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hidePivotFieldList="1"/>
  <mc:AlternateContent xmlns:mc="http://schemas.openxmlformats.org/markup-compatibility/2006">
    <mc:Choice Requires="x15">
      <x15ac:absPath xmlns:x15ac="http://schemas.microsoft.com/office/spreadsheetml/2010/11/ac" url="C:\Users\SylviaGarcia\Documents\administracion\1  NAP\NAP OGB\"/>
    </mc:Choice>
  </mc:AlternateContent>
  <xr:revisionPtr revIDLastSave="0" documentId="8_{0DF3BF24-AC5F-4847-8823-08D477192A95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CTA CTE SOCIOS OGB" sheetId="2" r:id="rId1"/>
    <sheet name="CAJA OGB" sheetId="1" r:id="rId2"/>
    <sheet name="Gráfico" sheetId="3" r:id="rId3"/>
    <sheet name="Hoja1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2" i="1" l="1"/>
  <c r="E46" i="1"/>
  <c r="E47" i="1" s="1"/>
  <c r="D12" i="3"/>
  <c r="C54" i="1"/>
  <c r="C11" i="3" s="1"/>
  <c r="D11" i="3"/>
  <c r="B12" i="3"/>
  <c r="B11" i="3"/>
  <c r="C43" i="1"/>
  <c r="C10" i="3"/>
  <c r="D10" i="3"/>
  <c r="B10" i="3"/>
  <c r="D9" i="3"/>
  <c r="C9" i="3"/>
  <c r="B9" i="3"/>
  <c r="C34" i="1"/>
  <c r="C23" i="1"/>
  <c r="C8" i="3"/>
  <c r="D8" i="3"/>
  <c r="B8" i="3"/>
  <c r="C13" i="1"/>
  <c r="D7" i="3"/>
  <c r="C7" i="3"/>
  <c r="B7" i="3"/>
  <c r="D18" i="3"/>
  <c r="D17" i="3"/>
  <c r="D16" i="3"/>
  <c r="D15" i="3"/>
  <c r="D14" i="3"/>
  <c r="D13" i="3"/>
  <c r="E147" i="1"/>
  <c r="E144" i="1"/>
  <c r="E42" i="2"/>
  <c r="F42" i="2"/>
  <c r="G42" i="2"/>
  <c r="H42" i="2"/>
  <c r="I42" i="2"/>
  <c r="J42" i="2"/>
  <c r="K42" i="2"/>
  <c r="L42" i="2"/>
  <c r="M42" i="2"/>
  <c r="N42" i="2"/>
  <c r="O42" i="2"/>
  <c r="P42" i="2"/>
  <c r="B18" i="3" l="1"/>
  <c r="B17" i="3"/>
  <c r="B16" i="3"/>
  <c r="B15" i="3"/>
  <c r="B14" i="3"/>
  <c r="B13" i="3"/>
  <c r="C17" i="2"/>
  <c r="I6" i="3"/>
  <c r="I19" i="3" s="1"/>
  <c r="H6" i="3"/>
  <c r="H19" i="3"/>
  <c r="G6" i="3"/>
  <c r="G19" i="3"/>
  <c r="F6" i="3"/>
  <c r="F19" i="3"/>
  <c r="E142" i="1"/>
  <c r="Q84" i="2"/>
  <c r="H140" i="1"/>
  <c r="I140" i="1"/>
  <c r="J140" i="1"/>
  <c r="K140" i="1"/>
  <c r="L140" i="1"/>
  <c r="M140" i="1"/>
  <c r="N140" i="1"/>
  <c r="G140" i="1"/>
  <c r="Q82" i="2"/>
  <c r="Q80" i="2"/>
  <c r="C20" i="2" s="1"/>
  <c r="Q78" i="2"/>
  <c r="Q76" i="2"/>
  <c r="Q74" i="2"/>
  <c r="C16" i="2" s="1"/>
  <c r="Q72" i="2"/>
  <c r="C15" i="2" s="1"/>
  <c r="Q70" i="2"/>
  <c r="C14" i="2"/>
  <c r="Q68" i="2"/>
  <c r="C13" i="2" s="1"/>
  <c r="Q66" i="2"/>
  <c r="C12" i="2" s="1"/>
  <c r="Q64" i="2"/>
  <c r="C11" i="2" s="1"/>
  <c r="Q62" i="2"/>
  <c r="C10" i="2" s="1"/>
  <c r="Q60" i="2"/>
  <c r="C9" i="2" s="1"/>
  <c r="Q58" i="2"/>
  <c r="C8" i="2" s="1"/>
  <c r="Q56" i="2"/>
  <c r="C7" i="2" s="1"/>
  <c r="E2" i="1"/>
  <c r="E4" i="1" s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C42" i="2"/>
  <c r="D42" i="2"/>
  <c r="E140" i="1"/>
  <c r="E15" i="1" l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6" i="3"/>
  <c r="C19" i="3"/>
  <c r="I141" i="1"/>
  <c r="G141" i="1"/>
  <c r="K141" i="1"/>
  <c r="M141" i="1"/>
  <c r="B19" i="3"/>
  <c r="R85" i="2" s="1"/>
  <c r="K20" i="3"/>
  <c r="E7" i="3"/>
  <c r="E8" i="3" s="1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D19" i="3"/>
  <c r="Q85" i="2"/>
  <c r="Q42" i="2"/>
  <c r="C22" i="2"/>
  <c r="D23" i="2" s="1"/>
  <c r="B20" i="3" l="1"/>
  <c r="S85" i="2"/>
</calcChain>
</file>

<file path=xl/sharedStrings.xml><?xml version="1.0" encoding="utf-8"?>
<sst xmlns="http://schemas.openxmlformats.org/spreadsheetml/2006/main" count="166" uniqueCount="92">
  <si>
    <t>Fecha</t>
  </si>
  <si>
    <t>Concepto</t>
  </si>
  <si>
    <t>Egresos</t>
  </si>
  <si>
    <t>Saldo</t>
  </si>
  <si>
    <t>SERVICIOS NAP FACTURADOS</t>
  </si>
  <si>
    <t>Facturado</t>
  </si>
  <si>
    <t>ACUERDOS ESPECIALES NAP (FONDO DE RESERVA)</t>
  </si>
  <si>
    <t xml:space="preserve">Facturado </t>
  </si>
  <si>
    <t>Ingresos/ cobrado</t>
  </si>
  <si>
    <t>SALDO DE CAJA</t>
  </si>
  <si>
    <t>COBRANZAS</t>
  </si>
  <si>
    <t>SALDO</t>
  </si>
  <si>
    <t xml:space="preserve">TOTAL </t>
  </si>
  <si>
    <t>Ingreso</t>
  </si>
  <si>
    <t>Egreso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</si>
  <si>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</si>
  <si>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</si>
  <si>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</si>
  <si>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</si>
  <si>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</si>
  <si>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</si>
  <si>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</si>
  <si>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</si>
  <si>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</si>
  <si>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</si>
  <si>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</si>
  <si>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</si>
  <si>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TOTAL FONDO DE RESERVA =</t>
  </si>
  <si>
    <t>TOTAL DEUDA NAP NGB:</t>
  </si>
  <si>
    <t>MUNICIPALIDAD DE MORENO</t>
  </si>
  <si>
    <t>CTA CTE SOCIOS IXP OGB</t>
  </si>
  <si>
    <t>LINKEAR S.R.L.</t>
  </si>
  <si>
    <t>COOPERATIVA MARIANO ACOSTA LTDA</t>
  </si>
  <si>
    <t>SILICOMLAN SA</t>
  </si>
  <si>
    <t>CUARTEL QUINTO COMUNICACIONES SRL (TRUJUYNET)</t>
  </si>
  <si>
    <t>CPS COMUNICACIONES SA ( METROTEL)</t>
  </si>
  <si>
    <t>REDES COMUNICACIONES MORENO</t>
  </si>
  <si>
    <t>VER TV SA  TELERED</t>
  </si>
  <si>
    <t>Fondo de reserva U$D</t>
  </si>
  <si>
    <t>Fondo de reserva 1</t>
  </si>
  <si>
    <t>Fondo de reserva 2</t>
  </si>
  <si>
    <t>Ingresos</t>
  </si>
  <si>
    <t>Reserva Plazo Fijo</t>
  </si>
  <si>
    <t>Silicomlan SA</t>
  </si>
  <si>
    <t>TOTAL FONDO DE RESERVA  2 $</t>
  </si>
  <si>
    <t>TOTAL FONDO DE RESERVA  U$D</t>
  </si>
  <si>
    <t>Cooperativa Mariano Acosta LTDA</t>
  </si>
  <si>
    <t>CPS Comunicaciones SA ( Metrotel)</t>
  </si>
  <si>
    <t>Cuartel Quinto Comunicaciones SRL (Trujuynet)</t>
  </si>
  <si>
    <t>Linkear S.R.L.</t>
  </si>
  <si>
    <t>Redes Comunicaciones Moreno</t>
  </si>
  <si>
    <t>Ver TV SA  Telered</t>
  </si>
  <si>
    <t>REDES COMUNICACIONES MORENO SRL</t>
  </si>
  <si>
    <t>debito</t>
  </si>
  <si>
    <t>Facturado 2022</t>
  </si>
  <si>
    <t>Cobrado 2022</t>
  </si>
  <si>
    <t>Crédito Fiscal</t>
  </si>
  <si>
    <t>Saldo 30/06/2022</t>
  </si>
  <si>
    <t>Facturado 2023</t>
  </si>
  <si>
    <t>Cobrado 2023</t>
  </si>
  <si>
    <t>Saldo 30 de Junio 2022</t>
  </si>
  <si>
    <t xml:space="preserve">   Gtos Directos Julio 2022</t>
  </si>
  <si>
    <t xml:space="preserve">   Gtos Indirectos Julio 2022</t>
  </si>
  <si>
    <t>Saldo 30.06.2022</t>
  </si>
  <si>
    <t>SALDO TOTAL AL 30.06.2023</t>
  </si>
  <si>
    <t>Iva Debito Fiscal Julio 2022</t>
  </si>
  <si>
    <t>Iva Credito Fiscal directo Julio 2022</t>
  </si>
  <si>
    <t>Iva Credito Fiscal indirecto Julio 2022</t>
  </si>
  <si>
    <t xml:space="preserve">   Gtos Directos Agosto 2022</t>
  </si>
  <si>
    <t xml:space="preserve">   Gtos Indirectos Agosto 2022</t>
  </si>
  <si>
    <t>Iva Debito Fiscal Agosto 2022</t>
  </si>
  <si>
    <t>Iva Credito Fiscal directo Agosto 2022</t>
  </si>
  <si>
    <t>Iva Credito Fiscal indirecto Agosto 2022</t>
  </si>
  <si>
    <t xml:space="preserve">   Gtos Directos Septiembre 2022</t>
  </si>
  <si>
    <t xml:space="preserve">   Gtos Indirectos Septiembre 2022</t>
  </si>
  <si>
    <t>Vanet Telecomunicaciones S.R.L (Ex Cuartel Quinto Comunicaciones)</t>
  </si>
  <si>
    <t>VANET TELECOMUNICACIONES S.R.L. (Ex Cuartel Quinto Comunicaciones)</t>
  </si>
  <si>
    <t>Iva Debito Fiscal Septiembre 2022</t>
  </si>
  <si>
    <t>Iva Credito Fiscal directo Septiembre 2022</t>
  </si>
  <si>
    <t>Iva Credito Fiscal indirecto Septiembre 2022</t>
  </si>
  <si>
    <t xml:space="preserve">   Gtos Directos Octubre 2022</t>
  </si>
  <si>
    <t xml:space="preserve">   Gtos Indirectos Octubre 2022</t>
  </si>
  <si>
    <t>Iva Debito Fiscal Octubre 2022</t>
  </si>
  <si>
    <t>Iva Credito Fiscal directo Octubre 2022</t>
  </si>
  <si>
    <t>Iva Credito Fiscal indirecto Octubre 2022</t>
  </si>
  <si>
    <t xml:space="preserve">   Gtos Directos Noviembre 2022</t>
  </si>
  <si>
    <t xml:space="preserve">   Gtos Indirectos Noviembre 2022</t>
  </si>
  <si>
    <t>Iva Debito Fiscal Noviembre 2022</t>
  </si>
  <si>
    <t>Iva Credito Fiscal directo Noviembre 2022</t>
  </si>
  <si>
    <t>Iva Credito Fiscal indirecto Noviembre 2022</t>
  </si>
  <si>
    <t xml:space="preserve">   Gtos Directos Diciembre 2022</t>
  </si>
  <si>
    <t xml:space="preserve">   Gtos Indirectos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</si>
</sst>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\ #,##0.00;[Red]\-&quot;$&quot;\ #,##0.00"/>
    <numFmt numFmtId="164" formatCode="&quot;$&quot;\ #,##0.00;[Red]&quot;$&quot;\ \-#,##0.00"/>
    <numFmt numFmtId="165" formatCode="&quot;$&quot;\ #,##0.00"/>
    <numFmt numFmtId="166" formatCode="[$$-2C0A]\ #,##0.00"/>
    <numFmt numFmtId="167" formatCode="dd/mm/yyyy;@"/>
    <numFmt numFmtId="168" formatCode="&quot;$&quot;#,##0.00"/>
    <numFmt numFmtId="169" formatCode="_ [$€-2]\ * #,##0.00_ ;_ [$€-2]\ * \-#,##0.00_ ;_ [$€-2]\ * &quot;-&quot;??_ "/>
    <numFmt numFmtId="170" formatCode="#,##0.00\ [$USD]"/>
    <numFmt numFmtId="171" formatCode="[$USD]\ #,##0.00"/>
  </numFmts>
  <fonts count="5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color indexed="42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  <font>
      <sz val="10"/>
      <name val="Bookman Old Style"/>
      <family val="1"/>
    </font>
    <font>
      <b/>
      <sz val="10"/>
      <name val="Bookman Old Style"/>
      <family val="1"/>
    </font>
    <font>
      <sz val="8"/>
      <name val="Arial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sz val="10"/>
      <color indexed="12"/>
      <name val="Arial"/>
      <family val="2"/>
    </font>
    <font>
      <sz val="10"/>
      <color indexed="17"/>
      <name val="Arial"/>
      <family val="2"/>
    </font>
    <font>
      <b/>
      <u/>
      <sz val="11"/>
      <name val="Bookman Old Style"/>
      <family val="1"/>
    </font>
    <font>
      <b/>
      <sz val="14"/>
      <name val="Arial"/>
      <family val="2"/>
    </font>
    <font>
      <sz val="8"/>
      <name val="Arial"/>
      <family val="2"/>
    </font>
    <font>
      <sz val="8"/>
      <name val="Calibri"/>
      <family val="2"/>
    </font>
    <font>
      <sz val="9"/>
      <name val="Calibri"/>
      <family val="2"/>
    </font>
    <font>
      <b/>
      <sz val="11"/>
      <color indexed="42"/>
      <name val="Palatino Linotype"/>
      <family val="1"/>
    </font>
    <font>
      <b/>
      <sz val="10"/>
      <color indexed="42"/>
      <name val="Bookman Old Style"/>
      <family val="1"/>
    </font>
    <font>
      <b/>
      <sz val="12"/>
      <name val="Arial"/>
      <family val="2"/>
    </font>
    <font>
      <sz val="10"/>
      <color indexed="12"/>
      <name val="Bookman Old Style"/>
      <family val="1"/>
    </font>
    <font>
      <b/>
      <sz val="10"/>
      <color indexed="12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9"/>
      <color rgb="FFFF0000"/>
      <name val="Calibri"/>
      <family val="2"/>
    </font>
    <font>
      <sz val="8"/>
      <color rgb="FFFF0000"/>
      <name val="Calibri"/>
      <family val="2"/>
    </font>
    <font>
      <sz val="8"/>
      <color rgb="FF000000"/>
      <name val="Calibri"/>
      <family val="2"/>
    </font>
    <font>
      <sz val="10"/>
      <color rgb="FF000080"/>
      <name val="Arial"/>
      <family val="2"/>
    </font>
    <font>
      <sz val="10"/>
      <color rgb="FFFF0000"/>
      <name val="Arial"/>
      <family val="2"/>
    </font>
    <font>
      <sz val="10"/>
      <color rgb="FF002060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0"/>
      <name val="Bookman Old Style"/>
      <family val="1"/>
    </font>
    <font>
      <sz val="10"/>
      <color rgb="FF0000FF"/>
      <name val="Arial"/>
      <family val="2"/>
    </font>
    <font>
      <sz val="10"/>
      <color rgb="FF0000FF"/>
      <name val="Bookman Old Style"/>
      <family val="1"/>
    </font>
    <font>
      <b/>
      <sz val="10"/>
      <color theme="3"/>
      <name val="Bookman Old Style"/>
      <family val="1"/>
    </font>
    <font>
      <b/>
      <sz val="10"/>
      <color theme="3"/>
      <name val="Arial"/>
      <family val="2"/>
    </font>
    <font>
      <b/>
      <sz val="10"/>
      <color rgb="FF0000FF"/>
      <name val="Arial"/>
      <family val="2"/>
    </font>
    <font>
      <b/>
      <sz val="12"/>
      <color rgb="FFFF0000"/>
      <name val="Arial"/>
      <family val="2"/>
    </font>
    <font>
      <b/>
      <sz val="11"/>
      <color theme="0"/>
      <name val="Arial"/>
      <family val="2"/>
    </font>
    <font>
      <b/>
      <sz val="11"/>
      <color rgb="FF0000FF"/>
      <name val="Arial"/>
      <family val="2"/>
    </font>
    <font>
      <sz val="10"/>
      <color rgb="FF7030A0"/>
      <name val="Bookman Old Style"/>
      <family val="1"/>
    </font>
    <font>
      <b/>
      <sz val="10"/>
      <color rgb="FF7030A0"/>
      <name val="Arial"/>
      <family val="2"/>
    </font>
    <font>
      <b/>
      <sz val="14"/>
      <color theme="0"/>
      <name val="Arial"/>
      <family val="2"/>
    </font>
    <font>
      <b/>
      <sz val="10"/>
      <color theme="2" tint="-0.749992370372631"/>
      <name val="Arial"/>
      <family val="2"/>
    </font>
    <font>
      <sz val="10"/>
      <color rgb="FF7030A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87CB3D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6" tint="0.7999816888943144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9" fontId="1" fillId="0" borderId="0" applyFont="0" applyFill="0" applyBorder="0" applyAlignment="0" applyProtection="0"/>
    <xf numFmtId="0" fontId="26" fillId="0" borderId="0"/>
  </cellStyleXfs>
  <cellXfs count="280">
    <xf numFmtId="0" fontId="0" fillId="0" borderId="0" xfId="0"/>
    <xf numFmtId="165" fontId="3" fillId="0" borderId="0" xfId="0" applyNumberFormat="1" applyFont="1"/>
    <xf numFmtId="0" fontId="6" fillId="0" borderId="0" xfId="0" applyFont="1"/>
    <xf numFmtId="0" fontId="7" fillId="0" borderId="0" xfId="0" applyFont="1"/>
    <xf numFmtId="14" fontId="7" fillId="0" borderId="0" xfId="0" applyNumberFormat="1" applyFont="1"/>
    <xf numFmtId="0" fontId="7" fillId="0" borderId="0" xfId="0" applyFont="1" applyAlignment="1">
      <alignment wrapText="1"/>
    </xf>
    <xf numFmtId="14" fontId="0" fillId="0" borderId="0" xfId="0" applyNumberFormat="1"/>
    <xf numFmtId="0" fontId="3" fillId="0" borderId="0" xfId="0" applyFont="1"/>
    <xf numFmtId="0" fontId="5" fillId="0" borderId="0" xfId="0" applyFont="1" applyAlignment="1">
      <alignment horizontal="center"/>
    </xf>
    <xf numFmtId="168" fontId="2" fillId="0" borderId="0" xfId="0" applyNumberFormat="1" applyFont="1"/>
    <xf numFmtId="17" fontId="6" fillId="0" borderId="0" xfId="0" applyNumberFormat="1" applyFont="1"/>
    <xf numFmtId="165" fontId="7" fillId="0" borderId="0" xfId="0" applyNumberFormat="1" applyFont="1"/>
    <xf numFmtId="165" fontId="6" fillId="0" borderId="0" xfId="0" applyNumberFormat="1" applyFont="1"/>
    <xf numFmtId="0" fontId="10" fillId="0" borderId="0" xfId="0" applyFont="1" applyAlignment="1">
      <alignment wrapText="1"/>
    </xf>
    <xf numFmtId="165" fontId="8" fillId="0" borderId="0" xfId="0" applyNumberFormat="1" applyFont="1"/>
    <xf numFmtId="165" fontId="6" fillId="0" borderId="0" xfId="0" applyNumberFormat="1" applyFont="1" applyAlignment="1">
      <alignment horizontal="right"/>
    </xf>
    <xf numFmtId="17" fontId="7" fillId="0" borderId="0" xfId="0" applyNumberFormat="1" applyFont="1"/>
    <xf numFmtId="17" fontId="1" fillId="0" borderId="0" xfId="0" applyNumberFormat="1" applyFont="1"/>
    <xf numFmtId="0" fontId="8" fillId="0" borderId="0" xfId="0" applyFont="1"/>
    <xf numFmtId="0" fontId="11" fillId="0" borderId="0" xfId="0" applyFont="1"/>
    <xf numFmtId="0" fontId="12" fillId="0" borderId="0" xfId="0" applyFont="1" applyAlignment="1">
      <alignment horizontal="left" indent="1"/>
    </xf>
    <xf numFmtId="164" fontId="7" fillId="0" borderId="0" xfId="0" applyNumberFormat="1" applyFont="1"/>
    <xf numFmtId="164" fontId="3" fillId="0" borderId="0" xfId="0" applyNumberFormat="1" applyFont="1"/>
    <xf numFmtId="165" fontId="14" fillId="0" borderId="0" xfId="0" applyNumberFormat="1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4" fontId="0" fillId="0" borderId="0" xfId="0" applyNumberFormat="1"/>
    <xf numFmtId="14" fontId="5" fillId="0" borderId="0" xfId="0" applyNumberFormat="1" applyFont="1" applyAlignment="1">
      <alignment horizontal="center"/>
    </xf>
    <xf numFmtId="167" fontId="2" fillId="0" borderId="0" xfId="0" applyNumberFormat="1" applyFont="1"/>
    <xf numFmtId="0" fontId="0" fillId="0" borderId="1" xfId="0" applyBorder="1"/>
    <xf numFmtId="14" fontId="5" fillId="0" borderId="1" xfId="0" applyNumberFormat="1" applyFont="1" applyBorder="1" applyAlignment="1">
      <alignment horizontal="center"/>
    </xf>
    <xf numFmtId="14" fontId="5" fillId="0" borderId="2" xfId="0" applyNumberFormat="1" applyFont="1" applyBorder="1"/>
    <xf numFmtId="165" fontId="5" fillId="0" borderId="3" xfId="0" applyNumberFormat="1" applyFont="1" applyBorder="1"/>
    <xf numFmtId="0" fontId="5" fillId="0" borderId="0" xfId="0" applyFont="1" applyAlignment="1">
      <alignment horizontal="left" indent="1"/>
    </xf>
    <xf numFmtId="2" fontId="5" fillId="0" borderId="0" xfId="0" applyNumberFormat="1" applyFont="1"/>
    <xf numFmtId="0" fontId="16" fillId="0" borderId="0" xfId="0" applyFont="1"/>
    <xf numFmtId="165" fontId="0" fillId="0" borderId="0" xfId="0" applyNumberFormat="1"/>
    <xf numFmtId="40" fontId="0" fillId="0" borderId="0" xfId="0" applyNumberFormat="1"/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26" fillId="0" borderId="0" xfId="2" applyProtection="1">
      <protection locked="0"/>
    </xf>
    <xf numFmtId="0" fontId="31" fillId="0" borderId="0" xfId="0" applyFont="1" applyAlignment="1">
      <alignment vertical="center"/>
    </xf>
    <xf numFmtId="165" fontId="32" fillId="0" borderId="3" xfId="0" applyNumberFormat="1" applyFont="1" applyBorder="1"/>
    <xf numFmtId="165" fontId="32" fillId="0" borderId="0" xfId="0" applyNumberFormat="1" applyFont="1"/>
    <xf numFmtId="0" fontId="3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170" fontId="0" fillId="0" borderId="0" xfId="0" applyNumberFormat="1"/>
    <xf numFmtId="0" fontId="6" fillId="0" borderId="0" xfId="2" applyFont="1" applyAlignment="1" applyProtection="1">
      <alignment horizontal="center"/>
      <protection locked="0"/>
    </xf>
    <xf numFmtId="0" fontId="32" fillId="0" borderId="0" xfId="2" applyFont="1" applyProtection="1">
      <protection locked="0"/>
    </xf>
    <xf numFmtId="165" fontId="13" fillId="0" borderId="0" xfId="0" applyNumberFormat="1" applyFont="1"/>
    <xf numFmtId="0" fontId="33" fillId="0" borderId="0" xfId="2" applyFont="1" applyProtection="1">
      <protection locked="0"/>
    </xf>
    <xf numFmtId="0" fontId="6" fillId="0" borderId="2" xfId="0" applyFont="1" applyBorder="1"/>
    <xf numFmtId="0" fontId="32" fillId="0" borderId="3" xfId="2" applyFont="1" applyBorder="1" applyProtection="1">
      <protection locked="0"/>
    </xf>
    <xf numFmtId="168" fontId="5" fillId="0" borderId="3" xfId="0" applyNumberFormat="1" applyFont="1" applyBorder="1"/>
    <xf numFmtId="0" fontId="0" fillId="3" borderId="0" xfId="0" applyFill="1" applyAlignment="1">
      <alignment horizontal="center"/>
    </xf>
    <xf numFmtId="0" fontId="5" fillId="3" borderId="0" xfId="0" applyFont="1" applyFill="1" applyAlignment="1" applyProtection="1">
      <alignment horizontal="left"/>
      <protection locked="0"/>
    </xf>
    <xf numFmtId="14" fontId="5" fillId="3" borderId="0" xfId="0" applyNumberFormat="1" applyFont="1" applyFill="1"/>
    <xf numFmtId="165" fontId="5" fillId="3" borderId="0" xfId="0" applyNumberFormat="1" applyFont="1" applyFill="1"/>
    <xf numFmtId="0" fontId="32" fillId="3" borderId="3" xfId="2" applyFont="1" applyFill="1" applyBorder="1" applyProtection="1">
      <protection locked="0"/>
    </xf>
    <xf numFmtId="168" fontId="5" fillId="3" borderId="0" xfId="0" applyNumberFormat="1" applyFont="1" applyFill="1"/>
    <xf numFmtId="0" fontId="32" fillId="0" borderId="0" xfId="0" applyFont="1" applyProtection="1">
      <protection locked="0"/>
    </xf>
    <xf numFmtId="0" fontId="32" fillId="0" borderId="3" xfId="0" applyFont="1" applyBorder="1" applyAlignment="1">
      <alignment horizontal="left"/>
    </xf>
    <xf numFmtId="0" fontId="32" fillId="0" borderId="0" xfId="2" applyFont="1" applyAlignment="1" applyProtection="1">
      <alignment horizontal="left" indent="1"/>
      <protection locked="0"/>
    </xf>
    <xf numFmtId="165" fontId="34" fillId="0" borderId="0" xfId="0" applyNumberFormat="1" applyFont="1"/>
    <xf numFmtId="165" fontId="2" fillId="4" borderId="6" xfId="0" applyNumberFormat="1" applyFont="1" applyFill="1" applyBorder="1"/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165" fontId="2" fillId="0" borderId="7" xfId="0" applyNumberFormat="1" applyFont="1" applyBorder="1"/>
    <xf numFmtId="165" fontId="2" fillId="0" borderId="8" xfId="0" applyNumberFormat="1" applyFont="1" applyBorder="1"/>
    <xf numFmtId="165" fontId="2" fillId="3" borderId="9" xfId="0" applyNumberFormat="1" applyFont="1" applyFill="1" applyBorder="1"/>
    <xf numFmtId="165" fontId="2" fillId="3" borderId="8" xfId="0" applyNumberFormat="1" applyFont="1" applyFill="1" applyBorder="1"/>
    <xf numFmtId="165" fontId="35" fillId="2" borderId="6" xfId="0" applyNumberFormat="1" applyFont="1" applyFill="1" applyBorder="1" applyAlignment="1">
      <alignment horizontal="left"/>
    </xf>
    <xf numFmtId="165" fontId="0" fillId="5" borderId="10" xfId="0" applyNumberFormat="1" applyFill="1" applyBorder="1"/>
    <xf numFmtId="165" fontId="33" fillId="6" borderId="11" xfId="0" applyNumberFormat="1" applyFont="1" applyFill="1" applyBorder="1" applyAlignment="1">
      <alignment horizontal="right"/>
    </xf>
    <xf numFmtId="165" fontId="0" fillId="5" borderId="13" xfId="0" applyNumberFormat="1" applyFill="1" applyBorder="1"/>
    <xf numFmtId="165" fontId="0" fillId="6" borderId="14" xfId="0" applyNumberFormat="1" applyFill="1" applyBorder="1" applyAlignment="1">
      <alignment horizontal="center"/>
    </xf>
    <xf numFmtId="165" fontId="0" fillId="5" borderId="15" xfId="0" applyNumberFormat="1" applyFill="1" applyBorder="1"/>
    <xf numFmtId="165" fontId="0" fillId="6" borderId="16" xfId="0" applyNumberFormat="1" applyFill="1" applyBorder="1" applyAlignment="1">
      <alignment horizontal="center"/>
    </xf>
    <xf numFmtId="165" fontId="2" fillId="7" borderId="6" xfId="0" applyNumberFormat="1" applyFont="1" applyFill="1" applyBorder="1"/>
    <xf numFmtId="165" fontId="2" fillId="8" borderId="6" xfId="0" applyNumberFormat="1" applyFont="1" applyFill="1" applyBorder="1"/>
    <xf numFmtId="165" fontId="2" fillId="4" borderId="17" xfId="0" applyNumberFormat="1" applyFont="1" applyFill="1" applyBorder="1"/>
    <xf numFmtId="165" fontId="0" fillId="4" borderId="12" xfId="0" applyNumberFormat="1" applyFill="1" applyBorder="1"/>
    <xf numFmtId="165" fontId="0" fillId="4" borderId="17" xfId="0" applyNumberFormat="1" applyFill="1" applyBorder="1"/>
    <xf numFmtId="165" fontId="36" fillId="4" borderId="12" xfId="0" applyNumberFormat="1" applyFont="1" applyFill="1" applyBorder="1"/>
    <xf numFmtId="165" fontId="6" fillId="4" borderId="12" xfId="0" applyNumberFormat="1" applyFont="1" applyFill="1" applyBorder="1"/>
    <xf numFmtId="165" fontId="0" fillId="5" borderId="17" xfId="0" applyNumberFormat="1" applyFill="1" applyBorder="1"/>
    <xf numFmtId="165" fontId="0" fillId="5" borderId="12" xfId="0" applyNumberFormat="1" applyFill="1" applyBorder="1"/>
    <xf numFmtId="165" fontId="0" fillId="6" borderId="17" xfId="0" applyNumberFormat="1" applyFill="1" applyBorder="1"/>
    <xf numFmtId="165" fontId="0" fillId="6" borderId="12" xfId="0" applyNumberFormat="1" applyFill="1" applyBorder="1"/>
    <xf numFmtId="165" fontId="27" fillId="5" borderId="6" xfId="0" applyNumberFormat="1" applyFont="1" applyFill="1" applyBorder="1" applyAlignment="1">
      <alignment horizontal="center"/>
    </xf>
    <xf numFmtId="165" fontId="37" fillId="5" borderId="6" xfId="0" applyNumberFormat="1" applyFont="1" applyFill="1" applyBorder="1" applyAlignment="1">
      <alignment horizontal="center"/>
    </xf>
    <xf numFmtId="165" fontId="27" fillId="6" borderId="6" xfId="0" applyNumberFormat="1" applyFont="1" applyFill="1" applyBorder="1" applyAlignment="1">
      <alignment horizontal="center"/>
    </xf>
    <xf numFmtId="165" fontId="37" fillId="6" borderId="6" xfId="0" applyNumberFormat="1" applyFont="1" applyFill="1" applyBorder="1" applyAlignment="1">
      <alignment horizontal="center"/>
    </xf>
    <xf numFmtId="0" fontId="20" fillId="4" borderId="0" xfId="0" applyFont="1" applyFill="1"/>
    <xf numFmtId="166" fontId="21" fillId="4" borderId="0" xfId="0" applyNumberFormat="1" applyFont="1" applyFill="1"/>
    <xf numFmtId="165" fontId="21" fillId="4" borderId="0" xfId="0" applyNumberFormat="1" applyFont="1" applyFill="1"/>
    <xf numFmtId="164" fontId="21" fillId="4" borderId="0" xfId="0" applyNumberFormat="1" applyFont="1" applyFill="1"/>
    <xf numFmtId="164" fontId="7" fillId="9" borderId="0" xfId="0" applyNumberFormat="1" applyFont="1" applyFill="1"/>
    <xf numFmtId="165" fontId="38" fillId="10" borderId="6" xfId="0" applyNumberFormat="1" applyFont="1" applyFill="1" applyBorder="1" applyAlignment="1">
      <alignment horizontal="left" wrapText="1"/>
    </xf>
    <xf numFmtId="165" fontId="4" fillId="10" borderId="6" xfId="0" applyNumberFormat="1" applyFont="1" applyFill="1" applyBorder="1" applyAlignment="1">
      <alignment horizontal="center" vertical="center"/>
    </xf>
    <xf numFmtId="165" fontId="35" fillId="7" borderId="6" xfId="0" applyNumberFormat="1" applyFont="1" applyFill="1" applyBorder="1" applyAlignment="1">
      <alignment horizontal="center" vertical="center" wrapText="1"/>
    </xf>
    <xf numFmtId="165" fontId="35" fillId="8" borderId="6" xfId="0" applyNumberFormat="1" applyFont="1" applyFill="1" applyBorder="1" applyAlignment="1">
      <alignment horizontal="center" vertical="center" wrapText="1"/>
    </xf>
    <xf numFmtId="164" fontId="8" fillId="11" borderId="6" xfId="0" applyNumberFormat="1" applyFont="1" applyFill="1" applyBorder="1"/>
    <xf numFmtId="164" fontId="8" fillId="7" borderId="6" xfId="0" applyNumberFormat="1" applyFont="1" applyFill="1" applyBorder="1"/>
    <xf numFmtId="0" fontId="8" fillId="7" borderId="6" xfId="0" applyFont="1" applyFill="1" applyBorder="1" applyAlignment="1">
      <alignment horizontal="center"/>
    </xf>
    <xf numFmtId="0" fontId="40" fillId="0" borderId="0" xfId="0" applyFont="1"/>
    <xf numFmtId="165" fontId="41" fillId="0" borderId="0" xfId="0" applyNumberFormat="1" applyFont="1"/>
    <xf numFmtId="165" fontId="23" fillId="0" borderId="0" xfId="0" applyNumberFormat="1" applyFont="1"/>
    <xf numFmtId="171" fontId="6" fillId="12" borderId="11" xfId="0" applyNumberFormat="1" applyFont="1" applyFill="1" applyBorder="1"/>
    <xf numFmtId="171" fontId="6" fillId="12" borderId="14" xfId="0" applyNumberFormat="1" applyFont="1" applyFill="1" applyBorder="1" applyAlignment="1">
      <alignment horizontal="right"/>
    </xf>
    <xf numFmtId="171" fontId="6" fillId="12" borderId="14" xfId="0" applyNumberFormat="1" applyFont="1" applyFill="1" applyBorder="1"/>
    <xf numFmtId="171" fontId="0" fillId="12" borderId="14" xfId="0" applyNumberFormat="1" applyFill="1" applyBorder="1" applyAlignment="1">
      <alignment horizontal="right"/>
    </xf>
    <xf numFmtId="171" fontId="2" fillId="12" borderId="6" xfId="0" applyNumberFormat="1" applyFont="1" applyFill="1" applyBorder="1" applyAlignment="1">
      <alignment horizontal="center"/>
    </xf>
    <xf numFmtId="171" fontId="36" fillId="12" borderId="6" xfId="0" applyNumberFormat="1" applyFont="1" applyFill="1" applyBorder="1" applyAlignment="1">
      <alignment horizontal="center"/>
    </xf>
    <xf numFmtId="171" fontId="2" fillId="4" borderId="18" xfId="0" applyNumberFormat="1" applyFont="1" applyFill="1" applyBorder="1"/>
    <xf numFmtId="171" fontId="0" fillId="4" borderId="12" xfId="0" applyNumberFormat="1" applyFill="1" applyBorder="1"/>
    <xf numFmtId="171" fontId="0" fillId="12" borderId="18" xfId="0" applyNumberFormat="1" applyFill="1" applyBorder="1"/>
    <xf numFmtId="171" fontId="0" fillId="12" borderId="12" xfId="0" applyNumberFormat="1" applyFill="1" applyBorder="1"/>
    <xf numFmtId="171" fontId="0" fillId="12" borderId="17" xfId="0" applyNumberFormat="1" applyFill="1" applyBorder="1"/>
    <xf numFmtId="0" fontId="8" fillId="8" borderId="6" xfId="0" applyFont="1" applyFill="1" applyBorder="1" applyAlignment="1">
      <alignment horizontal="center"/>
    </xf>
    <xf numFmtId="166" fontId="8" fillId="8" borderId="6" xfId="0" applyNumberFormat="1" applyFont="1" applyFill="1" applyBorder="1"/>
    <xf numFmtId="0" fontId="42" fillId="0" borderId="0" xfId="0" applyFont="1"/>
    <xf numFmtId="170" fontId="43" fillId="0" borderId="0" xfId="0" applyNumberFormat="1" applyFont="1"/>
    <xf numFmtId="0" fontId="2" fillId="10" borderId="6" xfId="0" applyFont="1" applyFill="1" applyBorder="1" applyAlignment="1">
      <alignment horizontal="center"/>
    </xf>
    <xf numFmtId="0" fontId="0" fillId="13" borderId="19" xfId="0" applyFill="1" applyBorder="1" applyAlignment="1">
      <alignment horizontal="center"/>
    </xf>
    <xf numFmtId="0" fontId="32" fillId="13" borderId="20" xfId="2" applyFont="1" applyFill="1" applyBorder="1" applyProtection="1">
      <protection locked="0"/>
    </xf>
    <xf numFmtId="164" fontId="6" fillId="13" borderId="21" xfId="0" applyNumberFormat="1" applyFont="1" applyFill="1" applyBorder="1"/>
    <xf numFmtId="0" fontId="0" fillId="13" borderId="22" xfId="0" applyFill="1" applyBorder="1" applyAlignment="1">
      <alignment horizontal="center"/>
    </xf>
    <xf numFmtId="165" fontId="32" fillId="13" borderId="20" xfId="0" applyNumberFormat="1" applyFont="1" applyFill="1" applyBorder="1"/>
    <xf numFmtId="0" fontId="32" fillId="13" borderId="20" xfId="0" applyFont="1" applyFill="1" applyBorder="1" applyProtection="1">
      <protection locked="0"/>
    </xf>
    <xf numFmtId="0" fontId="33" fillId="13" borderId="20" xfId="0" applyFont="1" applyFill="1" applyBorder="1" applyAlignment="1">
      <alignment horizontal="left"/>
    </xf>
    <xf numFmtId="0" fontId="32" fillId="13" borderId="20" xfId="2" applyFont="1" applyFill="1" applyBorder="1" applyAlignment="1" applyProtection="1">
      <alignment horizontal="left"/>
      <protection locked="0"/>
    </xf>
    <xf numFmtId="0" fontId="2" fillId="0" borderId="0" xfId="0" applyFont="1" applyAlignment="1">
      <alignment horizontal="right"/>
    </xf>
    <xf numFmtId="0" fontId="32" fillId="13" borderId="23" xfId="2" applyFont="1" applyFill="1" applyBorder="1" applyProtection="1">
      <protection locked="0"/>
    </xf>
    <xf numFmtId="164" fontId="6" fillId="13" borderId="24" xfId="0" applyNumberFormat="1" applyFont="1" applyFill="1" applyBorder="1"/>
    <xf numFmtId="15" fontId="32" fillId="10" borderId="4" xfId="0" applyNumberFormat="1" applyFont="1" applyFill="1" applyBorder="1" applyAlignment="1">
      <alignment horizontal="center"/>
    </xf>
    <xf numFmtId="14" fontId="5" fillId="10" borderId="5" xfId="0" applyNumberFormat="1" applyFont="1" applyFill="1" applyBorder="1" applyAlignment="1">
      <alignment horizontal="center"/>
    </xf>
    <xf numFmtId="165" fontId="24" fillId="0" borderId="0" xfId="0" applyNumberFormat="1" applyFont="1"/>
    <xf numFmtId="0" fontId="0" fillId="4" borderId="25" xfId="0" applyFill="1" applyBorder="1"/>
    <xf numFmtId="0" fontId="15" fillId="4" borderId="2" xfId="0" applyFont="1" applyFill="1" applyBorder="1"/>
    <xf numFmtId="168" fontId="0" fillId="4" borderId="2" xfId="0" applyNumberFormat="1" applyFill="1" applyBorder="1"/>
    <xf numFmtId="0" fontId="0" fillId="4" borderId="26" xfId="0" applyFill="1" applyBorder="1"/>
    <xf numFmtId="0" fontId="15" fillId="4" borderId="3" xfId="0" applyFont="1" applyFill="1" applyBorder="1"/>
    <xf numFmtId="168" fontId="0" fillId="4" borderId="3" xfId="0" applyNumberFormat="1" applyFill="1" applyBorder="1"/>
    <xf numFmtId="0" fontId="2" fillId="0" borderId="6" xfId="0" applyFont="1" applyBorder="1" applyAlignment="1">
      <alignment wrapText="1"/>
    </xf>
    <xf numFmtId="0" fontId="0" fillId="0" borderId="27" xfId="0" applyBorder="1"/>
    <xf numFmtId="0" fontId="0" fillId="0" borderId="28" xfId="0" applyBorder="1"/>
    <xf numFmtId="165" fontId="2" fillId="0" borderId="28" xfId="0" applyNumberFormat="1" applyFont="1" applyBorder="1"/>
    <xf numFmtId="165" fontId="2" fillId="0" borderId="29" xfId="0" applyNumberFormat="1" applyFont="1" applyBorder="1"/>
    <xf numFmtId="171" fontId="2" fillId="0" borderId="28" xfId="0" applyNumberFormat="1" applyFont="1" applyBorder="1"/>
    <xf numFmtId="165" fontId="6" fillId="0" borderId="12" xfId="0" applyNumberFormat="1" applyFont="1" applyBorder="1" applyAlignment="1">
      <alignment horizontal="right"/>
    </xf>
    <xf numFmtId="165" fontId="7" fillId="13" borderId="17" xfId="0" applyNumberFormat="1" applyFont="1" applyFill="1" applyBorder="1"/>
    <xf numFmtId="164" fontId="7" fillId="13" borderId="11" xfId="0" applyNumberFormat="1" applyFont="1" applyFill="1" applyBorder="1"/>
    <xf numFmtId="164" fontId="7" fillId="13" borderId="14" xfId="0" applyNumberFormat="1" applyFont="1" applyFill="1" applyBorder="1"/>
    <xf numFmtId="165" fontId="7" fillId="13" borderId="30" xfId="0" applyNumberFormat="1" applyFont="1" applyFill="1" applyBorder="1"/>
    <xf numFmtId="165" fontId="44" fillId="10" borderId="6" xfId="0" applyNumberFormat="1" applyFont="1" applyFill="1" applyBorder="1" applyAlignment="1">
      <alignment horizontal="center" vertical="center"/>
    </xf>
    <xf numFmtId="165" fontId="41" fillId="13" borderId="11" xfId="0" applyNumberFormat="1" applyFont="1" applyFill="1" applyBorder="1"/>
    <xf numFmtId="165" fontId="41" fillId="13" borderId="14" xfId="0" applyNumberFormat="1" applyFont="1" applyFill="1" applyBorder="1"/>
    <xf numFmtId="165" fontId="41" fillId="13" borderId="16" xfId="0" applyNumberFormat="1" applyFont="1" applyFill="1" applyBorder="1"/>
    <xf numFmtId="14" fontId="7" fillId="13" borderId="0" xfId="0" applyNumberFormat="1" applyFont="1" applyFill="1"/>
    <xf numFmtId="0" fontId="7" fillId="13" borderId="0" xfId="0" applyFont="1" applyFill="1"/>
    <xf numFmtId="165" fontId="7" fillId="13" borderId="0" xfId="0" applyNumberFormat="1" applyFont="1" applyFill="1"/>
    <xf numFmtId="164" fontId="7" fillId="13" borderId="0" xfId="0" applyNumberFormat="1" applyFont="1" applyFill="1"/>
    <xf numFmtId="14" fontId="7" fillId="14" borderId="0" xfId="0" applyNumberFormat="1" applyFont="1" applyFill="1"/>
    <xf numFmtId="0" fontId="6" fillId="14" borderId="0" xfId="0" applyFont="1" applyFill="1"/>
    <xf numFmtId="164" fontId="8" fillId="14" borderId="0" xfId="0" applyNumberFormat="1" applyFont="1" applyFill="1"/>
    <xf numFmtId="165" fontId="6" fillId="14" borderId="0" xfId="0" applyNumberFormat="1" applyFont="1" applyFill="1"/>
    <xf numFmtId="165" fontId="22" fillId="7" borderId="6" xfId="0" applyNumberFormat="1" applyFont="1" applyFill="1" applyBorder="1" applyAlignment="1">
      <alignment horizontal="center"/>
    </xf>
    <xf numFmtId="165" fontId="45" fillId="7" borderId="6" xfId="0" applyNumberFormat="1" applyFont="1" applyFill="1" applyBorder="1" applyAlignment="1">
      <alignment horizontal="center"/>
    </xf>
    <xf numFmtId="165" fontId="22" fillId="8" borderId="6" xfId="0" applyNumberFormat="1" applyFont="1" applyFill="1" applyBorder="1" applyAlignment="1">
      <alignment horizontal="center"/>
    </xf>
    <xf numFmtId="165" fontId="45" fillId="8" borderId="6" xfId="0" applyNumberFormat="1" applyFont="1" applyFill="1" applyBorder="1" applyAlignment="1">
      <alignment horizontal="center"/>
    </xf>
    <xf numFmtId="165" fontId="2" fillId="0" borderId="17" xfId="0" applyNumberFormat="1" applyFont="1" applyBorder="1"/>
    <xf numFmtId="165" fontId="0" fillId="0" borderId="12" xfId="0" applyNumberFormat="1" applyBorder="1"/>
    <xf numFmtId="165" fontId="2" fillId="0" borderId="31" xfId="0" applyNumberFormat="1" applyFont="1" applyBorder="1"/>
    <xf numFmtId="165" fontId="0" fillId="0" borderId="32" xfId="0" applyNumberFormat="1" applyBorder="1"/>
    <xf numFmtId="170" fontId="2" fillId="0" borderId="17" xfId="0" applyNumberFormat="1" applyFont="1" applyBorder="1"/>
    <xf numFmtId="0" fontId="0" fillId="0" borderId="12" xfId="0" applyBorder="1"/>
    <xf numFmtId="165" fontId="6" fillId="0" borderId="12" xfId="0" applyNumberFormat="1" applyFont="1" applyBorder="1"/>
    <xf numFmtId="0" fontId="6" fillId="0" borderId="0" xfId="0" applyFont="1" applyAlignment="1">
      <alignment horizontal="left"/>
    </xf>
    <xf numFmtId="14" fontId="46" fillId="2" borderId="0" xfId="0" applyNumberFormat="1" applyFont="1" applyFill="1"/>
    <xf numFmtId="0" fontId="46" fillId="2" borderId="0" xfId="0" applyFont="1" applyFill="1"/>
    <xf numFmtId="165" fontId="25" fillId="2" borderId="0" xfId="0" applyNumberFormat="1" applyFont="1" applyFill="1" applyAlignment="1">
      <alignment horizontal="center" wrapText="1"/>
    </xf>
    <xf numFmtId="165" fontId="47" fillId="2" borderId="0" xfId="0" applyNumberFormat="1" applyFont="1" applyFill="1" applyAlignment="1">
      <alignment horizontal="center"/>
    </xf>
    <xf numFmtId="164" fontId="46" fillId="2" borderId="0" xfId="0" applyNumberFormat="1" applyFont="1" applyFill="1" applyAlignment="1">
      <alignment horizontal="center"/>
    </xf>
    <xf numFmtId="0" fontId="0" fillId="3" borderId="0" xfId="0" applyFill="1"/>
    <xf numFmtId="165" fontId="49" fillId="10" borderId="6" xfId="0" applyNumberFormat="1" applyFont="1" applyFill="1" applyBorder="1" applyAlignment="1">
      <alignment horizontal="center" vertical="center"/>
    </xf>
    <xf numFmtId="165" fontId="48" fillId="13" borderId="11" xfId="0" applyNumberFormat="1" applyFont="1" applyFill="1" applyBorder="1"/>
    <xf numFmtId="165" fontId="48" fillId="13" borderId="14" xfId="0" applyNumberFormat="1" applyFont="1" applyFill="1" applyBorder="1"/>
    <xf numFmtId="165" fontId="48" fillId="13" borderId="16" xfId="0" applyNumberFormat="1" applyFont="1" applyFill="1" applyBorder="1"/>
    <xf numFmtId="0" fontId="0" fillId="15" borderId="22" xfId="0" applyFill="1" applyBorder="1" applyAlignment="1">
      <alignment horizontal="center"/>
    </xf>
    <xf numFmtId="0" fontId="6" fillId="15" borderId="20" xfId="0" applyFont="1" applyFill="1" applyBorder="1" applyAlignment="1">
      <alignment horizontal="left"/>
    </xf>
    <xf numFmtId="164" fontId="6" fillId="15" borderId="21" xfId="0" applyNumberFormat="1" applyFont="1" applyFill="1" applyBorder="1"/>
    <xf numFmtId="0" fontId="0" fillId="15" borderId="34" xfId="0" applyFill="1" applyBorder="1" applyAlignment="1">
      <alignment horizontal="center"/>
    </xf>
    <xf numFmtId="0" fontId="32" fillId="15" borderId="35" xfId="0" applyFont="1" applyFill="1" applyBorder="1" applyAlignment="1">
      <alignment horizontal="left"/>
    </xf>
    <xf numFmtId="164" fontId="6" fillId="15" borderId="36" xfId="0" applyNumberFormat="1" applyFont="1" applyFill="1" applyBorder="1"/>
    <xf numFmtId="164" fontId="2" fillId="16" borderId="5" xfId="0" applyNumberFormat="1" applyFont="1" applyFill="1" applyBorder="1"/>
    <xf numFmtId="0" fontId="6" fillId="3" borderId="0" xfId="2" applyFont="1" applyFill="1" applyAlignment="1" applyProtection="1">
      <alignment horizontal="center"/>
      <protection locked="0"/>
    </xf>
    <xf numFmtId="0" fontId="32" fillId="3" borderId="0" xfId="2" applyFont="1" applyFill="1" applyProtection="1">
      <protection locked="0"/>
    </xf>
    <xf numFmtId="165" fontId="24" fillId="3" borderId="0" xfId="0" applyNumberFormat="1" applyFont="1" applyFill="1"/>
    <xf numFmtId="165" fontId="13" fillId="3" borderId="0" xfId="0" applyNumberFormat="1" applyFont="1" applyFill="1"/>
    <xf numFmtId="0" fontId="6" fillId="15" borderId="0" xfId="0" applyFont="1" applyFill="1" applyAlignment="1" applyProtection="1">
      <alignment horizontal="center"/>
      <protection locked="0"/>
    </xf>
    <xf numFmtId="0" fontId="6" fillId="15" borderId="0" xfId="2" applyFont="1" applyFill="1" applyProtection="1">
      <protection locked="0"/>
    </xf>
    <xf numFmtId="165" fontId="24" fillId="15" borderId="0" xfId="0" applyNumberFormat="1" applyFont="1" applyFill="1"/>
    <xf numFmtId="165" fontId="13" fillId="15" borderId="0" xfId="0" applyNumberFormat="1" applyFont="1" applyFill="1"/>
    <xf numFmtId="168" fontId="24" fillId="17" borderId="6" xfId="0" applyNumberFormat="1" applyFont="1" applyFill="1" applyBorder="1"/>
    <xf numFmtId="168" fontId="40" fillId="17" borderId="6" xfId="0" applyNumberFormat="1" applyFont="1" applyFill="1" applyBorder="1"/>
    <xf numFmtId="165" fontId="2" fillId="18" borderId="6" xfId="0" applyNumberFormat="1" applyFont="1" applyFill="1" applyBorder="1"/>
    <xf numFmtId="0" fontId="2" fillId="19" borderId="4" xfId="0" applyFont="1" applyFill="1" applyBorder="1"/>
    <xf numFmtId="14" fontId="2" fillId="19" borderId="5" xfId="0" applyNumberFormat="1" applyFont="1" applyFill="1" applyBorder="1"/>
    <xf numFmtId="0" fontId="6" fillId="15" borderId="8" xfId="0" applyFont="1" applyFill="1" applyBorder="1"/>
    <xf numFmtId="165" fontId="34" fillId="15" borderId="8" xfId="0" applyNumberFormat="1" applyFont="1" applyFill="1" applyBorder="1"/>
    <xf numFmtId="165" fontId="6" fillId="15" borderId="33" xfId="0" applyNumberFormat="1" applyFont="1" applyFill="1" applyBorder="1"/>
    <xf numFmtId="0" fontId="6" fillId="15" borderId="33" xfId="0" applyFont="1" applyFill="1" applyBorder="1"/>
    <xf numFmtId="165" fontId="34" fillId="15" borderId="33" xfId="0" applyNumberFormat="1" applyFont="1" applyFill="1" applyBorder="1"/>
    <xf numFmtId="0" fontId="0" fillId="15" borderId="0" xfId="0" applyFill="1" applyAlignment="1">
      <alignment horizontal="center"/>
    </xf>
    <xf numFmtId="0" fontId="5" fillId="15" borderId="0" xfId="0" applyFont="1" applyFill="1" applyAlignment="1" applyProtection="1">
      <alignment horizontal="left"/>
      <protection locked="0"/>
    </xf>
    <xf numFmtId="14" fontId="5" fillId="15" borderId="0" xfId="0" applyNumberFormat="1" applyFont="1" applyFill="1"/>
    <xf numFmtId="0" fontId="6" fillId="15" borderId="3" xfId="2" applyFont="1" applyFill="1" applyBorder="1" applyProtection="1">
      <protection locked="0"/>
    </xf>
    <xf numFmtId="168" fontId="5" fillId="15" borderId="3" xfId="0" applyNumberFormat="1" applyFont="1" applyFill="1" applyBorder="1"/>
    <xf numFmtId="165" fontId="5" fillId="15" borderId="3" xfId="0" applyNumberFormat="1" applyFont="1" applyFill="1" applyBorder="1"/>
    <xf numFmtId="165" fontId="5" fillId="15" borderId="0" xfId="0" applyNumberFormat="1" applyFont="1" applyFill="1"/>
    <xf numFmtId="165" fontId="2" fillId="15" borderId="9" xfId="0" applyNumberFormat="1" applyFont="1" applyFill="1" applyBorder="1"/>
    <xf numFmtId="165" fontId="2" fillId="15" borderId="8" xfId="0" applyNumberFormat="1" applyFont="1" applyFill="1" applyBorder="1"/>
    <xf numFmtId="165" fontId="6" fillId="20" borderId="17" xfId="0" applyNumberFormat="1" applyFont="1" applyFill="1" applyBorder="1"/>
    <xf numFmtId="165" fontId="6" fillId="20" borderId="12" xfId="0" applyNumberFormat="1" applyFont="1" applyFill="1" applyBorder="1"/>
    <xf numFmtId="165" fontId="27" fillId="20" borderId="6" xfId="0" applyNumberFormat="1" applyFont="1" applyFill="1" applyBorder="1" applyAlignment="1">
      <alignment horizontal="center"/>
    </xf>
    <xf numFmtId="165" fontId="37" fillId="20" borderId="6" xfId="0" applyNumberFormat="1" applyFont="1" applyFill="1" applyBorder="1" applyAlignment="1">
      <alignment horizontal="center"/>
    </xf>
    <xf numFmtId="165" fontId="22" fillId="21" borderId="6" xfId="0" applyNumberFormat="1" applyFont="1" applyFill="1" applyBorder="1" applyAlignment="1">
      <alignment horizontal="center"/>
    </xf>
    <xf numFmtId="165" fontId="45" fillId="21" borderId="6" xfId="0" applyNumberFormat="1" applyFont="1" applyFill="1" applyBorder="1" applyAlignment="1">
      <alignment horizontal="center"/>
    </xf>
    <xf numFmtId="165" fontId="22" fillId="22" borderId="6" xfId="0" applyNumberFormat="1" applyFont="1" applyFill="1" applyBorder="1" applyAlignment="1">
      <alignment horizontal="center"/>
    </xf>
    <xf numFmtId="165" fontId="45" fillId="22" borderId="6" xfId="0" applyNumberFormat="1" applyFont="1" applyFill="1" applyBorder="1" applyAlignment="1">
      <alignment horizontal="center"/>
    </xf>
    <xf numFmtId="0" fontId="39" fillId="23" borderId="6" xfId="0" applyFont="1" applyFill="1" applyBorder="1" applyAlignment="1">
      <alignment horizontal="center"/>
    </xf>
    <xf numFmtId="0" fontId="8" fillId="21" borderId="6" xfId="0" applyFont="1" applyFill="1" applyBorder="1" applyAlignment="1">
      <alignment horizontal="center"/>
    </xf>
    <xf numFmtId="171" fontId="8" fillId="21" borderId="6" xfId="0" applyNumberFormat="1" applyFont="1" applyFill="1" applyBorder="1"/>
    <xf numFmtId="165" fontId="38" fillId="3" borderId="6" xfId="0" applyNumberFormat="1" applyFont="1" applyFill="1" applyBorder="1"/>
    <xf numFmtId="165" fontId="49" fillId="3" borderId="6" xfId="0" applyNumberFormat="1" applyFont="1" applyFill="1" applyBorder="1"/>
    <xf numFmtId="165" fontId="44" fillId="3" borderId="6" xfId="0" applyNumberFormat="1" applyFont="1" applyFill="1" applyBorder="1"/>
    <xf numFmtId="8" fontId="38" fillId="3" borderId="6" xfId="0" applyNumberFormat="1" applyFont="1" applyFill="1" applyBorder="1"/>
    <xf numFmtId="171" fontId="2" fillId="21" borderId="6" xfId="0" applyNumberFormat="1" applyFont="1" applyFill="1" applyBorder="1"/>
    <xf numFmtId="165" fontId="2" fillId="22" borderId="6" xfId="0" applyNumberFormat="1" applyFont="1" applyFill="1" applyBorder="1" applyAlignment="1">
      <alignment horizontal="right" wrapText="1"/>
    </xf>
    <xf numFmtId="165" fontId="51" fillId="10" borderId="6" xfId="0" applyNumberFormat="1" applyFont="1" applyFill="1" applyBorder="1" applyAlignment="1">
      <alignment horizontal="center" vertical="center"/>
    </xf>
    <xf numFmtId="165" fontId="43" fillId="10" borderId="6" xfId="0" applyNumberFormat="1" applyFont="1" applyFill="1" applyBorder="1" applyAlignment="1">
      <alignment horizontal="center" vertical="center"/>
    </xf>
    <xf numFmtId="165" fontId="35" fillId="21" borderId="6" xfId="0" applyNumberFormat="1" applyFont="1" applyFill="1" applyBorder="1" applyAlignment="1">
      <alignment horizontal="center" vertical="center" wrapText="1"/>
    </xf>
    <xf numFmtId="165" fontId="35" fillId="22" borderId="6" xfId="0" applyNumberFormat="1" applyFont="1" applyFill="1" applyBorder="1" applyAlignment="1">
      <alignment horizontal="center" vertical="center" wrapText="1"/>
    </xf>
    <xf numFmtId="165" fontId="6" fillId="20" borderId="12" xfId="0" applyNumberFormat="1" applyFont="1" applyFill="1" applyBorder="1" applyAlignment="1">
      <alignment horizontal="right"/>
    </xf>
    <xf numFmtId="0" fontId="6" fillId="19" borderId="0" xfId="0" applyFont="1" applyFill="1"/>
    <xf numFmtId="14" fontId="7" fillId="24" borderId="0" xfId="0" applyNumberFormat="1" applyFont="1" applyFill="1"/>
    <xf numFmtId="0" fontId="7" fillId="24" borderId="0" xfId="0" applyFont="1" applyFill="1"/>
    <xf numFmtId="165" fontId="7" fillId="24" borderId="0" xfId="0" applyNumberFormat="1" applyFont="1" applyFill="1"/>
    <xf numFmtId="164" fontId="7" fillId="24" borderId="0" xfId="0" applyNumberFormat="1" applyFont="1" applyFill="1"/>
    <xf numFmtId="0" fontId="1" fillId="0" borderId="0" xfId="0" applyFont="1"/>
    <xf numFmtId="0" fontId="52" fillId="0" borderId="0" xfId="0" applyFont="1"/>
    <xf numFmtId="165" fontId="48" fillId="0" borderId="0" xfId="0" applyNumberFormat="1" applyFont="1"/>
    <xf numFmtId="14" fontId="5" fillId="19" borderId="4" xfId="0" applyNumberFormat="1" applyFont="1" applyFill="1" applyBorder="1" applyAlignment="1">
      <alignment horizontal="center" vertical="center"/>
    </xf>
    <xf numFmtId="14" fontId="5" fillId="19" borderId="5" xfId="0" applyNumberFormat="1" applyFont="1" applyFill="1" applyBorder="1" applyAlignment="1">
      <alignment horizontal="center" vertical="center"/>
    </xf>
    <xf numFmtId="168" fontId="2" fillId="19" borderId="4" xfId="0" applyNumberFormat="1" applyFont="1" applyFill="1" applyBorder="1" applyAlignment="1">
      <alignment horizontal="center" vertical="center"/>
    </xf>
    <xf numFmtId="168" fontId="2" fillId="19" borderId="5" xfId="0" applyNumberFormat="1" applyFont="1" applyFill="1" applyBorder="1" applyAlignment="1">
      <alignment horizontal="center" vertical="center"/>
    </xf>
    <xf numFmtId="0" fontId="2" fillId="10" borderId="37" xfId="0" applyFont="1" applyFill="1" applyBorder="1" applyAlignment="1">
      <alignment horizontal="center"/>
    </xf>
    <xf numFmtId="0" fontId="2" fillId="10" borderId="38" xfId="0" applyFont="1" applyFill="1" applyBorder="1" applyAlignment="1">
      <alignment horizontal="center"/>
    </xf>
    <xf numFmtId="0" fontId="2" fillId="10" borderId="39" xfId="0" applyFont="1" applyFill="1" applyBorder="1" applyAlignment="1">
      <alignment horizontal="center"/>
    </xf>
    <xf numFmtId="0" fontId="2" fillId="10" borderId="40" xfId="0" applyFont="1" applyFill="1" applyBorder="1" applyAlignment="1">
      <alignment horizontal="center"/>
    </xf>
    <xf numFmtId="14" fontId="2" fillId="10" borderId="41" xfId="0" applyNumberFormat="1" applyFont="1" applyFill="1" applyBorder="1" applyAlignment="1">
      <alignment horizontal="center"/>
    </xf>
    <xf numFmtId="14" fontId="2" fillId="10" borderId="42" xfId="0" applyNumberFormat="1" applyFont="1" applyFill="1" applyBorder="1" applyAlignment="1">
      <alignment horizontal="center"/>
    </xf>
    <xf numFmtId="14" fontId="5" fillId="10" borderId="4" xfId="0" applyNumberFormat="1" applyFont="1" applyFill="1" applyBorder="1" applyAlignment="1">
      <alignment horizontal="center" wrapText="1"/>
    </xf>
    <xf numFmtId="14" fontId="5" fillId="10" borderId="5" xfId="0" applyNumberFormat="1" applyFont="1" applyFill="1" applyBorder="1" applyAlignment="1">
      <alignment horizontal="center" wrapText="1"/>
    </xf>
    <xf numFmtId="165" fontId="27" fillId="7" borderId="37" xfId="0" applyNumberFormat="1" applyFont="1" applyFill="1" applyBorder="1" applyAlignment="1">
      <alignment horizontal="center"/>
    </xf>
    <xf numFmtId="0" fontId="27" fillId="7" borderId="38" xfId="0" applyFont="1" applyFill="1" applyBorder="1" applyAlignment="1">
      <alignment horizontal="center"/>
    </xf>
    <xf numFmtId="165" fontId="27" fillId="8" borderId="37" xfId="0" applyNumberFormat="1" applyFont="1" applyFill="1" applyBorder="1" applyAlignment="1">
      <alignment horizontal="center"/>
    </xf>
    <xf numFmtId="0" fontId="27" fillId="8" borderId="38" xfId="0" applyFont="1" applyFill="1" applyBorder="1" applyAlignment="1">
      <alignment horizontal="center"/>
    </xf>
    <xf numFmtId="171" fontId="2" fillId="21" borderId="37" xfId="0" applyNumberFormat="1" applyFont="1" applyFill="1" applyBorder="1" applyAlignment="1">
      <alignment horizontal="center"/>
    </xf>
    <xf numFmtId="171" fontId="2" fillId="21" borderId="38" xfId="0" applyNumberFormat="1" applyFont="1" applyFill="1" applyBorder="1" applyAlignment="1">
      <alignment horizontal="center"/>
    </xf>
    <xf numFmtId="165" fontId="27" fillId="22" borderId="37" xfId="0" applyNumberFormat="1" applyFont="1" applyFill="1" applyBorder="1" applyAlignment="1">
      <alignment horizontal="center"/>
    </xf>
    <xf numFmtId="0" fontId="27" fillId="22" borderId="38" xfId="0" applyFont="1" applyFill="1" applyBorder="1" applyAlignment="1">
      <alignment horizontal="center"/>
    </xf>
    <xf numFmtId="0" fontId="50" fillId="0" borderId="41" xfId="0" applyFont="1" applyBorder="1" applyAlignment="1">
      <alignment horizontal="center" vertical="center"/>
    </xf>
    <xf numFmtId="0" fontId="50" fillId="0" borderId="1" xfId="0" applyFont="1" applyBorder="1" applyAlignment="1">
      <alignment horizontal="center" vertical="center"/>
    </xf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66CC"/>
                </a:solidFill>
                <a:latin typeface="Calibri"/>
                <a:ea typeface="Calibri"/>
                <a:cs typeface="Calibri"/>
              </a:defRPr>
            </a:pPr>
            <a:r>
              <a:rPr lang="es-AR"/>
              <a:t>OGB 2021-2022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Gráfico!$B$5</c:f>
              <c:strCache>
                <c:ptCount val="1"/>
                <c:pt idx="0">
                  <c:v>Ingreso</c:v>
                </c:pt>
              </c:strCache>
            </c:strRef>
          </c:tx>
          <c:spPr>
            <a:solidFill>
              <a:srgbClr val="4472C4"/>
            </a:solidFill>
            <a:ln w="25400">
              <a:noFill/>
            </a:ln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Gráfico!$B$7:$B$18</c:f>
              <c:numCache>
                <c:formatCode>"$"\ #,##0.00</c:formatCode>
                <c:ptCount val="12"/>
                <c:pt idx="0">
                  <c:v>36907.42</c:v>
                </c:pt>
                <c:pt idx="1">
                  <c:v>64489.369999999995</c:v>
                </c:pt>
                <c:pt idx="2">
                  <c:v>54366.510000000009</c:v>
                </c:pt>
                <c:pt idx="3">
                  <c:v>42679.119999999995</c:v>
                </c:pt>
                <c:pt idx="4">
                  <c:v>48979.590000000004</c:v>
                </c:pt>
                <c:pt idx="5">
                  <c:v>25535.840000000004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26-4333-BEE3-A152FC18F718}"/>
            </c:ext>
          </c:extLst>
        </c:ser>
        <c:ser>
          <c:idx val="1"/>
          <c:order val="1"/>
          <c:tx>
            <c:strRef>
              <c:f>Gráfico!$D$5</c:f>
              <c:strCache>
                <c:ptCount val="1"/>
                <c:pt idx="0">
                  <c:v>Egreso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Gráfico!$D$7:$D$18</c:f>
              <c:numCache>
                <c:formatCode>"$"\ #,##0.00</c:formatCode>
                <c:ptCount val="12"/>
                <c:pt idx="0">
                  <c:v>42884.82</c:v>
                </c:pt>
                <c:pt idx="1">
                  <c:v>60722.64</c:v>
                </c:pt>
                <c:pt idx="2">
                  <c:v>45324.18</c:v>
                </c:pt>
                <c:pt idx="3">
                  <c:v>57477.42</c:v>
                </c:pt>
                <c:pt idx="4">
                  <c:v>64773.72</c:v>
                </c:pt>
                <c:pt idx="5">
                  <c:v>56106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26-4333-BEE3-A152FC18F718}"/>
            </c:ext>
          </c:extLst>
        </c:ser>
        <c:ser>
          <c:idx val="2"/>
          <c:order val="2"/>
          <c:tx>
            <c:strRef>
              <c:f>Gráfico!$E$5</c:f>
              <c:strCache>
                <c:ptCount val="1"/>
                <c:pt idx="0">
                  <c:v>Saldo</c:v>
                </c:pt>
              </c:strCache>
            </c:strRef>
          </c:tx>
          <c:spPr>
            <a:solidFill>
              <a:srgbClr val="A5A5A5"/>
            </a:solidFill>
            <a:ln w="25400">
              <a:noFill/>
            </a:ln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Gráfico!$E$7:$E$18</c:f>
              <c:numCache>
                <c:formatCode>"$"\ #,##0.00;[Red]"$"\ \-#,##0.00</c:formatCode>
                <c:ptCount val="12"/>
                <c:pt idx="0">
                  <c:v>44446.31999999968</c:v>
                </c:pt>
                <c:pt idx="1">
                  <c:v>49369.549999999683</c:v>
                </c:pt>
                <c:pt idx="2">
                  <c:v>61384.039999999695</c:v>
                </c:pt>
                <c:pt idx="3">
                  <c:v>48233.99999999968</c:v>
                </c:pt>
                <c:pt idx="4">
                  <c:v>33953.849999999671</c:v>
                </c:pt>
                <c:pt idx="5">
                  <c:v>3383.6899999996749</c:v>
                </c:pt>
                <c:pt idx="6">
                  <c:v>3383.6899999996749</c:v>
                </c:pt>
                <c:pt idx="7">
                  <c:v>3383.6899999996749</c:v>
                </c:pt>
                <c:pt idx="8">
                  <c:v>3383.6899999996749</c:v>
                </c:pt>
                <c:pt idx="9">
                  <c:v>3383.6899999996749</c:v>
                </c:pt>
                <c:pt idx="10">
                  <c:v>3383.6899999996749</c:v>
                </c:pt>
                <c:pt idx="11">
                  <c:v>3383.6899999996749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26-4333-BEE3-A152FC18F718}"/>
            </c:ext>
          </c:extLst>
        </c:ser>
        <c:ser>
          <c:idx val="3"/>
          <c:order val="3"/>
          <c:tx>
            <c:strRef>
              <c:f>Gráfico!$F$5</c:f>
              <c:strCache>
                <c:ptCount val="1"/>
                <c:pt idx="0">
                  <c:v>Fondo de reserva 1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Gráfico!$F$7:$F$18</c:f>
              <c:numCache>
                <c:formatCode>"$"\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3-4426-4333-BEE3-A152FC18F718}"/>
            </c:ext>
          </c:extLst>
        </c:ser>
        <c:ser>
          <c:idx val="4"/>
          <c:order val="4"/>
          <c:tx>
            <c:strRef>
              <c:f>Gráfico!$G$5</c:f>
              <c:strCache>
                <c:ptCount val="1"/>
                <c:pt idx="0">
                  <c:v>Fondo de reserva 2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Gráfico!$G$7:$G$18</c:f>
              <c:numCache>
                <c:formatCode>"$"\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4-4426-4333-BEE3-A152FC18F718}"/>
            </c:ext>
          </c:extLst>
        </c:ser>
        <c:ser>
          <c:idx val="5"/>
          <c:order val="5"/>
          <c:tx>
            <c:strRef>
              <c:f>Gráfico!$H$5</c:f>
              <c:strCache>
                <c:ptCount val="1"/>
                <c:pt idx="0">
                  <c:v>Fondo de reserva U$D</c:v>
                </c:pt>
              </c:strCache>
            </c:strRef>
          </c:tx>
          <c:spPr>
            <a:solidFill>
              <a:srgbClr val="70AD47"/>
            </a:solidFill>
            <a:ln w="25400">
              <a:noFill/>
            </a:ln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Gráfico!$H$7:$H$18</c:f>
              <c:numCache>
                <c:formatCode>[$USD]\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4426-4333-BEE3-A152FC18F718}"/>
            </c:ext>
          </c:extLst>
        </c:ser>
        <c:ser>
          <c:idx val="6"/>
          <c:order val="6"/>
          <c:tx>
            <c:strRef>
              <c:f>Gráfico!$I$5</c:f>
              <c:strCache>
                <c:ptCount val="1"/>
                <c:pt idx="0">
                  <c:v>Reserva Plazo Fijo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Gráfico!$I$7:$I$18</c:f>
              <c:numCache>
                <c:formatCode>"$"\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6-4426-4333-BEE3-A152FC18F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301703376"/>
        <c:axId val="1"/>
      </c:barChart>
      <c:catAx>
        <c:axId val="30170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A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00B0F0"/>
              </a:solidFill>
              <a:round/>
            </a:ln>
            <a:effectLst/>
          </c:spPr>
        </c:majorGridlines>
        <c:numFmt formatCode="&quot;$&quot;\ #,##0.0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AR"/>
          </a:p>
        </c:txPr>
        <c:crossAx val="301703376"/>
        <c:crosses val="autoZero"/>
        <c:crossBetween val="between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28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A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2</xdr:col>
      <xdr:colOff>923925</xdr:colOff>
      <xdr:row>5</xdr:row>
      <xdr:rowOff>0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id="{0600F0A6-8953-4360-B9AB-16655ADF4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5667375" cy="752475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828675</xdr:colOff>
      <xdr:row>1</xdr:row>
      <xdr:rowOff>47625</xdr:rowOff>
    </xdr:from>
    <xdr:to>
      <xdr:col>1</xdr:col>
      <xdr:colOff>3724274</xdr:colOff>
      <xdr:row>4</xdr:row>
      <xdr:rowOff>161924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id="{D857E8EB-54DC-C7D8-7922-70F00B80D731}"/>
            </a:ext>
          </a:extLst>
        </xdr:cNvPr>
        <xdr:cNvSpPr txBox="1"/>
      </xdr:nvSpPr>
      <xdr:spPr>
        <a:xfrm>
          <a:off x="1209675" y="209550"/>
          <a:ext cx="2895599" cy="600074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4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</a:t>
          </a:r>
        </a:p>
        <a:p>
          <a:pPr marL="0" algn="ctr" rtl="0"/>
          <a:r>
            <a:rPr lang="es-AR" sz="14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OESTE DE GRAN BS. AS.</a:t>
          </a:r>
          <a:endParaRPr lang="es" sz="1400" b="1" u="sng">
            <a:solidFill>
              <a:srgbClr val="008EC0"/>
            </a:solidFill>
            <a:latin typeface="Arial Nova" panose="020B0604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0</xdr:row>
      <xdr:rowOff>152400</xdr:rowOff>
    </xdr:from>
    <xdr:to>
      <xdr:col>1</xdr:col>
      <xdr:colOff>962025</xdr:colOff>
      <xdr:row>5</xdr:row>
      <xdr:rowOff>66675</xdr:rowOff>
    </xdr:to>
    <xdr:sp macro="" textlink="">
      <xdr:nvSpPr>
        <xdr:cNvPr id="5" name="Cuadro de texto 1" descr="Balance de situación" title="Título 1">
          <a:extLst>
            <a:ext uri="{FF2B5EF4-FFF2-40B4-BE49-F238E27FC236}">
              <a16:creationId xmlns:a16="http://schemas.microsoft.com/office/drawing/2014/main" id="{C9E1E6BB-3415-7AEF-04D4-CF78F2703810}"/>
            </a:ext>
          </a:extLst>
        </xdr:cNvPr>
        <xdr:cNvSpPr txBox="1"/>
      </xdr:nvSpPr>
      <xdr:spPr>
        <a:xfrm>
          <a:off x="0" y="152400"/>
          <a:ext cx="1343025" cy="7334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  <xdr:twoCellAnchor editAs="oneCell">
    <xdr:from>
      <xdr:col>1</xdr:col>
      <xdr:colOff>3676650</xdr:colOff>
      <xdr:row>1</xdr:row>
      <xdr:rowOff>76200</xdr:rowOff>
    </xdr:from>
    <xdr:to>
      <xdr:col>2</xdr:col>
      <xdr:colOff>771525</xdr:colOff>
      <xdr:row>4</xdr:row>
      <xdr:rowOff>38100</xdr:rowOff>
    </xdr:to>
    <xdr:pic>
      <xdr:nvPicPr>
        <xdr:cNvPr id="20078" name="Imagen 5">
          <a:extLst>
            <a:ext uri="{FF2B5EF4-FFF2-40B4-BE49-F238E27FC236}">
              <a16:creationId xmlns:a16="http://schemas.microsoft.com/office/drawing/2014/main" id="{DE35DB67-16DB-226E-DACA-88C772611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238125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0</xdr:colOff>
      <xdr:row>0</xdr:row>
      <xdr:rowOff>714375</xdr:rowOff>
    </xdr:to>
    <xdr:pic>
      <xdr:nvPicPr>
        <xdr:cNvPr id="8" name="1 Imagen">
          <a:extLst>
            <a:ext uri="{FF2B5EF4-FFF2-40B4-BE49-F238E27FC236}">
              <a16:creationId xmlns:a16="http://schemas.microsoft.com/office/drawing/2014/main" id="{5A511031-5D00-464A-8751-52124FC6B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791325" cy="714375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1447800</xdr:colOff>
      <xdr:row>0</xdr:row>
      <xdr:rowOff>9524</xdr:rowOff>
    </xdr:from>
    <xdr:to>
      <xdr:col>2</xdr:col>
      <xdr:colOff>238125</xdr:colOff>
      <xdr:row>0</xdr:row>
      <xdr:rowOff>590549</xdr:rowOff>
    </xdr:to>
    <xdr:sp macro="" textlink="">
      <xdr:nvSpPr>
        <xdr:cNvPr id="7" name="Cuadro de texto 1" descr="Balance de situación" title="Título 1">
          <a:extLst>
            <a:ext uri="{FF2B5EF4-FFF2-40B4-BE49-F238E27FC236}">
              <a16:creationId xmlns:a16="http://schemas.microsoft.com/office/drawing/2014/main" id="{295ACED1-DCCF-0598-B9B6-67879B5EFD87}"/>
            </a:ext>
          </a:extLst>
        </xdr:cNvPr>
        <xdr:cNvSpPr txBox="1"/>
      </xdr:nvSpPr>
      <xdr:spPr>
        <a:xfrm>
          <a:off x="2276475" y="9524"/>
          <a:ext cx="1819275" cy="5810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4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CAJA</a:t>
          </a:r>
        </a:p>
        <a:p>
          <a:pPr marL="0" algn="ctr" rtl="0"/>
          <a:r>
            <a:rPr lang="es" sz="14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 OGB</a:t>
          </a:r>
        </a:p>
      </xdr:txBody>
    </xdr:sp>
    <xdr:clientData/>
  </xdr:twoCellAnchor>
  <xdr:twoCellAnchor editAs="oneCell">
    <xdr:from>
      <xdr:col>5</xdr:col>
      <xdr:colOff>962025</xdr:colOff>
      <xdr:row>0</xdr:row>
      <xdr:rowOff>0</xdr:rowOff>
    </xdr:from>
    <xdr:to>
      <xdr:col>14</xdr:col>
      <xdr:colOff>28575</xdr:colOff>
      <xdr:row>0</xdr:row>
      <xdr:rowOff>428625</xdr:rowOff>
    </xdr:to>
    <xdr:pic>
      <xdr:nvPicPr>
        <xdr:cNvPr id="6092" name="1 Imagen">
          <a:extLst>
            <a:ext uri="{FF2B5EF4-FFF2-40B4-BE49-F238E27FC236}">
              <a16:creationId xmlns:a16="http://schemas.microsoft.com/office/drawing/2014/main" id="{7149C025-D23B-7234-539F-10708787D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3350" y="0"/>
          <a:ext cx="78962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514350</xdr:colOff>
      <xdr:row>0</xdr:row>
      <xdr:rowOff>714375</xdr:rowOff>
    </xdr:to>
    <xdr:sp macro="" textlink="">
      <xdr:nvSpPr>
        <xdr:cNvPr id="6" name="Cuadro de texto 1" descr="Balance de situación" title="Título 1">
          <a:extLst>
            <a:ext uri="{FF2B5EF4-FFF2-40B4-BE49-F238E27FC236}">
              <a16:creationId xmlns:a16="http://schemas.microsoft.com/office/drawing/2014/main" id="{89374AFD-72C8-FF27-AEF9-C2D54276ABB3}"/>
            </a:ext>
          </a:extLst>
        </xdr:cNvPr>
        <xdr:cNvSpPr txBox="1"/>
      </xdr:nvSpPr>
      <xdr:spPr>
        <a:xfrm>
          <a:off x="0" y="0"/>
          <a:ext cx="1343025" cy="71437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  <xdr:twoCellAnchor editAs="oneCell">
    <xdr:from>
      <xdr:col>3</xdr:col>
      <xdr:colOff>171450</xdr:colOff>
      <xdr:row>0</xdr:row>
      <xdr:rowOff>95250</xdr:rowOff>
    </xdr:from>
    <xdr:to>
      <xdr:col>4</xdr:col>
      <xdr:colOff>838200</xdr:colOff>
      <xdr:row>0</xdr:row>
      <xdr:rowOff>542925</xdr:rowOff>
    </xdr:to>
    <xdr:pic>
      <xdr:nvPicPr>
        <xdr:cNvPr id="6094" name="Imagen 7">
          <a:extLst>
            <a:ext uri="{FF2B5EF4-FFF2-40B4-BE49-F238E27FC236}">
              <a16:creationId xmlns:a16="http://schemas.microsoft.com/office/drawing/2014/main" id="{4E91573D-81FA-E611-0708-83FDEB947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0" y="95250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9</xdr:col>
      <xdr:colOff>9525</xdr:colOff>
      <xdr:row>4</xdr:row>
      <xdr:rowOff>19050</xdr:rowOff>
    </xdr:to>
    <xdr:pic>
      <xdr:nvPicPr>
        <xdr:cNvPr id="7" name="1 Imagen">
          <a:extLst>
            <a:ext uri="{FF2B5EF4-FFF2-40B4-BE49-F238E27FC236}">
              <a16:creationId xmlns:a16="http://schemas.microsoft.com/office/drawing/2014/main" id="{782D4018-05AB-4A61-95AB-EE4F71246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7762875" cy="866774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361951</xdr:colOff>
      <xdr:row>0</xdr:row>
      <xdr:rowOff>123825</xdr:rowOff>
    </xdr:from>
    <xdr:to>
      <xdr:col>5</xdr:col>
      <xdr:colOff>1</xdr:colOff>
      <xdr:row>3</xdr:row>
      <xdr:rowOff>228600</xdr:rowOff>
    </xdr:to>
    <xdr:sp macro="" textlink="">
      <xdr:nvSpPr>
        <xdr:cNvPr id="5" name="Cuadro de texto 1" descr="Balance de situación" title="Título 1">
          <a:extLst>
            <a:ext uri="{FF2B5EF4-FFF2-40B4-BE49-F238E27FC236}">
              <a16:creationId xmlns:a16="http://schemas.microsoft.com/office/drawing/2014/main" id="{8D7DBE36-42A2-165B-30A3-46BCD6293114}"/>
            </a:ext>
          </a:extLst>
        </xdr:cNvPr>
        <xdr:cNvSpPr txBox="1"/>
      </xdr:nvSpPr>
      <xdr:spPr>
        <a:xfrm>
          <a:off x="2952751" y="123825"/>
          <a:ext cx="1638300" cy="6572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14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</a:t>
          </a:r>
        </a:p>
        <a:p>
          <a:pPr marL="0" algn="ctr" rtl="0"/>
          <a:r>
            <a:rPr lang="es" sz="14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OGB 2022-2023</a:t>
          </a:r>
        </a:p>
      </xdr:txBody>
    </xdr:sp>
    <xdr:clientData/>
  </xdr:twoCellAnchor>
  <xdr:twoCellAnchor>
    <xdr:from>
      <xdr:col>0</xdr:col>
      <xdr:colOff>0</xdr:colOff>
      <xdr:row>0</xdr:row>
      <xdr:rowOff>104775</xdr:rowOff>
    </xdr:from>
    <xdr:to>
      <xdr:col>1</xdr:col>
      <xdr:colOff>581025</xdr:colOff>
      <xdr:row>3</xdr:row>
      <xdr:rowOff>285750</xdr:rowOff>
    </xdr:to>
    <xdr:sp macro="" textlink="">
      <xdr:nvSpPr>
        <xdr:cNvPr id="6" name="Cuadro de texto 1" descr="Balance de situación" title="Título 1">
          <a:extLst>
            <a:ext uri="{FF2B5EF4-FFF2-40B4-BE49-F238E27FC236}">
              <a16:creationId xmlns:a16="http://schemas.microsoft.com/office/drawing/2014/main" id="{F86E4FC0-8B0D-EAED-625E-1BE245824405}"/>
            </a:ext>
          </a:extLst>
        </xdr:cNvPr>
        <xdr:cNvSpPr txBox="1"/>
      </xdr:nvSpPr>
      <xdr:spPr>
        <a:xfrm>
          <a:off x="0" y="104775"/>
          <a:ext cx="1343025" cy="7334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  <xdr:twoCellAnchor editAs="oneCell">
    <xdr:from>
      <xdr:col>6</xdr:col>
      <xdr:colOff>666750</xdr:colOff>
      <xdr:row>1</xdr:row>
      <xdr:rowOff>133350</xdr:rowOff>
    </xdr:from>
    <xdr:to>
      <xdr:col>8</xdr:col>
      <xdr:colOff>571500</xdr:colOff>
      <xdr:row>3</xdr:row>
      <xdr:rowOff>190500</xdr:rowOff>
    </xdr:to>
    <xdr:pic>
      <xdr:nvPicPr>
        <xdr:cNvPr id="17172" name="Imagen 6">
          <a:extLst>
            <a:ext uri="{FF2B5EF4-FFF2-40B4-BE49-F238E27FC236}">
              <a16:creationId xmlns:a16="http://schemas.microsoft.com/office/drawing/2014/main" id="{A697B9FA-FD35-6342-F200-E26938825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295275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228600</xdr:colOff>
      <xdr:row>4</xdr:row>
      <xdr:rowOff>438150</xdr:rowOff>
    </xdr:from>
    <xdr:to>
      <xdr:col>21</xdr:col>
      <xdr:colOff>400050</xdr:colOff>
      <xdr:row>21</xdr:row>
      <xdr:rowOff>114300</xdr:rowOff>
    </xdr:to>
    <xdr:graphicFrame macro="">
      <xdr:nvGraphicFramePr>
        <xdr:cNvPr id="17173" name="Gráfico 2">
          <a:extLst>
            <a:ext uri="{FF2B5EF4-FFF2-40B4-BE49-F238E27FC236}">
              <a16:creationId xmlns:a16="http://schemas.microsoft.com/office/drawing/2014/main" id="{9299D116-8257-F17F-D9F0-CAE0982F7B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Personalizado 6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99CCFF"/>
      </a:accent4>
      <a:accent5>
        <a:srgbClr val="5F5F5F"/>
      </a:accent5>
      <a:accent6>
        <a:srgbClr val="CCECFF"/>
      </a:accent6>
      <a:hlink>
        <a:srgbClr val="5F5F5F"/>
      </a:hlink>
      <a:folHlink>
        <a:srgbClr val="919191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499984740745262"/>
  </sheetPr>
  <dimension ref="A5:V85"/>
  <sheetViews>
    <sheetView topLeftCell="N63" workbookViewId="0">
      <selection activeCell="H58" sqref="H58"/>
    </sheetView>
  </sheetViews>
  <sheetFormatPr baseColWidth="10" defaultRowHeight="12.75" x14ac:dyDescent="0.2"/>
  <cols>
    <col min="1" max="1" width="5.7109375" customWidth="1"/>
    <col min="2" max="2" width="65.42578125" customWidth="1"/>
    <col min="3" max="3" width="14" customWidth="1"/>
    <col min="4" max="4" width="13.28515625" customWidth="1"/>
    <col min="5" max="5" width="13.85546875" customWidth="1"/>
    <col min="6" max="6" width="13.28515625" customWidth="1"/>
    <col min="7" max="16" width="10.85546875" customWidth="1"/>
    <col min="17" max="17" width="12.28515625" bestFit="1" customWidth="1"/>
  </cols>
  <sheetData>
    <row r="5" spans="1:11" ht="13.5" thickBot="1" x14ac:dyDescent="0.25"/>
    <row r="6" spans="1:11" ht="21" customHeight="1" thickBot="1" x14ac:dyDescent="0.25">
      <c r="A6" s="262" t="s">
        <v>30</v>
      </c>
      <c r="B6" s="263"/>
      <c r="C6" s="128" t="s">
        <v>11</v>
      </c>
      <c r="E6" s="25"/>
    </row>
    <row r="7" spans="1:11" x14ac:dyDescent="0.2">
      <c r="A7" s="129">
        <v>1</v>
      </c>
      <c r="B7" s="138" t="s">
        <v>32</v>
      </c>
      <c r="C7" s="139">
        <f>Q56-SUM(C27:P27)</f>
        <v>-7543.1399999999994</v>
      </c>
      <c r="E7" s="24"/>
      <c r="I7" s="40"/>
      <c r="J7" s="42"/>
      <c r="K7" s="42"/>
    </row>
    <row r="8" spans="1:11" x14ac:dyDescent="0.2">
      <c r="A8" s="132">
        <v>2</v>
      </c>
      <c r="B8" s="130" t="s">
        <v>35</v>
      </c>
      <c r="C8" s="131">
        <f>Q58-SUM(C28:P28)</f>
        <v>-11314.709999999992</v>
      </c>
      <c r="E8" s="24"/>
      <c r="I8" s="40"/>
      <c r="J8" s="39"/>
      <c r="K8" s="41"/>
    </row>
    <row r="9" spans="1:11" x14ac:dyDescent="0.2">
      <c r="A9" s="132">
        <v>3</v>
      </c>
      <c r="B9" s="130" t="s">
        <v>76</v>
      </c>
      <c r="C9" s="131">
        <f>Q60-SUM(C29:P29)</f>
        <v>-7543.1399999999994</v>
      </c>
      <c r="E9" s="24"/>
      <c r="I9" s="40"/>
      <c r="J9" s="42"/>
      <c r="K9" s="42"/>
    </row>
    <row r="10" spans="1:11" x14ac:dyDescent="0.2">
      <c r="A10" s="132">
        <v>4</v>
      </c>
      <c r="B10" s="130" t="s">
        <v>31</v>
      </c>
      <c r="C10" s="131">
        <f>Q62-SUM(C30:P30)</f>
        <v>0</v>
      </c>
      <c r="E10" s="24"/>
      <c r="I10" s="39"/>
      <c r="J10" s="42"/>
      <c r="K10" s="42"/>
    </row>
    <row r="11" spans="1:11" x14ac:dyDescent="0.2">
      <c r="A11" s="132">
        <v>5</v>
      </c>
      <c r="B11" s="130" t="s">
        <v>36</v>
      </c>
      <c r="C11" s="131">
        <f>Q64-SUM(C31:P31)</f>
        <v>-51590.76999999999</v>
      </c>
      <c r="E11" s="24"/>
      <c r="I11" s="40"/>
      <c r="J11" s="39"/>
      <c r="K11" s="41"/>
    </row>
    <row r="12" spans="1:11" x14ac:dyDescent="0.2">
      <c r="A12" s="132">
        <v>6</v>
      </c>
      <c r="B12" s="130" t="s">
        <v>33</v>
      </c>
      <c r="C12" s="131">
        <f>Q66-SUM(C32:P32)</f>
        <v>0</v>
      </c>
      <c r="E12" s="24"/>
      <c r="I12" s="40"/>
      <c r="J12" s="39"/>
      <c r="K12" s="41"/>
    </row>
    <row r="13" spans="1:11" x14ac:dyDescent="0.2">
      <c r="A13" s="132">
        <v>7</v>
      </c>
      <c r="B13" s="130" t="s">
        <v>37</v>
      </c>
      <c r="C13" s="131">
        <f>Q68-SUM(C33:P33)</f>
        <v>-7543.1399999999994</v>
      </c>
      <c r="E13" s="24"/>
      <c r="I13" s="40"/>
      <c r="J13" s="39"/>
      <c r="K13" s="41"/>
    </row>
    <row r="14" spans="1:11" ht="15" x14ac:dyDescent="0.25">
      <c r="A14" s="132"/>
      <c r="B14" s="130"/>
      <c r="C14" s="131">
        <f>Q70-SUM(C34:P34)</f>
        <v>0</v>
      </c>
      <c r="E14" s="24"/>
      <c r="F14" s="44"/>
      <c r="H14" s="45"/>
      <c r="I14" s="43"/>
      <c r="J14" s="42"/>
      <c r="K14" s="42"/>
    </row>
    <row r="15" spans="1:11" ht="15" x14ac:dyDescent="0.25">
      <c r="A15" s="132"/>
      <c r="B15" s="133"/>
      <c r="C15" s="131">
        <f>Q72-SUM(C35:P35)</f>
        <v>0</v>
      </c>
      <c r="E15" s="34"/>
      <c r="F15" s="44"/>
      <c r="H15" s="41"/>
      <c r="I15" s="43"/>
      <c r="J15" s="42"/>
      <c r="K15" s="42"/>
    </row>
    <row r="16" spans="1:11" x14ac:dyDescent="0.2">
      <c r="A16" s="132"/>
      <c r="B16" s="134"/>
      <c r="C16" s="131">
        <f>Q74-SUM(C36:P36)</f>
        <v>0</v>
      </c>
      <c r="E16" s="24"/>
      <c r="F16" s="23"/>
      <c r="H16" s="41"/>
      <c r="I16" s="42"/>
      <c r="J16" s="42"/>
      <c r="K16" s="42"/>
    </row>
    <row r="17" spans="1:16" ht="15" x14ac:dyDescent="0.25">
      <c r="A17" s="132"/>
      <c r="B17" s="135"/>
      <c r="C17" s="131">
        <f>Q76-SUM(C37:P37)</f>
        <v>0</v>
      </c>
      <c r="F17" s="44"/>
      <c r="H17" s="41"/>
      <c r="I17" s="43"/>
      <c r="J17" s="42"/>
      <c r="K17" s="42"/>
    </row>
    <row r="18" spans="1:16" ht="15" x14ac:dyDescent="0.25">
      <c r="A18" s="132"/>
      <c r="B18" s="135"/>
      <c r="C18" s="131"/>
      <c r="F18" s="44"/>
      <c r="H18" s="41"/>
      <c r="I18" s="43"/>
      <c r="J18" s="42"/>
      <c r="K18" s="42"/>
    </row>
    <row r="19" spans="1:16" x14ac:dyDescent="0.2">
      <c r="A19" s="132"/>
      <c r="B19" s="136"/>
      <c r="C19" s="131"/>
    </row>
    <row r="20" spans="1:16" x14ac:dyDescent="0.2">
      <c r="A20" s="194">
        <v>1</v>
      </c>
      <c r="B20" s="195" t="s">
        <v>29</v>
      </c>
      <c r="C20" s="196">
        <f>Q80-SUM(C39:P39)</f>
        <v>0</v>
      </c>
    </row>
    <row r="21" spans="1:16" ht="13.5" thickBot="1" x14ac:dyDescent="0.25">
      <c r="A21" s="197"/>
      <c r="B21" s="198"/>
      <c r="C21" s="199"/>
    </row>
    <row r="22" spans="1:16" ht="13.5" thickBot="1" x14ac:dyDescent="0.25">
      <c r="A22" s="137"/>
      <c r="B22" s="137" t="s">
        <v>28</v>
      </c>
      <c r="C22" s="200">
        <f>SUM(C7:C21)</f>
        <v>-85534.89999999998</v>
      </c>
      <c r="E22" s="24"/>
    </row>
    <row r="23" spans="1:16" x14ac:dyDescent="0.2">
      <c r="C23" s="27"/>
      <c r="D23" s="27">
        <f>C22+C23</f>
        <v>-85534.89999999998</v>
      </c>
    </row>
    <row r="24" spans="1:16" ht="13.5" thickBot="1" x14ac:dyDescent="0.25"/>
    <row r="25" spans="1:16" ht="12.75" customHeight="1" x14ac:dyDescent="0.2">
      <c r="A25" s="264" t="s">
        <v>4</v>
      </c>
      <c r="B25" s="265"/>
      <c r="C25" s="268" t="s">
        <v>57</v>
      </c>
      <c r="D25" s="140">
        <v>44754</v>
      </c>
      <c r="E25" s="140">
        <v>44781</v>
      </c>
      <c r="F25" s="140">
        <v>44816</v>
      </c>
      <c r="G25" s="140">
        <v>44846</v>
      </c>
      <c r="H25" s="140">
        <v>44876</v>
      </c>
      <c r="I25" s="140">
        <v>44907</v>
      </c>
      <c r="J25" s="140"/>
      <c r="K25" s="140"/>
      <c r="L25" s="140"/>
      <c r="M25" s="140"/>
      <c r="N25" s="140"/>
      <c r="O25" s="140"/>
      <c r="P25" s="140"/>
    </row>
    <row r="26" spans="1:16" ht="13.5" thickBot="1" x14ac:dyDescent="0.25">
      <c r="A26" s="266" t="s">
        <v>1</v>
      </c>
      <c r="B26" s="267"/>
      <c r="C26" s="269" t="s">
        <v>7</v>
      </c>
      <c r="D26" s="141" t="s">
        <v>5</v>
      </c>
      <c r="E26" s="141" t="s">
        <v>7</v>
      </c>
      <c r="F26" s="141" t="s">
        <v>5</v>
      </c>
      <c r="G26" s="141" t="s">
        <v>5</v>
      </c>
      <c r="H26" s="141" t="s">
        <v>5</v>
      </c>
      <c r="I26" s="141" t="s">
        <v>5</v>
      </c>
      <c r="J26" s="141" t="s">
        <v>5</v>
      </c>
      <c r="K26" s="141" t="s">
        <v>5</v>
      </c>
      <c r="L26" s="141" t="s">
        <v>5</v>
      </c>
      <c r="M26" s="141" t="s">
        <v>5</v>
      </c>
      <c r="N26" s="141" t="s">
        <v>5</v>
      </c>
      <c r="O26" s="141" t="s">
        <v>5</v>
      </c>
      <c r="P26" s="141" t="s">
        <v>5</v>
      </c>
    </row>
    <row r="27" spans="1:16" x14ac:dyDescent="0.2">
      <c r="A27" s="52">
        <v>1</v>
      </c>
      <c r="B27" s="53" t="s">
        <v>32</v>
      </c>
      <c r="C27" s="142">
        <v>3959.12</v>
      </c>
      <c r="D27" s="54">
        <v>4764.9799999999996</v>
      </c>
      <c r="E27" s="54">
        <v>6746.96</v>
      </c>
      <c r="F27" s="54">
        <v>5036.0200000000004</v>
      </c>
      <c r="G27" s="54">
        <v>6386.38</v>
      </c>
      <c r="H27" s="54">
        <v>7197.08</v>
      </c>
      <c r="I27" s="54">
        <v>7543.1399999999994</v>
      </c>
      <c r="J27" s="54"/>
      <c r="K27" s="54"/>
      <c r="L27" s="54"/>
      <c r="M27" s="54"/>
      <c r="N27" s="54"/>
      <c r="O27" s="54"/>
      <c r="P27" s="54"/>
    </row>
    <row r="28" spans="1:16" x14ac:dyDescent="0.2">
      <c r="A28" s="201">
        <v>2</v>
      </c>
      <c r="B28" s="202" t="s">
        <v>35</v>
      </c>
      <c r="C28" s="203">
        <v>6740.91</v>
      </c>
      <c r="D28" s="204">
        <v>7147.47</v>
      </c>
      <c r="E28" s="204">
        <v>10120.44</v>
      </c>
      <c r="F28" s="204">
        <v>7554.03</v>
      </c>
      <c r="G28" s="204">
        <v>9579.57</v>
      </c>
      <c r="H28" s="204">
        <v>10795.619999999999</v>
      </c>
      <c r="I28" s="204">
        <v>11314.71</v>
      </c>
      <c r="J28" s="204"/>
      <c r="K28" s="204"/>
      <c r="L28" s="204"/>
      <c r="M28" s="204"/>
      <c r="N28" s="204"/>
      <c r="O28" s="204"/>
      <c r="P28" s="204"/>
    </row>
    <row r="29" spans="1:16" x14ac:dyDescent="0.2">
      <c r="A29" s="25">
        <v>3</v>
      </c>
      <c r="B29" s="47" t="s">
        <v>76</v>
      </c>
      <c r="C29" s="142">
        <v>8721.68</v>
      </c>
      <c r="D29" s="54">
        <v>4764.9799999999996</v>
      </c>
      <c r="E29" s="54">
        <v>6746.96</v>
      </c>
      <c r="F29" s="54">
        <v>5036.0200000000004</v>
      </c>
      <c r="G29" s="54">
        <v>6386.38</v>
      </c>
      <c r="H29" s="54">
        <v>7197.08</v>
      </c>
      <c r="I29" s="54">
        <v>7543.1399999999994</v>
      </c>
      <c r="J29" s="54"/>
      <c r="K29" s="54"/>
      <c r="L29" s="54"/>
      <c r="M29" s="54"/>
      <c r="N29" s="54"/>
      <c r="O29" s="54"/>
      <c r="P29" s="54"/>
    </row>
    <row r="30" spans="1:16" x14ac:dyDescent="0.2">
      <c r="A30" s="201">
        <v>4</v>
      </c>
      <c r="B30" s="202" t="s">
        <v>31</v>
      </c>
      <c r="C30" s="203"/>
      <c r="D30" s="204">
        <v>4764.9799999999996</v>
      </c>
      <c r="E30" s="204">
        <v>6746.96</v>
      </c>
      <c r="F30" s="204">
        <v>5036.0200000000004</v>
      </c>
      <c r="G30" s="204">
        <v>6386.38</v>
      </c>
      <c r="H30" s="204">
        <v>7197.08</v>
      </c>
      <c r="I30" s="204">
        <v>7543.1399999999994</v>
      </c>
      <c r="J30" s="204"/>
      <c r="K30" s="204"/>
      <c r="L30" s="204"/>
      <c r="M30" s="204"/>
      <c r="N30" s="204"/>
      <c r="O30" s="204"/>
      <c r="P30" s="204"/>
    </row>
    <row r="31" spans="1:16" x14ac:dyDescent="0.2">
      <c r="A31" s="25">
        <v>5</v>
      </c>
      <c r="B31" s="48" t="s">
        <v>36</v>
      </c>
      <c r="C31" s="142"/>
      <c r="D31" s="54">
        <v>16677.43</v>
      </c>
      <c r="E31" s="54">
        <v>23614.36</v>
      </c>
      <c r="F31" s="54">
        <v>17626.07</v>
      </c>
      <c r="G31" s="54">
        <v>22352.33</v>
      </c>
      <c r="H31" s="54">
        <v>25189.78</v>
      </c>
      <c r="I31" s="54">
        <v>26400.989999999998</v>
      </c>
      <c r="J31" s="54"/>
      <c r="K31" s="54"/>
      <c r="L31" s="54"/>
      <c r="M31" s="54"/>
      <c r="N31" s="54"/>
      <c r="O31" s="54"/>
      <c r="P31" s="54"/>
    </row>
    <row r="32" spans="1:16" x14ac:dyDescent="0.2">
      <c r="A32" s="201">
        <v>6</v>
      </c>
      <c r="B32" s="202" t="s">
        <v>33</v>
      </c>
      <c r="C32" s="203"/>
      <c r="D32" s="204"/>
      <c r="E32" s="204"/>
      <c r="F32" s="204"/>
      <c r="G32" s="204"/>
      <c r="H32" s="204"/>
      <c r="I32" s="204"/>
      <c r="J32" s="204"/>
      <c r="K32" s="204"/>
      <c r="L32" s="204"/>
      <c r="M32" s="204"/>
      <c r="N32" s="204"/>
      <c r="O32" s="204"/>
      <c r="P32" s="204"/>
    </row>
    <row r="33" spans="1:17" x14ac:dyDescent="0.2">
      <c r="A33" s="25">
        <v>7</v>
      </c>
      <c r="B33" s="48" t="s">
        <v>37</v>
      </c>
      <c r="C33" s="142"/>
      <c r="D33" s="54">
        <v>4764.9799999999996</v>
      </c>
      <c r="E33" s="54">
        <v>6746.96</v>
      </c>
      <c r="F33" s="54">
        <v>5036.0200000000004</v>
      </c>
      <c r="G33" s="54">
        <v>6386.38</v>
      </c>
      <c r="H33" s="54">
        <v>7197.08</v>
      </c>
      <c r="I33" s="54">
        <v>7543.1399999999994</v>
      </c>
      <c r="J33" s="54"/>
      <c r="K33" s="54"/>
      <c r="L33" s="54"/>
      <c r="M33" s="54"/>
      <c r="N33" s="54"/>
      <c r="O33" s="54"/>
      <c r="P33" s="54"/>
    </row>
    <row r="34" spans="1:17" x14ac:dyDescent="0.2">
      <c r="A34" s="201">
        <v>8</v>
      </c>
      <c r="B34" s="202"/>
      <c r="C34" s="203"/>
      <c r="D34" s="204"/>
      <c r="E34" s="204"/>
      <c r="F34" s="204"/>
      <c r="G34" s="204"/>
      <c r="H34" s="204"/>
      <c r="I34" s="204"/>
      <c r="J34" s="204"/>
      <c r="K34" s="204"/>
      <c r="L34" s="204"/>
      <c r="M34" s="204"/>
      <c r="N34" s="204"/>
      <c r="O34" s="204"/>
      <c r="P34" s="204"/>
    </row>
    <row r="35" spans="1:17" x14ac:dyDescent="0.2">
      <c r="A35" s="25">
        <v>9</v>
      </c>
      <c r="B35" s="48"/>
      <c r="C35" s="142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</row>
    <row r="36" spans="1:17" x14ac:dyDescent="0.2">
      <c r="A36" s="201">
        <v>10</v>
      </c>
      <c r="B36" s="202"/>
      <c r="C36" s="203"/>
      <c r="D36" s="204"/>
      <c r="E36" s="204"/>
      <c r="F36" s="204"/>
      <c r="G36" s="204"/>
      <c r="H36" s="204"/>
      <c r="I36" s="204"/>
      <c r="J36" s="204"/>
      <c r="K36" s="204"/>
      <c r="L36" s="204"/>
      <c r="M36" s="204"/>
      <c r="N36" s="204"/>
      <c r="O36" s="204"/>
      <c r="P36" s="204"/>
    </row>
    <row r="37" spans="1:17" x14ac:dyDescent="0.2">
      <c r="A37" s="52"/>
      <c r="B37" s="55"/>
      <c r="C37" s="142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</row>
    <row r="38" spans="1:17" x14ac:dyDescent="0.2">
      <c r="A38" s="201"/>
      <c r="B38" s="202"/>
      <c r="C38" s="203"/>
      <c r="D38" s="204"/>
      <c r="E38" s="204"/>
      <c r="F38" s="204"/>
      <c r="G38" s="204"/>
      <c r="H38" s="204"/>
      <c r="I38" s="204"/>
      <c r="J38" s="204"/>
      <c r="K38" s="204"/>
      <c r="L38" s="204"/>
      <c r="M38" s="204"/>
      <c r="N38" s="204"/>
      <c r="O38" s="204"/>
      <c r="P38" s="204"/>
    </row>
    <row r="39" spans="1:17" x14ac:dyDescent="0.2">
      <c r="A39" s="25"/>
      <c r="B39" s="48"/>
      <c r="C39" s="142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</row>
    <row r="40" spans="1:17" x14ac:dyDescent="0.2">
      <c r="A40" s="205">
        <v>1</v>
      </c>
      <c r="B40" s="206" t="s">
        <v>29</v>
      </c>
      <c r="C40" s="207"/>
      <c r="D40" s="208"/>
      <c r="E40" s="208"/>
      <c r="F40" s="208"/>
      <c r="G40" s="208"/>
      <c r="H40" s="208"/>
      <c r="I40" s="208"/>
      <c r="J40" s="208"/>
      <c r="K40" s="208"/>
      <c r="L40" s="208"/>
      <c r="M40" s="208"/>
      <c r="N40" s="208"/>
      <c r="O40" s="208"/>
      <c r="P40" s="208"/>
    </row>
    <row r="41" spans="1:17" ht="13.5" thickBot="1" x14ac:dyDescent="0.25">
      <c r="A41" s="25"/>
      <c r="B41" s="48"/>
      <c r="C41" s="142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</row>
    <row r="42" spans="1:17" ht="13.5" thickBot="1" x14ac:dyDescent="0.25">
      <c r="A42" s="25"/>
      <c r="B42" s="20"/>
      <c r="C42" s="209">
        <f>SUM(C27:C40)</f>
        <v>19421.71</v>
      </c>
      <c r="D42" s="210">
        <f>SUM(D27:D40)</f>
        <v>42884.819999999992</v>
      </c>
      <c r="E42" s="210">
        <f t="shared" ref="E42:P42" si="0">SUM(E27:E40)</f>
        <v>60722.64</v>
      </c>
      <c r="F42" s="210">
        <f t="shared" si="0"/>
        <v>45324.180000000008</v>
      </c>
      <c r="G42" s="210">
        <f t="shared" si="0"/>
        <v>57477.420000000006</v>
      </c>
      <c r="H42" s="210">
        <f t="shared" si="0"/>
        <v>64773.72</v>
      </c>
      <c r="I42" s="210">
        <f t="shared" si="0"/>
        <v>67888.259999999995</v>
      </c>
      <c r="J42" s="210">
        <f t="shared" si="0"/>
        <v>0</v>
      </c>
      <c r="K42" s="210">
        <f t="shared" si="0"/>
        <v>0</v>
      </c>
      <c r="L42" s="210">
        <f t="shared" si="0"/>
        <v>0</v>
      </c>
      <c r="M42" s="210">
        <f t="shared" si="0"/>
        <v>0</v>
      </c>
      <c r="N42" s="210">
        <f t="shared" si="0"/>
        <v>0</v>
      </c>
      <c r="O42" s="210">
        <f t="shared" si="0"/>
        <v>0</v>
      </c>
      <c r="P42" s="210">
        <f t="shared" si="0"/>
        <v>0</v>
      </c>
      <c r="Q42" s="211">
        <f>SUM(D42:P42)</f>
        <v>339071.04000000004</v>
      </c>
    </row>
    <row r="43" spans="1:17" x14ac:dyDescent="0.2">
      <c r="H43" s="35"/>
      <c r="Q43" s="9"/>
    </row>
    <row r="44" spans="1:17" ht="13.5" thickBot="1" x14ac:dyDescent="0.25">
      <c r="H44" s="35"/>
      <c r="Q44" s="9"/>
    </row>
    <row r="45" spans="1:17" x14ac:dyDescent="0.2">
      <c r="B45" s="212" t="s">
        <v>6</v>
      </c>
      <c r="C45" s="258" t="s">
        <v>54</v>
      </c>
      <c r="D45" s="260" t="s">
        <v>55</v>
      </c>
      <c r="E45" s="258" t="s">
        <v>58</v>
      </c>
      <c r="F45" s="260" t="s">
        <v>59</v>
      </c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9"/>
    </row>
    <row r="46" spans="1:17" ht="13.5" thickBot="1" x14ac:dyDescent="0.25">
      <c r="B46" s="213" t="s">
        <v>1</v>
      </c>
      <c r="C46" s="259"/>
      <c r="D46" s="261"/>
      <c r="E46" s="259"/>
      <c r="F46" s="261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</row>
    <row r="47" spans="1:17" x14ac:dyDescent="0.2">
      <c r="A47">
        <v>1</v>
      </c>
      <c r="B47" s="214" t="s">
        <v>29</v>
      </c>
      <c r="C47" s="215"/>
      <c r="D47" s="216"/>
      <c r="E47" s="215"/>
      <c r="F47" s="216"/>
    </row>
    <row r="48" spans="1:17" x14ac:dyDescent="0.2">
      <c r="A48">
        <v>2</v>
      </c>
      <c r="B48" s="217"/>
      <c r="C48" s="218"/>
      <c r="D48" s="216"/>
      <c r="E48" s="218"/>
      <c r="F48" s="216"/>
    </row>
    <row r="49" spans="1:17" x14ac:dyDescent="0.2">
      <c r="B49" s="2"/>
      <c r="C49" s="68"/>
      <c r="D49" s="12"/>
      <c r="E49" s="68"/>
      <c r="F49" s="12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8"/>
    </row>
    <row r="50" spans="1:17" ht="13.5" thickBot="1" x14ac:dyDescent="0.25">
      <c r="B50" s="30"/>
      <c r="C50" s="30"/>
      <c r="D50" s="30"/>
      <c r="E50" s="31"/>
      <c r="F50" s="31"/>
      <c r="G50" s="31"/>
      <c r="H50" s="31"/>
      <c r="I50" s="28"/>
      <c r="J50" s="28"/>
      <c r="K50" s="28"/>
      <c r="L50" s="28"/>
      <c r="M50" s="28"/>
      <c r="N50" s="28"/>
      <c r="O50" s="28"/>
      <c r="P50" s="28"/>
      <c r="Q50" s="8"/>
    </row>
    <row r="51" spans="1:17" x14ac:dyDescent="0.2"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8"/>
    </row>
    <row r="52" spans="1:17" x14ac:dyDescent="0.2"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8"/>
    </row>
    <row r="53" spans="1:17" ht="15" x14ac:dyDescent="0.25">
      <c r="A53" s="143"/>
      <c r="B53" s="144" t="s">
        <v>10</v>
      </c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45"/>
      <c r="Q53" s="70"/>
    </row>
    <row r="54" spans="1:17" ht="15" x14ac:dyDescent="0.25">
      <c r="A54" s="146"/>
      <c r="B54" s="147"/>
      <c r="C54" s="148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8"/>
      <c r="Q54" s="71" t="s">
        <v>12</v>
      </c>
    </row>
    <row r="55" spans="1:17" x14ac:dyDescent="0.2">
      <c r="B55" s="56"/>
      <c r="C55" s="32">
        <v>44767</v>
      </c>
      <c r="D55" s="32">
        <v>44825</v>
      </c>
      <c r="E55" s="32">
        <v>44881</v>
      </c>
      <c r="F55" s="32">
        <v>44893</v>
      </c>
      <c r="G55" s="32">
        <v>44918</v>
      </c>
      <c r="H55" s="32"/>
      <c r="I55" s="32"/>
      <c r="J55" s="32"/>
      <c r="K55" s="32"/>
      <c r="L55" s="32"/>
      <c r="M55" s="32"/>
      <c r="N55" s="32"/>
      <c r="O55" s="32"/>
      <c r="P55" s="32"/>
      <c r="Q55" s="72"/>
    </row>
    <row r="56" spans="1:17" x14ac:dyDescent="0.2">
      <c r="A56" s="24">
        <v>1</v>
      </c>
      <c r="B56" s="57" t="s">
        <v>32</v>
      </c>
      <c r="C56" s="58">
        <v>3959.12</v>
      </c>
      <c r="D56" s="33">
        <v>11511.94</v>
      </c>
      <c r="E56" s="33">
        <v>6386.38</v>
      </c>
      <c r="F56" s="33">
        <v>5036.0200000000004</v>
      </c>
      <c r="G56" s="33">
        <v>7197.08</v>
      </c>
      <c r="H56" s="33"/>
      <c r="I56" s="33"/>
      <c r="J56" s="33"/>
      <c r="K56" s="33"/>
      <c r="L56" s="33"/>
      <c r="M56" s="33"/>
      <c r="N56" s="33"/>
      <c r="O56" s="33"/>
      <c r="P56" s="33"/>
      <c r="Q56" s="73">
        <f>SUM(C56:P56)</f>
        <v>34090.54</v>
      </c>
    </row>
    <row r="57" spans="1:17" x14ac:dyDescent="0.2">
      <c r="A57" s="59"/>
      <c r="B57" s="60"/>
      <c r="C57" s="61">
        <v>44770</v>
      </c>
      <c r="D57" s="61">
        <v>44775</v>
      </c>
      <c r="E57" s="61">
        <v>44816</v>
      </c>
      <c r="F57" s="61">
        <v>44858</v>
      </c>
      <c r="G57" s="61">
        <v>44883</v>
      </c>
      <c r="H57" s="61">
        <v>44918</v>
      </c>
      <c r="I57" s="61"/>
      <c r="J57" s="61"/>
      <c r="K57" s="61"/>
      <c r="L57" s="61"/>
      <c r="M57" s="61"/>
      <c r="N57" s="61"/>
      <c r="O57" s="61"/>
      <c r="P57" s="61"/>
      <c r="Q57" s="74"/>
    </row>
    <row r="58" spans="1:17" x14ac:dyDescent="0.2">
      <c r="A58" s="59">
        <v>2</v>
      </c>
      <c r="B58" s="63" t="s">
        <v>35</v>
      </c>
      <c r="C58" s="64">
        <v>6740.91</v>
      </c>
      <c r="D58" s="62">
        <v>7147.47</v>
      </c>
      <c r="E58" s="62">
        <v>10120.44</v>
      </c>
      <c r="F58" s="62">
        <v>7554.03</v>
      </c>
      <c r="G58" s="62">
        <v>9579.57</v>
      </c>
      <c r="H58" s="62">
        <v>10795.62</v>
      </c>
      <c r="I58" s="62"/>
      <c r="J58" s="62"/>
      <c r="K58" s="62"/>
      <c r="L58" s="62"/>
      <c r="M58" s="62"/>
      <c r="N58" s="62"/>
      <c r="O58" s="62"/>
      <c r="P58" s="62"/>
      <c r="Q58" s="75">
        <f>SUM(C58:P58)</f>
        <v>51938.04</v>
      </c>
    </row>
    <row r="59" spans="1:17" x14ac:dyDescent="0.2">
      <c r="A59" s="24"/>
      <c r="B59" s="53"/>
      <c r="C59" s="32">
        <v>44790</v>
      </c>
      <c r="D59" s="32">
        <v>44833</v>
      </c>
      <c r="E59" s="32">
        <v>44879</v>
      </c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72"/>
    </row>
    <row r="60" spans="1:17" x14ac:dyDescent="0.2">
      <c r="A60" s="24">
        <v>3</v>
      </c>
      <c r="B60" s="46" t="s">
        <v>76</v>
      </c>
      <c r="C60" s="58">
        <v>20233.62</v>
      </c>
      <c r="D60" s="33">
        <v>5036.0200000000004</v>
      </c>
      <c r="E60" s="33">
        <v>13583.46</v>
      </c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73">
        <f>SUM(C60:P60)</f>
        <v>38853.1</v>
      </c>
    </row>
    <row r="61" spans="1:17" x14ac:dyDescent="0.2">
      <c r="A61" s="59"/>
      <c r="B61" s="60"/>
      <c r="C61" s="61">
        <v>44769</v>
      </c>
      <c r="D61" s="61">
        <v>44736</v>
      </c>
      <c r="E61" s="61">
        <v>44830</v>
      </c>
      <c r="F61" s="61">
        <v>44861</v>
      </c>
      <c r="G61" s="61">
        <v>44893</v>
      </c>
      <c r="H61" s="61">
        <v>44917</v>
      </c>
      <c r="I61" s="61"/>
      <c r="J61" s="61"/>
      <c r="K61" s="61"/>
      <c r="L61" s="61"/>
      <c r="M61" s="61"/>
      <c r="N61" s="61"/>
      <c r="O61" s="61"/>
      <c r="P61" s="62"/>
      <c r="Q61" s="74"/>
    </row>
    <row r="62" spans="1:17" x14ac:dyDescent="0.2">
      <c r="A62" s="59">
        <v>4</v>
      </c>
      <c r="B62" s="63" t="s">
        <v>31</v>
      </c>
      <c r="C62" s="64">
        <v>4764.9799999999996</v>
      </c>
      <c r="D62" s="62">
        <v>6746.96</v>
      </c>
      <c r="E62" s="62">
        <v>5036.0200000000004</v>
      </c>
      <c r="F62" s="62">
        <v>6386.38</v>
      </c>
      <c r="G62" s="62">
        <v>7197.08</v>
      </c>
      <c r="H62" s="62">
        <v>7543.14</v>
      </c>
      <c r="I62" s="62"/>
      <c r="J62" s="62"/>
      <c r="K62" s="62"/>
      <c r="L62" s="62"/>
      <c r="M62" s="62"/>
      <c r="N62" s="62"/>
      <c r="O62" s="62"/>
      <c r="P62" s="62"/>
      <c r="Q62" s="75">
        <f>SUM(C62:P62)</f>
        <v>37674.559999999998</v>
      </c>
    </row>
    <row r="63" spans="1:17" x14ac:dyDescent="0.2">
      <c r="A63" s="24"/>
      <c r="B63" s="65"/>
      <c r="C63" s="32">
        <v>44760</v>
      </c>
      <c r="D63" s="32">
        <v>44760</v>
      </c>
      <c r="E63" s="32">
        <v>44820</v>
      </c>
      <c r="F63" s="32">
        <v>44858</v>
      </c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72"/>
    </row>
    <row r="64" spans="1:17" x14ac:dyDescent="0.2">
      <c r="A64" s="24">
        <v>5</v>
      </c>
      <c r="B64" s="66" t="s">
        <v>52</v>
      </c>
      <c r="C64" s="58">
        <v>16677.43</v>
      </c>
      <c r="D64" s="33">
        <v>23614.36</v>
      </c>
      <c r="E64" s="33">
        <v>17626.07</v>
      </c>
      <c r="F64" s="33">
        <v>22352.33</v>
      </c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73">
        <f>SUM(C64:P64)</f>
        <v>80270.19</v>
      </c>
    </row>
    <row r="65" spans="1:22" x14ac:dyDescent="0.2">
      <c r="A65" s="59"/>
      <c r="B65" s="60"/>
      <c r="C65" s="61"/>
      <c r="D65" s="61"/>
      <c r="E65" s="61"/>
      <c r="F65" s="61"/>
      <c r="G65" s="61"/>
      <c r="H65" s="61"/>
      <c r="I65" s="61"/>
      <c r="J65" s="61"/>
      <c r="K65" s="61"/>
      <c r="L65" s="62"/>
      <c r="M65" s="62"/>
      <c r="N65" s="62"/>
      <c r="O65" s="62"/>
      <c r="P65" s="62"/>
      <c r="Q65" s="74"/>
    </row>
    <row r="66" spans="1:22" x14ac:dyDescent="0.2">
      <c r="A66" s="59">
        <v>6</v>
      </c>
      <c r="B66" s="63" t="s">
        <v>33</v>
      </c>
      <c r="C66" s="64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75">
        <f>SUM(C66:P66)</f>
        <v>0</v>
      </c>
    </row>
    <row r="67" spans="1:22" x14ac:dyDescent="0.2">
      <c r="A67" s="24"/>
      <c r="B67" s="67"/>
      <c r="C67" s="32">
        <v>44767</v>
      </c>
      <c r="D67" s="32">
        <v>44736</v>
      </c>
      <c r="E67" s="32">
        <v>44830</v>
      </c>
      <c r="F67" s="32">
        <v>44860</v>
      </c>
      <c r="G67" s="32">
        <v>44895</v>
      </c>
      <c r="H67" s="32"/>
      <c r="I67" s="32"/>
      <c r="J67" s="32"/>
      <c r="K67" s="32"/>
      <c r="L67" s="32"/>
      <c r="M67" s="32"/>
      <c r="N67" s="32"/>
      <c r="O67" s="32"/>
      <c r="P67" s="32"/>
      <c r="Q67" s="72"/>
    </row>
    <row r="68" spans="1:22" x14ac:dyDescent="0.2">
      <c r="A68" s="24">
        <v>7</v>
      </c>
      <c r="B68" s="66" t="s">
        <v>37</v>
      </c>
      <c r="C68" s="58">
        <v>4764.9799999999996</v>
      </c>
      <c r="D68" s="33">
        <v>6746.96</v>
      </c>
      <c r="E68" s="33">
        <v>5036.0200000000004</v>
      </c>
      <c r="F68" s="33">
        <v>6386.38</v>
      </c>
      <c r="G68" s="33">
        <v>7197.08</v>
      </c>
      <c r="H68" s="33"/>
      <c r="I68" s="33"/>
      <c r="J68" s="33"/>
      <c r="K68" s="33"/>
      <c r="L68" s="33"/>
      <c r="M68" s="33"/>
      <c r="N68" s="33"/>
      <c r="O68" s="33"/>
      <c r="P68" s="33"/>
      <c r="Q68" s="73">
        <f>SUM(C68:P68)</f>
        <v>30131.42</v>
      </c>
    </row>
    <row r="69" spans="1:22" x14ac:dyDescent="0.2">
      <c r="A69" s="59"/>
      <c r="B69" s="60"/>
      <c r="C69" s="61"/>
      <c r="D69" s="61"/>
      <c r="E69" s="61"/>
      <c r="F69" s="61"/>
      <c r="G69" s="61"/>
      <c r="H69" s="61"/>
      <c r="I69" s="61"/>
      <c r="J69" s="61"/>
      <c r="K69" s="61"/>
      <c r="L69" s="62"/>
      <c r="M69" s="62"/>
      <c r="N69" s="62"/>
      <c r="O69" s="62"/>
      <c r="P69" s="62"/>
      <c r="Q69" s="74"/>
    </row>
    <row r="70" spans="1:22" x14ac:dyDescent="0.2">
      <c r="A70" s="59">
        <v>8</v>
      </c>
      <c r="B70" s="63"/>
      <c r="C70" s="64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75">
        <f>SUM(C70:P70)</f>
        <v>0</v>
      </c>
    </row>
    <row r="71" spans="1:22" x14ac:dyDescent="0.2">
      <c r="A71" s="24"/>
      <c r="B71" s="48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72"/>
    </row>
    <row r="72" spans="1:22" x14ac:dyDescent="0.2">
      <c r="A72" s="24">
        <v>9</v>
      </c>
      <c r="B72" s="66"/>
      <c r="C72" s="58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73">
        <f>SUM(C72:P72)</f>
        <v>0</v>
      </c>
    </row>
    <row r="73" spans="1:22" x14ac:dyDescent="0.2">
      <c r="A73" s="59"/>
      <c r="B73" s="60"/>
      <c r="C73" s="61"/>
      <c r="D73" s="61"/>
      <c r="E73" s="61"/>
      <c r="F73" s="61"/>
      <c r="G73" s="61"/>
      <c r="H73" s="61"/>
      <c r="I73" s="61"/>
      <c r="J73" s="61"/>
      <c r="K73" s="61"/>
      <c r="L73" s="62"/>
      <c r="M73" s="62"/>
      <c r="N73" s="62"/>
      <c r="O73" s="62"/>
      <c r="P73" s="62"/>
      <c r="Q73" s="74"/>
    </row>
    <row r="74" spans="1:22" x14ac:dyDescent="0.2">
      <c r="A74" s="59">
        <v>10</v>
      </c>
      <c r="B74" s="63"/>
      <c r="C74" s="64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75">
        <f>SUM(C74:P74)</f>
        <v>0</v>
      </c>
      <c r="V74" s="9"/>
    </row>
    <row r="75" spans="1:22" x14ac:dyDescent="0.2">
      <c r="A75" s="24"/>
      <c r="B75" s="48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72"/>
    </row>
    <row r="76" spans="1:22" x14ac:dyDescent="0.2">
      <c r="A76" s="24">
        <v>11</v>
      </c>
      <c r="B76" s="66"/>
      <c r="C76" s="58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73">
        <f>SUM(C76:P76)</f>
        <v>0</v>
      </c>
    </row>
    <row r="77" spans="1:22" x14ac:dyDescent="0.2">
      <c r="A77" s="59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62"/>
      <c r="M77" s="62"/>
      <c r="N77" s="62"/>
      <c r="O77" s="62"/>
      <c r="P77" s="62"/>
      <c r="Q77" s="74"/>
    </row>
    <row r="78" spans="1:22" x14ac:dyDescent="0.2">
      <c r="A78" s="59"/>
      <c r="B78" s="63"/>
      <c r="C78" s="64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75">
        <f>SUM(C78:P78)</f>
        <v>0</v>
      </c>
      <c r="V78" s="9"/>
    </row>
    <row r="79" spans="1:22" x14ac:dyDescent="0.2">
      <c r="A79" s="24"/>
      <c r="B79" s="48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72"/>
    </row>
    <row r="80" spans="1:22" x14ac:dyDescent="0.2">
      <c r="A80" s="24"/>
      <c r="B80" s="66"/>
      <c r="C80" s="58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73">
        <f>SUM(C80:P80)</f>
        <v>0</v>
      </c>
    </row>
    <row r="81" spans="1:22" x14ac:dyDescent="0.2">
      <c r="A81" s="219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5"/>
      <c r="M81" s="225"/>
      <c r="N81" s="225"/>
      <c r="O81" s="225"/>
      <c r="P81" s="225"/>
      <c r="Q81" s="226"/>
    </row>
    <row r="82" spans="1:22" x14ac:dyDescent="0.2">
      <c r="A82" s="219">
        <v>1</v>
      </c>
      <c r="B82" s="222" t="s">
        <v>29</v>
      </c>
      <c r="C82" s="223"/>
      <c r="D82" s="224"/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224"/>
      <c r="Q82" s="227">
        <f>SUM(C82:P82)</f>
        <v>0</v>
      </c>
      <c r="V82" s="9"/>
    </row>
    <row r="83" spans="1:22" x14ac:dyDescent="0.2">
      <c r="A83" s="24"/>
      <c r="B83" s="48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72"/>
    </row>
    <row r="84" spans="1:22" ht="13.5" thickBot="1" x14ac:dyDescent="0.25">
      <c r="A84" s="24"/>
      <c r="B84" s="66"/>
      <c r="C84" s="58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73">
        <f>SUM(C84:P84)</f>
        <v>0</v>
      </c>
    </row>
    <row r="85" spans="1:22" ht="13.5" thickBot="1" x14ac:dyDescent="0.25">
      <c r="A85" s="24"/>
      <c r="Q85" s="69">
        <f>SUM(Q55:Q82)</f>
        <v>272957.84999999998</v>
      </c>
      <c r="R85">
        <f>Gráfico!B19</f>
        <v>272957.84999999998</v>
      </c>
      <c r="S85" s="37">
        <f>Q85-R85</f>
        <v>0</v>
      </c>
    </row>
  </sheetData>
  <sortState xmlns:xlrd2="http://schemas.microsoft.com/office/spreadsheetml/2017/richdata2" ref="F7:F13">
    <sortCondition ref="F7:F13"/>
  </sortState>
  <mergeCells count="8">
    <mergeCell ref="E45:E46"/>
    <mergeCell ref="F45:F46"/>
    <mergeCell ref="A6:B6"/>
    <mergeCell ref="A25:B25"/>
    <mergeCell ref="A26:B26"/>
    <mergeCell ref="C25:C26"/>
    <mergeCell ref="C45:C46"/>
    <mergeCell ref="D45:D46"/>
  </mergeCells>
  <phoneticPr fontId="9" type="noConversion"/>
  <pageMargins left="0.74803149606299213" right="0.74803149606299213" top="0.39370078740157483" bottom="0.98425196850393704" header="0" footer="0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AB668"/>
  <sheetViews>
    <sheetView tabSelected="1" zoomScaleNormal="100" workbookViewId="0">
      <pane ySplit="1" topLeftCell="A48" activePane="bottomLeft" state="frozen"/>
      <selection pane="bottomLeft" activeCell="C59" sqref="C59"/>
    </sheetView>
  </sheetViews>
  <sheetFormatPr baseColWidth="10" defaultRowHeight="15" customHeight="1" x14ac:dyDescent="0.2"/>
  <cols>
    <col min="1" max="1" width="12.42578125" style="6" bestFit="1" customWidth="1"/>
    <col min="2" max="2" width="45.42578125" style="7" customWidth="1"/>
    <col min="3" max="3" width="16.7109375" style="1" customWidth="1"/>
    <col min="4" max="4" width="11.85546875" style="1" bestFit="1" customWidth="1"/>
    <col min="5" max="5" width="15.42578125" style="22" customWidth="1"/>
    <col min="6" max="14" width="14.7109375" customWidth="1"/>
    <col min="15" max="19" width="23.42578125" customWidth="1"/>
    <col min="20" max="20" width="19.85546875" customWidth="1"/>
    <col min="21" max="21" width="19.7109375" customWidth="1"/>
    <col min="22" max="22" width="28.140625" customWidth="1"/>
    <col min="23" max="25" width="24.7109375" bestFit="1" customWidth="1"/>
    <col min="26" max="26" width="21.85546875" bestFit="1" customWidth="1"/>
    <col min="27" max="27" width="21.7109375" bestFit="1" customWidth="1"/>
    <col min="28" max="28" width="29.42578125" bestFit="1" customWidth="1"/>
  </cols>
  <sheetData>
    <row r="1" spans="1:28" ht="87" customHeight="1" thickBot="1" x14ac:dyDescent="0.3">
      <c r="A1" s="184" t="s">
        <v>0</v>
      </c>
      <c r="B1" s="185" t="s">
        <v>1</v>
      </c>
      <c r="C1" s="186" t="s">
        <v>8</v>
      </c>
      <c r="D1" s="187" t="s">
        <v>2</v>
      </c>
      <c r="E1" s="188" t="s">
        <v>3</v>
      </c>
      <c r="F1" s="51"/>
      <c r="G1" s="172" t="s">
        <v>41</v>
      </c>
      <c r="H1" s="173" t="s">
        <v>2</v>
      </c>
      <c r="I1" s="174" t="s">
        <v>41</v>
      </c>
      <c r="J1" s="175" t="s">
        <v>2</v>
      </c>
      <c r="K1" s="232" t="s">
        <v>41</v>
      </c>
      <c r="L1" s="233" t="s">
        <v>2</v>
      </c>
      <c r="M1" s="234" t="s">
        <v>41</v>
      </c>
      <c r="N1" s="235" t="s">
        <v>2</v>
      </c>
    </row>
    <row r="2" spans="1:28" ht="15" customHeight="1" x14ac:dyDescent="0.3">
      <c r="A2" s="168" t="s">
        <v>60</v>
      </c>
      <c r="B2" s="169"/>
      <c r="C2" s="170">
        <v>49124.659999999683</v>
      </c>
      <c r="D2" s="171"/>
      <c r="E2" s="170">
        <f>C2</f>
        <v>49124.659999999683</v>
      </c>
      <c r="G2" s="176">
        <v>57000</v>
      </c>
      <c r="H2" s="177"/>
      <c r="I2" s="178">
        <v>30000</v>
      </c>
      <c r="J2" s="179"/>
      <c r="K2" s="180">
        <v>0</v>
      </c>
      <c r="L2" s="181"/>
      <c r="M2" s="176">
        <v>0</v>
      </c>
      <c r="N2" s="182"/>
    </row>
    <row r="3" spans="1:28" s="2" customFormat="1" ht="15" customHeight="1" x14ac:dyDescent="0.35">
      <c r="A3" s="98"/>
      <c r="B3" s="98"/>
      <c r="C3" s="99"/>
      <c r="D3" s="100"/>
      <c r="E3" s="101"/>
      <c r="F3"/>
      <c r="G3" s="85"/>
      <c r="H3" s="86"/>
      <c r="I3" s="87"/>
      <c r="J3" s="88"/>
      <c r="K3" s="119"/>
      <c r="L3" s="120"/>
      <c r="M3" s="85"/>
      <c r="N3" s="89"/>
    </row>
    <row r="4" spans="1:28" s="2" customFormat="1" ht="15" customHeight="1" x14ac:dyDescent="0.3">
      <c r="A4" s="4"/>
      <c r="B4" s="110" t="s">
        <v>61</v>
      </c>
      <c r="C4" s="11"/>
      <c r="D4" s="112">
        <v>20952</v>
      </c>
      <c r="E4" s="254">
        <f>E2+C4-D4</f>
        <v>28172.659999999683</v>
      </c>
      <c r="F4"/>
      <c r="G4" s="90"/>
      <c r="H4" s="91"/>
      <c r="I4" s="92"/>
      <c r="J4" s="93"/>
      <c r="K4" s="121"/>
      <c r="L4" s="122"/>
      <c r="M4" s="228"/>
      <c r="N4" s="229"/>
      <c r="O4"/>
      <c r="P4"/>
      <c r="Q4"/>
      <c r="R4"/>
      <c r="S4"/>
      <c r="T4"/>
      <c r="U4"/>
      <c r="V4"/>
      <c r="W4"/>
      <c r="X4"/>
      <c r="Y4"/>
      <c r="Z4"/>
      <c r="AA4"/>
      <c r="AB4"/>
    </row>
    <row r="5" spans="1:28" s="2" customFormat="1" ht="15" customHeight="1" x14ac:dyDescent="0.3">
      <c r="A5" s="4"/>
      <c r="B5" s="110" t="s">
        <v>62</v>
      </c>
      <c r="C5" s="111"/>
      <c r="D5" s="112">
        <v>14490</v>
      </c>
      <c r="E5" s="254">
        <f>E4+C5-D5</f>
        <v>13682.659999999683</v>
      </c>
      <c r="F5"/>
      <c r="G5" s="90"/>
      <c r="H5" s="91"/>
      <c r="I5" s="92"/>
      <c r="J5" s="93"/>
      <c r="K5" s="123"/>
      <c r="L5" s="122"/>
      <c r="M5" s="228"/>
      <c r="N5" s="229"/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28" s="2" customFormat="1" ht="15" customHeight="1" x14ac:dyDescent="0.3">
      <c r="A6" s="251">
        <v>44760</v>
      </c>
      <c r="B6" s="252" t="s">
        <v>50</v>
      </c>
      <c r="C6" s="253">
        <v>16677.43</v>
      </c>
      <c r="D6" s="253"/>
      <c r="E6" s="254">
        <f t="shared" ref="E6:E73" si="0">E5+C6-D6</f>
        <v>30360.089999999684</v>
      </c>
      <c r="F6"/>
      <c r="G6" s="90"/>
      <c r="H6" s="91"/>
      <c r="I6" s="92"/>
      <c r="J6" s="93"/>
      <c r="K6" s="123"/>
      <c r="L6" s="122"/>
      <c r="M6" s="228"/>
      <c r="N6" s="229"/>
      <c r="O6"/>
      <c r="P6"/>
      <c r="Q6"/>
      <c r="R6"/>
      <c r="S6"/>
      <c r="T6"/>
      <c r="U6"/>
      <c r="V6"/>
      <c r="W6"/>
      <c r="X6"/>
      <c r="Y6"/>
      <c r="Z6"/>
      <c r="AA6"/>
      <c r="AB6"/>
    </row>
    <row r="7" spans="1:28" s="2" customFormat="1" ht="15" customHeight="1" x14ac:dyDescent="0.3">
      <c r="A7" s="251">
        <v>44767</v>
      </c>
      <c r="B7" s="252" t="s">
        <v>46</v>
      </c>
      <c r="C7" s="253">
        <v>3959.12</v>
      </c>
      <c r="D7" s="253"/>
      <c r="E7" s="254">
        <f t="shared" si="0"/>
        <v>34319.209999999686</v>
      </c>
      <c r="F7"/>
      <c r="G7" s="90"/>
      <c r="H7" s="91"/>
      <c r="I7" s="92"/>
      <c r="J7" s="93"/>
      <c r="K7" s="123"/>
      <c r="L7" s="122"/>
      <c r="M7" s="228"/>
      <c r="N7" s="229"/>
      <c r="O7"/>
      <c r="P7"/>
      <c r="Q7"/>
      <c r="R7"/>
      <c r="S7"/>
      <c r="T7"/>
      <c r="U7"/>
      <c r="V7"/>
      <c r="W7"/>
      <c r="X7"/>
      <c r="Y7"/>
      <c r="Z7"/>
      <c r="AA7"/>
      <c r="AB7"/>
    </row>
    <row r="8" spans="1:28" s="2" customFormat="1" ht="15" customHeight="1" x14ac:dyDescent="0.3">
      <c r="A8" s="251">
        <v>44767</v>
      </c>
      <c r="B8" s="252" t="s">
        <v>51</v>
      </c>
      <c r="C8" s="253">
        <v>4764.9799999999996</v>
      </c>
      <c r="D8" s="253"/>
      <c r="E8" s="254">
        <f t="shared" si="0"/>
        <v>39084.189999999682</v>
      </c>
      <c r="F8"/>
      <c r="G8" s="90"/>
      <c r="H8" s="91"/>
      <c r="I8" s="92"/>
      <c r="J8" s="93"/>
      <c r="K8" s="123"/>
      <c r="L8" s="122"/>
      <c r="M8" s="228"/>
      <c r="N8" s="229"/>
      <c r="O8"/>
      <c r="P8"/>
      <c r="Q8"/>
      <c r="R8"/>
      <c r="S8"/>
      <c r="T8"/>
      <c r="U8"/>
      <c r="V8"/>
    </row>
    <row r="9" spans="1:28" s="2" customFormat="1" ht="15" customHeight="1" x14ac:dyDescent="0.3">
      <c r="A9" s="251">
        <v>44769</v>
      </c>
      <c r="B9" s="252" t="s">
        <v>49</v>
      </c>
      <c r="C9" s="253">
        <v>4764.9799999999996</v>
      </c>
      <c r="D9" s="253"/>
      <c r="E9" s="254">
        <f t="shared" si="0"/>
        <v>43849.169999999678</v>
      </c>
      <c r="F9"/>
      <c r="G9" s="90"/>
      <c r="H9" s="91"/>
      <c r="I9" s="92"/>
      <c r="J9" s="93"/>
      <c r="K9" s="123"/>
      <c r="L9" s="122"/>
      <c r="M9" s="228"/>
      <c r="N9" s="229"/>
      <c r="O9"/>
      <c r="P9"/>
      <c r="Q9"/>
      <c r="R9"/>
      <c r="S9"/>
      <c r="T9"/>
      <c r="U9"/>
      <c r="V9"/>
    </row>
    <row r="10" spans="1:28" s="2" customFormat="1" ht="15" customHeight="1" x14ac:dyDescent="0.3">
      <c r="A10" s="251">
        <v>44770</v>
      </c>
      <c r="B10" s="252" t="s">
        <v>47</v>
      </c>
      <c r="C10" s="253">
        <v>6740.91</v>
      </c>
      <c r="D10" s="253"/>
      <c r="E10" s="254">
        <f t="shared" si="0"/>
        <v>50590.079999999682</v>
      </c>
      <c r="F10"/>
      <c r="G10" s="90"/>
      <c r="H10" s="91"/>
      <c r="I10" s="92"/>
      <c r="J10" s="93"/>
      <c r="K10" s="123"/>
      <c r="L10" s="122"/>
      <c r="M10" s="228"/>
      <c r="N10" s="229"/>
      <c r="O10"/>
      <c r="P10"/>
      <c r="Q10"/>
      <c r="R10"/>
      <c r="S10"/>
      <c r="T10"/>
      <c r="U10"/>
      <c r="V10"/>
    </row>
    <row r="11" spans="1:28" s="2" customFormat="1" ht="15" customHeight="1" x14ac:dyDescent="0.3">
      <c r="A11" s="4"/>
      <c r="B11" s="255" t="s">
        <v>65</v>
      </c>
      <c r="C11" s="11"/>
      <c r="D11" s="11">
        <v>7442.82</v>
      </c>
      <c r="E11" s="254">
        <f t="shared" si="0"/>
        <v>43147.259999999682</v>
      </c>
      <c r="F11"/>
      <c r="G11" s="90"/>
      <c r="H11" s="91"/>
      <c r="I11" s="92"/>
      <c r="J11" s="93"/>
      <c r="K11" s="123"/>
      <c r="L11" s="122"/>
      <c r="M11" s="228"/>
      <c r="N11" s="229"/>
      <c r="O11"/>
      <c r="P11"/>
      <c r="Q11"/>
      <c r="R11"/>
      <c r="S11"/>
      <c r="T11"/>
      <c r="U11"/>
      <c r="V11"/>
    </row>
    <row r="12" spans="1:28" s="2" customFormat="1" ht="15" customHeight="1" x14ac:dyDescent="0.3">
      <c r="A12" s="4"/>
      <c r="B12" s="256" t="s">
        <v>66</v>
      </c>
      <c r="C12" s="257">
        <v>0</v>
      </c>
      <c r="D12" s="112"/>
      <c r="E12" s="254">
        <f t="shared" si="0"/>
        <v>43147.259999999682</v>
      </c>
      <c r="F12"/>
      <c r="G12" s="90"/>
      <c r="H12" s="91"/>
      <c r="I12" s="92"/>
      <c r="J12" s="93"/>
      <c r="K12" s="123"/>
      <c r="L12" s="122"/>
      <c r="M12" s="228"/>
      <c r="N12" s="229"/>
      <c r="O12"/>
      <c r="P12"/>
      <c r="Q12"/>
      <c r="R12"/>
      <c r="S12"/>
      <c r="T12"/>
      <c r="U12"/>
      <c r="V12"/>
    </row>
    <row r="13" spans="1:28" s="2" customFormat="1" ht="15" customHeight="1" x14ac:dyDescent="0.3">
      <c r="A13" s="4"/>
      <c r="B13" s="256" t="s">
        <v>67</v>
      </c>
      <c r="C13" s="257">
        <f>72.17*18</f>
        <v>1299.06</v>
      </c>
      <c r="D13" s="112"/>
      <c r="E13" s="102">
        <f t="shared" si="0"/>
        <v>44446.31999999968</v>
      </c>
      <c r="F13"/>
      <c r="G13" s="90"/>
      <c r="H13" s="91"/>
      <c r="I13" s="92"/>
      <c r="J13" s="93"/>
      <c r="K13" s="123"/>
      <c r="L13" s="122"/>
      <c r="M13" s="228"/>
      <c r="N13" s="229"/>
      <c r="O13"/>
      <c r="P13"/>
      <c r="Q13"/>
      <c r="R13"/>
      <c r="S13"/>
      <c r="T13"/>
      <c r="U13"/>
      <c r="V13"/>
    </row>
    <row r="14" spans="1:28" s="2" customFormat="1" ht="15" customHeight="1" x14ac:dyDescent="0.3">
      <c r="A14" s="251">
        <v>44775</v>
      </c>
      <c r="B14" s="252" t="s">
        <v>47</v>
      </c>
      <c r="C14" s="253">
        <v>7147.47</v>
      </c>
      <c r="D14" s="253"/>
      <c r="E14" s="254">
        <f t="shared" si="0"/>
        <v>51593.789999999681</v>
      </c>
      <c r="F14"/>
      <c r="G14" s="90"/>
      <c r="H14" s="91"/>
      <c r="I14" s="92"/>
      <c r="J14" s="93"/>
      <c r="K14" s="123"/>
      <c r="L14" s="122"/>
      <c r="M14" s="228"/>
      <c r="N14" s="229"/>
      <c r="O14"/>
      <c r="P14"/>
      <c r="Q14"/>
      <c r="R14"/>
      <c r="S14"/>
      <c r="T14"/>
      <c r="U14"/>
      <c r="V14"/>
    </row>
    <row r="15" spans="1:28" s="2" customFormat="1" ht="15" customHeight="1" x14ac:dyDescent="0.3">
      <c r="A15" s="4"/>
      <c r="B15" s="110" t="s">
        <v>68</v>
      </c>
      <c r="C15" s="11"/>
      <c r="D15" s="112">
        <v>31410</v>
      </c>
      <c r="E15" s="254">
        <f t="shared" si="0"/>
        <v>20183.789999999681</v>
      </c>
      <c r="F15"/>
      <c r="G15" s="90"/>
      <c r="H15" s="91"/>
      <c r="I15" s="92"/>
      <c r="J15" s="93"/>
      <c r="K15" s="123"/>
      <c r="L15" s="122"/>
      <c r="M15" s="228"/>
      <c r="N15" s="229"/>
      <c r="O15"/>
      <c r="P15"/>
      <c r="Q15"/>
      <c r="R15"/>
      <c r="S15"/>
      <c r="T15"/>
      <c r="U15"/>
      <c r="V15"/>
    </row>
    <row r="16" spans="1:28" s="2" customFormat="1" ht="15" customHeight="1" x14ac:dyDescent="0.3">
      <c r="A16" s="4"/>
      <c r="B16" s="110" t="s">
        <v>69</v>
      </c>
      <c r="C16" s="111"/>
      <c r="D16" s="112">
        <v>18774</v>
      </c>
      <c r="E16" s="254">
        <f t="shared" si="0"/>
        <v>1409.7899999996807</v>
      </c>
      <c r="G16" s="90"/>
      <c r="H16" s="91"/>
      <c r="I16" s="92"/>
      <c r="J16" s="93"/>
      <c r="K16" s="123"/>
      <c r="L16" s="122"/>
      <c r="M16" s="228"/>
      <c r="N16" s="229"/>
      <c r="O16"/>
      <c r="P16"/>
      <c r="Q16"/>
      <c r="R16"/>
      <c r="S16"/>
      <c r="T16"/>
      <c r="U16"/>
      <c r="V16"/>
    </row>
    <row r="17" spans="1:22" s="2" customFormat="1" ht="15" customHeight="1" x14ac:dyDescent="0.3">
      <c r="A17" s="251">
        <v>44790</v>
      </c>
      <c r="B17" s="252" t="s">
        <v>48</v>
      </c>
      <c r="C17" s="253">
        <v>20233.62</v>
      </c>
      <c r="D17" s="253"/>
      <c r="E17" s="254">
        <f t="shared" si="0"/>
        <v>21643.40999999968</v>
      </c>
      <c r="F17"/>
      <c r="G17" s="90"/>
      <c r="H17" s="91"/>
      <c r="I17" s="92"/>
      <c r="J17" s="93"/>
      <c r="K17" s="123"/>
      <c r="L17" s="122"/>
      <c r="M17" s="228"/>
      <c r="N17" s="229"/>
      <c r="O17"/>
      <c r="P17"/>
      <c r="Q17"/>
      <c r="R17"/>
      <c r="S17"/>
      <c r="T17"/>
      <c r="U17"/>
      <c r="V17"/>
    </row>
    <row r="18" spans="1:22" s="2" customFormat="1" ht="15" customHeight="1" x14ac:dyDescent="0.3">
      <c r="A18" s="251">
        <v>44791</v>
      </c>
      <c r="B18" s="252" t="s">
        <v>50</v>
      </c>
      <c r="C18" s="253">
        <v>23614.36</v>
      </c>
      <c r="D18" s="253"/>
      <c r="E18" s="254">
        <f t="shared" si="0"/>
        <v>45257.769999999684</v>
      </c>
      <c r="F18"/>
      <c r="G18" s="90"/>
      <c r="H18" s="91"/>
      <c r="I18" s="92"/>
      <c r="J18" s="93"/>
      <c r="K18" s="123"/>
      <c r="L18" s="122"/>
      <c r="M18" s="228"/>
      <c r="N18" s="229"/>
      <c r="O18"/>
      <c r="P18"/>
      <c r="Q18"/>
      <c r="R18"/>
      <c r="S18"/>
      <c r="T18"/>
      <c r="U18"/>
      <c r="V18"/>
    </row>
    <row r="19" spans="1:22" s="2" customFormat="1" ht="15" customHeight="1" x14ac:dyDescent="0.3">
      <c r="A19" s="251">
        <v>44797</v>
      </c>
      <c r="B19" s="252" t="s">
        <v>49</v>
      </c>
      <c r="C19" s="253">
        <v>6746.96</v>
      </c>
      <c r="D19" s="253"/>
      <c r="E19" s="254">
        <f t="shared" si="0"/>
        <v>52004.729999999683</v>
      </c>
      <c r="F19"/>
      <c r="G19" s="90"/>
      <c r="H19" s="91"/>
      <c r="I19" s="92"/>
      <c r="J19" s="93"/>
      <c r="K19" s="123"/>
      <c r="L19" s="122"/>
      <c r="M19" s="228"/>
      <c r="N19" s="229"/>
      <c r="O19"/>
      <c r="P19"/>
      <c r="Q19"/>
      <c r="R19"/>
      <c r="S19"/>
      <c r="T19"/>
      <c r="U19"/>
      <c r="V19"/>
    </row>
    <row r="20" spans="1:22" s="2" customFormat="1" ht="15" customHeight="1" x14ac:dyDescent="0.3">
      <c r="A20" s="251">
        <v>44797</v>
      </c>
      <c r="B20" s="252" t="s">
        <v>51</v>
      </c>
      <c r="C20" s="253">
        <v>6746.96</v>
      </c>
      <c r="D20" s="253"/>
      <c r="E20" s="254">
        <f t="shared" si="0"/>
        <v>58751.689999999682</v>
      </c>
      <c r="F20"/>
      <c r="G20" s="90"/>
      <c r="H20" s="91"/>
      <c r="I20" s="92"/>
      <c r="J20" s="93"/>
      <c r="K20" s="123"/>
      <c r="L20" s="122"/>
      <c r="M20" s="228"/>
      <c r="N20" s="229"/>
      <c r="O20"/>
      <c r="P20"/>
      <c r="Q20"/>
      <c r="R20"/>
      <c r="S20"/>
      <c r="T20"/>
      <c r="U20"/>
      <c r="V20"/>
    </row>
    <row r="21" spans="1:22" s="2" customFormat="1" ht="15" customHeight="1" x14ac:dyDescent="0.3">
      <c r="A21" s="4"/>
      <c r="B21" s="255" t="s">
        <v>70</v>
      </c>
      <c r="C21" s="11"/>
      <c r="D21" s="11">
        <v>10538.64</v>
      </c>
      <c r="E21" s="254">
        <f t="shared" si="0"/>
        <v>48213.049999999683</v>
      </c>
      <c r="F21"/>
      <c r="G21" s="90"/>
      <c r="H21" s="91"/>
      <c r="I21" s="92"/>
      <c r="J21" s="93"/>
      <c r="K21" s="123"/>
      <c r="L21" s="122"/>
      <c r="M21" s="228"/>
      <c r="N21" s="229"/>
      <c r="O21"/>
      <c r="P21"/>
      <c r="Q21"/>
      <c r="R21"/>
      <c r="S21"/>
      <c r="T21"/>
      <c r="U21"/>
      <c r="V21"/>
    </row>
    <row r="22" spans="1:22" s="2" customFormat="1" ht="15" customHeight="1" x14ac:dyDescent="0.3">
      <c r="A22" s="4"/>
      <c r="B22" s="256" t="s">
        <v>71</v>
      </c>
      <c r="C22" s="257">
        <v>0</v>
      </c>
      <c r="D22" s="112"/>
      <c r="E22" s="254">
        <f t="shared" si="0"/>
        <v>48213.049999999683</v>
      </c>
      <c r="G22" s="90"/>
      <c r="H22" s="91"/>
      <c r="I22" s="92"/>
      <c r="J22" s="93"/>
      <c r="K22" s="123"/>
      <c r="L22" s="122"/>
      <c r="M22" s="228"/>
      <c r="N22" s="229"/>
      <c r="O22"/>
      <c r="P22"/>
      <c r="Q22"/>
      <c r="R22"/>
      <c r="S22"/>
      <c r="T22"/>
      <c r="U22"/>
      <c r="V22"/>
    </row>
    <row r="23" spans="1:22" s="2" customFormat="1" ht="15" customHeight="1" x14ac:dyDescent="0.3">
      <c r="A23" s="4"/>
      <c r="B23" s="256" t="s">
        <v>72</v>
      </c>
      <c r="C23" s="257">
        <f>64.25*18</f>
        <v>1156.5</v>
      </c>
      <c r="D23" s="112"/>
      <c r="E23" s="102">
        <f t="shared" si="0"/>
        <v>49369.549999999683</v>
      </c>
      <c r="F23"/>
      <c r="G23" s="90"/>
      <c r="H23" s="91"/>
      <c r="I23" s="92"/>
      <c r="J23" s="93"/>
      <c r="K23" s="123"/>
      <c r="L23" s="122"/>
      <c r="M23" s="228"/>
      <c r="N23" s="229"/>
      <c r="O23"/>
      <c r="P23"/>
      <c r="Q23"/>
      <c r="R23"/>
      <c r="S23"/>
      <c r="T23"/>
      <c r="U23"/>
      <c r="V23"/>
    </row>
    <row r="24" spans="1:22" s="2" customFormat="1" ht="15" customHeight="1" x14ac:dyDescent="0.3">
      <c r="A24" s="4"/>
      <c r="B24" s="110" t="s">
        <v>73</v>
      </c>
      <c r="C24" s="11"/>
      <c r="D24" s="112">
        <v>22626</v>
      </c>
      <c r="E24" s="254">
        <f t="shared" si="0"/>
        <v>26743.549999999683</v>
      </c>
      <c r="F24"/>
      <c r="G24" s="90"/>
      <c r="H24" s="91"/>
      <c r="I24" s="92"/>
      <c r="J24" s="93"/>
      <c r="K24" s="123"/>
      <c r="L24" s="122"/>
      <c r="M24" s="228"/>
      <c r="N24" s="229"/>
      <c r="O24"/>
      <c r="P24"/>
      <c r="Q24"/>
      <c r="R24"/>
      <c r="S24"/>
      <c r="T24"/>
      <c r="U24"/>
      <c r="V24"/>
    </row>
    <row r="25" spans="1:22" s="2" customFormat="1" ht="15" customHeight="1" x14ac:dyDescent="0.3">
      <c r="A25" s="4"/>
      <c r="B25" s="110" t="s">
        <v>74</v>
      </c>
      <c r="C25" s="111"/>
      <c r="D25" s="112">
        <v>14832</v>
      </c>
      <c r="E25" s="254">
        <f t="shared" si="0"/>
        <v>11911.549999999683</v>
      </c>
      <c r="F25"/>
      <c r="G25" s="90"/>
      <c r="H25" s="91"/>
      <c r="I25" s="92"/>
      <c r="J25" s="93"/>
      <c r="K25" s="123"/>
      <c r="L25" s="122"/>
      <c r="M25" s="228"/>
      <c r="N25" s="229"/>
      <c r="O25"/>
      <c r="P25"/>
      <c r="Q25"/>
      <c r="R25"/>
      <c r="S25"/>
      <c r="T25"/>
      <c r="U25"/>
      <c r="V25"/>
    </row>
    <row r="26" spans="1:22" s="2" customFormat="1" ht="15" customHeight="1" x14ac:dyDescent="0.3">
      <c r="A26" s="251">
        <v>44816</v>
      </c>
      <c r="B26" s="252" t="s">
        <v>47</v>
      </c>
      <c r="C26" s="253">
        <v>10120.44</v>
      </c>
      <c r="D26" s="253"/>
      <c r="E26" s="254">
        <f t="shared" si="0"/>
        <v>22031.989999999685</v>
      </c>
      <c r="F26"/>
      <c r="G26" s="90"/>
      <c r="H26" s="91"/>
      <c r="I26" s="92"/>
      <c r="J26" s="93"/>
      <c r="K26" s="123"/>
      <c r="L26" s="122"/>
      <c r="M26" s="228"/>
      <c r="N26" s="229"/>
      <c r="O26"/>
      <c r="P26"/>
      <c r="Q26"/>
      <c r="R26"/>
      <c r="S26"/>
      <c r="T26"/>
      <c r="U26"/>
      <c r="V26"/>
    </row>
    <row r="27" spans="1:22" s="2" customFormat="1" ht="15" customHeight="1" x14ac:dyDescent="0.3">
      <c r="A27" s="251">
        <v>44820</v>
      </c>
      <c r="B27" s="252" t="s">
        <v>50</v>
      </c>
      <c r="C27" s="253">
        <v>17626.07</v>
      </c>
      <c r="D27" s="253"/>
      <c r="E27" s="254">
        <f t="shared" si="0"/>
        <v>39658.059999999685</v>
      </c>
      <c r="F27"/>
      <c r="G27" s="90"/>
      <c r="H27" s="91"/>
      <c r="I27" s="92"/>
      <c r="J27" s="93"/>
      <c r="K27" s="123"/>
      <c r="L27" s="122"/>
      <c r="M27" s="228"/>
      <c r="N27" s="229"/>
      <c r="O27"/>
      <c r="P27"/>
      <c r="Q27"/>
      <c r="R27"/>
      <c r="S27"/>
      <c r="T27"/>
      <c r="U27"/>
      <c r="V27"/>
    </row>
    <row r="28" spans="1:22" s="2" customFormat="1" ht="15" customHeight="1" x14ac:dyDescent="0.3">
      <c r="A28" s="251">
        <v>44825</v>
      </c>
      <c r="B28" s="252" t="s">
        <v>46</v>
      </c>
      <c r="C28" s="253">
        <v>11511.94</v>
      </c>
      <c r="D28" s="253"/>
      <c r="E28" s="254">
        <f t="shared" si="0"/>
        <v>51169.999999999687</v>
      </c>
      <c r="F28"/>
      <c r="G28" s="90"/>
      <c r="H28" s="91"/>
      <c r="I28" s="92"/>
      <c r="J28" s="93"/>
      <c r="K28" s="123"/>
      <c r="L28" s="122"/>
      <c r="M28" s="228"/>
      <c r="N28" s="229"/>
      <c r="O28"/>
      <c r="P28"/>
      <c r="Q28"/>
      <c r="R28"/>
      <c r="S28"/>
      <c r="T28"/>
      <c r="U28"/>
      <c r="V28"/>
    </row>
    <row r="29" spans="1:22" s="2" customFormat="1" ht="15" customHeight="1" x14ac:dyDescent="0.3">
      <c r="A29" s="251">
        <v>44830</v>
      </c>
      <c r="B29" s="252" t="s">
        <v>49</v>
      </c>
      <c r="C29" s="253">
        <v>5036.0200000000004</v>
      </c>
      <c r="D29" s="253"/>
      <c r="E29" s="254">
        <f t="shared" si="0"/>
        <v>56206.019999999684</v>
      </c>
      <c r="F29"/>
      <c r="G29" s="90"/>
      <c r="H29" s="91"/>
      <c r="I29" s="92"/>
      <c r="J29" s="93"/>
      <c r="K29" s="123"/>
      <c r="L29" s="122"/>
      <c r="M29" s="228"/>
      <c r="N29" s="229"/>
      <c r="O29"/>
      <c r="P29"/>
      <c r="Q29"/>
      <c r="R29"/>
      <c r="S29"/>
      <c r="T29"/>
      <c r="U29"/>
      <c r="V29"/>
    </row>
    <row r="30" spans="1:22" s="2" customFormat="1" ht="15" customHeight="1" x14ac:dyDescent="0.3">
      <c r="A30" s="251">
        <v>44830</v>
      </c>
      <c r="B30" s="252" t="s">
        <v>51</v>
      </c>
      <c r="C30" s="253">
        <v>5036.0200000000004</v>
      </c>
      <c r="D30" s="253"/>
      <c r="E30" s="254">
        <f t="shared" si="0"/>
        <v>61242.039999999688</v>
      </c>
      <c r="F30"/>
      <c r="G30" s="90"/>
      <c r="H30" s="91"/>
      <c r="I30" s="92"/>
      <c r="J30" s="93"/>
      <c r="K30" s="123"/>
      <c r="L30" s="122"/>
      <c r="M30" s="228"/>
      <c r="N30" s="229"/>
      <c r="O30"/>
      <c r="P30"/>
      <c r="Q30"/>
      <c r="R30"/>
      <c r="S30"/>
      <c r="T30"/>
      <c r="U30"/>
      <c r="V30"/>
    </row>
    <row r="31" spans="1:22" s="2" customFormat="1" ht="15" customHeight="1" x14ac:dyDescent="0.3">
      <c r="A31" s="251">
        <v>44833</v>
      </c>
      <c r="B31" s="252" t="s">
        <v>75</v>
      </c>
      <c r="C31" s="253">
        <v>5036.0200000000004</v>
      </c>
      <c r="D31" s="253"/>
      <c r="E31" s="254">
        <f t="shared" si="0"/>
        <v>66278.059999999692</v>
      </c>
      <c r="F31">
        <v>18619.48</v>
      </c>
      <c r="G31" s="90"/>
      <c r="H31" s="91"/>
      <c r="I31" s="92"/>
      <c r="J31" s="93"/>
      <c r="K31" s="123"/>
      <c r="L31" s="122"/>
      <c r="M31" s="228"/>
      <c r="N31" s="229"/>
      <c r="O31"/>
      <c r="P31"/>
      <c r="Q31"/>
      <c r="R31"/>
      <c r="S31"/>
      <c r="T31"/>
      <c r="U31"/>
      <c r="V31"/>
    </row>
    <row r="32" spans="1:22" s="2" customFormat="1" ht="15" customHeight="1" x14ac:dyDescent="0.3">
      <c r="A32" s="4"/>
      <c r="B32" s="255" t="s">
        <v>77</v>
      </c>
      <c r="C32" s="11"/>
      <c r="D32" s="11">
        <v>7866.18</v>
      </c>
      <c r="E32" s="254">
        <f t="shared" si="0"/>
        <v>58411.879999999692</v>
      </c>
      <c r="F32" s="37">
        <f>F31-C31</f>
        <v>13583.46</v>
      </c>
      <c r="G32" s="90"/>
      <c r="H32" s="91"/>
      <c r="I32" s="92"/>
      <c r="J32" s="93"/>
      <c r="K32" s="123"/>
      <c r="L32" s="122"/>
      <c r="M32" s="228"/>
      <c r="N32" s="229"/>
      <c r="O32"/>
      <c r="P32"/>
      <c r="Q32"/>
      <c r="R32"/>
      <c r="S32"/>
      <c r="T32"/>
      <c r="U32"/>
      <c r="V32"/>
    </row>
    <row r="33" spans="1:22" s="2" customFormat="1" ht="15" customHeight="1" x14ac:dyDescent="0.3">
      <c r="A33" s="4"/>
      <c r="B33" s="256" t="s">
        <v>78</v>
      </c>
      <c r="C33" s="257">
        <v>0</v>
      </c>
      <c r="D33" s="112"/>
      <c r="E33" s="254">
        <f t="shared" si="0"/>
        <v>58411.879999999692</v>
      </c>
      <c r="F33"/>
      <c r="G33" s="90"/>
      <c r="H33" s="91"/>
      <c r="I33" s="92"/>
      <c r="J33" s="93"/>
      <c r="K33" s="123"/>
      <c r="L33" s="122"/>
      <c r="M33" s="228"/>
      <c r="N33" s="229"/>
      <c r="O33"/>
      <c r="P33"/>
      <c r="Q33"/>
      <c r="R33"/>
      <c r="S33"/>
      <c r="T33"/>
      <c r="U33"/>
      <c r="V33"/>
    </row>
    <row r="34" spans="1:22" s="2" customFormat="1" ht="15" customHeight="1" x14ac:dyDescent="0.3">
      <c r="A34" s="4"/>
      <c r="B34" s="256" t="s">
        <v>79</v>
      </c>
      <c r="C34" s="257">
        <f>165.12*18</f>
        <v>2972.16</v>
      </c>
      <c r="D34" s="112"/>
      <c r="E34" s="102">
        <f t="shared" si="0"/>
        <v>61384.039999999688</v>
      </c>
      <c r="F34"/>
      <c r="G34" s="90"/>
      <c r="H34" s="91"/>
      <c r="I34" s="92"/>
      <c r="J34" s="93"/>
      <c r="K34" s="123"/>
      <c r="L34" s="122"/>
      <c r="M34" s="228"/>
      <c r="N34" s="229"/>
      <c r="O34"/>
      <c r="P34"/>
      <c r="Q34"/>
      <c r="R34"/>
      <c r="S34"/>
      <c r="T34"/>
      <c r="U34"/>
      <c r="V34"/>
    </row>
    <row r="35" spans="1:22" s="2" customFormat="1" ht="15" customHeight="1" x14ac:dyDescent="0.3">
      <c r="A35" s="4"/>
      <c r="B35" s="110" t="s">
        <v>80</v>
      </c>
      <c r="C35" s="11"/>
      <c r="D35" s="112">
        <v>26010</v>
      </c>
      <c r="E35" s="254">
        <f t="shared" si="0"/>
        <v>35374.039999999688</v>
      </c>
      <c r="F35"/>
      <c r="G35" s="90"/>
      <c r="H35" s="91"/>
      <c r="I35" s="92"/>
      <c r="J35" s="93"/>
      <c r="K35" s="123"/>
      <c r="L35" s="122"/>
      <c r="M35" s="228"/>
      <c r="N35" s="229"/>
      <c r="O35"/>
      <c r="P35"/>
      <c r="Q35"/>
      <c r="R35"/>
      <c r="S35"/>
      <c r="T35"/>
      <c r="U35"/>
      <c r="V35"/>
    </row>
    <row r="36" spans="1:22" s="2" customFormat="1" ht="15" customHeight="1" x14ac:dyDescent="0.3">
      <c r="A36" s="4"/>
      <c r="B36" s="110" t="s">
        <v>81</v>
      </c>
      <c r="C36" s="111"/>
      <c r="D36" s="112">
        <v>21492</v>
      </c>
      <c r="E36" s="254">
        <f t="shared" si="0"/>
        <v>13882.039999999688</v>
      </c>
      <c r="F36"/>
      <c r="G36" s="90"/>
      <c r="H36" s="91"/>
      <c r="I36" s="92"/>
      <c r="J36" s="93"/>
      <c r="K36" s="123"/>
      <c r="L36" s="122"/>
      <c r="M36" s="228"/>
      <c r="N36" s="229"/>
      <c r="O36"/>
      <c r="P36"/>
      <c r="Q36"/>
      <c r="R36"/>
      <c r="S36"/>
      <c r="T36"/>
      <c r="U36"/>
      <c r="V36"/>
    </row>
    <row r="37" spans="1:22" s="2" customFormat="1" ht="15" customHeight="1" x14ac:dyDescent="0.3">
      <c r="A37" s="251">
        <v>44858</v>
      </c>
      <c r="B37" s="252" t="s">
        <v>47</v>
      </c>
      <c r="C37" s="253">
        <v>7554.03</v>
      </c>
      <c r="D37" s="253"/>
      <c r="E37" s="254">
        <f t="shared" si="0"/>
        <v>21436.069999999687</v>
      </c>
      <c r="F37"/>
      <c r="G37" s="90"/>
      <c r="H37" s="91"/>
      <c r="I37" s="92"/>
      <c r="J37" s="93"/>
      <c r="K37" s="123"/>
      <c r="L37" s="122"/>
      <c r="M37" s="228"/>
      <c r="N37" s="229"/>
      <c r="O37"/>
      <c r="P37"/>
      <c r="Q37"/>
      <c r="R37"/>
      <c r="S37"/>
      <c r="T37"/>
      <c r="U37"/>
      <c r="V37"/>
    </row>
    <row r="38" spans="1:22" s="2" customFormat="1" ht="15" customHeight="1" x14ac:dyDescent="0.3">
      <c r="A38" s="251">
        <v>44858</v>
      </c>
      <c r="B38" s="252" t="s">
        <v>50</v>
      </c>
      <c r="C38" s="253">
        <v>22352.33</v>
      </c>
      <c r="D38" s="253"/>
      <c r="E38" s="254">
        <f t="shared" si="0"/>
        <v>43788.399999999689</v>
      </c>
      <c r="F38"/>
      <c r="G38" s="90"/>
      <c r="H38" s="91"/>
      <c r="I38" s="92"/>
      <c r="J38" s="93"/>
      <c r="K38" s="123"/>
      <c r="L38" s="122"/>
      <c r="M38" s="228"/>
      <c r="N38" s="229"/>
      <c r="O38"/>
      <c r="P38"/>
      <c r="Q38"/>
      <c r="R38"/>
      <c r="S38"/>
      <c r="T38"/>
      <c r="U38"/>
      <c r="V38"/>
    </row>
    <row r="39" spans="1:22" s="2" customFormat="1" ht="15" customHeight="1" x14ac:dyDescent="0.3">
      <c r="A39" s="251">
        <v>44860</v>
      </c>
      <c r="B39" s="252" t="s">
        <v>51</v>
      </c>
      <c r="C39" s="253">
        <v>6386.38</v>
      </c>
      <c r="D39" s="253"/>
      <c r="E39" s="254">
        <f t="shared" si="0"/>
        <v>50174.779999999686</v>
      </c>
      <c r="F39"/>
      <c r="G39" s="90"/>
      <c r="H39" s="91"/>
      <c r="I39" s="92"/>
      <c r="J39" s="93"/>
      <c r="K39" s="123"/>
      <c r="L39" s="122"/>
      <c r="M39" s="228"/>
      <c r="N39" s="229"/>
      <c r="O39"/>
      <c r="P39"/>
      <c r="Q39"/>
      <c r="R39"/>
      <c r="S39"/>
      <c r="T39"/>
      <c r="U39"/>
      <c r="V39"/>
    </row>
    <row r="40" spans="1:22" s="2" customFormat="1" ht="15" customHeight="1" x14ac:dyDescent="0.3">
      <c r="A40" s="251">
        <v>44861</v>
      </c>
      <c r="B40" s="252" t="s">
        <v>49</v>
      </c>
      <c r="C40" s="253">
        <v>6386.38</v>
      </c>
      <c r="D40" s="253"/>
      <c r="E40" s="254">
        <f t="shared" si="0"/>
        <v>56561.159999999683</v>
      </c>
      <c r="F40"/>
      <c r="G40" s="90"/>
      <c r="H40" s="91"/>
      <c r="I40" s="92"/>
      <c r="J40" s="93"/>
      <c r="K40" s="123"/>
      <c r="L40" s="122"/>
      <c r="M40" s="228"/>
      <c r="N40" s="229"/>
      <c r="O40"/>
      <c r="P40"/>
      <c r="Q40"/>
      <c r="R40"/>
      <c r="S40"/>
      <c r="T40"/>
      <c r="U40"/>
      <c r="V40"/>
    </row>
    <row r="41" spans="1:22" s="2" customFormat="1" ht="15" customHeight="1" x14ac:dyDescent="0.3">
      <c r="A41" s="4"/>
      <c r="B41" s="255" t="s">
        <v>82</v>
      </c>
      <c r="C41" s="11"/>
      <c r="D41" s="11">
        <v>9975.42</v>
      </c>
      <c r="E41" s="254">
        <f t="shared" si="0"/>
        <v>46585.739999999685</v>
      </c>
      <c r="F41"/>
      <c r="G41" s="90"/>
      <c r="H41" s="91"/>
      <c r="I41" s="92"/>
      <c r="J41" s="93"/>
      <c r="K41" s="123"/>
      <c r="L41" s="122"/>
      <c r="M41" s="228"/>
      <c r="N41" s="229"/>
      <c r="O41"/>
      <c r="P41"/>
      <c r="Q41"/>
      <c r="R41"/>
      <c r="S41"/>
      <c r="T41"/>
      <c r="U41"/>
      <c r="V41"/>
    </row>
    <row r="42" spans="1:22" s="2" customFormat="1" ht="15" customHeight="1" x14ac:dyDescent="0.3">
      <c r="A42" s="4"/>
      <c r="B42" s="256" t="s">
        <v>83</v>
      </c>
      <c r="C42" s="257">
        <v>0</v>
      </c>
      <c r="D42" s="112"/>
      <c r="E42" s="254">
        <f t="shared" si="0"/>
        <v>46585.739999999685</v>
      </c>
      <c r="F42"/>
      <c r="G42" s="90"/>
      <c r="H42" s="91"/>
      <c r="I42" s="92"/>
      <c r="J42" s="93"/>
      <c r="K42" s="123"/>
      <c r="L42" s="122"/>
      <c r="M42" s="228"/>
      <c r="N42" s="229"/>
      <c r="O42"/>
      <c r="P42"/>
      <c r="Q42"/>
      <c r="R42"/>
      <c r="S42"/>
      <c r="T42"/>
      <c r="U42"/>
      <c r="V42"/>
    </row>
    <row r="43" spans="1:22" s="2" customFormat="1" ht="15" customHeight="1" x14ac:dyDescent="0.3">
      <c r="A43" s="4"/>
      <c r="B43" s="256" t="s">
        <v>84</v>
      </c>
      <c r="C43" s="257">
        <f>91.57*18</f>
        <v>1648.2599999999998</v>
      </c>
      <c r="D43" s="112"/>
      <c r="E43" s="102">
        <f t="shared" si="0"/>
        <v>48233.999999999687</v>
      </c>
      <c r="F43"/>
      <c r="G43" s="90"/>
      <c r="H43" s="91"/>
      <c r="I43" s="92"/>
      <c r="J43" s="93"/>
      <c r="K43" s="123"/>
      <c r="L43" s="122"/>
      <c r="M43" s="228"/>
      <c r="N43" s="229"/>
      <c r="O43"/>
      <c r="P43"/>
      <c r="Q43"/>
      <c r="R43"/>
      <c r="S43"/>
      <c r="T43"/>
      <c r="U43"/>
      <c r="V43"/>
    </row>
    <row r="44" spans="1:22" s="2" customFormat="1" ht="15" customHeight="1" x14ac:dyDescent="0.3">
      <c r="A44" s="4"/>
      <c r="B44" s="110" t="s">
        <v>85</v>
      </c>
      <c r="C44" s="11"/>
      <c r="D44" s="112">
        <v>28602</v>
      </c>
      <c r="E44" s="254">
        <f t="shared" si="0"/>
        <v>19631.999999999687</v>
      </c>
      <c r="F44"/>
      <c r="G44" s="90"/>
      <c r="H44" s="91"/>
      <c r="I44" s="92"/>
      <c r="J44" s="93"/>
      <c r="K44" s="123"/>
      <c r="L44" s="122"/>
      <c r="M44" s="228"/>
      <c r="N44" s="229"/>
      <c r="O44"/>
      <c r="P44"/>
      <c r="Q44"/>
      <c r="R44"/>
      <c r="S44"/>
      <c r="T44"/>
      <c r="U44"/>
      <c r="V44"/>
    </row>
    <row r="45" spans="1:22" s="2" customFormat="1" ht="15" customHeight="1" x14ac:dyDescent="0.3">
      <c r="A45" s="4"/>
      <c r="B45" s="110" t="s">
        <v>86</v>
      </c>
      <c r="C45" s="111"/>
      <c r="D45" s="112">
        <v>24930</v>
      </c>
      <c r="E45" s="254">
        <f t="shared" si="0"/>
        <v>-5298.0000000003129</v>
      </c>
      <c r="F45"/>
      <c r="G45" s="90"/>
      <c r="H45" s="91"/>
      <c r="I45" s="92"/>
      <c r="J45" s="93"/>
      <c r="K45" s="123"/>
      <c r="L45" s="122"/>
      <c r="M45" s="228"/>
      <c r="N45" s="229"/>
      <c r="O45"/>
      <c r="P45"/>
      <c r="Q45"/>
      <c r="R45"/>
      <c r="S45"/>
      <c r="T45"/>
      <c r="U45"/>
      <c r="V45"/>
    </row>
    <row r="46" spans="1:22" s="2" customFormat="1" ht="15" customHeight="1" x14ac:dyDescent="0.3">
      <c r="A46" s="251">
        <v>44879</v>
      </c>
      <c r="B46" s="252" t="s">
        <v>75</v>
      </c>
      <c r="C46" s="253">
        <v>13583.46</v>
      </c>
      <c r="D46" s="253"/>
      <c r="E46" s="254">
        <f t="shared" si="0"/>
        <v>8285.4599999996863</v>
      </c>
      <c r="F46"/>
      <c r="G46" s="90"/>
      <c r="H46" s="91"/>
      <c r="I46" s="92"/>
      <c r="J46" s="93"/>
      <c r="K46" s="123"/>
      <c r="L46" s="122"/>
      <c r="M46" s="228"/>
      <c r="N46" s="229"/>
      <c r="O46"/>
      <c r="P46"/>
      <c r="Q46"/>
      <c r="R46"/>
      <c r="S46"/>
      <c r="T46"/>
      <c r="U46"/>
      <c r="V46"/>
    </row>
    <row r="47" spans="1:22" s="2" customFormat="1" ht="15" customHeight="1" x14ac:dyDescent="0.3">
      <c r="A47" s="251">
        <v>44881</v>
      </c>
      <c r="B47" s="252" t="s">
        <v>46</v>
      </c>
      <c r="C47" s="253">
        <v>6386.38</v>
      </c>
      <c r="D47" s="253"/>
      <c r="E47" s="254">
        <f t="shared" si="0"/>
        <v>14671.839999999687</v>
      </c>
      <c r="F47"/>
      <c r="G47" s="90"/>
      <c r="H47" s="91"/>
      <c r="I47" s="92"/>
      <c r="J47" s="93"/>
      <c r="K47" s="123"/>
      <c r="L47" s="122"/>
      <c r="M47" s="228"/>
      <c r="N47" s="229"/>
      <c r="O47"/>
      <c r="P47"/>
      <c r="Q47"/>
      <c r="R47"/>
      <c r="S47"/>
      <c r="T47"/>
      <c r="U47"/>
      <c r="V47"/>
    </row>
    <row r="48" spans="1:22" s="2" customFormat="1" ht="15" customHeight="1" x14ac:dyDescent="0.3">
      <c r="A48" s="251">
        <v>44883</v>
      </c>
      <c r="B48" s="252" t="s">
        <v>47</v>
      </c>
      <c r="C48" s="253">
        <v>9579.57</v>
      </c>
      <c r="D48" s="253"/>
      <c r="E48" s="254">
        <f t="shared" si="0"/>
        <v>24251.409999999687</v>
      </c>
      <c r="F48"/>
      <c r="G48" s="90"/>
      <c r="H48" s="91"/>
      <c r="I48" s="92"/>
      <c r="J48" s="93"/>
      <c r="K48" s="123"/>
      <c r="L48" s="122"/>
      <c r="M48" s="228"/>
      <c r="N48" s="229"/>
      <c r="O48"/>
      <c r="P48"/>
      <c r="Q48"/>
      <c r="R48"/>
      <c r="S48"/>
      <c r="T48"/>
      <c r="U48"/>
      <c r="V48"/>
    </row>
    <row r="49" spans="1:22" s="2" customFormat="1" ht="15" customHeight="1" x14ac:dyDescent="0.3">
      <c r="A49" s="251">
        <v>44893</v>
      </c>
      <c r="B49" s="252" t="s">
        <v>46</v>
      </c>
      <c r="C49" s="253">
        <v>5036.0200000000004</v>
      </c>
      <c r="D49" s="253"/>
      <c r="E49" s="254">
        <f t="shared" si="0"/>
        <v>29287.429999999687</v>
      </c>
      <c r="F49"/>
      <c r="G49" s="90"/>
      <c r="H49" s="91"/>
      <c r="I49" s="92"/>
      <c r="J49" s="93"/>
      <c r="K49" s="123"/>
      <c r="L49" s="122"/>
      <c r="M49" s="228"/>
      <c r="N49" s="229"/>
      <c r="O49"/>
      <c r="P49"/>
      <c r="Q49"/>
      <c r="R49"/>
      <c r="S49"/>
      <c r="T49"/>
      <c r="U49"/>
      <c r="V49"/>
    </row>
    <row r="50" spans="1:22" s="2" customFormat="1" ht="15" customHeight="1" x14ac:dyDescent="0.3">
      <c r="A50" s="251">
        <v>44893</v>
      </c>
      <c r="B50" s="252" t="s">
        <v>49</v>
      </c>
      <c r="C50" s="253">
        <v>7197.08</v>
      </c>
      <c r="D50" s="253"/>
      <c r="E50" s="254">
        <f t="shared" si="0"/>
        <v>36484.509999999689</v>
      </c>
      <c r="F50"/>
      <c r="G50" s="90"/>
      <c r="H50" s="91"/>
      <c r="I50" s="92"/>
      <c r="J50" s="93"/>
      <c r="K50" s="123"/>
      <c r="L50" s="122"/>
      <c r="M50" s="228"/>
      <c r="N50" s="229"/>
      <c r="O50"/>
      <c r="P50"/>
      <c r="Q50"/>
      <c r="R50"/>
      <c r="S50"/>
      <c r="T50"/>
      <c r="U50"/>
      <c r="V50"/>
    </row>
    <row r="51" spans="1:22" s="2" customFormat="1" ht="15" customHeight="1" x14ac:dyDescent="0.3">
      <c r="A51" s="251">
        <v>31016</v>
      </c>
      <c r="B51" s="252" t="s">
        <v>51</v>
      </c>
      <c r="C51" s="253">
        <v>7197.08</v>
      </c>
      <c r="D51" s="253"/>
      <c r="E51" s="254">
        <f t="shared" si="0"/>
        <v>43681.589999999691</v>
      </c>
      <c r="F51"/>
      <c r="G51" s="90"/>
      <c r="H51" s="91"/>
      <c r="I51" s="92"/>
      <c r="J51" s="93"/>
      <c r="K51" s="123"/>
      <c r="L51" s="122"/>
      <c r="M51" s="228"/>
      <c r="N51" s="229"/>
      <c r="O51"/>
      <c r="P51"/>
      <c r="Q51"/>
      <c r="R51"/>
      <c r="S51"/>
      <c r="T51"/>
      <c r="U51"/>
      <c r="V51"/>
    </row>
    <row r="52" spans="1:22" s="2" customFormat="1" ht="15" customHeight="1" x14ac:dyDescent="0.3">
      <c r="A52" s="4"/>
      <c r="B52" s="255" t="s">
        <v>87</v>
      </c>
      <c r="C52" s="11"/>
      <c r="D52" s="11">
        <v>11241.720000000001</v>
      </c>
      <c r="E52" s="254">
        <f t="shared" si="0"/>
        <v>32439.86999999969</v>
      </c>
      <c r="F52"/>
      <c r="G52" s="90"/>
      <c r="H52" s="91"/>
      <c r="I52" s="92"/>
      <c r="J52" s="93"/>
      <c r="K52" s="123"/>
      <c r="L52" s="122"/>
      <c r="M52" s="228"/>
      <c r="N52" s="229"/>
      <c r="O52"/>
      <c r="P52"/>
      <c r="Q52"/>
      <c r="R52"/>
      <c r="S52"/>
      <c r="T52"/>
      <c r="U52"/>
      <c r="V52"/>
    </row>
    <row r="53" spans="1:22" s="2" customFormat="1" ht="15" customHeight="1" x14ac:dyDescent="0.3">
      <c r="A53" s="4"/>
      <c r="B53" s="256" t="s">
        <v>88</v>
      </c>
      <c r="C53" s="257">
        <v>0</v>
      </c>
      <c r="D53" s="112"/>
      <c r="E53" s="254">
        <f t="shared" si="0"/>
        <v>32439.86999999969</v>
      </c>
      <c r="F53"/>
      <c r="G53" s="90"/>
      <c r="H53" s="91"/>
      <c r="I53" s="92"/>
      <c r="J53" s="93"/>
      <c r="K53" s="123"/>
      <c r="L53" s="122"/>
      <c r="M53" s="228"/>
      <c r="N53" s="229"/>
      <c r="O53"/>
      <c r="P53"/>
      <c r="Q53"/>
      <c r="R53"/>
      <c r="S53"/>
      <c r="T53"/>
      <c r="U53"/>
      <c r="V53"/>
    </row>
    <row r="54" spans="1:22" s="2" customFormat="1" ht="15" customHeight="1" x14ac:dyDescent="0.3">
      <c r="A54" s="4"/>
      <c r="B54" s="256" t="s">
        <v>89</v>
      </c>
      <c r="C54" s="257">
        <f>84.11*18</f>
        <v>1513.98</v>
      </c>
      <c r="D54" s="112"/>
      <c r="E54" s="102">
        <f t="shared" si="0"/>
        <v>33953.849999999693</v>
      </c>
      <c r="F54"/>
      <c r="G54" s="90"/>
      <c r="H54" s="91"/>
      <c r="I54" s="92"/>
      <c r="J54" s="93"/>
      <c r="K54" s="123"/>
      <c r="L54" s="122"/>
      <c r="M54" s="228"/>
      <c r="N54" s="229"/>
      <c r="O54"/>
      <c r="P54"/>
      <c r="Q54"/>
      <c r="R54"/>
      <c r="S54"/>
      <c r="T54"/>
      <c r="U54"/>
      <c r="V54"/>
    </row>
    <row r="55" spans="1:22" s="2" customFormat="1" ht="15" customHeight="1" x14ac:dyDescent="0.3">
      <c r="A55" s="4"/>
      <c r="B55" s="110" t="s">
        <v>90</v>
      </c>
      <c r="C55" s="11"/>
      <c r="D55" s="112">
        <v>30312</v>
      </c>
      <c r="E55" s="254">
        <f t="shared" si="0"/>
        <v>3641.849999999693</v>
      </c>
      <c r="F55"/>
      <c r="G55" s="90"/>
      <c r="H55" s="91"/>
      <c r="I55" s="92"/>
      <c r="J55" s="93"/>
      <c r="K55" s="123"/>
      <c r="L55" s="122"/>
      <c r="M55" s="228"/>
      <c r="N55" s="229"/>
      <c r="O55"/>
      <c r="P55"/>
      <c r="Q55"/>
      <c r="R55"/>
      <c r="S55"/>
      <c r="T55"/>
      <c r="U55"/>
      <c r="V55"/>
    </row>
    <row r="56" spans="1:22" s="2" customFormat="1" ht="15" customHeight="1" x14ac:dyDescent="0.3">
      <c r="A56" s="4"/>
      <c r="B56" s="110" t="s">
        <v>91</v>
      </c>
      <c r="C56" s="111"/>
      <c r="D56" s="112">
        <v>25794</v>
      </c>
      <c r="E56" s="254">
        <f t="shared" si="0"/>
        <v>-22152.150000000307</v>
      </c>
      <c r="F56"/>
      <c r="G56" s="90"/>
      <c r="H56" s="91"/>
      <c r="I56" s="92"/>
      <c r="J56" s="93"/>
      <c r="K56" s="123"/>
      <c r="L56" s="122"/>
      <c r="M56" s="228"/>
      <c r="N56" s="229"/>
      <c r="O56"/>
      <c r="P56"/>
      <c r="Q56"/>
      <c r="R56"/>
      <c r="S56"/>
      <c r="T56"/>
      <c r="U56"/>
      <c r="V56"/>
    </row>
    <row r="57" spans="1:22" s="2" customFormat="1" ht="15" customHeight="1" x14ac:dyDescent="0.3">
      <c r="A57" s="251">
        <v>44917</v>
      </c>
      <c r="B57" s="252" t="s">
        <v>49</v>
      </c>
      <c r="C57" s="253">
        <v>7543.14</v>
      </c>
      <c r="D57" s="253"/>
      <c r="E57" s="254">
        <f t="shared" si="0"/>
        <v>-14609.010000000308</v>
      </c>
      <c r="F57"/>
      <c r="G57" s="90"/>
      <c r="H57" s="91"/>
      <c r="I57" s="92"/>
      <c r="J57" s="93"/>
      <c r="K57" s="123"/>
      <c r="L57" s="122"/>
      <c r="M57" s="228"/>
      <c r="N57" s="229"/>
      <c r="O57"/>
      <c r="P57"/>
      <c r="Q57"/>
      <c r="R57"/>
      <c r="S57"/>
      <c r="T57"/>
      <c r="U57"/>
      <c r="V57"/>
    </row>
    <row r="58" spans="1:22" s="2" customFormat="1" ht="15" customHeight="1" x14ac:dyDescent="0.3">
      <c r="A58" s="251">
        <v>44918</v>
      </c>
      <c r="B58" s="252" t="s">
        <v>46</v>
      </c>
      <c r="C58" s="253">
        <v>7197.08</v>
      </c>
      <c r="D58" s="253"/>
      <c r="E58" s="254">
        <f t="shared" si="0"/>
        <v>-7411.9300000003077</v>
      </c>
      <c r="F58"/>
      <c r="G58" s="90"/>
      <c r="H58" s="91"/>
      <c r="I58" s="92"/>
      <c r="J58" s="93"/>
      <c r="K58" s="123"/>
      <c r="L58" s="122"/>
      <c r="M58" s="228"/>
      <c r="N58" s="229"/>
      <c r="O58"/>
      <c r="P58"/>
      <c r="Q58"/>
      <c r="R58"/>
      <c r="S58"/>
      <c r="T58"/>
      <c r="U58"/>
      <c r="V58"/>
    </row>
    <row r="59" spans="1:22" s="2" customFormat="1" ht="15" customHeight="1" x14ac:dyDescent="0.3">
      <c r="A59" s="251">
        <v>44918</v>
      </c>
      <c r="B59" s="252" t="s">
        <v>47</v>
      </c>
      <c r="C59" s="253">
        <v>10795.62</v>
      </c>
      <c r="D59" s="253"/>
      <c r="E59" s="254">
        <f t="shared" si="0"/>
        <v>3383.6899999996931</v>
      </c>
      <c r="F59"/>
      <c r="G59" s="90"/>
      <c r="H59" s="91"/>
      <c r="I59" s="92"/>
      <c r="J59" s="93"/>
      <c r="K59" s="123"/>
      <c r="L59" s="122"/>
      <c r="M59" s="228"/>
      <c r="N59" s="229"/>
      <c r="O59"/>
      <c r="P59"/>
      <c r="Q59"/>
      <c r="R59"/>
      <c r="S59"/>
      <c r="T59"/>
      <c r="U59"/>
      <c r="V59"/>
    </row>
    <row r="60" spans="1:22" s="2" customFormat="1" ht="15" customHeight="1" x14ac:dyDescent="0.3">
      <c r="A60" s="251"/>
      <c r="B60" s="252"/>
      <c r="C60" s="253"/>
      <c r="D60" s="253"/>
      <c r="E60" s="254">
        <f t="shared" si="0"/>
        <v>3383.6899999996931</v>
      </c>
      <c r="F60"/>
      <c r="G60" s="90"/>
      <c r="H60" s="91"/>
      <c r="I60" s="92"/>
      <c r="J60" s="93"/>
      <c r="K60" s="123"/>
      <c r="L60" s="122"/>
      <c r="M60" s="228"/>
      <c r="N60" s="229"/>
      <c r="O60"/>
      <c r="P60"/>
      <c r="Q60"/>
      <c r="R60"/>
      <c r="S60"/>
      <c r="T60"/>
      <c r="U60"/>
      <c r="V60"/>
    </row>
    <row r="61" spans="1:22" s="2" customFormat="1" ht="15" customHeight="1" x14ac:dyDescent="0.3">
      <c r="A61" s="251"/>
      <c r="B61" s="252"/>
      <c r="C61" s="253"/>
      <c r="D61" s="253"/>
      <c r="E61" s="254">
        <f t="shared" si="0"/>
        <v>3383.6899999996931</v>
      </c>
      <c r="F61"/>
      <c r="G61" s="90"/>
      <c r="H61" s="91"/>
      <c r="I61" s="92"/>
      <c r="J61" s="93"/>
      <c r="K61" s="123"/>
      <c r="L61" s="122"/>
      <c r="M61" s="228"/>
      <c r="N61" s="229"/>
      <c r="O61"/>
      <c r="P61"/>
      <c r="Q61"/>
      <c r="R61"/>
      <c r="S61"/>
      <c r="T61"/>
      <c r="U61"/>
      <c r="V61"/>
    </row>
    <row r="62" spans="1:22" s="2" customFormat="1" ht="15" customHeight="1" x14ac:dyDescent="0.3">
      <c r="A62" s="251"/>
      <c r="B62" s="252"/>
      <c r="C62" s="253"/>
      <c r="D62" s="253"/>
      <c r="E62" s="254">
        <f t="shared" si="0"/>
        <v>3383.6899999996931</v>
      </c>
      <c r="F62"/>
      <c r="G62" s="90"/>
      <c r="H62" s="91"/>
      <c r="I62" s="92"/>
      <c r="J62" s="93"/>
      <c r="K62" s="123"/>
      <c r="L62" s="122"/>
      <c r="M62" s="228"/>
      <c r="N62" s="229"/>
      <c r="O62"/>
      <c r="P62"/>
      <c r="Q62"/>
      <c r="R62"/>
      <c r="S62"/>
      <c r="T62"/>
      <c r="U62"/>
      <c r="V62"/>
    </row>
    <row r="63" spans="1:22" s="2" customFormat="1" ht="15" customHeight="1" x14ac:dyDescent="0.3">
      <c r="A63" s="251"/>
      <c r="B63" s="252"/>
      <c r="C63" s="253"/>
      <c r="D63" s="253"/>
      <c r="E63" s="254">
        <f t="shared" si="0"/>
        <v>3383.6899999996931</v>
      </c>
      <c r="F63"/>
      <c r="G63" s="90"/>
      <c r="H63" s="91"/>
      <c r="I63" s="92"/>
      <c r="J63" s="93"/>
      <c r="K63" s="123"/>
      <c r="L63" s="122"/>
      <c r="M63" s="228"/>
      <c r="N63" s="229"/>
      <c r="O63"/>
      <c r="P63"/>
      <c r="Q63"/>
      <c r="R63"/>
      <c r="S63"/>
      <c r="T63"/>
      <c r="U63"/>
      <c r="V63"/>
    </row>
    <row r="64" spans="1:22" s="2" customFormat="1" ht="15" customHeight="1" x14ac:dyDescent="0.3">
      <c r="A64" s="251"/>
      <c r="B64" s="252"/>
      <c r="C64" s="253"/>
      <c r="D64" s="253"/>
      <c r="E64" s="254">
        <f t="shared" si="0"/>
        <v>3383.6899999996931</v>
      </c>
      <c r="F64"/>
      <c r="G64" s="90"/>
      <c r="H64" s="91"/>
      <c r="I64" s="92"/>
      <c r="J64" s="93"/>
      <c r="K64" s="123"/>
      <c r="L64" s="122"/>
      <c r="M64" s="228"/>
      <c r="N64" s="229"/>
      <c r="O64"/>
      <c r="P64"/>
      <c r="Q64"/>
      <c r="R64"/>
      <c r="S64"/>
      <c r="T64"/>
      <c r="U64"/>
      <c r="V64"/>
    </row>
    <row r="65" spans="1:22" s="2" customFormat="1" ht="15" customHeight="1" x14ac:dyDescent="0.3">
      <c r="A65" s="251"/>
      <c r="B65" s="252"/>
      <c r="C65" s="253"/>
      <c r="D65" s="253"/>
      <c r="E65" s="254">
        <f t="shared" si="0"/>
        <v>3383.6899999996931</v>
      </c>
      <c r="F65"/>
      <c r="G65" s="90"/>
      <c r="H65" s="91"/>
      <c r="I65" s="92"/>
      <c r="J65" s="93"/>
      <c r="K65" s="123"/>
      <c r="L65" s="122"/>
      <c r="M65" s="228"/>
      <c r="N65" s="229"/>
      <c r="O65"/>
      <c r="P65"/>
      <c r="Q65"/>
      <c r="R65"/>
      <c r="S65"/>
      <c r="T65"/>
      <c r="U65"/>
      <c r="V65"/>
    </row>
    <row r="66" spans="1:22" s="2" customFormat="1" ht="15" customHeight="1" x14ac:dyDescent="0.3">
      <c r="A66" s="251"/>
      <c r="B66" s="252"/>
      <c r="C66" s="253"/>
      <c r="D66" s="253"/>
      <c r="E66" s="254">
        <f t="shared" si="0"/>
        <v>3383.6899999996931</v>
      </c>
      <c r="F66"/>
      <c r="G66" s="90"/>
      <c r="H66" s="91"/>
      <c r="I66" s="92"/>
      <c r="J66" s="93"/>
      <c r="K66" s="123"/>
      <c r="L66" s="122"/>
      <c r="M66" s="228"/>
      <c r="N66" s="229"/>
      <c r="O66"/>
      <c r="P66"/>
      <c r="Q66"/>
      <c r="R66"/>
      <c r="S66"/>
      <c r="T66"/>
      <c r="U66"/>
      <c r="V66"/>
    </row>
    <row r="67" spans="1:22" s="2" customFormat="1" ht="15" customHeight="1" x14ac:dyDescent="0.3">
      <c r="A67" s="251"/>
      <c r="B67" s="252"/>
      <c r="C67" s="253"/>
      <c r="D67" s="253"/>
      <c r="E67" s="254">
        <f t="shared" si="0"/>
        <v>3383.6899999996931</v>
      </c>
      <c r="F67"/>
      <c r="G67" s="90"/>
      <c r="H67" s="91"/>
      <c r="I67" s="92"/>
      <c r="J67" s="93"/>
      <c r="K67" s="123"/>
      <c r="L67" s="122"/>
      <c r="M67" s="228"/>
      <c r="N67" s="229"/>
      <c r="O67"/>
      <c r="P67"/>
      <c r="Q67"/>
      <c r="R67"/>
      <c r="S67"/>
      <c r="T67"/>
      <c r="U67"/>
      <c r="V67"/>
    </row>
    <row r="68" spans="1:22" s="2" customFormat="1" ht="15" customHeight="1" x14ac:dyDescent="0.3">
      <c r="A68" s="251"/>
      <c r="B68" s="252"/>
      <c r="C68" s="253"/>
      <c r="D68" s="253"/>
      <c r="E68" s="254">
        <f t="shared" si="0"/>
        <v>3383.6899999996931</v>
      </c>
      <c r="F68"/>
      <c r="G68" s="90"/>
      <c r="H68" s="91"/>
      <c r="I68" s="92"/>
      <c r="J68" s="93"/>
      <c r="K68" s="123"/>
      <c r="L68" s="122"/>
      <c r="M68" s="228"/>
      <c r="N68" s="229"/>
      <c r="O68"/>
      <c r="P68"/>
      <c r="Q68"/>
      <c r="R68"/>
      <c r="S68"/>
      <c r="T68"/>
      <c r="U68"/>
      <c r="V68"/>
    </row>
    <row r="69" spans="1:22" s="2" customFormat="1" ht="15" customHeight="1" x14ac:dyDescent="0.3">
      <c r="A69" s="251"/>
      <c r="B69" s="252"/>
      <c r="C69" s="253"/>
      <c r="D69" s="253"/>
      <c r="E69" s="254">
        <f t="shared" si="0"/>
        <v>3383.6899999996931</v>
      </c>
      <c r="F69"/>
      <c r="G69" s="90"/>
      <c r="H69" s="91"/>
      <c r="I69" s="92"/>
      <c r="J69" s="93"/>
      <c r="K69" s="123"/>
      <c r="L69" s="122"/>
      <c r="M69" s="228"/>
      <c r="N69" s="229"/>
      <c r="O69"/>
      <c r="P69"/>
      <c r="Q69"/>
      <c r="R69"/>
      <c r="S69"/>
      <c r="T69"/>
      <c r="U69"/>
      <c r="V69"/>
    </row>
    <row r="70" spans="1:22" s="2" customFormat="1" ht="15" customHeight="1" x14ac:dyDescent="0.3">
      <c r="A70" s="251"/>
      <c r="B70" s="252"/>
      <c r="C70" s="253"/>
      <c r="D70" s="253"/>
      <c r="E70" s="254">
        <f t="shared" si="0"/>
        <v>3383.6899999996931</v>
      </c>
      <c r="F70"/>
      <c r="G70" s="90"/>
      <c r="H70" s="91"/>
      <c r="I70" s="92"/>
      <c r="J70" s="93"/>
      <c r="K70" s="123"/>
      <c r="L70" s="122"/>
      <c r="M70" s="228"/>
      <c r="N70" s="229"/>
      <c r="O70"/>
      <c r="P70"/>
      <c r="Q70"/>
      <c r="R70"/>
      <c r="S70"/>
      <c r="T70"/>
      <c r="U70"/>
      <c r="V70"/>
    </row>
    <row r="71" spans="1:22" s="2" customFormat="1" ht="15" customHeight="1" x14ac:dyDescent="0.3">
      <c r="A71" s="251"/>
      <c r="B71" s="252"/>
      <c r="C71" s="253"/>
      <c r="D71" s="253"/>
      <c r="E71" s="254">
        <f t="shared" si="0"/>
        <v>3383.6899999996931</v>
      </c>
      <c r="F71"/>
      <c r="G71" s="90"/>
      <c r="H71" s="91"/>
      <c r="I71" s="92"/>
      <c r="J71" s="93"/>
      <c r="K71" s="123"/>
      <c r="L71" s="122"/>
      <c r="M71" s="228"/>
      <c r="N71" s="229"/>
      <c r="O71"/>
      <c r="P71"/>
      <c r="Q71"/>
      <c r="R71"/>
      <c r="S71"/>
      <c r="T71"/>
      <c r="U71"/>
      <c r="V71"/>
    </row>
    <row r="72" spans="1:22" s="2" customFormat="1" ht="15" customHeight="1" x14ac:dyDescent="0.3">
      <c r="A72" s="251"/>
      <c r="B72" s="252"/>
      <c r="C72" s="253"/>
      <c r="D72" s="253"/>
      <c r="E72" s="254">
        <f t="shared" si="0"/>
        <v>3383.6899999996931</v>
      </c>
      <c r="F72"/>
      <c r="G72" s="90"/>
      <c r="H72" s="91"/>
      <c r="I72" s="92"/>
      <c r="J72" s="93"/>
      <c r="K72" s="123"/>
      <c r="L72" s="122"/>
      <c r="M72" s="228"/>
      <c r="N72" s="229"/>
      <c r="O72"/>
      <c r="P72"/>
      <c r="Q72"/>
      <c r="R72"/>
      <c r="S72"/>
      <c r="T72"/>
      <c r="U72"/>
      <c r="V72"/>
    </row>
    <row r="73" spans="1:22" s="2" customFormat="1" ht="15" customHeight="1" x14ac:dyDescent="0.3">
      <c r="A73" s="251"/>
      <c r="B73" s="252"/>
      <c r="C73" s="253"/>
      <c r="D73" s="253"/>
      <c r="E73" s="254">
        <f t="shared" si="0"/>
        <v>3383.6899999996931</v>
      </c>
      <c r="F73"/>
      <c r="G73" s="90"/>
      <c r="H73" s="91"/>
      <c r="I73" s="92"/>
      <c r="J73" s="93"/>
      <c r="K73" s="123"/>
      <c r="L73" s="122"/>
      <c r="M73" s="228"/>
      <c r="N73" s="229"/>
      <c r="O73"/>
      <c r="P73"/>
      <c r="Q73"/>
      <c r="R73"/>
      <c r="S73"/>
      <c r="T73"/>
      <c r="U73"/>
      <c r="V73"/>
    </row>
    <row r="74" spans="1:22" s="2" customFormat="1" ht="15" customHeight="1" x14ac:dyDescent="0.3">
      <c r="A74" s="251"/>
      <c r="B74" s="252"/>
      <c r="C74" s="253"/>
      <c r="D74" s="253"/>
      <c r="E74" s="254">
        <f t="shared" ref="E74:E137" si="1">E73+C74-D74</f>
        <v>3383.6899999996931</v>
      </c>
      <c r="F74"/>
      <c r="G74" s="90"/>
      <c r="H74" s="91"/>
      <c r="I74" s="92"/>
      <c r="J74" s="93"/>
      <c r="K74" s="123"/>
      <c r="L74" s="122"/>
      <c r="M74" s="228"/>
      <c r="N74" s="229"/>
      <c r="O74"/>
      <c r="P74"/>
      <c r="Q74"/>
      <c r="R74"/>
      <c r="S74"/>
      <c r="T74"/>
      <c r="U74"/>
      <c r="V74"/>
    </row>
    <row r="75" spans="1:22" s="2" customFormat="1" ht="15" customHeight="1" x14ac:dyDescent="0.3">
      <c r="A75" s="251"/>
      <c r="B75" s="252"/>
      <c r="C75" s="253"/>
      <c r="D75" s="253"/>
      <c r="E75" s="254">
        <f t="shared" si="1"/>
        <v>3383.6899999996931</v>
      </c>
      <c r="F75"/>
      <c r="G75" s="90"/>
      <c r="H75" s="91"/>
      <c r="I75" s="92"/>
      <c r="J75" s="93"/>
      <c r="K75" s="123"/>
      <c r="L75" s="122"/>
      <c r="M75" s="228"/>
      <c r="N75" s="229"/>
      <c r="O75"/>
      <c r="P75"/>
      <c r="Q75"/>
      <c r="R75"/>
      <c r="S75"/>
      <c r="T75"/>
      <c r="U75"/>
      <c r="V75"/>
    </row>
    <row r="76" spans="1:22" s="2" customFormat="1" ht="15" customHeight="1" x14ac:dyDescent="0.3">
      <c r="A76" s="251"/>
      <c r="B76" s="252"/>
      <c r="C76" s="253"/>
      <c r="D76" s="253"/>
      <c r="E76" s="254">
        <f t="shared" si="1"/>
        <v>3383.6899999996931</v>
      </c>
      <c r="F76"/>
      <c r="G76" s="90"/>
      <c r="H76" s="91"/>
      <c r="I76" s="92"/>
      <c r="J76" s="93"/>
      <c r="K76" s="123"/>
      <c r="L76" s="122"/>
      <c r="M76" s="228"/>
      <c r="N76" s="229"/>
      <c r="O76"/>
      <c r="P76"/>
      <c r="Q76"/>
      <c r="R76"/>
      <c r="S76"/>
      <c r="T76"/>
      <c r="U76"/>
      <c r="V76"/>
    </row>
    <row r="77" spans="1:22" s="2" customFormat="1" ht="15" customHeight="1" x14ac:dyDescent="0.3">
      <c r="A77" s="251"/>
      <c r="B77" s="252"/>
      <c r="C77" s="253"/>
      <c r="D77" s="253"/>
      <c r="E77" s="254">
        <f t="shared" si="1"/>
        <v>3383.6899999996931</v>
      </c>
      <c r="F77"/>
      <c r="G77" s="90"/>
      <c r="H77" s="91"/>
      <c r="I77" s="92"/>
      <c r="J77" s="93"/>
      <c r="K77" s="123"/>
      <c r="L77" s="122"/>
      <c r="M77" s="228"/>
      <c r="N77" s="229"/>
      <c r="O77"/>
      <c r="P77"/>
      <c r="Q77"/>
      <c r="R77"/>
      <c r="S77"/>
      <c r="T77"/>
      <c r="U77"/>
      <c r="V77"/>
    </row>
    <row r="78" spans="1:22" s="2" customFormat="1" ht="15" customHeight="1" x14ac:dyDescent="0.3">
      <c r="A78" s="251"/>
      <c r="B78" s="252"/>
      <c r="C78" s="253"/>
      <c r="D78" s="253"/>
      <c r="E78" s="254">
        <f t="shared" si="1"/>
        <v>3383.6899999996931</v>
      </c>
      <c r="F78"/>
      <c r="G78" s="90"/>
      <c r="H78" s="91"/>
      <c r="I78" s="92"/>
      <c r="J78" s="93"/>
      <c r="K78" s="123"/>
      <c r="L78" s="122"/>
      <c r="M78" s="228"/>
      <c r="N78" s="229"/>
      <c r="O78"/>
      <c r="P78"/>
      <c r="Q78"/>
      <c r="R78"/>
      <c r="S78"/>
      <c r="T78"/>
      <c r="U78"/>
      <c r="V78"/>
    </row>
    <row r="79" spans="1:22" s="2" customFormat="1" ht="15" customHeight="1" x14ac:dyDescent="0.3">
      <c r="A79" s="251"/>
      <c r="B79" s="252"/>
      <c r="C79" s="253"/>
      <c r="D79" s="253"/>
      <c r="E79" s="254">
        <f t="shared" si="1"/>
        <v>3383.6899999996931</v>
      </c>
      <c r="F79"/>
      <c r="G79" s="90"/>
      <c r="H79" s="91"/>
      <c r="I79" s="92"/>
      <c r="J79" s="93"/>
      <c r="K79" s="123"/>
      <c r="L79" s="122"/>
      <c r="M79" s="228"/>
      <c r="N79" s="229"/>
      <c r="O79"/>
      <c r="P79"/>
      <c r="Q79"/>
      <c r="R79"/>
      <c r="S79"/>
      <c r="T79"/>
      <c r="U79"/>
      <c r="V79"/>
    </row>
    <row r="80" spans="1:22" s="2" customFormat="1" ht="15" hidden="1" customHeight="1" x14ac:dyDescent="0.3">
      <c r="A80" s="251"/>
      <c r="B80" s="252"/>
      <c r="C80" s="253"/>
      <c r="D80" s="253"/>
      <c r="E80" s="254">
        <f t="shared" si="1"/>
        <v>3383.6899999996931</v>
      </c>
      <c r="F80"/>
      <c r="G80" s="90"/>
      <c r="H80" s="91"/>
      <c r="I80" s="92"/>
      <c r="J80" s="93"/>
      <c r="K80" s="123"/>
      <c r="L80" s="122"/>
      <c r="M80" s="228"/>
      <c r="N80" s="229"/>
      <c r="O80"/>
      <c r="P80"/>
      <c r="Q80"/>
      <c r="R80"/>
      <c r="S80"/>
      <c r="T80"/>
      <c r="U80"/>
      <c r="V80"/>
    </row>
    <row r="81" spans="1:22" s="2" customFormat="1" ht="15" hidden="1" customHeight="1" x14ac:dyDescent="0.3">
      <c r="A81" s="251"/>
      <c r="B81" s="252"/>
      <c r="C81" s="253"/>
      <c r="D81" s="253"/>
      <c r="E81" s="254">
        <f t="shared" si="1"/>
        <v>3383.6899999996931</v>
      </c>
      <c r="F81"/>
      <c r="G81" s="90"/>
      <c r="H81" s="91"/>
      <c r="I81" s="92"/>
      <c r="J81" s="93"/>
      <c r="K81" s="123"/>
      <c r="L81" s="122"/>
      <c r="M81" s="228"/>
      <c r="N81" s="229"/>
      <c r="O81"/>
      <c r="P81"/>
      <c r="Q81"/>
      <c r="R81"/>
      <c r="S81"/>
      <c r="T81"/>
      <c r="U81"/>
      <c r="V81"/>
    </row>
    <row r="82" spans="1:22" s="2" customFormat="1" ht="15" hidden="1" customHeight="1" x14ac:dyDescent="0.3">
      <c r="A82" s="251"/>
      <c r="B82" s="252"/>
      <c r="C82" s="253"/>
      <c r="D82" s="253"/>
      <c r="E82" s="254">
        <f t="shared" si="1"/>
        <v>3383.6899999996931</v>
      </c>
      <c r="F82"/>
      <c r="G82" s="90"/>
      <c r="H82" s="91"/>
      <c r="I82" s="92"/>
      <c r="J82" s="93"/>
      <c r="K82" s="123"/>
      <c r="L82" s="122"/>
      <c r="M82" s="228"/>
      <c r="N82" s="229"/>
      <c r="O82"/>
      <c r="P82"/>
      <c r="Q82"/>
      <c r="R82"/>
      <c r="S82"/>
      <c r="T82"/>
      <c r="U82"/>
      <c r="V82"/>
    </row>
    <row r="83" spans="1:22" s="2" customFormat="1" ht="15" hidden="1" customHeight="1" x14ac:dyDescent="0.3">
      <c r="A83" s="251"/>
      <c r="B83" s="252"/>
      <c r="C83" s="253"/>
      <c r="D83" s="253"/>
      <c r="E83" s="254">
        <f t="shared" si="1"/>
        <v>3383.6899999996931</v>
      </c>
      <c r="F83"/>
      <c r="G83" s="90"/>
      <c r="H83" s="91"/>
      <c r="I83" s="92"/>
      <c r="J83" s="93"/>
      <c r="K83" s="123"/>
      <c r="L83" s="122"/>
      <c r="M83" s="228"/>
      <c r="N83" s="229"/>
      <c r="O83"/>
      <c r="P83"/>
      <c r="Q83"/>
      <c r="R83"/>
      <c r="S83"/>
      <c r="T83"/>
      <c r="U83"/>
      <c r="V83"/>
    </row>
    <row r="84" spans="1:22" s="2" customFormat="1" ht="15" hidden="1" customHeight="1" x14ac:dyDescent="0.3">
      <c r="A84" s="251"/>
      <c r="B84" s="252"/>
      <c r="C84" s="253"/>
      <c r="D84" s="253"/>
      <c r="E84" s="254">
        <f t="shared" si="1"/>
        <v>3383.6899999996931</v>
      </c>
      <c r="F84"/>
      <c r="G84" s="90"/>
      <c r="H84" s="91"/>
      <c r="I84" s="92"/>
      <c r="J84" s="93"/>
      <c r="K84" s="123"/>
      <c r="L84" s="122"/>
      <c r="M84" s="228"/>
      <c r="N84" s="229"/>
      <c r="O84"/>
      <c r="P84"/>
      <c r="Q84"/>
      <c r="R84"/>
      <c r="S84"/>
      <c r="T84"/>
      <c r="U84"/>
      <c r="V84"/>
    </row>
    <row r="85" spans="1:22" s="2" customFormat="1" ht="15" hidden="1" customHeight="1" x14ac:dyDescent="0.3">
      <c r="A85" s="251"/>
      <c r="B85" s="252"/>
      <c r="C85" s="253"/>
      <c r="D85" s="253"/>
      <c r="E85" s="254">
        <f t="shared" si="1"/>
        <v>3383.6899999996931</v>
      </c>
      <c r="F85"/>
      <c r="G85" s="90"/>
      <c r="H85" s="91"/>
      <c r="I85" s="92"/>
      <c r="J85" s="93"/>
      <c r="K85" s="123"/>
      <c r="L85" s="122"/>
      <c r="M85" s="228"/>
      <c r="N85" s="229"/>
      <c r="O85"/>
      <c r="P85"/>
      <c r="Q85"/>
      <c r="R85"/>
      <c r="S85"/>
      <c r="T85"/>
      <c r="U85"/>
      <c r="V85"/>
    </row>
    <row r="86" spans="1:22" s="2" customFormat="1" ht="15" hidden="1" customHeight="1" x14ac:dyDescent="0.3">
      <c r="A86" s="251"/>
      <c r="B86" s="252"/>
      <c r="C86" s="253"/>
      <c r="D86" s="253"/>
      <c r="E86" s="254">
        <f t="shared" si="1"/>
        <v>3383.6899999996931</v>
      </c>
      <c r="F86"/>
      <c r="G86" s="90"/>
      <c r="H86" s="91"/>
      <c r="I86" s="92"/>
      <c r="J86" s="93"/>
      <c r="K86" s="123"/>
      <c r="L86" s="122"/>
      <c r="M86" s="228"/>
      <c r="N86" s="229"/>
      <c r="O86"/>
      <c r="P86"/>
      <c r="Q86"/>
      <c r="R86"/>
      <c r="S86"/>
      <c r="T86"/>
      <c r="U86"/>
      <c r="V86"/>
    </row>
    <row r="87" spans="1:22" s="2" customFormat="1" ht="15" hidden="1" customHeight="1" x14ac:dyDescent="0.3">
      <c r="A87" s="251"/>
      <c r="B87" s="252"/>
      <c r="C87" s="253"/>
      <c r="D87" s="253"/>
      <c r="E87" s="254">
        <f t="shared" si="1"/>
        <v>3383.6899999996931</v>
      </c>
      <c r="F87"/>
      <c r="G87" s="90"/>
      <c r="H87" s="91"/>
      <c r="I87" s="92"/>
      <c r="J87" s="93"/>
      <c r="K87" s="123"/>
      <c r="L87" s="122"/>
      <c r="M87" s="228"/>
      <c r="N87" s="229"/>
      <c r="O87"/>
      <c r="P87"/>
      <c r="Q87"/>
      <c r="R87"/>
      <c r="S87"/>
      <c r="T87"/>
      <c r="U87"/>
      <c r="V87"/>
    </row>
    <row r="88" spans="1:22" s="2" customFormat="1" ht="15" hidden="1" customHeight="1" x14ac:dyDescent="0.3">
      <c r="A88" s="251"/>
      <c r="B88" s="252"/>
      <c r="C88" s="253"/>
      <c r="D88" s="253"/>
      <c r="E88" s="254">
        <f t="shared" si="1"/>
        <v>3383.6899999996931</v>
      </c>
      <c r="F88"/>
      <c r="G88" s="90"/>
      <c r="H88" s="91"/>
      <c r="I88" s="92"/>
      <c r="J88" s="93"/>
      <c r="K88" s="123"/>
      <c r="L88" s="122"/>
      <c r="M88" s="228"/>
      <c r="N88" s="229"/>
      <c r="O88"/>
      <c r="P88"/>
      <c r="Q88"/>
      <c r="R88"/>
      <c r="S88"/>
      <c r="T88"/>
      <c r="U88"/>
      <c r="V88"/>
    </row>
    <row r="89" spans="1:22" s="2" customFormat="1" ht="15" hidden="1" customHeight="1" x14ac:dyDescent="0.3">
      <c r="A89" s="251"/>
      <c r="B89" s="252"/>
      <c r="C89" s="253"/>
      <c r="D89" s="253"/>
      <c r="E89" s="254">
        <f t="shared" si="1"/>
        <v>3383.6899999996931</v>
      </c>
      <c r="F89"/>
      <c r="G89" s="90"/>
      <c r="H89" s="91"/>
      <c r="I89" s="92"/>
      <c r="J89" s="93"/>
      <c r="K89" s="123"/>
      <c r="L89" s="122"/>
      <c r="M89" s="228"/>
      <c r="N89" s="229"/>
      <c r="O89"/>
      <c r="P89"/>
      <c r="Q89"/>
      <c r="R89"/>
      <c r="S89"/>
      <c r="T89"/>
      <c r="U89"/>
      <c r="V89"/>
    </row>
    <row r="90" spans="1:22" s="2" customFormat="1" ht="15" hidden="1" customHeight="1" x14ac:dyDescent="0.3">
      <c r="A90" s="251"/>
      <c r="B90" s="252"/>
      <c r="C90" s="253"/>
      <c r="D90" s="253"/>
      <c r="E90" s="254">
        <f t="shared" si="1"/>
        <v>3383.6899999996931</v>
      </c>
      <c r="F90"/>
      <c r="G90" s="90"/>
      <c r="H90" s="91"/>
      <c r="I90" s="92"/>
      <c r="J90" s="93"/>
      <c r="K90" s="123"/>
      <c r="L90" s="122"/>
      <c r="M90" s="228"/>
      <c r="N90" s="229"/>
      <c r="O90"/>
      <c r="P90"/>
      <c r="Q90"/>
      <c r="R90"/>
      <c r="S90"/>
      <c r="T90"/>
      <c r="U90"/>
      <c r="V90"/>
    </row>
    <row r="91" spans="1:22" s="2" customFormat="1" ht="15" hidden="1" customHeight="1" x14ac:dyDescent="0.3">
      <c r="A91" s="251"/>
      <c r="B91" s="252"/>
      <c r="C91" s="253"/>
      <c r="D91" s="253"/>
      <c r="E91" s="254">
        <f t="shared" si="1"/>
        <v>3383.6899999996931</v>
      </c>
      <c r="F91"/>
      <c r="G91" s="90"/>
      <c r="H91" s="91"/>
      <c r="I91" s="92"/>
      <c r="J91" s="93"/>
      <c r="K91" s="123"/>
      <c r="L91" s="122"/>
      <c r="M91" s="228"/>
      <c r="N91" s="229"/>
      <c r="O91"/>
      <c r="P91"/>
      <c r="Q91"/>
      <c r="R91"/>
      <c r="S91"/>
      <c r="T91"/>
      <c r="U91"/>
      <c r="V91"/>
    </row>
    <row r="92" spans="1:22" s="2" customFormat="1" ht="15" hidden="1" customHeight="1" x14ac:dyDescent="0.3">
      <c r="A92" s="251"/>
      <c r="B92" s="252"/>
      <c r="C92" s="253"/>
      <c r="D92" s="253"/>
      <c r="E92" s="254">
        <f t="shared" si="1"/>
        <v>3383.6899999996931</v>
      </c>
      <c r="F92"/>
      <c r="G92" s="90"/>
      <c r="H92" s="91"/>
      <c r="I92" s="92"/>
      <c r="J92" s="93"/>
      <c r="K92" s="123"/>
      <c r="L92" s="122"/>
      <c r="M92" s="228"/>
      <c r="N92" s="229"/>
      <c r="O92"/>
      <c r="P92"/>
      <c r="Q92"/>
      <c r="R92"/>
      <c r="S92"/>
      <c r="T92"/>
      <c r="U92"/>
      <c r="V92"/>
    </row>
    <row r="93" spans="1:22" s="2" customFormat="1" ht="15" hidden="1" customHeight="1" x14ac:dyDescent="0.3">
      <c r="A93" s="251"/>
      <c r="B93" s="252"/>
      <c r="C93" s="253"/>
      <c r="D93" s="253"/>
      <c r="E93" s="254">
        <f t="shared" si="1"/>
        <v>3383.6899999996931</v>
      </c>
      <c r="F93"/>
      <c r="G93" s="90"/>
      <c r="H93" s="91"/>
      <c r="I93" s="92"/>
      <c r="J93" s="93"/>
      <c r="K93" s="123"/>
      <c r="L93" s="122"/>
      <c r="M93" s="228"/>
      <c r="N93" s="229"/>
      <c r="O93"/>
      <c r="P93"/>
      <c r="Q93"/>
      <c r="R93"/>
      <c r="S93"/>
      <c r="T93"/>
      <c r="U93"/>
      <c r="V93"/>
    </row>
    <row r="94" spans="1:22" s="2" customFormat="1" ht="15" hidden="1" customHeight="1" x14ac:dyDescent="0.3">
      <c r="A94" s="251"/>
      <c r="B94" s="252"/>
      <c r="C94" s="253"/>
      <c r="D94" s="253"/>
      <c r="E94" s="254">
        <f t="shared" si="1"/>
        <v>3383.6899999996931</v>
      </c>
      <c r="F94"/>
      <c r="G94" s="90"/>
      <c r="H94" s="91"/>
      <c r="I94" s="92"/>
      <c r="J94" s="93"/>
      <c r="K94" s="123"/>
      <c r="L94" s="122"/>
      <c r="M94" s="228"/>
      <c r="N94" s="229"/>
      <c r="O94"/>
      <c r="P94"/>
      <c r="Q94"/>
      <c r="R94"/>
      <c r="S94"/>
      <c r="T94"/>
      <c r="U94"/>
      <c r="V94"/>
    </row>
    <row r="95" spans="1:22" s="2" customFormat="1" ht="15" hidden="1" customHeight="1" x14ac:dyDescent="0.3">
      <c r="A95" s="251"/>
      <c r="B95" s="252"/>
      <c r="C95" s="253"/>
      <c r="D95" s="253"/>
      <c r="E95" s="254">
        <f t="shared" si="1"/>
        <v>3383.6899999996931</v>
      </c>
      <c r="F95"/>
      <c r="G95" s="90"/>
      <c r="H95" s="91"/>
      <c r="I95" s="92"/>
      <c r="J95" s="93"/>
      <c r="K95" s="123"/>
      <c r="L95" s="122"/>
      <c r="M95" s="228"/>
      <c r="N95" s="229"/>
      <c r="O95"/>
      <c r="P95"/>
      <c r="Q95"/>
      <c r="R95"/>
      <c r="S95"/>
      <c r="T95"/>
      <c r="U95"/>
      <c r="V95"/>
    </row>
    <row r="96" spans="1:22" s="2" customFormat="1" ht="15" hidden="1" customHeight="1" x14ac:dyDescent="0.3">
      <c r="A96" s="251"/>
      <c r="B96" s="252"/>
      <c r="C96" s="253"/>
      <c r="D96" s="253"/>
      <c r="E96" s="254">
        <f t="shared" si="1"/>
        <v>3383.6899999996931</v>
      </c>
      <c r="F96"/>
      <c r="G96" s="90"/>
      <c r="H96" s="91"/>
      <c r="I96" s="92"/>
      <c r="J96" s="93"/>
      <c r="K96" s="123"/>
      <c r="L96" s="122"/>
      <c r="M96" s="228"/>
      <c r="N96" s="229"/>
      <c r="O96"/>
      <c r="P96"/>
      <c r="Q96"/>
      <c r="R96"/>
      <c r="S96"/>
      <c r="T96"/>
      <c r="U96"/>
      <c r="V96"/>
    </row>
    <row r="97" spans="1:22" s="2" customFormat="1" ht="15" hidden="1" customHeight="1" x14ac:dyDescent="0.3">
      <c r="A97" s="251"/>
      <c r="B97" s="252"/>
      <c r="C97" s="253"/>
      <c r="D97" s="253"/>
      <c r="E97" s="254">
        <f t="shared" si="1"/>
        <v>3383.6899999996931</v>
      </c>
      <c r="F97"/>
      <c r="G97" s="90"/>
      <c r="H97" s="91"/>
      <c r="I97" s="92"/>
      <c r="J97" s="93"/>
      <c r="K97" s="123"/>
      <c r="L97" s="122"/>
      <c r="M97" s="228"/>
      <c r="N97" s="229"/>
      <c r="O97"/>
      <c r="P97"/>
      <c r="Q97"/>
      <c r="R97"/>
      <c r="S97"/>
      <c r="T97"/>
      <c r="U97"/>
      <c r="V97"/>
    </row>
    <row r="98" spans="1:22" s="2" customFormat="1" ht="15" hidden="1" customHeight="1" x14ac:dyDescent="0.3">
      <c r="A98" s="251"/>
      <c r="B98" s="252"/>
      <c r="C98" s="253"/>
      <c r="D98" s="253"/>
      <c r="E98" s="254">
        <f t="shared" si="1"/>
        <v>3383.6899999996931</v>
      </c>
      <c r="F98"/>
      <c r="G98" s="90"/>
      <c r="H98" s="91"/>
      <c r="I98" s="92"/>
      <c r="J98" s="93"/>
      <c r="K98" s="123"/>
      <c r="L98" s="122"/>
      <c r="M98" s="228"/>
      <c r="N98" s="229"/>
      <c r="O98"/>
      <c r="P98"/>
      <c r="Q98"/>
      <c r="R98"/>
      <c r="S98"/>
      <c r="T98"/>
      <c r="U98"/>
      <c r="V98"/>
    </row>
    <row r="99" spans="1:22" s="2" customFormat="1" ht="15" hidden="1" customHeight="1" x14ac:dyDescent="0.3">
      <c r="A99" s="251"/>
      <c r="B99" s="252"/>
      <c r="C99" s="253"/>
      <c r="D99" s="253"/>
      <c r="E99" s="254">
        <f t="shared" si="1"/>
        <v>3383.6899999996931</v>
      </c>
      <c r="F99"/>
      <c r="G99" s="90"/>
      <c r="H99" s="91"/>
      <c r="I99" s="92"/>
      <c r="J99" s="93"/>
      <c r="K99" s="123"/>
      <c r="L99" s="122"/>
      <c r="M99" s="228"/>
      <c r="N99" s="229"/>
      <c r="O99"/>
      <c r="P99"/>
      <c r="Q99"/>
      <c r="R99"/>
      <c r="S99"/>
      <c r="T99"/>
      <c r="U99"/>
      <c r="V99"/>
    </row>
    <row r="100" spans="1:22" s="2" customFormat="1" ht="15" hidden="1" customHeight="1" x14ac:dyDescent="0.3">
      <c r="A100" s="251"/>
      <c r="B100" s="252"/>
      <c r="C100" s="253"/>
      <c r="D100" s="253"/>
      <c r="E100" s="254">
        <f t="shared" si="1"/>
        <v>3383.6899999996931</v>
      </c>
      <c r="F100"/>
      <c r="G100" s="90"/>
      <c r="H100" s="91"/>
      <c r="I100" s="92"/>
      <c r="J100" s="93"/>
      <c r="K100" s="123"/>
      <c r="L100" s="122"/>
      <c r="M100" s="228"/>
      <c r="N100" s="229"/>
      <c r="O100"/>
      <c r="P100"/>
      <c r="Q100"/>
      <c r="R100"/>
      <c r="S100"/>
      <c r="T100"/>
      <c r="U100"/>
      <c r="V100"/>
    </row>
    <row r="101" spans="1:22" s="2" customFormat="1" ht="15" hidden="1" customHeight="1" x14ac:dyDescent="0.3">
      <c r="A101" s="251"/>
      <c r="B101" s="252"/>
      <c r="C101" s="253"/>
      <c r="D101" s="253"/>
      <c r="E101" s="254">
        <f t="shared" si="1"/>
        <v>3383.6899999996931</v>
      </c>
      <c r="F101"/>
      <c r="G101" s="90"/>
      <c r="H101" s="91"/>
      <c r="I101" s="92"/>
      <c r="J101" s="93"/>
      <c r="K101" s="123"/>
      <c r="L101" s="122"/>
      <c r="M101" s="228"/>
      <c r="N101" s="229"/>
      <c r="O101"/>
      <c r="P101"/>
      <c r="Q101"/>
      <c r="R101"/>
      <c r="S101"/>
      <c r="T101"/>
      <c r="U101"/>
      <c r="V101"/>
    </row>
    <row r="102" spans="1:22" s="2" customFormat="1" ht="15" hidden="1" customHeight="1" x14ac:dyDescent="0.3">
      <c r="A102" s="251"/>
      <c r="B102" s="252"/>
      <c r="C102" s="253"/>
      <c r="D102" s="253"/>
      <c r="E102" s="254">
        <f t="shared" si="1"/>
        <v>3383.6899999996931</v>
      </c>
      <c r="F102"/>
      <c r="G102" s="90"/>
      <c r="H102" s="91"/>
      <c r="I102" s="92"/>
      <c r="J102" s="93"/>
      <c r="K102" s="123"/>
      <c r="L102" s="122"/>
      <c r="M102" s="228"/>
      <c r="N102" s="229"/>
      <c r="O102"/>
      <c r="P102"/>
      <c r="Q102"/>
      <c r="R102"/>
      <c r="S102"/>
      <c r="T102"/>
      <c r="U102"/>
      <c r="V102"/>
    </row>
    <row r="103" spans="1:22" s="2" customFormat="1" ht="15" hidden="1" customHeight="1" x14ac:dyDescent="0.3">
      <c r="A103" s="251"/>
      <c r="B103" s="252"/>
      <c r="C103" s="253"/>
      <c r="D103" s="253"/>
      <c r="E103" s="254">
        <f t="shared" si="1"/>
        <v>3383.6899999996931</v>
      </c>
      <c r="F103"/>
      <c r="G103" s="90"/>
      <c r="H103" s="91"/>
      <c r="I103" s="92"/>
      <c r="J103" s="93"/>
      <c r="K103" s="123"/>
      <c r="L103" s="122"/>
      <c r="M103" s="228"/>
      <c r="N103" s="229"/>
      <c r="O103"/>
      <c r="P103"/>
      <c r="Q103"/>
      <c r="R103"/>
      <c r="S103"/>
      <c r="T103"/>
      <c r="U103"/>
      <c r="V103"/>
    </row>
    <row r="104" spans="1:22" s="2" customFormat="1" ht="15" hidden="1" customHeight="1" x14ac:dyDescent="0.3">
      <c r="A104" s="251"/>
      <c r="B104" s="252"/>
      <c r="C104" s="253"/>
      <c r="D104" s="253"/>
      <c r="E104" s="254">
        <f t="shared" si="1"/>
        <v>3383.6899999996931</v>
      </c>
      <c r="F104"/>
      <c r="G104" s="90"/>
      <c r="H104" s="91"/>
      <c r="I104" s="92"/>
      <c r="J104" s="93"/>
      <c r="K104" s="123"/>
      <c r="L104" s="122"/>
      <c r="M104" s="228"/>
      <c r="N104" s="229"/>
      <c r="O104"/>
      <c r="P104"/>
      <c r="Q104"/>
      <c r="R104"/>
      <c r="S104"/>
      <c r="T104"/>
      <c r="U104"/>
      <c r="V104"/>
    </row>
    <row r="105" spans="1:22" s="2" customFormat="1" ht="15" hidden="1" customHeight="1" x14ac:dyDescent="0.3">
      <c r="A105" s="251"/>
      <c r="B105" s="252"/>
      <c r="C105" s="253"/>
      <c r="D105" s="253"/>
      <c r="E105" s="254">
        <f t="shared" si="1"/>
        <v>3383.6899999996931</v>
      </c>
      <c r="F105"/>
      <c r="G105" s="90"/>
      <c r="H105" s="91"/>
      <c r="I105" s="92"/>
      <c r="J105" s="93"/>
      <c r="K105" s="123"/>
      <c r="L105" s="122"/>
      <c r="M105" s="228"/>
      <c r="N105" s="229"/>
      <c r="O105"/>
      <c r="P105"/>
      <c r="Q105"/>
      <c r="R105"/>
      <c r="S105"/>
      <c r="T105"/>
      <c r="U105"/>
      <c r="V105"/>
    </row>
    <row r="106" spans="1:22" s="2" customFormat="1" ht="15" hidden="1" customHeight="1" x14ac:dyDescent="0.3">
      <c r="A106" s="251"/>
      <c r="B106" s="252"/>
      <c r="C106" s="253"/>
      <c r="D106" s="253"/>
      <c r="E106" s="254">
        <f t="shared" si="1"/>
        <v>3383.6899999996931</v>
      </c>
      <c r="F106"/>
      <c r="G106" s="90"/>
      <c r="H106" s="91"/>
      <c r="I106" s="92"/>
      <c r="J106" s="93"/>
      <c r="K106" s="123"/>
      <c r="L106" s="122"/>
      <c r="M106" s="228"/>
      <c r="N106" s="229"/>
      <c r="O106"/>
      <c r="P106"/>
      <c r="Q106"/>
      <c r="R106"/>
      <c r="S106"/>
      <c r="T106"/>
      <c r="U106"/>
      <c r="V106"/>
    </row>
    <row r="107" spans="1:22" s="2" customFormat="1" ht="15" hidden="1" customHeight="1" x14ac:dyDescent="0.3">
      <c r="A107" s="251"/>
      <c r="B107" s="252"/>
      <c r="C107" s="253"/>
      <c r="D107" s="253"/>
      <c r="E107" s="254">
        <f t="shared" si="1"/>
        <v>3383.6899999996931</v>
      </c>
      <c r="F107"/>
      <c r="G107" s="90"/>
      <c r="H107" s="91"/>
      <c r="I107" s="92"/>
      <c r="J107" s="93"/>
      <c r="K107" s="123"/>
      <c r="L107" s="122"/>
      <c r="M107" s="228"/>
      <c r="N107" s="229"/>
      <c r="O107"/>
      <c r="P107"/>
      <c r="Q107"/>
      <c r="R107"/>
      <c r="S107"/>
      <c r="T107"/>
      <c r="U107"/>
      <c r="V107"/>
    </row>
    <row r="108" spans="1:22" s="2" customFormat="1" ht="15" hidden="1" customHeight="1" x14ac:dyDescent="0.3">
      <c r="A108" s="251"/>
      <c r="B108" s="252"/>
      <c r="C108" s="253"/>
      <c r="D108" s="253"/>
      <c r="E108" s="254">
        <f t="shared" si="1"/>
        <v>3383.6899999996931</v>
      </c>
      <c r="F108"/>
      <c r="G108" s="90"/>
      <c r="H108" s="91"/>
      <c r="I108" s="92"/>
      <c r="J108" s="93"/>
      <c r="K108" s="123"/>
      <c r="L108" s="122"/>
      <c r="M108" s="228"/>
      <c r="N108" s="229"/>
      <c r="O108"/>
      <c r="P108"/>
      <c r="Q108"/>
      <c r="R108"/>
      <c r="S108"/>
      <c r="T108"/>
      <c r="U108"/>
      <c r="V108"/>
    </row>
    <row r="109" spans="1:22" s="2" customFormat="1" ht="15" hidden="1" customHeight="1" x14ac:dyDescent="0.3">
      <c r="A109" s="251"/>
      <c r="B109" s="252"/>
      <c r="C109" s="253"/>
      <c r="D109" s="253"/>
      <c r="E109" s="254">
        <f t="shared" si="1"/>
        <v>3383.6899999996931</v>
      </c>
      <c r="F109"/>
      <c r="G109" s="90"/>
      <c r="H109" s="91"/>
      <c r="I109" s="92"/>
      <c r="J109" s="93"/>
      <c r="K109" s="123"/>
      <c r="L109" s="122"/>
      <c r="M109" s="228"/>
      <c r="N109" s="229"/>
      <c r="O109"/>
      <c r="P109"/>
      <c r="Q109"/>
      <c r="R109"/>
      <c r="S109"/>
      <c r="T109"/>
      <c r="U109"/>
      <c r="V109"/>
    </row>
    <row r="110" spans="1:22" s="2" customFormat="1" ht="15" hidden="1" customHeight="1" x14ac:dyDescent="0.3">
      <c r="A110" s="251"/>
      <c r="B110" s="252"/>
      <c r="C110" s="253"/>
      <c r="D110" s="253"/>
      <c r="E110" s="254">
        <f t="shared" si="1"/>
        <v>3383.6899999996931</v>
      </c>
      <c r="F110"/>
      <c r="G110" s="90"/>
      <c r="H110" s="91"/>
      <c r="I110" s="92"/>
      <c r="J110" s="93"/>
      <c r="K110" s="123"/>
      <c r="L110" s="122"/>
      <c r="M110" s="228"/>
      <c r="N110" s="229"/>
      <c r="O110"/>
      <c r="P110"/>
      <c r="Q110"/>
      <c r="R110"/>
      <c r="S110"/>
      <c r="T110"/>
      <c r="U110"/>
      <c r="V110"/>
    </row>
    <row r="111" spans="1:22" s="2" customFormat="1" ht="15" hidden="1" customHeight="1" x14ac:dyDescent="0.3">
      <c r="A111" s="251"/>
      <c r="B111" s="252"/>
      <c r="C111" s="253"/>
      <c r="D111" s="253"/>
      <c r="E111" s="254">
        <f t="shared" si="1"/>
        <v>3383.6899999996931</v>
      </c>
      <c r="F111"/>
      <c r="G111" s="90"/>
      <c r="H111" s="91"/>
      <c r="I111" s="92"/>
      <c r="J111" s="93"/>
      <c r="K111" s="123"/>
      <c r="L111" s="122"/>
      <c r="M111" s="228"/>
      <c r="N111" s="229"/>
      <c r="O111"/>
      <c r="P111"/>
      <c r="Q111"/>
      <c r="R111"/>
      <c r="S111"/>
      <c r="T111"/>
      <c r="U111"/>
      <c r="V111"/>
    </row>
    <row r="112" spans="1:22" s="2" customFormat="1" ht="15" hidden="1" customHeight="1" x14ac:dyDescent="0.3">
      <c r="A112" s="251"/>
      <c r="B112" s="252"/>
      <c r="C112" s="253"/>
      <c r="D112" s="253"/>
      <c r="E112" s="254">
        <f t="shared" si="1"/>
        <v>3383.6899999996931</v>
      </c>
      <c r="F112"/>
      <c r="G112" s="90"/>
      <c r="H112" s="91"/>
      <c r="I112" s="92"/>
      <c r="J112" s="93"/>
      <c r="K112" s="123"/>
      <c r="L112" s="122"/>
      <c r="M112" s="228"/>
      <c r="N112" s="229"/>
      <c r="O112"/>
      <c r="P112"/>
      <c r="Q112"/>
      <c r="R112"/>
      <c r="S112"/>
      <c r="T112"/>
      <c r="U112"/>
      <c r="V112"/>
    </row>
    <row r="113" spans="1:22" s="2" customFormat="1" ht="15" hidden="1" customHeight="1" x14ac:dyDescent="0.3">
      <c r="A113" s="251"/>
      <c r="B113" s="252"/>
      <c r="C113" s="253"/>
      <c r="D113" s="253"/>
      <c r="E113" s="254">
        <f t="shared" si="1"/>
        <v>3383.6899999996931</v>
      </c>
      <c r="F113"/>
      <c r="G113" s="90"/>
      <c r="H113" s="91"/>
      <c r="I113" s="92"/>
      <c r="J113" s="93"/>
      <c r="K113" s="123"/>
      <c r="L113" s="122"/>
      <c r="M113" s="228"/>
      <c r="N113" s="229"/>
      <c r="O113"/>
      <c r="P113"/>
      <c r="Q113"/>
      <c r="R113"/>
      <c r="S113"/>
      <c r="T113"/>
      <c r="U113"/>
      <c r="V113"/>
    </row>
    <row r="114" spans="1:22" s="2" customFormat="1" ht="15" hidden="1" customHeight="1" x14ac:dyDescent="0.3">
      <c r="A114" s="251"/>
      <c r="B114" s="252"/>
      <c r="C114" s="253"/>
      <c r="D114" s="253"/>
      <c r="E114" s="254">
        <f t="shared" si="1"/>
        <v>3383.6899999996931</v>
      </c>
      <c r="F114"/>
      <c r="G114" s="90"/>
      <c r="H114" s="91"/>
      <c r="I114" s="92"/>
      <c r="J114" s="93"/>
      <c r="K114" s="123"/>
      <c r="L114" s="122"/>
      <c r="M114" s="228"/>
      <c r="N114" s="229"/>
      <c r="O114"/>
      <c r="P114"/>
      <c r="Q114"/>
      <c r="R114"/>
      <c r="S114"/>
      <c r="T114"/>
      <c r="U114"/>
      <c r="V114"/>
    </row>
    <row r="115" spans="1:22" s="2" customFormat="1" ht="15" hidden="1" customHeight="1" x14ac:dyDescent="0.3">
      <c r="A115" s="251"/>
      <c r="B115" s="252"/>
      <c r="C115" s="253"/>
      <c r="D115" s="253"/>
      <c r="E115" s="254">
        <f t="shared" si="1"/>
        <v>3383.6899999996931</v>
      </c>
      <c r="F115"/>
      <c r="G115" s="90"/>
      <c r="H115" s="91"/>
      <c r="I115" s="92"/>
      <c r="J115" s="93"/>
      <c r="K115" s="123"/>
      <c r="L115" s="122"/>
      <c r="M115" s="228"/>
      <c r="N115" s="229"/>
      <c r="O115"/>
      <c r="P115"/>
      <c r="Q115"/>
      <c r="R115"/>
      <c r="S115"/>
      <c r="T115"/>
      <c r="U115"/>
      <c r="V115"/>
    </row>
    <row r="116" spans="1:22" s="2" customFormat="1" ht="15" hidden="1" customHeight="1" x14ac:dyDescent="0.3">
      <c r="A116" s="251"/>
      <c r="B116" s="252"/>
      <c r="C116" s="253"/>
      <c r="D116" s="253"/>
      <c r="E116" s="254">
        <f t="shared" si="1"/>
        <v>3383.6899999996931</v>
      </c>
      <c r="F116"/>
      <c r="G116" s="90"/>
      <c r="H116" s="91"/>
      <c r="I116" s="92"/>
      <c r="J116" s="93"/>
      <c r="K116" s="123"/>
      <c r="L116" s="122"/>
      <c r="M116" s="228"/>
      <c r="N116" s="229"/>
      <c r="O116"/>
      <c r="P116"/>
      <c r="Q116"/>
      <c r="R116"/>
      <c r="S116"/>
      <c r="T116"/>
      <c r="U116"/>
      <c r="V116"/>
    </row>
    <row r="117" spans="1:22" s="2" customFormat="1" ht="15" hidden="1" customHeight="1" x14ac:dyDescent="0.3">
      <c r="A117" s="251"/>
      <c r="B117" s="252"/>
      <c r="C117" s="253"/>
      <c r="D117" s="253"/>
      <c r="E117" s="254">
        <f t="shared" si="1"/>
        <v>3383.6899999996931</v>
      </c>
      <c r="F117"/>
      <c r="G117" s="90"/>
      <c r="H117" s="91"/>
      <c r="I117" s="92"/>
      <c r="J117" s="93"/>
      <c r="K117" s="123"/>
      <c r="L117" s="122"/>
      <c r="M117" s="228"/>
      <c r="N117" s="229"/>
      <c r="O117"/>
      <c r="P117"/>
      <c r="Q117"/>
      <c r="R117"/>
      <c r="S117"/>
      <c r="T117"/>
      <c r="U117"/>
      <c r="V117"/>
    </row>
    <row r="118" spans="1:22" s="2" customFormat="1" ht="15" hidden="1" customHeight="1" x14ac:dyDescent="0.3">
      <c r="A118" s="251"/>
      <c r="B118" s="252"/>
      <c r="C118" s="253"/>
      <c r="D118" s="253"/>
      <c r="E118" s="254">
        <f t="shared" si="1"/>
        <v>3383.6899999996931</v>
      </c>
      <c r="F118"/>
      <c r="G118" s="90"/>
      <c r="H118" s="91"/>
      <c r="I118" s="92"/>
      <c r="J118" s="93"/>
      <c r="K118" s="123"/>
      <c r="L118" s="122"/>
      <c r="M118" s="228"/>
      <c r="N118" s="229"/>
      <c r="O118"/>
      <c r="P118"/>
      <c r="Q118"/>
      <c r="R118"/>
      <c r="S118"/>
      <c r="T118"/>
      <c r="U118"/>
      <c r="V118"/>
    </row>
    <row r="119" spans="1:22" s="2" customFormat="1" ht="15" hidden="1" customHeight="1" x14ac:dyDescent="0.3">
      <c r="A119" s="251"/>
      <c r="B119" s="252"/>
      <c r="C119" s="253"/>
      <c r="D119" s="253"/>
      <c r="E119" s="254">
        <f t="shared" si="1"/>
        <v>3383.6899999996931</v>
      </c>
      <c r="F119"/>
      <c r="G119" s="90"/>
      <c r="H119" s="91"/>
      <c r="I119" s="92"/>
      <c r="J119" s="93"/>
      <c r="K119" s="123"/>
      <c r="L119" s="122"/>
      <c r="M119" s="228"/>
      <c r="N119" s="229"/>
      <c r="O119"/>
      <c r="P119"/>
      <c r="Q119"/>
      <c r="R119"/>
      <c r="S119"/>
      <c r="T119"/>
      <c r="U119"/>
      <c r="V119"/>
    </row>
    <row r="120" spans="1:22" s="2" customFormat="1" ht="15" hidden="1" customHeight="1" x14ac:dyDescent="0.3">
      <c r="A120" s="251"/>
      <c r="B120" s="252"/>
      <c r="C120" s="253"/>
      <c r="D120" s="253"/>
      <c r="E120" s="254">
        <f t="shared" si="1"/>
        <v>3383.6899999996931</v>
      </c>
      <c r="F120"/>
      <c r="G120" s="90"/>
      <c r="H120" s="91"/>
      <c r="I120" s="92"/>
      <c r="J120" s="93"/>
      <c r="K120" s="123"/>
      <c r="L120" s="122"/>
      <c r="M120" s="228"/>
      <c r="N120" s="229"/>
      <c r="O120"/>
      <c r="P120"/>
      <c r="Q120"/>
      <c r="R120"/>
      <c r="S120"/>
      <c r="T120"/>
      <c r="U120"/>
      <c r="V120"/>
    </row>
    <row r="121" spans="1:22" s="2" customFormat="1" ht="15" customHeight="1" x14ac:dyDescent="0.3">
      <c r="A121" s="251"/>
      <c r="B121" s="252"/>
      <c r="C121" s="253"/>
      <c r="D121" s="253"/>
      <c r="E121" s="254">
        <f t="shared" si="1"/>
        <v>3383.6899999996931</v>
      </c>
      <c r="F121"/>
      <c r="G121" s="90"/>
      <c r="H121" s="91"/>
      <c r="I121" s="92"/>
      <c r="J121" s="93"/>
      <c r="K121" s="123"/>
      <c r="L121" s="122"/>
      <c r="M121" s="228"/>
      <c r="N121" s="229"/>
      <c r="O121"/>
      <c r="P121"/>
      <c r="Q121"/>
      <c r="R121"/>
      <c r="S121"/>
      <c r="T121"/>
      <c r="U121"/>
      <c r="V121"/>
    </row>
    <row r="122" spans="1:22" s="2" customFormat="1" ht="15" hidden="1" customHeight="1" x14ac:dyDescent="0.3">
      <c r="A122" s="164"/>
      <c r="B122" s="165"/>
      <c r="C122" s="166"/>
      <c r="D122" s="166"/>
      <c r="E122" s="167">
        <f t="shared" si="1"/>
        <v>3383.6899999996931</v>
      </c>
      <c r="F122"/>
      <c r="G122" s="90"/>
      <c r="H122" s="91"/>
      <c r="I122" s="92"/>
      <c r="J122" s="93"/>
      <c r="K122" s="123"/>
      <c r="L122" s="122"/>
      <c r="M122" s="228"/>
      <c r="N122" s="229"/>
      <c r="O122"/>
      <c r="P122"/>
      <c r="Q122"/>
      <c r="R122"/>
      <c r="S122"/>
      <c r="T122"/>
      <c r="U122"/>
      <c r="V122"/>
    </row>
    <row r="123" spans="1:22" s="2" customFormat="1" ht="15" hidden="1" customHeight="1" x14ac:dyDescent="0.3">
      <c r="A123" s="164"/>
      <c r="B123" s="165"/>
      <c r="C123" s="166"/>
      <c r="D123" s="166"/>
      <c r="E123" s="167">
        <f t="shared" si="1"/>
        <v>3383.6899999996931</v>
      </c>
      <c r="F123"/>
      <c r="G123" s="90"/>
      <c r="H123" s="91"/>
      <c r="I123" s="92"/>
      <c r="J123" s="93"/>
      <c r="K123" s="123"/>
      <c r="L123" s="122"/>
      <c r="M123" s="228"/>
      <c r="N123" s="229"/>
      <c r="O123"/>
      <c r="P123"/>
      <c r="Q123"/>
      <c r="R123"/>
      <c r="S123"/>
      <c r="T123"/>
      <c r="U123"/>
      <c r="V123"/>
    </row>
    <row r="124" spans="1:22" s="2" customFormat="1" ht="15" hidden="1" customHeight="1" x14ac:dyDescent="0.3">
      <c r="A124" s="164"/>
      <c r="B124" s="165"/>
      <c r="C124" s="166"/>
      <c r="D124" s="166"/>
      <c r="E124" s="167">
        <f t="shared" si="1"/>
        <v>3383.6899999996931</v>
      </c>
      <c r="F124"/>
      <c r="G124" s="90"/>
      <c r="H124" s="91"/>
      <c r="I124" s="92"/>
      <c r="J124" s="93"/>
      <c r="K124" s="123"/>
      <c r="L124" s="122"/>
      <c r="M124" s="228"/>
      <c r="N124" s="229"/>
      <c r="O124"/>
      <c r="P124"/>
      <c r="Q124"/>
      <c r="R124"/>
      <c r="S124"/>
      <c r="T124"/>
      <c r="U124"/>
      <c r="V124"/>
    </row>
    <row r="125" spans="1:22" s="2" customFormat="1" ht="15" hidden="1" customHeight="1" x14ac:dyDescent="0.3">
      <c r="A125" s="164"/>
      <c r="B125" s="165"/>
      <c r="C125" s="166"/>
      <c r="D125" s="166"/>
      <c r="E125" s="167">
        <f t="shared" si="1"/>
        <v>3383.6899999996931</v>
      </c>
      <c r="F125"/>
      <c r="G125" s="90"/>
      <c r="H125" s="91"/>
      <c r="I125" s="92"/>
      <c r="J125" s="93"/>
      <c r="K125" s="123"/>
      <c r="L125" s="122"/>
      <c r="M125" s="228"/>
      <c r="N125" s="229"/>
      <c r="O125"/>
      <c r="P125"/>
      <c r="Q125"/>
      <c r="R125"/>
      <c r="S125"/>
      <c r="T125"/>
      <c r="U125"/>
      <c r="V125"/>
    </row>
    <row r="126" spans="1:22" s="2" customFormat="1" ht="15" hidden="1" customHeight="1" x14ac:dyDescent="0.3">
      <c r="A126" s="164"/>
      <c r="B126" s="165"/>
      <c r="C126" s="166"/>
      <c r="D126" s="166"/>
      <c r="E126" s="167">
        <f t="shared" si="1"/>
        <v>3383.6899999996931</v>
      </c>
      <c r="F126"/>
      <c r="G126" s="90"/>
      <c r="H126" s="91"/>
      <c r="I126" s="92"/>
      <c r="J126" s="93"/>
      <c r="K126" s="123"/>
      <c r="L126" s="122"/>
      <c r="M126" s="228"/>
      <c r="N126" s="229"/>
      <c r="O126"/>
      <c r="P126"/>
      <c r="Q126"/>
      <c r="R126"/>
      <c r="S126"/>
      <c r="T126"/>
      <c r="U126"/>
      <c r="V126"/>
    </row>
    <row r="127" spans="1:22" s="2" customFormat="1" ht="15" hidden="1" customHeight="1" x14ac:dyDescent="0.3">
      <c r="A127" s="164"/>
      <c r="B127" s="165"/>
      <c r="C127" s="166"/>
      <c r="D127" s="166"/>
      <c r="E127" s="167">
        <f t="shared" si="1"/>
        <v>3383.6899999996931</v>
      </c>
      <c r="F127"/>
      <c r="G127" s="90"/>
      <c r="H127" s="91"/>
      <c r="I127" s="92"/>
      <c r="J127" s="93"/>
      <c r="K127" s="123"/>
      <c r="L127" s="122"/>
      <c r="M127" s="228"/>
      <c r="N127" s="229"/>
      <c r="O127"/>
      <c r="P127"/>
      <c r="Q127"/>
      <c r="R127"/>
      <c r="S127"/>
      <c r="T127"/>
      <c r="U127"/>
      <c r="V127"/>
    </row>
    <row r="128" spans="1:22" s="2" customFormat="1" ht="15" hidden="1" customHeight="1" x14ac:dyDescent="0.3">
      <c r="A128" s="164"/>
      <c r="B128" s="165"/>
      <c r="C128" s="166"/>
      <c r="D128" s="166"/>
      <c r="E128" s="167">
        <f t="shared" si="1"/>
        <v>3383.6899999996931</v>
      </c>
      <c r="F128"/>
      <c r="G128" s="90"/>
      <c r="H128" s="91"/>
      <c r="I128" s="92"/>
      <c r="J128" s="93"/>
      <c r="K128" s="123"/>
      <c r="L128" s="122"/>
      <c r="M128" s="228"/>
      <c r="N128" s="229"/>
      <c r="O128"/>
      <c r="P128"/>
      <c r="Q128"/>
      <c r="R128"/>
      <c r="S128"/>
      <c r="T128"/>
      <c r="U128"/>
      <c r="V128"/>
    </row>
    <row r="129" spans="1:22" s="2" customFormat="1" ht="15" hidden="1" customHeight="1" x14ac:dyDescent="0.3">
      <c r="A129" s="164"/>
      <c r="B129" s="165"/>
      <c r="C129" s="166"/>
      <c r="D129" s="166"/>
      <c r="E129" s="167">
        <f t="shared" si="1"/>
        <v>3383.6899999996931</v>
      </c>
      <c r="F129"/>
      <c r="G129" s="90"/>
      <c r="H129" s="91"/>
      <c r="I129" s="92"/>
      <c r="J129" s="93"/>
      <c r="K129" s="123"/>
      <c r="L129" s="122"/>
      <c r="M129" s="228"/>
      <c r="N129" s="229"/>
      <c r="O129"/>
      <c r="P129"/>
      <c r="Q129"/>
      <c r="R129"/>
      <c r="S129"/>
      <c r="T129"/>
      <c r="U129"/>
      <c r="V129"/>
    </row>
    <row r="130" spans="1:22" s="2" customFormat="1" ht="15" hidden="1" customHeight="1" x14ac:dyDescent="0.3">
      <c r="A130" s="164"/>
      <c r="B130" s="165"/>
      <c r="C130" s="166"/>
      <c r="D130" s="166"/>
      <c r="E130" s="167">
        <f t="shared" si="1"/>
        <v>3383.6899999996931</v>
      </c>
      <c r="F130"/>
      <c r="G130" s="90"/>
      <c r="H130" s="91"/>
      <c r="I130" s="92"/>
      <c r="J130" s="93"/>
      <c r="K130" s="123"/>
      <c r="L130" s="122"/>
      <c r="M130" s="228"/>
      <c r="N130" s="229"/>
      <c r="O130"/>
      <c r="P130"/>
      <c r="Q130"/>
      <c r="R130"/>
      <c r="S130"/>
      <c r="T130"/>
      <c r="U130"/>
      <c r="V130"/>
    </row>
    <row r="131" spans="1:22" s="2" customFormat="1" ht="15" hidden="1" customHeight="1" x14ac:dyDescent="0.3">
      <c r="A131" s="164"/>
      <c r="B131" s="165"/>
      <c r="C131" s="166"/>
      <c r="D131" s="166"/>
      <c r="E131" s="102">
        <f t="shared" si="1"/>
        <v>3383.6899999996931</v>
      </c>
      <c r="F131"/>
      <c r="G131" s="90"/>
      <c r="H131" s="91"/>
      <c r="I131" s="92"/>
      <c r="J131" s="93"/>
      <c r="K131" s="123"/>
      <c r="L131" s="122"/>
      <c r="M131" s="228"/>
      <c r="N131" s="229"/>
      <c r="O131"/>
      <c r="P131"/>
      <c r="Q131"/>
      <c r="R131"/>
      <c r="S131"/>
      <c r="T131"/>
      <c r="U131"/>
      <c r="V131"/>
    </row>
    <row r="132" spans="1:22" s="2" customFormat="1" ht="15" hidden="1" customHeight="1" x14ac:dyDescent="0.3">
      <c r="A132" s="164"/>
      <c r="B132" s="165"/>
      <c r="C132" s="166"/>
      <c r="D132" s="166"/>
      <c r="E132" s="167">
        <f t="shared" si="1"/>
        <v>3383.6899999996931</v>
      </c>
      <c r="F132"/>
      <c r="G132" s="90"/>
      <c r="H132" s="91"/>
      <c r="I132" s="92"/>
      <c r="J132" s="93"/>
      <c r="K132" s="123"/>
      <c r="L132" s="122"/>
      <c r="M132" s="228"/>
      <c r="N132" s="229"/>
      <c r="O132"/>
      <c r="P132"/>
      <c r="Q132"/>
      <c r="R132"/>
      <c r="S132"/>
      <c r="T132"/>
      <c r="U132"/>
      <c r="V132"/>
    </row>
    <row r="133" spans="1:22" s="2" customFormat="1" ht="15" hidden="1" customHeight="1" x14ac:dyDescent="0.3">
      <c r="A133" s="164"/>
      <c r="B133" s="165"/>
      <c r="C133" s="166"/>
      <c r="D133" s="166"/>
      <c r="E133" s="167">
        <f t="shared" si="1"/>
        <v>3383.6899999996931</v>
      </c>
      <c r="F133"/>
      <c r="G133" s="90"/>
      <c r="H133" s="91"/>
      <c r="I133" s="92"/>
      <c r="J133" s="93"/>
      <c r="K133" s="123"/>
      <c r="L133" s="122"/>
      <c r="M133" s="228"/>
      <c r="N133" s="229"/>
      <c r="O133"/>
      <c r="P133"/>
      <c r="Q133"/>
      <c r="R133"/>
      <c r="S133"/>
      <c r="T133"/>
      <c r="U133"/>
      <c r="V133"/>
    </row>
    <row r="134" spans="1:22" s="2" customFormat="1" ht="15" hidden="1" customHeight="1" x14ac:dyDescent="0.3">
      <c r="A134" s="164"/>
      <c r="B134" s="165"/>
      <c r="C134" s="166"/>
      <c r="D134" s="166"/>
      <c r="E134" s="167">
        <f t="shared" si="1"/>
        <v>3383.6899999996931</v>
      </c>
      <c r="F134"/>
      <c r="G134" s="90"/>
      <c r="H134" s="91"/>
      <c r="I134" s="92"/>
      <c r="J134" s="93"/>
      <c r="K134" s="123"/>
      <c r="L134" s="122"/>
      <c r="M134" s="228"/>
      <c r="N134" s="229"/>
      <c r="O134"/>
      <c r="P134"/>
      <c r="Q134"/>
      <c r="R134"/>
      <c r="S134"/>
      <c r="T134"/>
      <c r="U134"/>
      <c r="V134"/>
    </row>
    <row r="135" spans="1:22" s="2" customFormat="1" ht="15" hidden="1" customHeight="1" x14ac:dyDescent="0.3">
      <c r="A135" s="164"/>
      <c r="B135" s="165"/>
      <c r="C135" s="166"/>
      <c r="D135" s="166"/>
      <c r="E135" s="167">
        <f t="shared" si="1"/>
        <v>3383.6899999996931</v>
      </c>
      <c r="F135"/>
      <c r="G135" s="90"/>
      <c r="H135" s="91"/>
      <c r="I135" s="92"/>
      <c r="J135" s="93"/>
      <c r="K135" s="123"/>
      <c r="L135" s="122"/>
      <c r="M135" s="228"/>
      <c r="N135" s="229"/>
      <c r="O135"/>
      <c r="P135"/>
      <c r="Q135"/>
      <c r="R135"/>
      <c r="S135"/>
      <c r="T135"/>
      <c r="U135"/>
      <c r="V135"/>
    </row>
    <row r="136" spans="1:22" s="2" customFormat="1" ht="15" hidden="1" customHeight="1" x14ac:dyDescent="0.3">
      <c r="A136" s="164"/>
      <c r="B136" s="165"/>
      <c r="C136" s="166"/>
      <c r="D136" s="166"/>
      <c r="E136" s="167">
        <f t="shared" si="1"/>
        <v>3383.6899999996931</v>
      </c>
      <c r="F136"/>
      <c r="G136" s="90"/>
      <c r="H136" s="91"/>
      <c r="I136" s="92"/>
      <c r="J136" s="93"/>
      <c r="K136" s="123"/>
      <c r="L136" s="122"/>
      <c r="M136" s="228"/>
      <c r="N136" s="229"/>
      <c r="O136"/>
      <c r="P136"/>
      <c r="Q136"/>
      <c r="R136"/>
      <c r="S136"/>
      <c r="T136"/>
      <c r="U136"/>
      <c r="V136"/>
    </row>
    <row r="137" spans="1:22" s="2" customFormat="1" ht="15" hidden="1" customHeight="1" x14ac:dyDescent="0.3">
      <c r="A137" s="164"/>
      <c r="B137" s="165"/>
      <c r="C137" s="166"/>
      <c r="D137" s="166"/>
      <c r="E137" s="167">
        <f t="shared" si="1"/>
        <v>3383.6899999996931</v>
      </c>
      <c r="F137"/>
      <c r="G137" s="90"/>
      <c r="H137" s="91"/>
      <c r="I137" s="92"/>
      <c r="J137" s="93"/>
      <c r="K137" s="123"/>
      <c r="L137" s="122"/>
      <c r="M137" s="228"/>
      <c r="N137" s="229"/>
      <c r="O137"/>
      <c r="P137"/>
      <c r="Q137"/>
      <c r="R137"/>
      <c r="S137"/>
      <c r="T137"/>
      <c r="U137"/>
      <c r="V137"/>
    </row>
    <row r="138" spans="1:22" s="2" customFormat="1" ht="15" customHeight="1" x14ac:dyDescent="0.3">
      <c r="A138" s="4"/>
      <c r="B138" s="3"/>
      <c r="C138" s="11"/>
      <c r="D138" s="11"/>
      <c r="E138" s="11"/>
      <c r="F138"/>
      <c r="G138" s="90"/>
      <c r="H138" s="91"/>
      <c r="I138" s="92"/>
      <c r="J138" s="93"/>
      <c r="K138" s="123"/>
      <c r="L138" s="122"/>
      <c r="M138" s="228"/>
      <c r="N138" s="229"/>
      <c r="O138"/>
      <c r="P138"/>
      <c r="Q138"/>
      <c r="R138"/>
      <c r="S138"/>
      <c r="T138"/>
      <c r="U138"/>
      <c r="V138"/>
    </row>
    <row r="139" spans="1:22" s="2" customFormat="1" ht="15" customHeight="1" thickBot="1" x14ac:dyDescent="0.35">
      <c r="A139" s="4"/>
      <c r="B139" s="3"/>
      <c r="C139" s="11"/>
      <c r="D139" s="11"/>
      <c r="E139" s="21"/>
      <c r="F139"/>
      <c r="G139" s="90"/>
      <c r="H139" s="91"/>
      <c r="I139" s="92"/>
      <c r="J139" s="93"/>
      <c r="K139" s="123"/>
      <c r="L139" s="122"/>
      <c r="M139" s="228"/>
      <c r="N139" s="229"/>
      <c r="O139"/>
      <c r="P139"/>
      <c r="Q139"/>
      <c r="R139"/>
      <c r="S139"/>
      <c r="T139"/>
      <c r="U139"/>
      <c r="V139"/>
    </row>
    <row r="140" spans="1:22" s="2" customFormat="1" ht="15" customHeight="1" thickBot="1" x14ac:dyDescent="0.35">
      <c r="A140" s="4"/>
      <c r="B140" s="236" t="s">
        <v>9</v>
      </c>
      <c r="C140" s="11"/>
      <c r="D140" s="11"/>
      <c r="E140" s="107">
        <f>SUM(C$2:C137)-SUM(D$2:D137)</f>
        <v>3383.6899999997113</v>
      </c>
      <c r="F140"/>
      <c r="G140" s="94">
        <f>SUM(G2:G139)</f>
        <v>57000</v>
      </c>
      <c r="H140" s="95">
        <f t="shared" ref="H140:N140" si="2">SUM(H2:H139)</f>
        <v>0</v>
      </c>
      <c r="I140" s="96">
        <f t="shared" si="2"/>
        <v>30000</v>
      </c>
      <c r="J140" s="97">
        <f t="shared" si="2"/>
        <v>0</v>
      </c>
      <c r="K140" s="117">
        <f t="shared" si="2"/>
        <v>0</v>
      </c>
      <c r="L140" s="118">
        <f t="shared" si="2"/>
        <v>0</v>
      </c>
      <c r="M140" s="230">
        <f t="shared" si="2"/>
        <v>0</v>
      </c>
      <c r="N140" s="231">
        <f t="shared" si="2"/>
        <v>0</v>
      </c>
      <c r="O140"/>
      <c r="P140"/>
      <c r="Q140"/>
      <c r="R140"/>
      <c r="S140"/>
      <c r="T140"/>
      <c r="U140"/>
      <c r="V140"/>
    </row>
    <row r="141" spans="1:22" s="2" customFormat="1" ht="15" customHeight="1" thickBot="1" x14ac:dyDescent="0.35">
      <c r="A141" s="4"/>
      <c r="B141" s="26"/>
      <c r="C141" s="11"/>
      <c r="D141" s="11"/>
      <c r="E141" s="21"/>
      <c r="F141"/>
      <c r="G141" s="270">
        <f>G140-H140</f>
        <v>57000</v>
      </c>
      <c r="H141" s="271"/>
      <c r="I141" s="272">
        <f>I140-J140</f>
        <v>30000</v>
      </c>
      <c r="J141" s="273"/>
      <c r="K141" s="274">
        <f>K140-L140</f>
        <v>0</v>
      </c>
      <c r="L141" s="275"/>
      <c r="M141" s="276">
        <f>M140-N140</f>
        <v>0</v>
      </c>
      <c r="N141" s="277"/>
      <c r="O141"/>
      <c r="P141"/>
      <c r="Q141"/>
      <c r="R141"/>
      <c r="S141"/>
      <c r="T141"/>
      <c r="U141"/>
      <c r="V141"/>
    </row>
    <row r="142" spans="1:22" s="2" customFormat="1" ht="15" customHeight="1" thickBot="1" x14ac:dyDescent="0.35">
      <c r="A142" s="4"/>
      <c r="B142" s="109" t="s">
        <v>27</v>
      </c>
      <c r="C142" s="11"/>
      <c r="D142" s="11"/>
      <c r="E142" s="108">
        <f>G2</f>
        <v>57000</v>
      </c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</row>
    <row r="143" spans="1:22" s="2" customFormat="1" ht="15" customHeight="1" thickBot="1" x14ac:dyDescent="0.35">
      <c r="A143" s="4"/>
      <c r="B143" s="26"/>
      <c r="C143" s="11"/>
      <c r="D143" s="11"/>
      <c r="E143" s="21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</row>
    <row r="144" spans="1:22" s="2" customFormat="1" ht="15" customHeight="1" thickBot="1" x14ac:dyDescent="0.35">
      <c r="A144" s="4"/>
      <c r="B144" s="124" t="s">
        <v>44</v>
      </c>
      <c r="C144" s="11"/>
      <c r="D144" s="11"/>
      <c r="E144" s="125">
        <f>I2</f>
        <v>30000</v>
      </c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</row>
    <row r="145" spans="1:22" s="2" customFormat="1" ht="15" customHeight="1" x14ac:dyDescent="0.3">
      <c r="A145" s="4"/>
      <c r="B145" s="126"/>
      <c r="C145" s="11"/>
      <c r="D145" s="11"/>
      <c r="E145" s="127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</row>
    <row r="146" spans="1:22" s="2" customFormat="1" ht="15" customHeight="1" thickBot="1" x14ac:dyDescent="0.35">
      <c r="A146" s="4"/>
      <c r="B146" s="5"/>
      <c r="C146" s="11"/>
      <c r="D146" s="11"/>
      <c r="E146" s="21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</row>
    <row r="147" spans="1:22" s="2" customFormat="1" ht="15" customHeight="1" thickBot="1" x14ac:dyDescent="0.35">
      <c r="A147" s="4"/>
      <c r="B147" s="237" t="s">
        <v>45</v>
      </c>
      <c r="C147" s="11"/>
      <c r="D147" s="11"/>
      <c r="E147" s="238">
        <f>K2</f>
        <v>0</v>
      </c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</row>
    <row r="148" spans="1:22" s="2" customFormat="1" ht="15" customHeight="1" x14ac:dyDescent="0.3">
      <c r="A148" s="4"/>
      <c r="B148" s="3"/>
      <c r="C148" s="11"/>
      <c r="D148" s="11"/>
      <c r="E148" s="21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</row>
    <row r="149" spans="1:22" s="2" customFormat="1" ht="15" customHeight="1" x14ac:dyDescent="0.3">
      <c r="A149" s="4"/>
      <c r="B149" s="3"/>
      <c r="C149" s="11"/>
      <c r="D149" s="11"/>
      <c r="E149" s="21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</row>
    <row r="150" spans="1:22" s="2" customFormat="1" ht="15" customHeight="1" x14ac:dyDescent="0.3">
      <c r="A150" s="4"/>
      <c r="B150" s="3"/>
      <c r="C150" s="11"/>
      <c r="D150" s="11"/>
      <c r="E150" s="21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</row>
    <row r="151" spans="1:22" s="2" customFormat="1" ht="15" customHeight="1" x14ac:dyDescent="0.3">
      <c r="A151" s="4"/>
      <c r="B151" s="3"/>
      <c r="C151" s="11"/>
      <c r="D151" s="11"/>
      <c r="E151" s="2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</row>
    <row r="152" spans="1:22" s="2" customFormat="1" ht="15" customHeight="1" x14ac:dyDescent="0.3">
      <c r="A152" s="4"/>
      <c r="B152" s="3"/>
      <c r="C152" s="11"/>
      <c r="D152" s="11"/>
      <c r="E152" s="21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</row>
    <row r="153" spans="1:22" s="2" customFormat="1" ht="15" customHeight="1" x14ac:dyDescent="0.3">
      <c r="A153" s="4"/>
      <c r="B153" s="3"/>
      <c r="C153" s="11"/>
      <c r="D153" s="11"/>
      <c r="E153" s="21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</row>
    <row r="154" spans="1:22" s="2" customFormat="1" ht="15" customHeight="1" x14ac:dyDescent="0.3">
      <c r="A154" s="4"/>
      <c r="B154" s="3"/>
      <c r="C154" s="11"/>
      <c r="D154" s="11"/>
      <c r="E154" s="21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</row>
    <row r="155" spans="1:22" s="2" customFormat="1" ht="15" customHeight="1" x14ac:dyDescent="0.3">
      <c r="A155" s="4"/>
      <c r="B155" s="3"/>
      <c r="C155" s="11"/>
      <c r="D155" s="11"/>
      <c r="E155" s="21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</row>
    <row r="156" spans="1:22" s="2" customFormat="1" ht="15" customHeight="1" x14ac:dyDescent="0.3">
      <c r="A156" s="4"/>
      <c r="B156" s="3"/>
      <c r="C156" s="11"/>
      <c r="D156" s="11"/>
      <c r="E156" s="21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</row>
    <row r="157" spans="1:22" s="2" customFormat="1" ht="15" customHeight="1" x14ac:dyDescent="0.3">
      <c r="A157" s="4"/>
      <c r="B157" s="3"/>
      <c r="C157" s="11"/>
      <c r="D157" s="11"/>
      <c r="E157" s="21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</row>
    <row r="158" spans="1:22" s="2" customFormat="1" ht="15" customHeight="1" x14ac:dyDescent="0.3">
      <c r="A158" s="4"/>
      <c r="B158" s="3"/>
      <c r="C158" s="11"/>
      <c r="D158" s="11"/>
      <c r="E158" s="21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</row>
    <row r="159" spans="1:22" s="2" customFormat="1" ht="15" customHeight="1" x14ac:dyDescent="0.3">
      <c r="A159" s="4"/>
      <c r="B159" s="3"/>
      <c r="C159" s="11"/>
      <c r="D159" s="11"/>
      <c r="E159" s="21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</row>
    <row r="160" spans="1:22" s="2" customFormat="1" ht="15" customHeight="1" x14ac:dyDescent="0.3">
      <c r="A160" s="4"/>
      <c r="B160" s="3"/>
      <c r="C160" s="11"/>
      <c r="D160" s="11"/>
      <c r="E160" s="21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</row>
    <row r="161" spans="1:22" s="2" customFormat="1" ht="15" customHeight="1" x14ac:dyDescent="0.3">
      <c r="A161" s="4"/>
      <c r="B161" s="3"/>
      <c r="C161" s="11"/>
      <c r="D161" s="11"/>
      <c r="E161" s="2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</row>
    <row r="162" spans="1:22" s="2" customFormat="1" ht="15" customHeight="1" x14ac:dyDescent="0.3">
      <c r="A162" s="4"/>
      <c r="B162" s="3"/>
      <c r="C162" s="11"/>
      <c r="D162" s="11"/>
      <c r="E162" s="21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</row>
    <row r="163" spans="1:22" s="2" customFormat="1" ht="15" customHeight="1" x14ac:dyDescent="0.3">
      <c r="A163" s="4"/>
      <c r="B163" s="3"/>
      <c r="C163" s="11"/>
      <c r="D163" s="11"/>
      <c r="E163" s="21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</row>
    <row r="164" spans="1:22" s="2" customFormat="1" ht="15" customHeight="1" x14ac:dyDescent="0.3">
      <c r="A164" s="4"/>
      <c r="B164" s="3"/>
      <c r="C164" s="11"/>
      <c r="D164" s="11"/>
      <c r="E164" s="21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</row>
    <row r="165" spans="1:22" s="2" customFormat="1" ht="15" customHeight="1" x14ac:dyDescent="0.3">
      <c r="A165" s="4"/>
      <c r="B165" s="3"/>
      <c r="C165" s="11"/>
      <c r="D165" s="11"/>
      <c r="E165" s="21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</row>
    <row r="166" spans="1:22" s="2" customFormat="1" ht="15" customHeight="1" x14ac:dyDescent="0.3">
      <c r="A166" s="4"/>
      <c r="B166" s="3"/>
      <c r="C166" s="11"/>
      <c r="D166" s="11"/>
      <c r="E166" s="21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</row>
    <row r="167" spans="1:22" s="2" customFormat="1" ht="15" customHeight="1" x14ac:dyDescent="0.3">
      <c r="A167" s="4"/>
      <c r="B167" s="3"/>
      <c r="C167" s="11"/>
      <c r="D167" s="11"/>
      <c r="E167" s="21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</row>
    <row r="168" spans="1:22" s="2" customFormat="1" ht="15" customHeight="1" x14ac:dyDescent="0.3">
      <c r="A168" s="4"/>
      <c r="B168" s="3"/>
      <c r="C168" s="11"/>
      <c r="D168" s="11"/>
      <c r="E168" s="21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</row>
    <row r="169" spans="1:22" s="2" customFormat="1" ht="15" customHeight="1" x14ac:dyDescent="0.3">
      <c r="A169" s="4"/>
      <c r="B169" s="3"/>
      <c r="C169" s="11"/>
      <c r="D169" s="11"/>
      <c r="E169" s="21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</row>
    <row r="170" spans="1:22" s="2" customFormat="1" ht="15" customHeight="1" x14ac:dyDescent="0.3">
      <c r="A170" s="4"/>
      <c r="B170" s="3"/>
      <c r="C170" s="11"/>
      <c r="D170" s="11"/>
      <c r="E170" s="21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</row>
    <row r="171" spans="1:22" s="2" customFormat="1" ht="15" customHeight="1" x14ac:dyDescent="0.3">
      <c r="A171" s="4"/>
      <c r="B171" s="3"/>
      <c r="C171" s="11"/>
      <c r="D171" s="11"/>
      <c r="E171" s="2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</row>
    <row r="172" spans="1:22" s="2" customFormat="1" ht="15" customHeight="1" x14ac:dyDescent="0.3">
      <c r="A172" s="4"/>
      <c r="B172" s="3"/>
      <c r="C172" s="11"/>
      <c r="D172" s="11"/>
      <c r="E172" s="21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</row>
    <row r="173" spans="1:22" s="2" customFormat="1" ht="15" customHeight="1" x14ac:dyDescent="0.3">
      <c r="A173" s="4"/>
      <c r="B173" s="3"/>
      <c r="C173" s="11"/>
      <c r="D173" s="11"/>
      <c r="E173" s="21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</row>
    <row r="174" spans="1:22" s="2" customFormat="1" ht="15" customHeight="1" x14ac:dyDescent="0.3">
      <c r="A174" s="4"/>
      <c r="B174" s="3"/>
      <c r="C174" s="11"/>
      <c r="D174" s="11"/>
      <c r="E174" s="21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</row>
    <row r="175" spans="1:22" s="2" customFormat="1" ht="15" customHeight="1" x14ac:dyDescent="0.3">
      <c r="A175" s="4"/>
      <c r="B175" s="3"/>
      <c r="C175" s="11"/>
      <c r="D175" s="11"/>
      <c r="E175" s="21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</row>
    <row r="176" spans="1:22" s="2" customFormat="1" ht="15" customHeight="1" x14ac:dyDescent="0.3">
      <c r="A176" s="4"/>
      <c r="B176" s="3"/>
      <c r="C176" s="11"/>
      <c r="D176" s="11"/>
      <c r="E176" s="21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</row>
    <row r="177" spans="1:22" s="2" customFormat="1" ht="15" customHeight="1" x14ac:dyDescent="0.3">
      <c r="A177" s="4"/>
      <c r="B177" s="3"/>
      <c r="C177" s="11"/>
      <c r="D177" s="11"/>
      <c r="E177" s="21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</row>
    <row r="178" spans="1:22" s="2" customFormat="1" ht="15" customHeight="1" x14ac:dyDescent="0.3">
      <c r="A178" s="4"/>
      <c r="B178" s="3"/>
      <c r="C178" s="11"/>
      <c r="D178" s="11"/>
      <c r="E178" s="21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</row>
    <row r="179" spans="1:22" s="2" customFormat="1" ht="15" customHeight="1" x14ac:dyDescent="0.3">
      <c r="A179" s="4"/>
      <c r="B179" s="5"/>
      <c r="C179" s="11"/>
      <c r="D179" s="11"/>
      <c r="E179" s="21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</row>
    <row r="180" spans="1:22" s="2" customFormat="1" ht="15" customHeight="1" x14ac:dyDescent="0.3">
      <c r="A180" s="4"/>
      <c r="B180" s="3"/>
      <c r="C180" s="11"/>
      <c r="D180" s="11"/>
      <c r="E180" s="21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</row>
    <row r="181" spans="1:22" s="2" customFormat="1" ht="15" customHeight="1" x14ac:dyDescent="0.3">
      <c r="A181" s="4"/>
      <c r="B181" s="3"/>
      <c r="C181" s="11"/>
      <c r="D181" s="11"/>
      <c r="E181" s="2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</row>
    <row r="182" spans="1:22" s="2" customFormat="1" ht="15" customHeight="1" x14ac:dyDescent="0.3">
      <c r="A182" s="4"/>
      <c r="B182" s="3"/>
      <c r="C182" s="11"/>
      <c r="D182" s="11"/>
      <c r="E182" s="21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</row>
    <row r="183" spans="1:22" s="2" customFormat="1" ht="15" customHeight="1" x14ac:dyDescent="0.3">
      <c r="A183" s="4"/>
      <c r="B183" s="3"/>
      <c r="C183" s="11"/>
      <c r="D183" s="11"/>
      <c r="E183" s="21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</row>
    <row r="184" spans="1:22" s="2" customFormat="1" ht="15" customHeight="1" x14ac:dyDescent="0.3">
      <c r="A184" s="4"/>
      <c r="B184" s="3"/>
      <c r="C184" s="11"/>
      <c r="D184" s="11"/>
      <c r="E184" s="21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</row>
    <row r="185" spans="1:22" s="2" customFormat="1" ht="15" customHeight="1" x14ac:dyDescent="0.3">
      <c r="A185" s="4"/>
      <c r="B185" s="3"/>
      <c r="C185" s="11"/>
      <c r="D185" s="11"/>
      <c r="E185" s="21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</row>
    <row r="186" spans="1:22" s="2" customFormat="1" ht="15" customHeight="1" x14ac:dyDescent="0.3">
      <c r="A186" s="4"/>
      <c r="B186" s="3"/>
      <c r="C186" s="11"/>
      <c r="D186" s="11"/>
      <c r="E186" s="21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</row>
    <row r="187" spans="1:22" s="2" customFormat="1" ht="15" customHeight="1" x14ac:dyDescent="0.3">
      <c r="A187" s="4"/>
      <c r="B187" s="3"/>
      <c r="C187" s="11"/>
      <c r="D187" s="11"/>
      <c r="E187" s="21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</row>
    <row r="188" spans="1:22" s="2" customFormat="1" ht="15" customHeight="1" x14ac:dyDescent="0.3">
      <c r="A188" s="4"/>
      <c r="B188" s="3"/>
      <c r="C188" s="11"/>
      <c r="D188" s="11"/>
      <c r="E188" s="21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</row>
    <row r="189" spans="1:22" s="2" customFormat="1" ht="15" customHeight="1" x14ac:dyDescent="0.3">
      <c r="A189" s="4"/>
      <c r="B189" s="3"/>
      <c r="C189" s="11"/>
      <c r="D189" s="11"/>
      <c r="E189" s="21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</row>
    <row r="190" spans="1:22" s="2" customFormat="1" ht="15" customHeight="1" x14ac:dyDescent="0.3">
      <c r="A190" s="4"/>
      <c r="B190" s="3"/>
      <c r="C190" s="11"/>
      <c r="D190" s="11"/>
      <c r="E190" s="21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</row>
    <row r="191" spans="1:22" s="2" customFormat="1" ht="15" customHeight="1" x14ac:dyDescent="0.3">
      <c r="A191" s="4"/>
      <c r="B191" s="3"/>
      <c r="C191" s="11"/>
      <c r="D191" s="11"/>
      <c r="E191" s="2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</row>
    <row r="192" spans="1:22" s="2" customFormat="1" ht="15" customHeight="1" x14ac:dyDescent="0.3">
      <c r="A192" s="4"/>
      <c r="B192" s="3"/>
      <c r="C192" s="11"/>
      <c r="D192" s="11"/>
      <c r="E192" s="21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</row>
    <row r="193" spans="1:22" s="2" customFormat="1" ht="15" customHeight="1" x14ac:dyDescent="0.3">
      <c r="A193" s="4"/>
      <c r="B193" s="3"/>
      <c r="C193" s="11"/>
      <c r="D193" s="11"/>
      <c r="E193" s="21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</row>
    <row r="194" spans="1:22" s="2" customFormat="1" ht="15" customHeight="1" x14ac:dyDescent="0.3">
      <c r="A194" s="4"/>
      <c r="B194" s="3"/>
      <c r="C194" s="11"/>
      <c r="D194" s="11"/>
      <c r="E194" s="21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</row>
    <row r="195" spans="1:22" s="2" customFormat="1" ht="15" customHeight="1" x14ac:dyDescent="0.3">
      <c r="A195" s="4"/>
      <c r="B195" s="3"/>
      <c r="C195" s="11"/>
      <c r="D195" s="11"/>
      <c r="E195" s="21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</row>
    <row r="196" spans="1:22" s="2" customFormat="1" ht="15" customHeight="1" x14ac:dyDescent="0.3">
      <c r="A196" s="4"/>
      <c r="B196" s="3"/>
      <c r="C196" s="11"/>
      <c r="D196" s="11"/>
      <c r="E196" s="21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</row>
    <row r="197" spans="1:22" s="2" customFormat="1" ht="15" customHeight="1" x14ac:dyDescent="0.3">
      <c r="A197" s="4"/>
      <c r="B197" s="3"/>
      <c r="C197" s="11"/>
      <c r="D197" s="11"/>
      <c r="E197" s="21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</row>
    <row r="198" spans="1:22" s="2" customFormat="1" ht="15" customHeight="1" x14ac:dyDescent="0.3">
      <c r="A198" s="4"/>
      <c r="B198" s="3"/>
      <c r="C198" s="11"/>
      <c r="D198" s="11"/>
      <c r="E198" s="21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</row>
    <row r="199" spans="1:22" s="2" customFormat="1" ht="15" customHeight="1" x14ac:dyDescent="0.3">
      <c r="A199" s="4"/>
      <c r="B199" s="3"/>
      <c r="C199" s="11"/>
      <c r="D199" s="11"/>
      <c r="E199" s="21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</row>
    <row r="200" spans="1:22" s="2" customFormat="1" ht="15" customHeight="1" x14ac:dyDescent="0.3">
      <c r="A200" s="4"/>
      <c r="B200" s="3"/>
      <c r="C200" s="11"/>
      <c r="D200" s="11"/>
      <c r="E200" s="21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</row>
    <row r="201" spans="1:22" s="2" customFormat="1" ht="15" customHeight="1" x14ac:dyDescent="0.3">
      <c r="A201" s="4"/>
      <c r="B201" s="3"/>
      <c r="C201" s="11"/>
      <c r="D201" s="11"/>
      <c r="E201" s="2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</row>
    <row r="202" spans="1:22" s="2" customFormat="1" ht="15" customHeight="1" x14ac:dyDescent="0.3">
      <c r="A202" s="4"/>
      <c r="B202" s="3"/>
      <c r="C202" s="11"/>
      <c r="D202" s="11"/>
      <c r="E202" s="21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</row>
    <row r="203" spans="1:22" s="2" customFormat="1" ht="15" customHeight="1" x14ac:dyDescent="0.3">
      <c r="A203" s="4"/>
      <c r="B203" s="3"/>
      <c r="C203" s="11"/>
      <c r="D203" s="11"/>
      <c r="E203" s="21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</row>
    <row r="204" spans="1:22" s="2" customFormat="1" ht="15" customHeight="1" x14ac:dyDescent="0.3">
      <c r="A204" s="4"/>
      <c r="B204" s="3"/>
      <c r="C204" s="11"/>
      <c r="D204" s="11"/>
      <c r="E204" s="21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</row>
    <row r="205" spans="1:22" s="2" customFormat="1" ht="15" customHeight="1" x14ac:dyDescent="0.3">
      <c r="A205" s="4"/>
      <c r="B205" s="3"/>
      <c r="C205" s="11"/>
      <c r="D205" s="11"/>
      <c r="E205" s="21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</row>
    <row r="206" spans="1:22" s="2" customFormat="1" ht="15" customHeight="1" x14ac:dyDescent="0.3">
      <c r="A206" s="4"/>
      <c r="B206" s="3"/>
      <c r="C206" s="11"/>
      <c r="D206" s="11"/>
      <c r="E206" s="21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</row>
    <row r="207" spans="1:22" s="2" customFormat="1" ht="15" customHeight="1" x14ac:dyDescent="0.3">
      <c r="A207" s="4"/>
      <c r="B207" s="3"/>
      <c r="C207" s="11"/>
      <c r="D207" s="11"/>
      <c r="E207" s="21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</row>
    <row r="208" spans="1:22" s="2" customFormat="1" ht="15" customHeight="1" x14ac:dyDescent="0.3">
      <c r="A208" s="4"/>
      <c r="B208" s="3"/>
      <c r="C208" s="11"/>
      <c r="D208" s="11"/>
      <c r="E208" s="21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</row>
    <row r="209" spans="1:22" s="2" customFormat="1" ht="15" customHeight="1" x14ac:dyDescent="0.3">
      <c r="A209" s="4"/>
      <c r="B209" s="3"/>
      <c r="C209" s="11"/>
      <c r="D209" s="11"/>
      <c r="E209" s="21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</row>
    <row r="210" spans="1:22" s="2" customFormat="1" ht="15" customHeight="1" x14ac:dyDescent="0.3">
      <c r="A210" s="4"/>
      <c r="B210" s="3"/>
      <c r="C210" s="11"/>
      <c r="D210" s="11"/>
      <c r="E210" s="21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</row>
    <row r="211" spans="1:22" s="2" customFormat="1" ht="15" customHeight="1" x14ac:dyDescent="0.3">
      <c r="A211" s="4"/>
      <c r="B211" s="3"/>
      <c r="C211" s="11"/>
      <c r="D211" s="11"/>
      <c r="E211" s="2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</row>
    <row r="212" spans="1:22" s="2" customFormat="1" ht="15" customHeight="1" x14ac:dyDescent="0.3">
      <c r="A212" s="4"/>
      <c r="B212" s="3"/>
      <c r="C212" s="11"/>
      <c r="D212" s="11"/>
      <c r="E212" s="21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</row>
    <row r="213" spans="1:22" s="2" customFormat="1" ht="15" customHeight="1" x14ac:dyDescent="0.3">
      <c r="A213" s="4"/>
      <c r="B213" s="3"/>
      <c r="C213" s="11"/>
      <c r="D213" s="11"/>
      <c r="E213" s="21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</row>
    <row r="214" spans="1:22" s="2" customFormat="1" ht="15" customHeight="1" x14ac:dyDescent="0.3">
      <c r="A214" s="4"/>
      <c r="B214" s="3"/>
      <c r="C214" s="11"/>
      <c r="D214" s="11"/>
      <c r="E214" s="21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</row>
    <row r="215" spans="1:22" s="2" customFormat="1" ht="15" customHeight="1" x14ac:dyDescent="0.3">
      <c r="A215" s="4"/>
      <c r="B215" s="3"/>
      <c r="C215" s="11"/>
      <c r="D215" s="11"/>
      <c r="E215" s="21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</row>
    <row r="216" spans="1:22" s="2" customFormat="1" ht="15" customHeight="1" x14ac:dyDescent="0.3">
      <c r="A216" s="4"/>
      <c r="B216" s="3"/>
      <c r="C216" s="11"/>
      <c r="D216" s="11"/>
      <c r="E216" s="21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</row>
    <row r="217" spans="1:22" s="2" customFormat="1" ht="15" customHeight="1" x14ac:dyDescent="0.3">
      <c r="A217" s="4"/>
      <c r="B217" s="5"/>
      <c r="C217" s="11"/>
      <c r="D217" s="11"/>
      <c r="E217" s="21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</row>
    <row r="218" spans="1:22" s="2" customFormat="1" ht="15" customHeight="1" x14ac:dyDescent="0.3">
      <c r="A218" s="4"/>
      <c r="B218" s="3"/>
      <c r="C218" s="11"/>
      <c r="D218" s="11"/>
      <c r="E218" s="21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</row>
    <row r="219" spans="1:22" s="2" customFormat="1" ht="15" customHeight="1" x14ac:dyDescent="0.3">
      <c r="A219" s="4"/>
      <c r="B219" s="3"/>
      <c r="C219" s="11"/>
      <c r="D219" s="11"/>
      <c r="E219" s="21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</row>
    <row r="220" spans="1:22" s="2" customFormat="1" ht="15" customHeight="1" x14ac:dyDescent="0.3">
      <c r="A220" s="4"/>
      <c r="B220" s="4"/>
      <c r="C220" s="11"/>
      <c r="D220" s="11"/>
      <c r="E220" s="21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</row>
    <row r="221" spans="1:22" s="2" customFormat="1" ht="15" customHeight="1" x14ac:dyDescent="0.3">
      <c r="A221" s="4"/>
      <c r="B221" s="3"/>
      <c r="C221" s="11"/>
      <c r="D221" s="11"/>
      <c r="E221" s="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</row>
    <row r="222" spans="1:22" s="2" customFormat="1" ht="15" customHeight="1" x14ac:dyDescent="0.3">
      <c r="A222" s="4"/>
      <c r="B222" s="3"/>
      <c r="C222" s="11"/>
      <c r="D222" s="11"/>
      <c r="E222" s="21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</row>
    <row r="223" spans="1:22" s="2" customFormat="1" ht="15" customHeight="1" x14ac:dyDescent="0.3">
      <c r="A223" s="4"/>
      <c r="B223" s="3"/>
      <c r="C223" s="11"/>
      <c r="D223" s="11"/>
      <c r="E223" s="21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</row>
    <row r="224" spans="1:22" s="2" customFormat="1" ht="15" customHeight="1" x14ac:dyDescent="0.3">
      <c r="A224" s="4"/>
      <c r="B224" s="3"/>
      <c r="C224" s="11"/>
      <c r="D224" s="11"/>
      <c r="E224" s="21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</row>
    <row r="225" spans="1:22" s="2" customFormat="1" ht="15" customHeight="1" x14ac:dyDescent="0.3">
      <c r="A225" s="4"/>
      <c r="B225" s="3"/>
      <c r="C225" s="11"/>
      <c r="D225" s="11"/>
      <c r="E225" s="21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</row>
    <row r="226" spans="1:22" s="2" customFormat="1" ht="15" customHeight="1" x14ac:dyDescent="0.3">
      <c r="A226" s="4"/>
      <c r="B226" s="3"/>
      <c r="C226" s="11"/>
      <c r="D226" s="11"/>
      <c r="E226" s="21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</row>
    <row r="227" spans="1:22" s="2" customFormat="1" ht="15" customHeight="1" x14ac:dyDescent="0.3">
      <c r="A227" s="4"/>
      <c r="B227" s="3"/>
      <c r="C227" s="11"/>
      <c r="D227" s="11"/>
      <c r="E227" s="21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</row>
    <row r="228" spans="1:22" s="2" customFormat="1" ht="15" customHeight="1" x14ac:dyDescent="0.3">
      <c r="A228" s="4"/>
      <c r="B228" s="3"/>
      <c r="C228" s="11"/>
      <c r="D228" s="11"/>
      <c r="E228" s="21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</row>
    <row r="229" spans="1:22" s="2" customFormat="1" ht="15" customHeight="1" x14ac:dyDescent="0.3">
      <c r="A229" s="4"/>
      <c r="B229" s="3"/>
      <c r="C229" s="11"/>
      <c r="D229" s="11"/>
      <c r="E229" s="21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</row>
    <row r="230" spans="1:22" s="2" customFormat="1" ht="15" customHeight="1" x14ac:dyDescent="0.3">
      <c r="A230" s="4"/>
      <c r="B230" s="3"/>
      <c r="C230" s="11"/>
      <c r="D230" s="11"/>
      <c r="E230" s="21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</row>
    <row r="231" spans="1:22" s="2" customFormat="1" ht="15" customHeight="1" x14ac:dyDescent="0.3">
      <c r="A231" s="4"/>
      <c r="B231" s="3"/>
      <c r="C231" s="11"/>
      <c r="D231" s="11"/>
      <c r="E231" s="2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</row>
    <row r="232" spans="1:22" s="2" customFormat="1" ht="15" customHeight="1" x14ac:dyDescent="0.3">
      <c r="A232" s="4"/>
      <c r="B232" s="3"/>
      <c r="C232" s="11"/>
      <c r="D232" s="11"/>
      <c r="E232" s="21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</row>
    <row r="233" spans="1:22" s="2" customFormat="1" ht="15" customHeight="1" x14ac:dyDescent="0.3">
      <c r="A233" s="4"/>
      <c r="B233" s="3"/>
      <c r="C233" s="11"/>
      <c r="D233" s="11"/>
      <c r="E233" s="21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</row>
    <row r="234" spans="1:22" s="2" customFormat="1" ht="15" customHeight="1" x14ac:dyDescent="0.3">
      <c r="A234" s="4"/>
      <c r="B234" s="3"/>
      <c r="C234" s="11"/>
      <c r="D234" s="11"/>
      <c r="E234" s="21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</row>
    <row r="235" spans="1:22" s="2" customFormat="1" ht="15" customHeight="1" x14ac:dyDescent="0.3">
      <c r="A235" s="4"/>
      <c r="B235" s="3"/>
      <c r="C235" s="11"/>
      <c r="D235" s="11"/>
      <c r="E235" s="21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</row>
    <row r="236" spans="1:22" s="2" customFormat="1" ht="15" customHeight="1" x14ac:dyDescent="0.3">
      <c r="A236" s="4"/>
      <c r="B236" s="3"/>
      <c r="C236" s="11"/>
      <c r="D236" s="11"/>
      <c r="E236" s="21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</row>
    <row r="237" spans="1:22" s="2" customFormat="1" ht="15" customHeight="1" x14ac:dyDescent="0.3">
      <c r="A237" s="4"/>
      <c r="B237" s="3"/>
      <c r="C237" s="11"/>
      <c r="D237" s="11"/>
      <c r="E237" s="21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</row>
    <row r="238" spans="1:22" s="2" customFormat="1" ht="15" customHeight="1" x14ac:dyDescent="0.3">
      <c r="A238" s="4"/>
      <c r="B238" s="3"/>
      <c r="C238" s="11"/>
      <c r="D238" s="11"/>
      <c r="E238" s="21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</row>
    <row r="239" spans="1:22" s="2" customFormat="1" ht="15" customHeight="1" x14ac:dyDescent="0.3">
      <c r="A239" s="4"/>
      <c r="B239" s="3"/>
      <c r="C239" s="11"/>
      <c r="D239" s="11"/>
      <c r="E239" s="21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</row>
    <row r="240" spans="1:22" s="2" customFormat="1" ht="15" customHeight="1" x14ac:dyDescent="0.3">
      <c r="A240" s="4"/>
      <c r="B240" s="3"/>
      <c r="C240" s="11"/>
      <c r="D240" s="11"/>
      <c r="E240" s="21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</row>
    <row r="241" spans="1:22" s="2" customFormat="1" ht="15" customHeight="1" x14ac:dyDescent="0.3">
      <c r="A241" s="4"/>
      <c r="B241" s="3"/>
      <c r="C241" s="11"/>
      <c r="D241" s="11"/>
      <c r="E241" s="2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</row>
    <row r="242" spans="1:22" s="2" customFormat="1" ht="15" customHeight="1" x14ac:dyDescent="0.3">
      <c r="A242" s="4"/>
      <c r="B242" s="3"/>
      <c r="C242" s="11"/>
      <c r="D242" s="11"/>
      <c r="E242" s="21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</row>
    <row r="243" spans="1:22" s="2" customFormat="1" ht="15" customHeight="1" x14ac:dyDescent="0.3">
      <c r="A243" s="4"/>
      <c r="B243" s="3"/>
      <c r="C243" s="11"/>
      <c r="D243" s="11"/>
      <c r="E243" s="21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</row>
    <row r="244" spans="1:22" s="2" customFormat="1" ht="15" customHeight="1" x14ac:dyDescent="0.3">
      <c r="A244" s="4"/>
      <c r="B244" s="3"/>
      <c r="C244" s="11"/>
      <c r="D244" s="11"/>
      <c r="E244" s="21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</row>
    <row r="245" spans="1:22" s="2" customFormat="1" ht="15" customHeight="1" x14ac:dyDescent="0.3">
      <c r="A245" s="4"/>
      <c r="B245" s="3"/>
      <c r="C245" s="11"/>
      <c r="D245" s="11"/>
      <c r="E245" s="21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</row>
    <row r="246" spans="1:22" s="2" customFormat="1" ht="15" customHeight="1" x14ac:dyDescent="0.3">
      <c r="A246" s="4"/>
      <c r="B246" s="3"/>
      <c r="C246" s="11"/>
      <c r="D246" s="11"/>
      <c r="E246" s="21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</row>
    <row r="247" spans="1:22" s="2" customFormat="1" ht="15" customHeight="1" x14ac:dyDescent="0.3">
      <c r="A247" s="4"/>
      <c r="B247" s="3"/>
      <c r="C247" s="11"/>
      <c r="D247" s="11"/>
      <c r="E247" s="21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</row>
    <row r="248" spans="1:22" s="2" customFormat="1" ht="15" customHeight="1" x14ac:dyDescent="0.3">
      <c r="A248" s="4"/>
      <c r="B248" s="3"/>
      <c r="C248" s="11"/>
      <c r="D248" s="11"/>
      <c r="E248" s="21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</row>
    <row r="249" spans="1:22" s="2" customFormat="1" ht="15" customHeight="1" x14ac:dyDescent="0.3">
      <c r="A249" s="4"/>
      <c r="B249" s="3"/>
      <c r="C249" s="11"/>
      <c r="D249" s="11"/>
      <c r="E249" s="21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</row>
    <row r="250" spans="1:22" s="2" customFormat="1" ht="15" customHeight="1" x14ac:dyDescent="0.3">
      <c r="A250" s="4"/>
      <c r="B250" s="3"/>
      <c r="C250" s="11"/>
      <c r="D250" s="11"/>
      <c r="E250" s="21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</row>
    <row r="251" spans="1:22" s="2" customFormat="1" ht="15" customHeight="1" x14ac:dyDescent="0.3">
      <c r="A251" s="4"/>
      <c r="B251" s="3"/>
      <c r="C251" s="11"/>
      <c r="D251" s="11"/>
      <c r="E251" s="2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</row>
    <row r="252" spans="1:22" s="2" customFormat="1" ht="15" customHeight="1" x14ac:dyDescent="0.3">
      <c r="A252" s="4"/>
      <c r="B252" s="3"/>
      <c r="C252" s="11"/>
      <c r="D252" s="11"/>
      <c r="E252" s="21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</row>
    <row r="253" spans="1:22" s="2" customFormat="1" ht="15" customHeight="1" x14ac:dyDescent="0.3">
      <c r="A253" s="4"/>
      <c r="B253" s="3"/>
      <c r="C253" s="11"/>
      <c r="D253" s="11"/>
      <c r="E253" s="21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</row>
    <row r="254" spans="1:22" s="2" customFormat="1" ht="15" customHeight="1" x14ac:dyDescent="0.3">
      <c r="A254" s="4"/>
      <c r="B254" s="3"/>
      <c r="C254" s="11"/>
      <c r="D254" s="11"/>
      <c r="E254" s="21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</row>
    <row r="255" spans="1:22" s="2" customFormat="1" ht="15" customHeight="1" x14ac:dyDescent="0.3">
      <c r="A255" s="4"/>
      <c r="B255" s="3"/>
      <c r="C255" s="11"/>
      <c r="D255" s="11"/>
      <c r="E255" s="21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</row>
    <row r="256" spans="1:22" s="2" customFormat="1" ht="15" customHeight="1" x14ac:dyDescent="0.3">
      <c r="A256" s="4"/>
      <c r="B256" s="3"/>
      <c r="C256" s="11"/>
      <c r="D256" s="11"/>
      <c r="E256" s="21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</row>
    <row r="257" spans="1:22" s="2" customFormat="1" ht="15" customHeight="1" x14ac:dyDescent="0.3">
      <c r="A257" s="4"/>
      <c r="B257" s="3"/>
      <c r="C257" s="11"/>
      <c r="D257" s="11"/>
      <c r="E257" s="21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</row>
    <row r="258" spans="1:22" s="2" customFormat="1" ht="15" customHeight="1" x14ac:dyDescent="0.3">
      <c r="A258" s="4"/>
      <c r="B258" s="3"/>
      <c r="C258" s="11"/>
      <c r="D258" s="11"/>
      <c r="E258" s="21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</row>
    <row r="259" spans="1:22" s="2" customFormat="1" ht="15" customHeight="1" x14ac:dyDescent="0.3">
      <c r="A259" s="4"/>
      <c r="B259" s="3"/>
      <c r="C259" s="11"/>
      <c r="D259" s="11"/>
      <c r="E259" s="21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</row>
    <row r="260" spans="1:22" s="2" customFormat="1" ht="15" customHeight="1" x14ac:dyDescent="0.3">
      <c r="A260" s="4"/>
      <c r="B260" s="3"/>
      <c r="C260" s="11"/>
      <c r="D260" s="11"/>
      <c r="E260" s="21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</row>
    <row r="261" spans="1:22" s="2" customFormat="1" ht="15" customHeight="1" x14ac:dyDescent="0.3">
      <c r="A261" s="4"/>
      <c r="B261" s="3"/>
      <c r="C261" s="11"/>
      <c r="D261" s="11"/>
      <c r="E261" s="2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</row>
    <row r="262" spans="1:22" s="2" customFormat="1" ht="15" customHeight="1" x14ac:dyDescent="0.3">
      <c r="A262" s="4"/>
      <c r="B262" s="5"/>
      <c r="C262" s="11"/>
      <c r="D262" s="11"/>
      <c r="E262" s="21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</row>
    <row r="263" spans="1:22" s="2" customFormat="1" ht="15" customHeight="1" x14ac:dyDescent="0.3">
      <c r="A263" s="4"/>
      <c r="B263" s="3"/>
      <c r="C263" s="11"/>
      <c r="D263" s="11"/>
      <c r="E263" s="21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</row>
    <row r="264" spans="1:22" s="2" customFormat="1" ht="15" customHeight="1" x14ac:dyDescent="0.3">
      <c r="A264" s="4"/>
      <c r="B264" s="3"/>
      <c r="C264" s="11"/>
      <c r="D264" s="11"/>
      <c r="E264" s="21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</row>
    <row r="265" spans="1:22" s="2" customFormat="1" ht="15" customHeight="1" x14ac:dyDescent="0.3">
      <c r="A265" s="4"/>
      <c r="B265" s="3"/>
      <c r="C265" s="11"/>
      <c r="D265" s="11"/>
      <c r="E265" s="21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</row>
    <row r="266" spans="1:22" s="2" customFormat="1" ht="15" customHeight="1" x14ac:dyDescent="0.3">
      <c r="A266" s="4"/>
      <c r="B266" s="3"/>
      <c r="C266" s="11"/>
      <c r="D266" s="11"/>
      <c r="E266" s="21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</row>
    <row r="267" spans="1:22" s="2" customFormat="1" ht="15" customHeight="1" x14ac:dyDescent="0.3">
      <c r="A267" s="4"/>
      <c r="B267" s="3"/>
      <c r="C267" s="11"/>
      <c r="D267" s="11"/>
      <c r="E267" s="21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</row>
    <row r="268" spans="1:22" s="2" customFormat="1" ht="15" customHeight="1" x14ac:dyDescent="0.3">
      <c r="A268" s="4"/>
      <c r="B268" s="3"/>
      <c r="C268" s="11"/>
      <c r="D268" s="11"/>
      <c r="E268" s="21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</row>
    <row r="269" spans="1:22" s="2" customFormat="1" ht="15" customHeight="1" x14ac:dyDescent="0.3">
      <c r="A269" s="4"/>
      <c r="B269" s="3"/>
      <c r="C269" s="11"/>
      <c r="D269" s="11"/>
      <c r="E269" s="21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</row>
    <row r="270" spans="1:22" s="2" customFormat="1" ht="15" customHeight="1" x14ac:dyDescent="0.3">
      <c r="A270" s="4"/>
      <c r="B270" s="3"/>
      <c r="C270" s="11"/>
      <c r="D270" s="11"/>
      <c r="E270" s="21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</row>
    <row r="271" spans="1:22" s="2" customFormat="1" ht="15" customHeight="1" x14ac:dyDescent="0.3">
      <c r="A271" s="4"/>
      <c r="B271" s="3"/>
      <c r="C271" s="11"/>
      <c r="D271" s="11"/>
      <c r="E271" s="2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</row>
    <row r="272" spans="1:22" s="2" customFormat="1" ht="15" customHeight="1" x14ac:dyDescent="0.3">
      <c r="A272" s="4"/>
      <c r="B272" s="3"/>
      <c r="C272" s="11"/>
      <c r="D272" s="11"/>
      <c r="E272" s="21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</row>
    <row r="273" spans="1:22" s="2" customFormat="1" ht="15" customHeight="1" x14ac:dyDescent="0.3">
      <c r="A273" s="4"/>
      <c r="B273" s="3"/>
      <c r="C273" s="11"/>
      <c r="D273" s="11"/>
      <c r="E273" s="21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</row>
    <row r="274" spans="1:22" s="2" customFormat="1" ht="15" customHeight="1" x14ac:dyDescent="0.3">
      <c r="A274" s="4"/>
      <c r="B274" s="3"/>
      <c r="C274" s="11"/>
      <c r="D274" s="11"/>
      <c r="E274" s="21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</row>
    <row r="275" spans="1:22" s="2" customFormat="1" ht="15" customHeight="1" x14ac:dyDescent="0.3">
      <c r="A275" s="4"/>
      <c r="B275" s="3"/>
      <c r="C275" s="11"/>
      <c r="D275" s="11"/>
      <c r="E275" s="21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</row>
    <row r="276" spans="1:22" s="2" customFormat="1" ht="15" customHeight="1" x14ac:dyDescent="0.3">
      <c r="A276" s="4"/>
      <c r="B276" s="3"/>
      <c r="C276" s="11"/>
      <c r="D276" s="11"/>
      <c r="E276" s="21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</row>
    <row r="277" spans="1:22" s="2" customFormat="1" ht="15" customHeight="1" x14ac:dyDescent="0.3">
      <c r="A277" s="4"/>
      <c r="B277" s="3"/>
      <c r="C277" s="11"/>
      <c r="D277" s="11"/>
      <c r="E277" s="21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</row>
    <row r="278" spans="1:22" s="2" customFormat="1" ht="15" customHeight="1" x14ac:dyDescent="0.3">
      <c r="A278" s="4"/>
      <c r="B278" s="3"/>
      <c r="C278" s="11"/>
      <c r="D278" s="11"/>
      <c r="E278" s="21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</row>
    <row r="279" spans="1:22" s="2" customFormat="1" ht="15" customHeight="1" x14ac:dyDescent="0.3">
      <c r="A279" s="4"/>
      <c r="B279" s="3"/>
      <c r="C279" s="11"/>
      <c r="D279" s="11"/>
      <c r="E279" s="21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</row>
    <row r="280" spans="1:22" s="2" customFormat="1" ht="15" customHeight="1" x14ac:dyDescent="0.3">
      <c r="A280" s="4"/>
      <c r="B280" s="3"/>
      <c r="C280" s="11"/>
      <c r="D280" s="11"/>
      <c r="E280" s="21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</row>
    <row r="281" spans="1:22" s="2" customFormat="1" ht="15" customHeight="1" x14ac:dyDescent="0.3">
      <c r="A281" s="4"/>
      <c r="B281" s="3"/>
      <c r="C281" s="11"/>
      <c r="D281" s="11"/>
      <c r="E281" s="2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</row>
    <row r="282" spans="1:22" s="2" customFormat="1" ht="15" customHeight="1" x14ac:dyDescent="0.3">
      <c r="A282" s="4"/>
      <c r="B282" s="3"/>
      <c r="C282" s="11"/>
      <c r="D282" s="11"/>
      <c r="E282" s="21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</row>
    <row r="283" spans="1:22" s="2" customFormat="1" ht="15" customHeight="1" x14ac:dyDescent="0.3">
      <c r="A283" s="4"/>
      <c r="B283" s="3"/>
      <c r="C283" s="11"/>
      <c r="D283" s="11"/>
      <c r="E283" s="21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</row>
    <row r="284" spans="1:22" s="2" customFormat="1" ht="15" customHeight="1" x14ac:dyDescent="0.3">
      <c r="A284" s="4"/>
      <c r="B284" s="3"/>
      <c r="C284" s="11"/>
      <c r="D284" s="11"/>
      <c r="E284" s="21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</row>
    <row r="285" spans="1:22" s="2" customFormat="1" ht="15" customHeight="1" x14ac:dyDescent="0.3">
      <c r="A285" s="4"/>
      <c r="B285" s="3"/>
      <c r="C285" s="11"/>
      <c r="D285" s="11"/>
      <c r="E285" s="21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</row>
    <row r="286" spans="1:22" s="2" customFormat="1" ht="15" customHeight="1" x14ac:dyDescent="0.3">
      <c r="A286" s="4"/>
      <c r="B286" s="3"/>
      <c r="C286" s="11"/>
      <c r="D286" s="11"/>
      <c r="E286" s="21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</row>
    <row r="287" spans="1:22" s="2" customFormat="1" ht="15" customHeight="1" x14ac:dyDescent="0.3">
      <c r="A287" s="4"/>
      <c r="B287" s="3"/>
      <c r="C287" s="11"/>
      <c r="D287" s="11"/>
      <c r="E287" s="21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</row>
    <row r="288" spans="1:22" s="2" customFormat="1" ht="15" customHeight="1" x14ac:dyDescent="0.3">
      <c r="A288" s="4"/>
      <c r="B288" s="3"/>
      <c r="C288" s="11"/>
      <c r="D288" s="11"/>
      <c r="E288" s="21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</row>
    <row r="289" spans="1:22" s="2" customFormat="1" ht="15" customHeight="1" x14ac:dyDescent="0.3">
      <c r="A289" s="4"/>
      <c r="B289" s="3"/>
      <c r="C289" s="11"/>
      <c r="D289" s="11"/>
      <c r="E289" s="21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</row>
    <row r="290" spans="1:22" s="2" customFormat="1" ht="15" customHeight="1" x14ac:dyDescent="0.3">
      <c r="A290" s="4"/>
      <c r="B290" s="3"/>
      <c r="C290" s="11"/>
      <c r="D290" s="11"/>
      <c r="E290" s="21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</row>
    <row r="291" spans="1:22" s="2" customFormat="1" ht="15" customHeight="1" x14ac:dyDescent="0.3">
      <c r="A291" s="4"/>
      <c r="B291" s="3"/>
      <c r="C291" s="11"/>
      <c r="D291" s="11"/>
      <c r="E291" s="2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</row>
    <row r="292" spans="1:22" s="2" customFormat="1" ht="15" customHeight="1" x14ac:dyDescent="0.3">
      <c r="A292" s="4"/>
      <c r="B292" s="5"/>
      <c r="C292" s="11"/>
      <c r="D292" s="11"/>
      <c r="E292" s="21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</row>
    <row r="293" spans="1:22" s="2" customFormat="1" ht="15" customHeight="1" x14ac:dyDescent="0.3">
      <c r="A293" s="4"/>
      <c r="B293" s="3"/>
      <c r="C293" s="11"/>
      <c r="D293" s="11"/>
      <c r="E293" s="21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</row>
    <row r="294" spans="1:22" s="2" customFormat="1" ht="15" customHeight="1" x14ac:dyDescent="0.3">
      <c r="A294" s="4"/>
      <c r="B294" s="3"/>
      <c r="C294" s="11"/>
      <c r="D294" s="11"/>
      <c r="E294" s="21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</row>
    <row r="295" spans="1:22" s="2" customFormat="1" ht="15" customHeight="1" x14ac:dyDescent="0.3">
      <c r="A295" s="4"/>
      <c r="B295" s="3"/>
      <c r="C295" s="11"/>
      <c r="D295" s="11"/>
      <c r="E295" s="21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</row>
    <row r="296" spans="1:22" s="2" customFormat="1" ht="15" customHeight="1" x14ac:dyDescent="0.3">
      <c r="A296" s="4"/>
      <c r="B296" s="3"/>
      <c r="C296" s="11"/>
      <c r="D296" s="11"/>
      <c r="E296" s="21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</row>
    <row r="297" spans="1:22" s="2" customFormat="1" ht="15" customHeight="1" x14ac:dyDescent="0.3">
      <c r="A297" s="4"/>
      <c r="B297" s="3"/>
      <c r="C297" s="11"/>
      <c r="D297" s="11"/>
      <c r="E297" s="21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</row>
    <row r="298" spans="1:22" s="2" customFormat="1" ht="15" customHeight="1" x14ac:dyDescent="0.3">
      <c r="A298" s="4"/>
      <c r="B298" s="3"/>
      <c r="C298" s="11"/>
      <c r="D298" s="11"/>
      <c r="E298" s="21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</row>
    <row r="299" spans="1:22" s="2" customFormat="1" ht="15" customHeight="1" x14ac:dyDescent="0.3">
      <c r="A299" s="4"/>
      <c r="B299" s="3"/>
      <c r="C299" s="11"/>
      <c r="D299" s="11"/>
      <c r="E299" s="21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</row>
    <row r="300" spans="1:22" s="2" customFormat="1" ht="15" customHeight="1" x14ac:dyDescent="0.3">
      <c r="A300" s="4"/>
      <c r="B300" s="3"/>
      <c r="C300" s="11"/>
      <c r="D300" s="11"/>
      <c r="E300" s="21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</row>
    <row r="301" spans="1:22" s="2" customFormat="1" ht="15" customHeight="1" x14ac:dyDescent="0.3">
      <c r="A301" s="4"/>
      <c r="B301" s="3"/>
      <c r="C301" s="11"/>
      <c r="D301" s="11"/>
      <c r="E301" s="2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</row>
    <row r="302" spans="1:22" s="2" customFormat="1" ht="15" customHeight="1" x14ac:dyDescent="0.3">
      <c r="A302" s="4"/>
      <c r="B302" s="3"/>
      <c r="C302" s="11"/>
      <c r="D302" s="11"/>
      <c r="E302" s="21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</row>
    <row r="303" spans="1:22" s="2" customFormat="1" ht="15" customHeight="1" x14ac:dyDescent="0.3">
      <c r="A303" s="4"/>
      <c r="B303" s="3"/>
      <c r="C303" s="11"/>
      <c r="D303" s="11"/>
      <c r="E303" s="21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</row>
    <row r="304" spans="1:22" s="2" customFormat="1" ht="15" customHeight="1" x14ac:dyDescent="0.3">
      <c r="A304" s="4"/>
      <c r="B304" s="3"/>
      <c r="C304" s="11"/>
      <c r="D304" s="14"/>
      <c r="E304" s="21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</row>
    <row r="305" spans="1:22" s="2" customFormat="1" ht="15" customHeight="1" x14ac:dyDescent="0.3">
      <c r="A305" s="4"/>
      <c r="B305" s="3"/>
      <c r="C305" s="11"/>
      <c r="D305" s="11"/>
      <c r="E305" s="21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</row>
    <row r="306" spans="1:22" s="2" customFormat="1" ht="15" customHeight="1" x14ac:dyDescent="0.3">
      <c r="A306" s="4"/>
      <c r="B306" s="3"/>
      <c r="C306" s="11"/>
      <c r="D306" s="11"/>
      <c r="E306" s="21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</row>
    <row r="307" spans="1:22" s="2" customFormat="1" ht="15" customHeight="1" x14ac:dyDescent="0.3">
      <c r="A307" s="4"/>
      <c r="B307" s="3"/>
      <c r="C307" s="11"/>
      <c r="D307" s="11"/>
      <c r="E307" s="21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</row>
    <row r="308" spans="1:22" s="2" customFormat="1" ht="15" customHeight="1" x14ac:dyDescent="0.3">
      <c r="A308" s="4"/>
      <c r="B308" s="3"/>
      <c r="C308" s="11"/>
      <c r="D308" s="14"/>
      <c r="E308" s="21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</row>
    <row r="309" spans="1:22" s="2" customFormat="1" ht="15" customHeight="1" x14ac:dyDescent="0.3">
      <c r="A309" s="4"/>
      <c r="B309" s="3"/>
      <c r="C309" s="11"/>
      <c r="D309" s="14"/>
      <c r="E309" s="21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</row>
    <row r="310" spans="1:22" s="2" customFormat="1" ht="15" customHeight="1" x14ac:dyDescent="0.3">
      <c r="A310" s="4"/>
      <c r="B310" s="3"/>
      <c r="C310" s="11"/>
      <c r="D310" s="14"/>
      <c r="E310" s="21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</row>
    <row r="311" spans="1:22" s="2" customFormat="1" ht="15" customHeight="1" x14ac:dyDescent="0.3">
      <c r="A311" s="4"/>
      <c r="B311" s="3"/>
      <c r="C311" s="11"/>
      <c r="D311" s="11"/>
      <c r="E311" s="2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</row>
    <row r="312" spans="1:22" s="2" customFormat="1" ht="15" customHeight="1" x14ac:dyDescent="0.3">
      <c r="A312" s="4"/>
      <c r="B312" s="3"/>
      <c r="C312" s="11"/>
      <c r="D312" s="11"/>
      <c r="E312" s="21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</row>
    <row r="313" spans="1:22" s="2" customFormat="1" ht="15" customHeight="1" x14ac:dyDescent="0.3">
      <c r="A313" s="4"/>
      <c r="B313" s="3"/>
      <c r="C313" s="11"/>
      <c r="D313" s="11"/>
      <c r="E313" s="21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</row>
    <row r="314" spans="1:22" s="2" customFormat="1" ht="15" customHeight="1" x14ac:dyDescent="0.3">
      <c r="A314" s="4"/>
      <c r="B314" s="3"/>
      <c r="C314" s="11"/>
      <c r="D314" s="11"/>
      <c r="E314" s="21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</row>
    <row r="315" spans="1:22" s="2" customFormat="1" ht="15" customHeight="1" x14ac:dyDescent="0.3">
      <c r="A315" s="4"/>
      <c r="B315" s="3"/>
      <c r="C315" s="11"/>
      <c r="D315" s="11"/>
      <c r="E315" s="21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</row>
    <row r="316" spans="1:22" s="2" customFormat="1" ht="15" customHeight="1" x14ac:dyDescent="0.3">
      <c r="A316" s="4"/>
      <c r="C316" s="11"/>
      <c r="D316" s="11"/>
      <c r="E316" s="21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</row>
    <row r="317" spans="1:22" s="2" customFormat="1" ht="15" customHeight="1" x14ac:dyDescent="0.3">
      <c r="A317" s="4"/>
      <c r="B317" s="17"/>
      <c r="C317" s="11"/>
      <c r="D317" s="11"/>
      <c r="E317" s="21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</row>
    <row r="318" spans="1:22" s="2" customFormat="1" ht="15" customHeight="1" x14ac:dyDescent="0.3">
      <c r="A318" s="4"/>
      <c r="B318" s="3"/>
      <c r="C318" s="11"/>
      <c r="D318" s="11"/>
      <c r="E318" s="21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</row>
    <row r="319" spans="1:22" s="2" customFormat="1" ht="15" customHeight="1" x14ac:dyDescent="0.3">
      <c r="A319" s="4"/>
      <c r="B319" s="3"/>
      <c r="C319" s="12"/>
      <c r="D319" s="14"/>
      <c r="E319" s="21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</row>
    <row r="320" spans="1:22" s="2" customFormat="1" ht="15" customHeight="1" x14ac:dyDescent="0.3">
      <c r="A320" s="4"/>
      <c r="C320" s="11"/>
      <c r="D320" s="12"/>
      <c r="E320" s="21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</row>
    <row r="321" spans="1:22" s="2" customFormat="1" ht="15" customHeight="1" x14ac:dyDescent="0.3">
      <c r="A321" s="4"/>
      <c r="B321" s="3"/>
      <c r="C321" s="12"/>
      <c r="D321" s="14"/>
      <c r="E321" s="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</row>
    <row r="322" spans="1:22" s="2" customFormat="1" ht="15" customHeight="1" x14ac:dyDescent="0.3">
      <c r="A322" s="4"/>
      <c r="B322" s="3"/>
      <c r="C322" s="11"/>
      <c r="D322" s="12"/>
      <c r="E322" s="21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</row>
    <row r="323" spans="1:22" s="2" customFormat="1" ht="15" customHeight="1" x14ac:dyDescent="0.3">
      <c r="A323" s="4"/>
      <c r="B323" s="3"/>
      <c r="C323" s="11"/>
      <c r="D323" s="11"/>
      <c r="E323" s="21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</row>
    <row r="324" spans="1:22" s="2" customFormat="1" ht="15" customHeight="1" x14ac:dyDescent="0.3">
      <c r="A324" s="4"/>
      <c r="B324" s="3"/>
      <c r="C324" s="11"/>
      <c r="D324" s="11"/>
      <c r="E324" s="21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</row>
    <row r="325" spans="1:22" s="2" customFormat="1" ht="15" customHeight="1" x14ac:dyDescent="0.3">
      <c r="A325" s="4"/>
      <c r="B325" s="3"/>
      <c r="C325" s="11"/>
      <c r="D325" s="11"/>
      <c r="E325" s="21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</row>
    <row r="326" spans="1:22" s="2" customFormat="1" ht="15" customHeight="1" x14ac:dyDescent="0.3">
      <c r="A326" s="4"/>
      <c r="B326" s="3"/>
      <c r="C326" s="11"/>
      <c r="D326" s="11"/>
      <c r="E326" s="21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</row>
    <row r="327" spans="1:22" s="2" customFormat="1" ht="15" customHeight="1" x14ac:dyDescent="0.3">
      <c r="A327" s="4"/>
      <c r="B327" s="3"/>
      <c r="C327" s="11"/>
      <c r="D327" s="11"/>
      <c r="E327" s="21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</row>
    <row r="328" spans="1:22" s="2" customFormat="1" ht="15" customHeight="1" x14ac:dyDescent="0.3">
      <c r="A328" s="4"/>
      <c r="B328" s="3"/>
      <c r="C328" s="11"/>
      <c r="D328" s="11"/>
      <c r="E328" s="21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</row>
    <row r="329" spans="1:22" s="2" customFormat="1" ht="15" customHeight="1" x14ac:dyDescent="0.3">
      <c r="A329" s="4"/>
      <c r="B329" s="3"/>
      <c r="C329" s="11"/>
      <c r="D329" s="11"/>
      <c r="E329" s="21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</row>
    <row r="330" spans="1:22" s="2" customFormat="1" ht="15" customHeight="1" x14ac:dyDescent="0.3">
      <c r="A330" s="4"/>
      <c r="B330" s="5"/>
      <c r="C330" s="11"/>
      <c r="D330" s="11"/>
      <c r="E330" s="21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</row>
    <row r="331" spans="1:22" s="2" customFormat="1" ht="15" customHeight="1" x14ac:dyDescent="0.3">
      <c r="A331" s="4"/>
      <c r="B331" s="3"/>
      <c r="C331" s="11"/>
      <c r="D331" s="11"/>
      <c r="E331" s="2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</row>
    <row r="332" spans="1:22" s="2" customFormat="1" ht="15" customHeight="1" x14ac:dyDescent="0.3">
      <c r="A332" s="4"/>
      <c r="B332" s="3"/>
      <c r="C332" s="11"/>
      <c r="D332" s="11"/>
      <c r="E332" s="21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</row>
    <row r="333" spans="1:22" s="2" customFormat="1" ht="15" customHeight="1" x14ac:dyDescent="0.3">
      <c r="A333" s="4"/>
      <c r="B333" s="3"/>
      <c r="C333" s="11"/>
      <c r="D333" s="11"/>
      <c r="E333" s="21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</row>
    <row r="334" spans="1:22" s="2" customFormat="1" ht="15" customHeight="1" x14ac:dyDescent="0.3">
      <c r="A334" s="4"/>
      <c r="B334" s="3"/>
      <c r="C334" s="11"/>
      <c r="D334" s="11"/>
      <c r="E334" s="21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</row>
    <row r="335" spans="1:22" s="2" customFormat="1" ht="15" customHeight="1" x14ac:dyDescent="0.3">
      <c r="A335" s="4"/>
      <c r="B335" s="3"/>
      <c r="C335" s="11"/>
      <c r="D335" s="11"/>
      <c r="E335" s="21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</row>
    <row r="336" spans="1:22" s="2" customFormat="1" ht="15" customHeight="1" x14ac:dyDescent="0.3">
      <c r="A336" s="4"/>
      <c r="B336" s="5"/>
      <c r="C336" s="11"/>
      <c r="D336" s="11"/>
      <c r="E336" s="21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</row>
    <row r="337" spans="1:22" s="2" customFormat="1" ht="15" customHeight="1" x14ac:dyDescent="0.3">
      <c r="A337" s="4"/>
      <c r="B337" s="3"/>
      <c r="C337" s="11"/>
      <c r="D337" s="11"/>
      <c r="E337" s="21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</row>
    <row r="338" spans="1:22" s="2" customFormat="1" ht="15" customHeight="1" x14ac:dyDescent="0.3">
      <c r="A338" s="4"/>
      <c r="B338" s="3"/>
      <c r="C338" s="11"/>
      <c r="D338" s="11"/>
      <c r="E338" s="21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</row>
    <row r="339" spans="1:22" s="2" customFormat="1" ht="15" customHeight="1" x14ac:dyDescent="0.3">
      <c r="A339" s="4"/>
      <c r="B339" s="3"/>
      <c r="C339" s="11"/>
      <c r="D339" s="11"/>
      <c r="E339" s="21"/>
      <c r="F339"/>
      <c r="G339"/>
      <c r="H339"/>
      <c r="I339"/>
      <c r="J339"/>
      <c r="K339"/>
      <c r="L339"/>
      <c r="M339"/>
      <c r="N339"/>
    </row>
    <row r="340" spans="1:22" s="2" customFormat="1" ht="15" customHeight="1" x14ac:dyDescent="0.3">
      <c r="A340" s="4"/>
      <c r="B340" s="3"/>
      <c r="C340" s="11"/>
      <c r="D340" s="11"/>
      <c r="E340" s="21"/>
      <c r="F340"/>
      <c r="G340"/>
      <c r="H340"/>
      <c r="I340"/>
      <c r="J340"/>
      <c r="K340"/>
      <c r="L340"/>
      <c r="M340"/>
      <c r="N340"/>
    </row>
    <row r="341" spans="1:22" s="2" customFormat="1" ht="15" customHeight="1" x14ac:dyDescent="0.3">
      <c r="A341" s="4"/>
      <c r="B341" s="3"/>
      <c r="C341" s="11"/>
      <c r="D341" s="11"/>
      <c r="E341" s="21"/>
    </row>
    <row r="342" spans="1:22" s="2" customFormat="1" ht="15" customHeight="1" x14ac:dyDescent="0.3">
      <c r="A342" s="4"/>
      <c r="B342" s="3"/>
      <c r="C342" s="11"/>
      <c r="D342" s="11"/>
      <c r="E342" s="21"/>
    </row>
    <row r="343" spans="1:22" s="2" customFormat="1" ht="15" customHeight="1" x14ac:dyDescent="0.3">
      <c r="A343" s="4"/>
      <c r="C343" s="11"/>
      <c r="D343" s="11"/>
      <c r="E343" s="21"/>
    </row>
    <row r="344" spans="1:22" s="2" customFormat="1" ht="15" customHeight="1" x14ac:dyDescent="0.3">
      <c r="A344" s="4"/>
      <c r="B344" s="3"/>
      <c r="C344" s="11"/>
      <c r="D344" s="11"/>
      <c r="E344" s="21"/>
    </row>
    <row r="345" spans="1:22" s="2" customFormat="1" ht="15" customHeight="1" x14ac:dyDescent="0.3">
      <c r="A345" s="4"/>
      <c r="B345" s="10"/>
      <c r="C345" s="11"/>
      <c r="D345" s="11"/>
      <c r="E345" s="21"/>
    </row>
    <row r="346" spans="1:22" s="2" customFormat="1" ht="15" customHeight="1" x14ac:dyDescent="0.3">
      <c r="A346" s="4"/>
      <c r="B346" s="3"/>
      <c r="C346" s="11"/>
      <c r="D346" s="11"/>
      <c r="E346" s="21"/>
    </row>
    <row r="347" spans="1:22" s="2" customFormat="1" ht="15" customHeight="1" x14ac:dyDescent="0.3">
      <c r="A347" s="4"/>
      <c r="B347" s="3"/>
      <c r="C347" s="11"/>
      <c r="D347" s="11"/>
      <c r="E347" s="21"/>
    </row>
    <row r="348" spans="1:22" s="2" customFormat="1" ht="15" customHeight="1" x14ac:dyDescent="0.3">
      <c r="A348" s="4"/>
      <c r="B348" s="13"/>
      <c r="C348" s="11"/>
      <c r="D348" s="11"/>
      <c r="E348" s="21"/>
    </row>
    <row r="349" spans="1:22" s="2" customFormat="1" ht="15" customHeight="1" x14ac:dyDescent="0.3">
      <c r="A349" s="4"/>
      <c r="B349" s="3"/>
      <c r="C349" s="11"/>
      <c r="D349" s="12"/>
      <c r="E349" s="21"/>
    </row>
    <row r="350" spans="1:22" s="2" customFormat="1" ht="15" customHeight="1" x14ac:dyDescent="0.3">
      <c r="A350" s="4"/>
      <c r="B350" s="3"/>
      <c r="C350" s="11"/>
      <c r="D350" s="12"/>
      <c r="E350" s="21"/>
    </row>
    <row r="351" spans="1:22" s="2" customFormat="1" ht="15" customHeight="1" x14ac:dyDescent="0.3">
      <c r="A351" s="4"/>
      <c r="B351" s="3"/>
      <c r="C351" s="11"/>
      <c r="D351" s="11"/>
      <c r="E351" s="21"/>
    </row>
    <row r="352" spans="1:22" s="2" customFormat="1" ht="15" customHeight="1" x14ac:dyDescent="0.3">
      <c r="A352" s="4"/>
      <c r="B352" s="3"/>
      <c r="C352" s="11"/>
      <c r="D352" s="11"/>
      <c r="E352" s="21"/>
    </row>
    <row r="353" spans="1:5" s="2" customFormat="1" ht="15" customHeight="1" x14ac:dyDescent="0.3">
      <c r="A353" s="4"/>
      <c r="B353" s="3"/>
      <c r="C353" s="11"/>
      <c r="D353" s="11"/>
      <c r="E353" s="21"/>
    </row>
    <row r="354" spans="1:5" s="2" customFormat="1" ht="15" customHeight="1" x14ac:dyDescent="0.3">
      <c r="A354" s="4"/>
      <c r="B354" s="3"/>
      <c r="C354" s="11"/>
      <c r="D354" s="11"/>
      <c r="E354" s="21"/>
    </row>
    <row r="355" spans="1:5" s="2" customFormat="1" ht="15" customHeight="1" x14ac:dyDescent="0.3">
      <c r="A355" s="4"/>
      <c r="B355" s="3"/>
      <c r="C355" s="11"/>
      <c r="D355" s="11"/>
      <c r="E355" s="21"/>
    </row>
    <row r="356" spans="1:5" s="2" customFormat="1" ht="15" customHeight="1" x14ac:dyDescent="0.3">
      <c r="A356" s="4"/>
      <c r="B356" s="3"/>
      <c r="C356" s="11"/>
      <c r="D356" s="11"/>
      <c r="E356" s="21"/>
    </row>
    <row r="357" spans="1:5" s="2" customFormat="1" ht="15" customHeight="1" x14ac:dyDescent="0.3">
      <c r="A357" s="4"/>
      <c r="B357" s="3"/>
      <c r="C357" s="11"/>
      <c r="D357" s="11"/>
      <c r="E357" s="21"/>
    </row>
    <row r="358" spans="1:5" s="2" customFormat="1" ht="15" customHeight="1" x14ac:dyDescent="0.3">
      <c r="A358" s="4"/>
      <c r="B358" s="3"/>
      <c r="C358" s="11"/>
      <c r="D358" s="11"/>
      <c r="E358" s="21"/>
    </row>
    <row r="359" spans="1:5" s="2" customFormat="1" ht="15" customHeight="1" x14ac:dyDescent="0.3">
      <c r="A359" s="4"/>
      <c r="B359" s="3"/>
      <c r="C359" s="11"/>
      <c r="D359" s="11"/>
      <c r="E359" s="21"/>
    </row>
    <row r="360" spans="1:5" s="2" customFormat="1" ht="15" customHeight="1" x14ac:dyDescent="0.3">
      <c r="A360" s="4"/>
      <c r="B360" s="3"/>
      <c r="C360" s="11"/>
      <c r="D360" s="14"/>
      <c r="E360" s="21"/>
    </row>
    <row r="361" spans="1:5" s="2" customFormat="1" ht="15" customHeight="1" x14ac:dyDescent="0.3">
      <c r="A361" s="4"/>
      <c r="B361" s="3"/>
      <c r="C361" s="11"/>
      <c r="D361" s="14"/>
      <c r="E361" s="21"/>
    </row>
    <row r="362" spans="1:5" s="2" customFormat="1" ht="15" customHeight="1" x14ac:dyDescent="0.3">
      <c r="A362" s="4"/>
      <c r="B362" s="3"/>
      <c r="C362" s="11"/>
      <c r="D362" s="11"/>
      <c r="E362" s="21"/>
    </row>
    <row r="363" spans="1:5" s="2" customFormat="1" ht="15" customHeight="1" x14ac:dyDescent="0.3">
      <c r="A363" s="4"/>
      <c r="B363" s="3"/>
      <c r="C363" s="11"/>
      <c r="D363" s="15"/>
      <c r="E363" s="21"/>
    </row>
    <row r="364" spans="1:5" s="2" customFormat="1" ht="15" customHeight="1" x14ac:dyDescent="0.3">
      <c r="A364" s="4"/>
      <c r="B364" s="3"/>
      <c r="C364" s="11"/>
      <c r="D364" s="12"/>
      <c r="E364" s="21"/>
    </row>
    <row r="365" spans="1:5" s="2" customFormat="1" ht="15" customHeight="1" x14ac:dyDescent="0.3">
      <c r="A365" s="4"/>
      <c r="B365" s="3"/>
      <c r="C365" s="11"/>
      <c r="D365" s="12"/>
      <c r="E365" s="21"/>
    </row>
    <row r="366" spans="1:5" s="2" customFormat="1" ht="15" customHeight="1" x14ac:dyDescent="0.3">
      <c r="A366" s="4"/>
      <c r="B366" s="3"/>
      <c r="C366" s="11"/>
      <c r="D366" s="12"/>
      <c r="E366" s="21"/>
    </row>
    <row r="367" spans="1:5" s="2" customFormat="1" ht="15" customHeight="1" x14ac:dyDescent="0.3">
      <c r="A367" s="4"/>
      <c r="B367" s="3"/>
      <c r="C367" s="11"/>
      <c r="D367" s="14"/>
      <c r="E367" s="21"/>
    </row>
    <row r="368" spans="1:5" s="2" customFormat="1" ht="15" customHeight="1" x14ac:dyDescent="0.3">
      <c r="A368" s="4"/>
      <c r="B368" s="3"/>
      <c r="C368" s="11"/>
      <c r="D368" s="14"/>
      <c r="E368" s="21"/>
    </row>
    <row r="369" spans="1:5" s="2" customFormat="1" ht="15" customHeight="1" x14ac:dyDescent="0.3">
      <c r="A369" s="4"/>
      <c r="B369" s="3"/>
      <c r="C369" s="11"/>
      <c r="D369" s="11"/>
      <c r="E369" s="21"/>
    </row>
    <row r="370" spans="1:5" s="2" customFormat="1" ht="15" customHeight="1" x14ac:dyDescent="0.3">
      <c r="A370" s="4"/>
      <c r="B370" s="3"/>
      <c r="C370" s="11"/>
      <c r="D370" s="15"/>
      <c r="E370" s="21"/>
    </row>
    <row r="371" spans="1:5" s="2" customFormat="1" ht="15" customHeight="1" x14ac:dyDescent="0.3">
      <c r="A371" s="4"/>
      <c r="B371" s="3"/>
      <c r="C371" s="11"/>
      <c r="D371" s="12"/>
      <c r="E371" s="21"/>
    </row>
    <row r="372" spans="1:5" s="2" customFormat="1" ht="15" customHeight="1" x14ac:dyDescent="0.3">
      <c r="A372" s="4"/>
      <c r="B372" s="3"/>
      <c r="C372" s="11"/>
      <c r="D372" s="11"/>
      <c r="E372" s="21"/>
    </row>
    <row r="373" spans="1:5" s="2" customFormat="1" ht="15" customHeight="1" x14ac:dyDescent="0.3">
      <c r="A373" s="4"/>
      <c r="B373" s="3"/>
      <c r="C373" s="11"/>
      <c r="D373" s="12"/>
      <c r="E373" s="21"/>
    </row>
    <row r="374" spans="1:5" s="2" customFormat="1" ht="15" customHeight="1" x14ac:dyDescent="0.3">
      <c r="A374" s="4"/>
      <c r="B374" s="16"/>
      <c r="C374" s="11"/>
      <c r="D374" s="11"/>
      <c r="E374" s="21"/>
    </row>
    <row r="375" spans="1:5" s="2" customFormat="1" ht="15" customHeight="1" x14ac:dyDescent="0.3">
      <c r="A375" s="4"/>
      <c r="B375" s="3"/>
      <c r="C375" s="11"/>
      <c r="D375" s="11"/>
      <c r="E375" s="21"/>
    </row>
    <row r="376" spans="1:5" s="2" customFormat="1" ht="15" customHeight="1" x14ac:dyDescent="0.3">
      <c r="A376" s="4"/>
      <c r="B376" s="3"/>
      <c r="C376" s="11"/>
      <c r="D376" s="11"/>
      <c r="E376" s="21"/>
    </row>
    <row r="377" spans="1:5" s="2" customFormat="1" ht="15" customHeight="1" x14ac:dyDescent="0.3">
      <c r="A377" s="4"/>
      <c r="B377" s="3"/>
      <c r="C377" s="11"/>
      <c r="D377" s="12"/>
      <c r="E377" s="21"/>
    </row>
    <row r="378" spans="1:5" s="2" customFormat="1" ht="15" customHeight="1" x14ac:dyDescent="0.3">
      <c r="A378" s="4"/>
      <c r="B378" s="3"/>
      <c r="C378" s="11"/>
      <c r="D378" s="12"/>
      <c r="E378" s="21"/>
    </row>
    <row r="379" spans="1:5" s="2" customFormat="1" ht="15" customHeight="1" x14ac:dyDescent="0.3">
      <c r="A379" s="4"/>
      <c r="B379" s="3"/>
      <c r="C379" s="11"/>
      <c r="D379" s="12"/>
      <c r="E379" s="21"/>
    </row>
    <row r="380" spans="1:5" s="2" customFormat="1" ht="15" customHeight="1" x14ac:dyDescent="0.3">
      <c r="A380" s="4"/>
      <c r="B380" s="3"/>
      <c r="C380" s="11"/>
      <c r="D380" s="12"/>
      <c r="E380" s="21"/>
    </row>
    <row r="381" spans="1:5" s="2" customFormat="1" ht="15" customHeight="1" x14ac:dyDescent="0.3">
      <c r="A381" s="4"/>
      <c r="B381" s="5"/>
      <c r="C381" s="11"/>
      <c r="D381" s="11"/>
      <c r="E381" s="21"/>
    </row>
    <row r="382" spans="1:5" s="2" customFormat="1" ht="15" customHeight="1" x14ac:dyDescent="0.3">
      <c r="A382" s="4"/>
      <c r="B382" s="16"/>
      <c r="C382" s="11"/>
      <c r="D382" s="11"/>
      <c r="E382" s="21"/>
    </row>
    <row r="383" spans="1:5" s="2" customFormat="1" ht="15" customHeight="1" x14ac:dyDescent="0.3">
      <c r="A383" s="4"/>
      <c r="B383" s="16"/>
      <c r="C383" s="11"/>
      <c r="D383" s="11"/>
      <c r="E383" s="21"/>
    </row>
    <row r="384" spans="1:5" s="2" customFormat="1" ht="15" customHeight="1" x14ac:dyDescent="0.3">
      <c r="A384" s="4"/>
      <c r="B384" s="3"/>
      <c r="C384" s="11"/>
      <c r="D384" s="11"/>
      <c r="E384" s="21"/>
    </row>
    <row r="385" spans="1:5" s="2" customFormat="1" ht="15" customHeight="1" x14ac:dyDescent="0.3">
      <c r="A385" s="4"/>
      <c r="B385" s="3"/>
      <c r="C385" s="11"/>
      <c r="D385" s="14"/>
      <c r="E385" s="21"/>
    </row>
    <row r="386" spans="1:5" s="2" customFormat="1" ht="15" customHeight="1" x14ac:dyDescent="0.3">
      <c r="A386" s="4"/>
      <c r="B386" s="3"/>
      <c r="C386" s="11"/>
      <c r="D386" s="11"/>
      <c r="E386" s="21"/>
    </row>
    <row r="387" spans="1:5" s="2" customFormat="1" ht="15" customHeight="1" x14ac:dyDescent="0.3">
      <c r="A387" s="4"/>
      <c r="B387" s="3"/>
      <c r="C387" s="11"/>
      <c r="D387" s="11"/>
      <c r="E387" s="21"/>
    </row>
    <row r="388" spans="1:5" s="2" customFormat="1" ht="15" customHeight="1" x14ac:dyDescent="0.3">
      <c r="A388" s="4"/>
      <c r="B388" s="3"/>
      <c r="C388" s="11"/>
      <c r="D388" s="12"/>
      <c r="E388" s="21"/>
    </row>
    <row r="389" spans="1:5" s="2" customFormat="1" ht="15" customHeight="1" x14ac:dyDescent="0.3">
      <c r="A389" s="4"/>
      <c r="B389" s="3"/>
      <c r="C389" s="11"/>
      <c r="D389" s="12"/>
      <c r="E389" s="21"/>
    </row>
    <row r="390" spans="1:5" s="2" customFormat="1" ht="15" customHeight="1" x14ac:dyDescent="0.3">
      <c r="A390" s="4"/>
      <c r="B390" s="3"/>
      <c r="C390" s="11"/>
      <c r="D390" s="12"/>
      <c r="E390" s="21"/>
    </row>
    <row r="391" spans="1:5" s="2" customFormat="1" ht="15" customHeight="1" x14ac:dyDescent="0.3">
      <c r="A391" s="4"/>
      <c r="B391" s="16"/>
      <c r="C391" s="11"/>
      <c r="D391" s="12"/>
      <c r="E391" s="21"/>
    </row>
    <row r="392" spans="1:5" s="2" customFormat="1" ht="15" customHeight="1" x14ac:dyDescent="0.3">
      <c r="A392" s="4"/>
      <c r="B392" s="3"/>
      <c r="C392" s="11"/>
      <c r="D392" s="11"/>
      <c r="E392" s="21"/>
    </row>
    <row r="393" spans="1:5" s="2" customFormat="1" ht="15" customHeight="1" x14ac:dyDescent="0.3">
      <c r="A393" s="4"/>
      <c r="B393" s="3"/>
      <c r="C393" s="11"/>
      <c r="D393" s="12"/>
      <c r="E393" s="21"/>
    </row>
    <row r="394" spans="1:5" s="2" customFormat="1" ht="15" customHeight="1" x14ac:dyDescent="0.3">
      <c r="A394" s="4"/>
      <c r="B394" s="16"/>
      <c r="C394" s="11"/>
      <c r="D394" s="12"/>
      <c r="E394" s="21"/>
    </row>
    <row r="395" spans="1:5" s="2" customFormat="1" ht="15" customHeight="1" x14ac:dyDescent="0.3">
      <c r="A395" s="4"/>
      <c r="B395" s="3"/>
      <c r="C395" s="11"/>
      <c r="D395" s="11"/>
      <c r="E395" s="21"/>
    </row>
    <row r="396" spans="1:5" s="2" customFormat="1" ht="15" customHeight="1" x14ac:dyDescent="0.3">
      <c r="A396" s="4"/>
      <c r="B396" s="3"/>
      <c r="C396" s="11"/>
      <c r="D396" s="14"/>
      <c r="E396" s="21"/>
    </row>
    <row r="397" spans="1:5" s="2" customFormat="1" ht="15" customHeight="1" x14ac:dyDescent="0.3">
      <c r="A397" s="4"/>
      <c r="B397" s="3"/>
      <c r="C397" s="11"/>
      <c r="D397" s="12"/>
      <c r="E397" s="21"/>
    </row>
    <row r="398" spans="1:5" s="2" customFormat="1" ht="15" customHeight="1" x14ac:dyDescent="0.3">
      <c r="A398" s="4"/>
      <c r="B398" s="16"/>
      <c r="C398" s="11"/>
      <c r="D398" s="11"/>
      <c r="E398" s="21"/>
    </row>
    <row r="399" spans="1:5" s="2" customFormat="1" ht="15" customHeight="1" x14ac:dyDescent="0.3">
      <c r="A399" s="4"/>
      <c r="B399" s="3"/>
      <c r="C399" s="11"/>
      <c r="D399" s="11"/>
      <c r="E399" s="21"/>
    </row>
    <row r="400" spans="1:5" s="2" customFormat="1" ht="15" customHeight="1" x14ac:dyDescent="0.3">
      <c r="A400" s="4"/>
      <c r="B400" s="3"/>
      <c r="C400" s="11"/>
      <c r="D400" s="12"/>
      <c r="E400" s="21"/>
    </row>
    <row r="401" spans="1:5" s="3" customFormat="1" ht="15" customHeight="1" x14ac:dyDescent="0.3">
      <c r="A401" s="4"/>
      <c r="C401" s="11"/>
      <c r="D401" s="12"/>
      <c r="E401" s="21"/>
    </row>
    <row r="402" spans="1:5" s="3" customFormat="1" ht="15" customHeight="1" x14ac:dyDescent="0.3">
      <c r="A402" s="4"/>
      <c r="C402" s="11"/>
      <c r="D402" s="11"/>
      <c r="E402" s="21"/>
    </row>
    <row r="403" spans="1:5" s="3" customFormat="1" ht="15" customHeight="1" x14ac:dyDescent="0.3">
      <c r="A403" s="4"/>
      <c r="C403" s="11"/>
      <c r="D403" s="11"/>
      <c r="E403" s="21"/>
    </row>
    <row r="404" spans="1:5" s="3" customFormat="1" ht="15" customHeight="1" x14ac:dyDescent="0.3">
      <c r="A404" s="4"/>
      <c r="C404" s="11"/>
      <c r="D404" s="12"/>
      <c r="E404" s="21"/>
    </row>
    <row r="405" spans="1:5" s="3" customFormat="1" ht="15" customHeight="1" x14ac:dyDescent="0.3">
      <c r="A405" s="4"/>
      <c r="C405" s="11"/>
      <c r="D405" s="12"/>
      <c r="E405" s="21"/>
    </row>
    <row r="406" spans="1:5" s="3" customFormat="1" ht="15" customHeight="1" x14ac:dyDescent="0.3">
      <c r="A406" s="4"/>
      <c r="C406" s="11"/>
      <c r="D406" s="14"/>
      <c r="E406" s="21"/>
    </row>
    <row r="407" spans="1:5" s="3" customFormat="1" ht="15" customHeight="1" x14ac:dyDescent="0.3">
      <c r="A407" s="4"/>
      <c r="C407" s="11"/>
      <c r="D407" s="11"/>
      <c r="E407" s="21"/>
    </row>
    <row r="408" spans="1:5" s="3" customFormat="1" ht="15" customHeight="1" x14ac:dyDescent="0.3">
      <c r="A408" s="4"/>
      <c r="C408" s="11"/>
      <c r="D408" s="11"/>
      <c r="E408" s="21"/>
    </row>
    <row r="409" spans="1:5" s="3" customFormat="1" ht="15" customHeight="1" x14ac:dyDescent="0.3">
      <c r="A409" s="4"/>
      <c r="C409" s="11"/>
      <c r="D409" s="11"/>
      <c r="E409" s="21"/>
    </row>
    <row r="410" spans="1:5" s="3" customFormat="1" ht="15" customHeight="1" x14ac:dyDescent="0.3">
      <c r="A410" s="4"/>
      <c r="C410" s="11"/>
      <c r="D410" s="11"/>
      <c r="E410" s="21"/>
    </row>
    <row r="411" spans="1:5" s="3" customFormat="1" ht="15" customHeight="1" x14ac:dyDescent="0.3">
      <c r="A411" s="4"/>
      <c r="C411" s="11"/>
      <c r="D411" s="11"/>
      <c r="E411" s="21"/>
    </row>
    <row r="412" spans="1:5" s="3" customFormat="1" ht="15" customHeight="1" x14ac:dyDescent="0.3">
      <c r="A412" s="4"/>
      <c r="C412" s="11"/>
      <c r="D412" s="11"/>
      <c r="E412" s="21"/>
    </row>
    <row r="413" spans="1:5" s="3" customFormat="1" ht="15" customHeight="1" x14ac:dyDescent="0.3">
      <c r="A413" s="4"/>
      <c r="B413" s="16"/>
      <c r="C413" s="11"/>
      <c r="D413" s="11"/>
      <c r="E413" s="21"/>
    </row>
    <row r="414" spans="1:5" s="3" customFormat="1" ht="15" customHeight="1" x14ac:dyDescent="0.3">
      <c r="A414" s="4"/>
      <c r="C414" s="11"/>
      <c r="D414" s="11"/>
      <c r="E414" s="21"/>
    </row>
    <row r="415" spans="1:5" s="3" customFormat="1" ht="15" customHeight="1" x14ac:dyDescent="0.3">
      <c r="A415" s="4"/>
      <c r="C415" s="11"/>
      <c r="D415" s="12"/>
      <c r="E415" s="21"/>
    </row>
    <row r="416" spans="1:5" s="3" customFormat="1" ht="15" customHeight="1" x14ac:dyDescent="0.3">
      <c r="A416" s="4"/>
      <c r="C416" s="11"/>
      <c r="D416" s="12"/>
      <c r="E416" s="21"/>
    </row>
    <row r="417" spans="1:5" s="3" customFormat="1" ht="15" customHeight="1" x14ac:dyDescent="0.3">
      <c r="A417" s="4"/>
      <c r="C417" s="11"/>
      <c r="D417" s="12"/>
      <c r="E417" s="21"/>
    </row>
    <row r="418" spans="1:5" s="3" customFormat="1" ht="15" customHeight="1" x14ac:dyDescent="0.3">
      <c r="A418" s="4"/>
      <c r="C418" s="11"/>
      <c r="D418" s="11"/>
      <c r="E418" s="21"/>
    </row>
    <row r="419" spans="1:5" s="3" customFormat="1" ht="15" customHeight="1" x14ac:dyDescent="0.3">
      <c r="A419" s="4"/>
      <c r="C419" s="11"/>
      <c r="D419" s="12"/>
      <c r="E419" s="21"/>
    </row>
    <row r="420" spans="1:5" s="3" customFormat="1" ht="15" customHeight="1" x14ac:dyDescent="0.3">
      <c r="A420" s="4"/>
      <c r="C420" s="11"/>
      <c r="D420" s="11"/>
      <c r="E420" s="21"/>
    </row>
    <row r="421" spans="1:5" s="3" customFormat="1" ht="15" customHeight="1" x14ac:dyDescent="0.3">
      <c r="A421" s="4"/>
      <c r="B421" s="5"/>
      <c r="C421" s="11"/>
      <c r="D421" s="11"/>
      <c r="E421" s="21"/>
    </row>
    <row r="422" spans="1:5" s="3" customFormat="1" ht="15" customHeight="1" x14ac:dyDescent="0.3">
      <c r="A422" s="4"/>
      <c r="C422" s="11"/>
      <c r="D422" s="11"/>
      <c r="E422" s="21"/>
    </row>
    <row r="423" spans="1:5" s="3" customFormat="1" ht="15" customHeight="1" x14ac:dyDescent="0.3">
      <c r="A423" s="4"/>
      <c r="C423" s="11"/>
      <c r="D423" s="11"/>
      <c r="E423" s="21"/>
    </row>
    <row r="424" spans="1:5" s="3" customFormat="1" ht="15" customHeight="1" x14ac:dyDescent="0.3">
      <c r="A424" s="4"/>
      <c r="C424" s="11"/>
      <c r="D424" s="12"/>
      <c r="E424" s="21"/>
    </row>
    <row r="425" spans="1:5" s="3" customFormat="1" ht="15" customHeight="1" x14ac:dyDescent="0.3">
      <c r="A425" s="4"/>
      <c r="B425" s="16"/>
      <c r="C425" s="11"/>
      <c r="D425" s="12"/>
      <c r="E425" s="21"/>
    </row>
    <row r="426" spans="1:5" s="3" customFormat="1" ht="15" customHeight="1" x14ac:dyDescent="0.3">
      <c r="A426" s="4"/>
      <c r="C426" s="11"/>
      <c r="D426" s="11"/>
      <c r="E426" s="21"/>
    </row>
    <row r="427" spans="1:5" s="3" customFormat="1" ht="15" customHeight="1" x14ac:dyDescent="0.3">
      <c r="A427" s="4"/>
      <c r="C427" s="11"/>
      <c r="D427" s="11"/>
      <c r="E427" s="21"/>
    </row>
    <row r="428" spans="1:5" s="3" customFormat="1" ht="15" customHeight="1" x14ac:dyDescent="0.3">
      <c r="A428" s="4"/>
      <c r="C428" s="11"/>
      <c r="D428" s="11"/>
      <c r="E428" s="21"/>
    </row>
    <row r="429" spans="1:5" s="3" customFormat="1" ht="15" customHeight="1" x14ac:dyDescent="0.3">
      <c r="A429" s="4"/>
      <c r="C429" s="11"/>
      <c r="D429" s="11"/>
      <c r="E429" s="21"/>
    </row>
    <row r="430" spans="1:5" s="3" customFormat="1" ht="15" customHeight="1" x14ac:dyDescent="0.3">
      <c r="A430" s="4"/>
      <c r="B430" s="16"/>
      <c r="C430" s="11"/>
      <c r="D430" s="11"/>
      <c r="E430" s="21"/>
    </row>
    <row r="431" spans="1:5" s="3" customFormat="1" ht="15" customHeight="1" x14ac:dyDescent="0.3">
      <c r="A431" s="4"/>
      <c r="C431" s="11"/>
      <c r="D431" s="11"/>
      <c r="E431" s="21"/>
    </row>
    <row r="432" spans="1:5" s="3" customFormat="1" ht="15" customHeight="1" x14ac:dyDescent="0.3">
      <c r="A432" s="4"/>
      <c r="C432" s="11"/>
      <c r="D432" s="11"/>
      <c r="E432" s="21"/>
    </row>
    <row r="433" spans="1:5" s="3" customFormat="1" ht="15" customHeight="1" x14ac:dyDescent="0.3">
      <c r="A433" s="4"/>
      <c r="C433" s="11"/>
      <c r="D433" s="11"/>
      <c r="E433" s="21"/>
    </row>
    <row r="434" spans="1:5" s="3" customFormat="1" ht="15" customHeight="1" x14ac:dyDescent="0.3">
      <c r="A434" s="4"/>
      <c r="B434" s="19"/>
      <c r="C434" s="11"/>
      <c r="D434" s="11"/>
      <c r="E434" s="21"/>
    </row>
    <row r="435" spans="1:5" s="3" customFormat="1" ht="15" customHeight="1" x14ac:dyDescent="0.3">
      <c r="A435" s="4"/>
      <c r="C435" s="11"/>
      <c r="D435" s="11"/>
      <c r="E435" s="21"/>
    </row>
    <row r="436" spans="1:5" s="3" customFormat="1" ht="15" customHeight="1" x14ac:dyDescent="0.3">
      <c r="A436" s="4"/>
      <c r="C436" s="11"/>
      <c r="D436" s="12"/>
      <c r="E436" s="21"/>
    </row>
    <row r="437" spans="1:5" s="3" customFormat="1" ht="15" customHeight="1" x14ac:dyDescent="0.3">
      <c r="A437" s="4"/>
      <c r="C437" s="11"/>
      <c r="D437" s="12"/>
      <c r="E437" s="21"/>
    </row>
    <row r="438" spans="1:5" s="3" customFormat="1" ht="15" customHeight="1" x14ac:dyDescent="0.3">
      <c r="A438" s="4"/>
      <c r="C438" s="11"/>
      <c r="D438" s="11"/>
      <c r="E438" s="21"/>
    </row>
    <row r="439" spans="1:5" s="3" customFormat="1" ht="15" customHeight="1" x14ac:dyDescent="0.3">
      <c r="A439" s="4"/>
      <c r="C439" s="11"/>
      <c r="D439" s="11"/>
      <c r="E439" s="21"/>
    </row>
    <row r="440" spans="1:5" s="3" customFormat="1" ht="15" customHeight="1" x14ac:dyDescent="0.3">
      <c r="A440" s="4"/>
      <c r="C440" s="11"/>
      <c r="D440" s="11"/>
      <c r="E440" s="21"/>
    </row>
    <row r="441" spans="1:5" s="3" customFormat="1" ht="15" customHeight="1" x14ac:dyDescent="0.3">
      <c r="A441" s="4"/>
      <c r="C441" s="11"/>
      <c r="D441" s="11"/>
      <c r="E441" s="21"/>
    </row>
    <row r="442" spans="1:5" s="3" customFormat="1" ht="15" customHeight="1" x14ac:dyDescent="0.3">
      <c r="A442" s="4"/>
      <c r="C442" s="11"/>
      <c r="D442" s="11"/>
      <c r="E442" s="21"/>
    </row>
    <row r="443" spans="1:5" s="3" customFormat="1" ht="15" customHeight="1" x14ac:dyDescent="0.3">
      <c r="A443" s="4"/>
      <c r="C443" s="11"/>
      <c r="D443" s="11"/>
      <c r="E443" s="21"/>
    </row>
    <row r="444" spans="1:5" s="3" customFormat="1" ht="15" customHeight="1" x14ac:dyDescent="0.3">
      <c r="A444" s="4"/>
      <c r="B444" s="16"/>
      <c r="C444" s="11"/>
      <c r="D444" s="11"/>
      <c r="E444" s="21"/>
    </row>
    <row r="445" spans="1:5" s="3" customFormat="1" ht="15" customHeight="1" x14ac:dyDescent="0.3">
      <c r="A445" s="4"/>
      <c r="B445" s="18"/>
      <c r="C445" s="14"/>
      <c r="D445" s="11"/>
      <c r="E445" s="21"/>
    </row>
    <row r="446" spans="1:5" s="3" customFormat="1" ht="15" customHeight="1" x14ac:dyDescent="0.3">
      <c r="A446" s="4"/>
      <c r="B446" s="18"/>
      <c r="C446" s="14"/>
      <c r="D446" s="14"/>
      <c r="E446" s="21"/>
    </row>
    <row r="447" spans="1:5" s="3" customFormat="1" ht="15" customHeight="1" x14ac:dyDescent="0.3">
      <c r="A447" s="4"/>
      <c r="C447" s="11"/>
      <c r="D447" s="14"/>
      <c r="E447" s="21"/>
    </row>
    <row r="448" spans="1:5" s="3" customFormat="1" ht="15" customHeight="1" x14ac:dyDescent="0.3">
      <c r="A448" s="4"/>
      <c r="B448"/>
      <c r="C448" s="11"/>
      <c r="D448" s="11"/>
      <c r="E448" s="21"/>
    </row>
    <row r="449" spans="1:5" s="3" customFormat="1" ht="15" customHeight="1" x14ac:dyDescent="0.3">
      <c r="A449" s="4"/>
      <c r="C449" s="11"/>
      <c r="D449" s="11"/>
      <c r="E449" s="21"/>
    </row>
    <row r="450" spans="1:5" s="3" customFormat="1" ht="15" customHeight="1" x14ac:dyDescent="0.3">
      <c r="A450" s="4"/>
      <c r="C450" s="11"/>
      <c r="D450" s="12"/>
      <c r="E450" s="21"/>
    </row>
    <row r="451" spans="1:5" s="3" customFormat="1" ht="15" customHeight="1" x14ac:dyDescent="0.3">
      <c r="A451" s="4"/>
      <c r="C451" s="11"/>
      <c r="D451" s="12"/>
      <c r="E451" s="21"/>
    </row>
    <row r="452" spans="1:5" s="3" customFormat="1" ht="15" customHeight="1" x14ac:dyDescent="0.3">
      <c r="A452" s="4"/>
      <c r="C452" s="11"/>
      <c r="D452" s="11"/>
      <c r="E452" s="21"/>
    </row>
    <row r="453" spans="1:5" s="3" customFormat="1" ht="15" customHeight="1" x14ac:dyDescent="0.3">
      <c r="A453" s="4"/>
      <c r="C453" s="11"/>
      <c r="D453" s="11"/>
      <c r="E453" s="21"/>
    </row>
    <row r="454" spans="1:5" ht="15" customHeight="1" x14ac:dyDescent="0.3">
      <c r="A454" s="4"/>
      <c r="B454" s="3"/>
      <c r="C454" s="11"/>
      <c r="D454" s="11"/>
      <c r="E454" s="21"/>
    </row>
    <row r="455" spans="1:5" ht="15" customHeight="1" x14ac:dyDescent="0.3">
      <c r="A455" s="4"/>
      <c r="B455" s="3"/>
      <c r="C455" s="11"/>
      <c r="D455" s="11"/>
      <c r="E455" s="21"/>
    </row>
    <row r="456" spans="1:5" ht="15" customHeight="1" x14ac:dyDescent="0.3">
      <c r="A456" s="4"/>
      <c r="B456" s="3"/>
      <c r="C456" s="11"/>
      <c r="D456" s="11"/>
      <c r="E456" s="21"/>
    </row>
    <row r="457" spans="1:5" ht="15" customHeight="1" x14ac:dyDescent="0.3">
      <c r="A457" s="4"/>
      <c r="B457" s="3"/>
      <c r="C457" s="11"/>
      <c r="D457" s="11"/>
      <c r="E457" s="21"/>
    </row>
    <row r="458" spans="1:5" ht="15" customHeight="1" x14ac:dyDescent="0.3">
      <c r="A458" s="4"/>
      <c r="B458" s="3"/>
      <c r="C458" s="11"/>
      <c r="D458" s="11"/>
      <c r="E458" s="21"/>
    </row>
    <row r="459" spans="1:5" ht="15" customHeight="1" x14ac:dyDescent="0.3">
      <c r="A459" s="4"/>
      <c r="B459" s="3"/>
      <c r="C459" s="11"/>
      <c r="D459" s="11"/>
      <c r="E459" s="21"/>
    </row>
    <row r="460" spans="1:5" ht="15" customHeight="1" x14ac:dyDescent="0.3">
      <c r="A460" s="4"/>
      <c r="B460" s="3"/>
      <c r="C460" s="11"/>
      <c r="D460" s="11"/>
      <c r="E460" s="21"/>
    </row>
    <row r="461" spans="1:5" ht="15" customHeight="1" x14ac:dyDescent="0.3">
      <c r="A461" s="4"/>
      <c r="D461" s="11"/>
      <c r="E461" s="21"/>
    </row>
    <row r="462" spans="1:5" ht="15" customHeight="1" x14ac:dyDescent="0.3">
      <c r="E462" s="21"/>
    </row>
    <row r="463" spans="1:5" ht="15" customHeight="1" x14ac:dyDescent="0.3">
      <c r="E463" s="21"/>
    </row>
    <row r="464" spans="1:5" ht="15" customHeight="1" x14ac:dyDescent="0.3">
      <c r="E464" s="21"/>
    </row>
    <row r="465" spans="5:5" ht="15" customHeight="1" x14ac:dyDescent="0.3">
      <c r="E465" s="21"/>
    </row>
    <row r="466" spans="5:5" ht="15" customHeight="1" x14ac:dyDescent="0.3">
      <c r="E466" s="21"/>
    </row>
    <row r="467" spans="5:5" ht="15" customHeight="1" x14ac:dyDescent="0.3">
      <c r="E467" s="21"/>
    </row>
    <row r="468" spans="5:5" ht="15" customHeight="1" x14ac:dyDescent="0.3">
      <c r="E468" s="21"/>
    </row>
    <row r="469" spans="5:5" ht="15" customHeight="1" x14ac:dyDescent="0.3">
      <c r="E469" s="21"/>
    </row>
    <row r="470" spans="5:5" ht="15" customHeight="1" x14ac:dyDescent="0.3">
      <c r="E470" s="21"/>
    </row>
    <row r="471" spans="5:5" ht="15" customHeight="1" x14ac:dyDescent="0.3">
      <c r="E471" s="21"/>
    </row>
    <row r="472" spans="5:5" ht="15" customHeight="1" x14ac:dyDescent="0.3">
      <c r="E472" s="21"/>
    </row>
    <row r="473" spans="5:5" ht="15" customHeight="1" x14ac:dyDescent="0.3">
      <c r="E473" s="21"/>
    </row>
    <row r="474" spans="5:5" ht="15" customHeight="1" x14ac:dyDescent="0.3">
      <c r="E474" s="21"/>
    </row>
    <row r="475" spans="5:5" ht="15" customHeight="1" x14ac:dyDescent="0.3">
      <c r="E475" s="21"/>
    </row>
    <row r="476" spans="5:5" ht="15" customHeight="1" x14ac:dyDescent="0.3">
      <c r="E476" s="21"/>
    </row>
    <row r="477" spans="5:5" ht="15" customHeight="1" x14ac:dyDescent="0.3">
      <c r="E477" s="21"/>
    </row>
    <row r="478" spans="5:5" ht="15" customHeight="1" x14ac:dyDescent="0.3">
      <c r="E478" s="21"/>
    </row>
    <row r="479" spans="5:5" ht="15" customHeight="1" x14ac:dyDescent="0.3">
      <c r="E479" s="21"/>
    </row>
    <row r="480" spans="5:5" ht="15" customHeight="1" x14ac:dyDescent="0.3">
      <c r="E480" s="21"/>
    </row>
    <row r="481" spans="5:5" ht="15" customHeight="1" x14ac:dyDescent="0.3">
      <c r="E481" s="21"/>
    </row>
    <row r="482" spans="5:5" ht="15" customHeight="1" x14ac:dyDescent="0.3">
      <c r="E482" s="21"/>
    </row>
    <row r="483" spans="5:5" ht="15" customHeight="1" x14ac:dyDescent="0.3">
      <c r="E483" s="21"/>
    </row>
    <row r="484" spans="5:5" ht="15" customHeight="1" x14ac:dyDescent="0.3">
      <c r="E484" s="21"/>
    </row>
    <row r="485" spans="5:5" ht="15" customHeight="1" x14ac:dyDescent="0.3">
      <c r="E485" s="21"/>
    </row>
    <row r="486" spans="5:5" ht="15" customHeight="1" x14ac:dyDescent="0.3">
      <c r="E486" s="21"/>
    </row>
    <row r="487" spans="5:5" ht="15" customHeight="1" x14ac:dyDescent="0.3">
      <c r="E487" s="21"/>
    </row>
    <row r="488" spans="5:5" ht="15" customHeight="1" x14ac:dyDescent="0.3">
      <c r="E488" s="21"/>
    </row>
    <row r="489" spans="5:5" ht="15" customHeight="1" x14ac:dyDescent="0.3">
      <c r="E489" s="21"/>
    </row>
    <row r="490" spans="5:5" ht="15" customHeight="1" x14ac:dyDescent="0.3">
      <c r="E490" s="21"/>
    </row>
    <row r="491" spans="5:5" ht="15" customHeight="1" x14ac:dyDescent="0.3">
      <c r="E491" s="21"/>
    </row>
    <row r="492" spans="5:5" ht="15" customHeight="1" x14ac:dyDescent="0.3">
      <c r="E492" s="21"/>
    </row>
    <row r="493" spans="5:5" ht="15" customHeight="1" x14ac:dyDescent="0.3">
      <c r="E493" s="21"/>
    </row>
    <row r="494" spans="5:5" ht="15" customHeight="1" x14ac:dyDescent="0.3">
      <c r="E494" s="21"/>
    </row>
    <row r="495" spans="5:5" ht="15" customHeight="1" x14ac:dyDescent="0.3">
      <c r="E495" s="21"/>
    </row>
    <row r="496" spans="5:5" ht="15" customHeight="1" x14ac:dyDescent="0.3">
      <c r="E496" s="21"/>
    </row>
    <row r="497" spans="5:5" ht="15" customHeight="1" x14ac:dyDescent="0.3">
      <c r="E497" s="21"/>
    </row>
    <row r="498" spans="5:5" ht="15" customHeight="1" x14ac:dyDescent="0.3">
      <c r="E498" s="21"/>
    </row>
    <row r="499" spans="5:5" ht="15" customHeight="1" x14ac:dyDescent="0.3">
      <c r="E499" s="21"/>
    </row>
    <row r="500" spans="5:5" ht="15" customHeight="1" x14ac:dyDescent="0.3">
      <c r="E500" s="21"/>
    </row>
    <row r="501" spans="5:5" ht="15" customHeight="1" x14ac:dyDescent="0.3">
      <c r="E501" s="21"/>
    </row>
    <row r="502" spans="5:5" ht="15" customHeight="1" x14ac:dyDescent="0.3">
      <c r="E502" s="21"/>
    </row>
    <row r="503" spans="5:5" ht="15" customHeight="1" x14ac:dyDescent="0.3">
      <c r="E503" s="21"/>
    </row>
    <row r="504" spans="5:5" ht="15" customHeight="1" x14ac:dyDescent="0.3">
      <c r="E504" s="21"/>
    </row>
    <row r="505" spans="5:5" ht="15" customHeight="1" x14ac:dyDescent="0.3">
      <c r="E505" s="21"/>
    </row>
    <row r="506" spans="5:5" ht="15" customHeight="1" x14ac:dyDescent="0.3">
      <c r="E506" s="21"/>
    </row>
    <row r="507" spans="5:5" ht="15" customHeight="1" x14ac:dyDescent="0.3">
      <c r="E507" s="21"/>
    </row>
    <row r="508" spans="5:5" ht="15" customHeight="1" x14ac:dyDescent="0.3">
      <c r="E508" s="21"/>
    </row>
    <row r="509" spans="5:5" ht="15" customHeight="1" x14ac:dyDescent="0.3">
      <c r="E509" s="21"/>
    </row>
    <row r="510" spans="5:5" ht="15" customHeight="1" x14ac:dyDescent="0.3">
      <c r="E510" s="21"/>
    </row>
    <row r="511" spans="5:5" ht="15" customHeight="1" x14ac:dyDescent="0.3">
      <c r="E511" s="21"/>
    </row>
    <row r="512" spans="5:5" ht="15" customHeight="1" x14ac:dyDescent="0.3">
      <c r="E512" s="21"/>
    </row>
    <row r="513" spans="5:5" ht="15" customHeight="1" x14ac:dyDescent="0.3">
      <c r="E513" s="21"/>
    </row>
    <row r="514" spans="5:5" ht="15" customHeight="1" x14ac:dyDescent="0.3">
      <c r="E514" s="21"/>
    </row>
    <row r="515" spans="5:5" ht="15" customHeight="1" x14ac:dyDescent="0.3">
      <c r="E515" s="21"/>
    </row>
    <row r="516" spans="5:5" ht="15" customHeight="1" x14ac:dyDescent="0.3">
      <c r="E516" s="21"/>
    </row>
    <row r="517" spans="5:5" ht="15" customHeight="1" x14ac:dyDescent="0.3">
      <c r="E517" s="21"/>
    </row>
    <row r="518" spans="5:5" ht="15" customHeight="1" x14ac:dyDescent="0.3">
      <c r="E518" s="21"/>
    </row>
    <row r="519" spans="5:5" ht="15" customHeight="1" x14ac:dyDescent="0.3">
      <c r="E519" s="21"/>
    </row>
    <row r="520" spans="5:5" ht="15" customHeight="1" x14ac:dyDescent="0.3">
      <c r="E520" s="21"/>
    </row>
    <row r="521" spans="5:5" ht="15" customHeight="1" x14ac:dyDescent="0.3">
      <c r="E521" s="21"/>
    </row>
    <row r="522" spans="5:5" ht="15" customHeight="1" x14ac:dyDescent="0.3">
      <c r="E522" s="21"/>
    </row>
    <row r="523" spans="5:5" ht="15" customHeight="1" x14ac:dyDescent="0.3">
      <c r="E523" s="21"/>
    </row>
    <row r="524" spans="5:5" ht="15" customHeight="1" x14ac:dyDescent="0.3">
      <c r="E524" s="21"/>
    </row>
    <row r="525" spans="5:5" ht="15" customHeight="1" x14ac:dyDescent="0.3">
      <c r="E525" s="21"/>
    </row>
    <row r="526" spans="5:5" ht="15" customHeight="1" x14ac:dyDescent="0.3">
      <c r="E526" s="21"/>
    </row>
    <row r="527" spans="5:5" ht="15" customHeight="1" x14ac:dyDescent="0.3">
      <c r="E527" s="21"/>
    </row>
    <row r="528" spans="5:5" ht="15" customHeight="1" x14ac:dyDescent="0.3">
      <c r="E528" s="21"/>
    </row>
    <row r="529" spans="5:5" ht="15" customHeight="1" x14ac:dyDescent="0.3">
      <c r="E529" s="21"/>
    </row>
    <row r="530" spans="5:5" ht="15" customHeight="1" x14ac:dyDescent="0.3">
      <c r="E530" s="21"/>
    </row>
    <row r="531" spans="5:5" ht="15" customHeight="1" x14ac:dyDescent="0.3">
      <c r="E531" s="21"/>
    </row>
    <row r="532" spans="5:5" ht="15" customHeight="1" x14ac:dyDescent="0.3">
      <c r="E532" s="21"/>
    </row>
    <row r="533" spans="5:5" ht="15" customHeight="1" x14ac:dyDescent="0.3">
      <c r="E533" s="21"/>
    </row>
    <row r="534" spans="5:5" ht="15" customHeight="1" x14ac:dyDescent="0.3">
      <c r="E534" s="21"/>
    </row>
    <row r="535" spans="5:5" ht="15" customHeight="1" x14ac:dyDescent="0.3">
      <c r="E535" s="21"/>
    </row>
    <row r="536" spans="5:5" ht="15" customHeight="1" x14ac:dyDescent="0.3">
      <c r="E536" s="21"/>
    </row>
    <row r="537" spans="5:5" ht="15" customHeight="1" x14ac:dyDescent="0.3">
      <c r="E537" s="21"/>
    </row>
    <row r="538" spans="5:5" ht="15" customHeight="1" x14ac:dyDescent="0.3">
      <c r="E538" s="21"/>
    </row>
    <row r="539" spans="5:5" ht="15" customHeight="1" x14ac:dyDescent="0.3">
      <c r="E539" s="21"/>
    </row>
    <row r="540" spans="5:5" ht="15" customHeight="1" x14ac:dyDescent="0.3">
      <c r="E540" s="21"/>
    </row>
    <row r="541" spans="5:5" ht="15" customHeight="1" x14ac:dyDescent="0.3">
      <c r="E541" s="21"/>
    </row>
    <row r="542" spans="5:5" ht="15" customHeight="1" x14ac:dyDescent="0.3">
      <c r="E542" s="21"/>
    </row>
    <row r="543" spans="5:5" ht="15" customHeight="1" x14ac:dyDescent="0.3">
      <c r="E543" s="21"/>
    </row>
    <row r="544" spans="5:5" ht="15" customHeight="1" x14ac:dyDescent="0.3">
      <c r="E544" s="21"/>
    </row>
    <row r="545" spans="5:5" ht="15" customHeight="1" x14ac:dyDescent="0.3">
      <c r="E545" s="21"/>
    </row>
    <row r="546" spans="5:5" ht="15" customHeight="1" x14ac:dyDescent="0.3">
      <c r="E546" s="21"/>
    </row>
    <row r="547" spans="5:5" ht="15" customHeight="1" x14ac:dyDescent="0.3">
      <c r="E547" s="21"/>
    </row>
    <row r="548" spans="5:5" ht="15" customHeight="1" x14ac:dyDescent="0.3">
      <c r="E548" s="21"/>
    </row>
    <row r="549" spans="5:5" ht="15" customHeight="1" x14ac:dyDescent="0.3">
      <c r="E549" s="21"/>
    </row>
    <row r="550" spans="5:5" ht="15" customHeight="1" x14ac:dyDescent="0.3">
      <c r="E550" s="21"/>
    </row>
    <row r="551" spans="5:5" ht="15" customHeight="1" x14ac:dyDescent="0.3">
      <c r="E551" s="21"/>
    </row>
    <row r="552" spans="5:5" ht="15" customHeight="1" x14ac:dyDescent="0.3">
      <c r="E552" s="21"/>
    </row>
    <row r="553" spans="5:5" ht="15" customHeight="1" x14ac:dyDescent="0.3">
      <c r="E553" s="21"/>
    </row>
    <row r="554" spans="5:5" ht="15" customHeight="1" x14ac:dyDescent="0.3">
      <c r="E554" s="21"/>
    </row>
    <row r="555" spans="5:5" ht="15" customHeight="1" x14ac:dyDescent="0.3">
      <c r="E555" s="21"/>
    </row>
    <row r="556" spans="5:5" ht="15" customHeight="1" x14ac:dyDescent="0.3">
      <c r="E556" s="21"/>
    </row>
    <row r="557" spans="5:5" ht="15" customHeight="1" x14ac:dyDescent="0.3">
      <c r="E557" s="21"/>
    </row>
    <row r="558" spans="5:5" ht="15" customHeight="1" x14ac:dyDescent="0.3">
      <c r="E558" s="21"/>
    </row>
    <row r="559" spans="5:5" ht="15" customHeight="1" x14ac:dyDescent="0.3">
      <c r="E559" s="21"/>
    </row>
    <row r="560" spans="5:5" ht="15" customHeight="1" x14ac:dyDescent="0.3">
      <c r="E560" s="21"/>
    </row>
    <row r="561" spans="5:5" ht="15" customHeight="1" x14ac:dyDescent="0.3">
      <c r="E561" s="21"/>
    </row>
    <row r="562" spans="5:5" ht="15" customHeight="1" x14ac:dyDescent="0.3">
      <c r="E562" s="21"/>
    </row>
    <row r="563" spans="5:5" ht="15" customHeight="1" x14ac:dyDescent="0.3">
      <c r="E563" s="21"/>
    </row>
    <row r="564" spans="5:5" ht="15" customHeight="1" x14ac:dyDescent="0.3">
      <c r="E564" s="21"/>
    </row>
    <row r="565" spans="5:5" ht="15" customHeight="1" x14ac:dyDescent="0.3">
      <c r="E565" s="21"/>
    </row>
    <row r="566" spans="5:5" ht="15" customHeight="1" x14ac:dyDescent="0.3">
      <c r="E566" s="21"/>
    </row>
    <row r="567" spans="5:5" ht="15" customHeight="1" x14ac:dyDescent="0.3">
      <c r="E567" s="21"/>
    </row>
    <row r="568" spans="5:5" ht="15" customHeight="1" x14ac:dyDescent="0.3">
      <c r="E568" s="21"/>
    </row>
    <row r="569" spans="5:5" ht="15" customHeight="1" x14ac:dyDescent="0.3">
      <c r="E569" s="21"/>
    </row>
    <row r="570" spans="5:5" ht="15" customHeight="1" x14ac:dyDescent="0.3">
      <c r="E570" s="21"/>
    </row>
    <row r="571" spans="5:5" ht="15" customHeight="1" x14ac:dyDescent="0.3">
      <c r="E571" s="21"/>
    </row>
    <row r="572" spans="5:5" ht="15" customHeight="1" x14ac:dyDescent="0.3">
      <c r="E572" s="21"/>
    </row>
    <row r="573" spans="5:5" ht="15" customHeight="1" x14ac:dyDescent="0.3">
      <c r="E573" s="21"/>
    </row>
    <row r="574" spans="5:5" ht="15" customHeight="1" x14ac:dyDescent="0.3">
      <c r="E574" s="21"/>
    </row>
    <row r="575" spans="5:5" ht="15" customHeight="1" x14ac:dyDescent="0.3">
      <c r="E575" s="21"/>
    </row>
    <row r="576" spans="5:5" ht="15" customHeight="1" x14ac:dyDescent="0.3">
      <c r="E576" s="21"/>
    </row>
    <row r="577" spans="5:5" ht="15" customHeight="1" x14ac:dyDescent="0.3">
      <c r="E577" s="21"/>
    </row>
    <row r="578" spans="5:5" ht="15" customHeight="1" x14ac:dyDescent="0.3">
      <c r="E578" s="21"/>
    </row>
    <row r="579" spans="5:5" ht="15" customHeight="1" x14ac:dyDescent="0.3">
      <c r="E579" s="21"/>
    </row>
    <row r="580" spans="5:5" ht="15" customHeight="1" x14ac:dyDescent="0.3">
      <c r="E580" s="21"/>
    </row>
    <row r="581" spans="5:5" ht="15" customHeight="1" x14ac:dyDescent="0.3">
      <c r="E581" s="21"/>
    </row>
    <row r="582" spans="5:5" ht="15" customHeight="1" x14ac:dyDescent="0.3">
      <c r="E582" s="21"/>
    </row>
    <row r="583" spans="5:5" ht="15" customHeight="1" x14ac:dyDescent="0.3">
      <c r="E583" s="21"/>
    </row>
    <row r="584" spans="5:5" ht="15" customHeight="1" x14ac:dyDescent="0.3">
      <c r="E584" s="21"/>
    </row>
    <row r="585" spans="5:5" ht="15" customHeight="1" x14ac:dyDescent="0.3">
      <c r="E585" s="21"/>
    </row>
    <row r="586" spans="5:5" ht="15" customHeight="1" x14ac:dyDescent="0.3">
      <c r="E586" s="21"/>
    </row>
    <row r="587" spans="5:5" ht="15" customHeight="1" x14ac:dyDescent="0.3">
      <c r="E587" s="21"/>
    </row>
    <row r="588" spans="5:5" ht="15" customHeight="1" x14ac:dyDescent="0.3">
      <c r="E588" s="21"/>
    </row>
    <row r="589" spans="5:5" ht="15" customHeight="1" x14ac:dyDescent="0.3">
      <c r="E589" s="21"/>
    </row>
    <row r="590" spans="5:5" ht="15" customHeight="1" x14ac:dyDescent="0.3">
      <c r="E590" s="21"/>
    </row>
    <row r="591" spans="5:5" ht="15" customHeight="1" x14ac:dyDescent="0.3">
      <c r="E591" s="21"/>
    </row>
    <row r="592" spans="5:5" ht="15" customHeight="1" x14ac:dyDescent="0.3">
      <c r="E592" s="21"/>
    </row>
    <row r="593" spans="5:5" ht="15" customHeight="1" x14ac:dyDescent="0.3">
      <c r="E593" s="21"/>
    </row>
    <row r="594" spans="5:5" ht="15" customHeight="1" x14ac:dyDescent="0.3">
      <c r="E594" s="21"/>
    </row>
    <row r="595" spans="5:5" ht="15" customHeight="1" x14ac:dyDescent="0.3">
      <c r="E595" s="21"/>
    </row>
    <row r="596" spans="5:5" ht="15" customHeight="1" x14ac:dyDescent="0.3">
      <c r="E596" s="21"/>
    </row>
    <row r="597" spans="5:5" ht="15" customHeight="1" x14ac:dyDescent="0.3">
      <c r="E597" s="21"/>
    </row>
    <row r="598" spans="5:5" ht="15" customHeight="1" x14ac:dyDescent="0.3">
      <c r="E598" s="21"/>
    </row>
    <row r="599" spans="5:5" ht="15" customHeight="1" x14ac:dyDescent="0.3">
      <c r="E599" s="21"/>
    </row>
    <row r="600" spans="5:5" ht="15" customHeight="1" x14ac:dyDescent="0.3">
      <c r="E600" s="21"/>
    </row>
    <row r="601" spans="5:5" ht="15" customHeight="1" x14ac:dyDescent="0.3">
      <c r="E601" s="21"/>
    </row>
    <row r="602" spans="5:5" ht="15" customHeight="1" x14ac:dyDescent="0.3">
      <c r="E602" s="21"/>
    </row>
    <row r="603" spans="5:5" ht="15" customHeight="1" x14ac:dyDescent="0.3">
      <c r="E603" s="21"/>
    </row>
    <row r="604" spans="5:5" ht="15" customHeight="1" x14ac:dyDescent="0.3">
      <c r="E604" s="21"/>
    </row>
    <row r="605" spans="5:5" ht="15" customHeight="1" x14ac:dyDescent="0.3">
      <c r="E605" s="21"/>
    </row>
    <row r="606" spans="5:5" ht="15" customHeight="1" x14ac:dyDescent="0.3">
      <c r="E606" s="21"/>
    </row>
    <row r="607" spans="5:5" ht="15" customHeight="1" x14ac:dyDescent="0.3">
      <c r="E607" s="21"/>
    </row>
    <row r="608" spans="5:5" ht="15" customHeight="1" x14ac:dyDescent="0.3">
      <c r="E608" s="21"/>
    </row>
    <row r="609" spans="5:5" ht="15" customHeight="1" x14ac:dyDescent="0.3">
      <c r="E609" s="21"/>
    </row>
    <row r="610" spans="5:5" ht="15" customHeight="1" x14ac:dyDescent="0.3">
      <c r="E610" s="21"/>
    </row>
    <row r="611" spans="5:5" ht="15" customHeight="1" x14ac:dyDescent="0.3">
      <c r="E611" s="21"/>
    </row>
    <row r="612" spans="5:5" ht="15" customHeight="1" x14ac:dyDescent="0.3">
      <c r="E612" s="21"/>
    </row>
    <row r="613" spans="5:5" ht="15" customHeight="1" x14ac:dyDescent="0.3">
      <c r="E613" s="21"/>
    </row>
    <row r="614" spans="5:5" ht="15" customHeight="1" x14ac:dyDescent="0.3">
      <c r="E614" s="21"/>
    </row>
    <row r="615" spans="5:5" ht="15" customHeight="1" x14ac:dyDescent="0.3">
      <c r="E615" s="21"/>
    </row>
    <row r="616" spans="5:5" ht="15" customHeight="1" x14ac:dyDescent="0.3">
      <c r="E616" s="21"/>
    </row>
    <row r="617" spans="5:5" ht="15" customHeight="1" x14ac:dyDescent="0.3">
      <c r="E617" s="21"/>
    </row>
    <row r="618" spans="5:5" ht="15" customHeight="1" x14ac:dyDescent="0.3">
      <c r="E618" s="21"/>
    </row>
    <row r="619" spans="5:5" ht="15" customHeight="1" x14ac:dyDescent="0.3">
      <c r="E619" s="21"/>
    </row>
    <row r="620" spans="5:5" ht="15" customHeight="1" x14ac:dyDescent="0.3">
      <c r="E620" s="21"/>
    </row>
    <row r="621" spans="5:5" ht="15" customHeight="1" x14ac:dyDescent="0.3">
      <c r="E621" s="21"/>
    </row>
    <row r="622" spans="5:5" ht="15" customHeight="1" x14ac:dyDescent="0.3">
      <c r="E622" s="21"/>
    </row>
    <row r="623" spans="5:5" ht="15" customHeight="1" x14ac:dyDescent="0.3">
      <c r="E623" s="21"/>
    </row>
    <row r="624" spans="5:5" ht="15" customHeight="1" x14ac:dyDescent="0.3">
      <c r="E624" s="21"/>
    </row>
    <row r="625" spans="5:5" ht="15" customHeight="1" x14ac:dyDescent="0.3">
      <c r="E625" s="21"/>
    </row>
    <row r="626" spans="5:5" ht="15" customHeight="1" x14ac:dyDescent="0.3">
      <c r="E626" s="21"/>
    </row>
    <row r="627" spans="5:5" ht="15" customHeight="1" x14ac:dyDescent="0.3">
      <c r="E627" s="21"/>
    </row>
    <row r="628" spans="5:5" ht="15" customHeight="1" x14ac:dyDescent="0.3">
      <c r="E628" s="21"/>
    </row>
    <row r="629" spans="5:5" ht="15" customHeight="1" x14ac:dyDescent="0.3">
      <c r="E629" s="21"/>
    </row>
    <row r="630" spans="5:5" ht="15" customHeight="1" x14ac:dyDescent="0.3">
      <c r="E630" s="21"/>
    </row>
    <row r="631" spans="5:5" ht="15" customHeight="1" x14ac:dyDescent="0.3">
      <c r="E631" s="21"/>
    </row>
    <row r="632" spans="5:5" ht="15" customHeight="1" x14ac:dyDescent="0.3">
      <c r="E632" s="21"/>
    </row>
    <row r="633" spans="5:5" ht="15" customHeight="1" x14ac:dyDescent="0.3">
      <c r="E633" s="21"/>
    </row>
    <row r="634" spans="5:5" ht="15" customHeight="1" x14ac:dyDescent="0.3">
      <c r="E634" s="21"/>
    </row>
    <row r="635" spans="5:5" ht="15" customHeight="1" x14ac:dyDescent="0.3">
      <c r="E635" s="21"/>
    </row>
    <row r="636" spans="5:5" ht="15" customHeight="1" x14ac:dyDescent="0.3">
      <c r="E636" s="21"/>
    </row>
    <row r="637" spans="5:5" ht="15" customHeight="1" x14ac:dyDescent="0.3">
      <c r="E637" s="21"/>
    </row>
    <row r="638" spans="5:5" ht="15" customHeight="1" x14ac:dyDescent="0.3">
      <c r="E638" s="21"/>
    </row>
    <row r="639" spans="5:5" ht="15" customHeight="1" x14ac:dyDescent="0.3">
      <c r="E639" s="21"/>
    </row>
    <row r="640" spans="5:5" ht="15" customHeight="1" x14ac:dyDescent="0.3">
      <c r="E640" s="21"/>
    </row>
    <row r="641" spans="5:5" ht="15" customHeight="1" x14ac:dyDescent="0.3">
      <c r="E641" s="21"/>
    </row>
    <row r="642" spans="5:5" ht="15" customHeight="1" x14ac:dyDescent="0.3">
      <c r="E642" s="21"/>
    </row>
    <row r="643" spans="5:5" ht="15" customHeight="1" x14ac:dyDescent="0.3">
      <c r="E643" s="21"/>
    </row>
    <row r="644" spans="5:5" ht="15" customHeight="1" x14ac:dyDescent="0.3">
      <c r="E644" s="21"/>
    </row>
    <row r="645" spans="5:5" ht="15" customHeight="1" x14ac:dyDescent="0.3">
      <c r="E645" s="21"/>
    </row>
    <row r="646" spans="5:5" ht="15" customHeight="1" x14ac:dyDescent="0.3">
      <c r="E646" s="21"/>
    </row>
    <row r="647" spans="5:5" ht="15" customHeight="1" x14ac:dyDescent="0.3">
      <c r="E647" s="21"/>
    </row>
    <row r="648" spans="5:5" ht="15" customHeight="1" x14ac:dyDescent="0.3">
      <c r="E648" s="21"/>
    </row>
    <row r="649" spans="5:5" ht="15" customHeight="1" x14ac:dyDescent="0.3">
      <c r="E649" s="21"/>
    </row>
    <row r="650" spans="5:5" ht="15" customHeight="1" x14ac:dyDescent="0.3">
      <c r="E650" s="21"/>
    </row>
    <row r="651" spans="5:5" ht="15" customHeight="1" x14ac:dyDescent="0.3">
      <c r="E651" s="21"/>
    </row>
    <row r="652" spans="5:5" ht="15" customHeight="1" x14ac:dyDescent="0.3">
      <c r="E652" s="21"/>
    </row>
    <row r="653" spans="5:5" ht="15" customHeight="1" x14ac:dyDescent="0.3">
      <c r="E653" s="21"/>
    </row>
    <row r="654" spans="5:5" ht="15" customHeight="1" x14ac:dyDescent="0.3">
      <c r="E654" s="21"/>
    </row>
    <row r="655" spans="5:5" ht="15" customHeight="1" x14ac:dyDescent="0.3">
      <c r="E655" s="21"/>
    </row>
    <row r="656" spans="5:5" ht="15" customHeight="1" x14ac:dyDescent="0.3">
      <c r="E656" s="21"/>
    </row>
    <row r="657" spans="5:5" ht="15" customHeight="1" x14ac:dyDescent="0.3">
      <c r="E657" s="21"/>
    </row>
    <row r="658" spans="5:5" ht="15" customHeight="1" x14ac:dyDescent="0.3">
      <c r="E658" s="21"/>
    </row>
    <row r="659" spans="5:5" ht="15" customHeight="1" x14ac:dyDescent="0.3">
      <c r="E659" s="21"/>
    </row>
    <row r="660" spans="5:5" ht="15" customHeight="1" x14ac:dyDescent="0.3">
      <c r="E660" s="21"/>
    </row>
    <row r="661" spans="5:5" ht="15" customHeight="1" x14ac:dyDescent="0.3">
      <c r="E661" s="21"/>
    </row>
    <row r="662" spans="5:5" ht="15" customHeight="1" x14ac:dyDescent="0.3">
      <c r="E662" s="21"/>
    </row>
    <row r="663" spans="5:5" ht="15" customHeight="1" x14ac:dyDescent="0.3">
      <c r="E663" s="21"/>
    </row>
    <row r="664" spans="5:5" ht="15" customHeight="1" x14ac:dyDescent="0.3">
      <c r="E664" s="21"/>
    </row>
    <row r="665" spans="5:5" ht="15" customHeight="1" x14ac:dyDescent="0.3">
      <c r="E665" s="21"/>
    </row>
    <row r="666" spans="5:5" ht="15" customHeight="1" x14ac:dyDescent="0.3">
      <c r="E666" s="21"/>
    </row>
    <row r="667" spans="5:5" ht="15" customHeight="1" x14ac:dyDescent="0.3">
      <c r="E667" s="21"/>
    </row>
    <row r="668" spans="5:5" ht="15" customHeight="1" x14ac:dyDescent="0.3">
      <c r="E668" s="21"/>
    </row>
  </sheetData>
  <mergeCells count="4">
    <mergeCell ref="G141:H141"/>
    <mergeCell ref="I141:J141"/>
    <mergeCell ref="K141:L141"/>
    <mergeCell ref="M141:N141"/>
  </mergeCells>
  <phoneticPr fontId="9" type="noConversion"/>
  <pageMargins left="0.39370078740157483" right="0.15748031496062992" top="0.98425196850393704" bottom="0.98425196850393704" header="0" footer="0"/>
  <pageSetup paperSize="9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499984740745262"/>
  </sheetPr>
  <dimension ref="A2:K23"/>
  <sheetViews>
    <sheetView topLeftCell="A6" workbookViewId="0">
      <selection activeCell="D13" sqref="D13"/>
    </sheetView>
  </sheetViews>
  <sheetFormatPr baseColWidth="10" defaultRowHeight="12.75" x14ac:dyDescent="0.2"/>
  <cols>
    <col min="2" max="3" width="13.7109375" customWidth="1"/>
    <col min="4" max="5" width="15" customWidth="1"/>
    <col min="6" max="6" width="12.7109375" customWidth="1"/>
    <col min="7" max="7" width="11.85546875" bestFit="1" customWidth="1"/>
    <col min="11" max="11" width="13" bestFit="1" customWidth="1"/>
  </cols>
  <sheetData>
    <row r="2" spans="1:11" ht="18" x14ac:dyDescent="0.25">
      <c r="E2" s="36"/>
    </row>
    <row r="4" spans="1:11" ht="23.25" customHeight="1" thickBot="1" x14ac:dyDescent="0.25">
      <c r="A4" s="278"/>
      <c r="B4" s="279"/>
      <c r="C4" s="279"/>
      <c r="D4" s="279"/>
      <c r="E4" s="279"/>
      <c r="F4" s="279"/>
      <c r="G4" s="279"/>
      <c r="H4" s="279"/>
      <c r="I4" s="279"/>
    </row>
    <row r="5" spans="1:11" ht="39" thickBot="1" x14ac:dyDescent="0.25">
      <c r="A5" s="104"/>
      <c r="B5" s="245" t="s">
        <v>13</v>
      </c>
      <c r="C5" s="190" t="s">
        <v>56</v>
      </c>
      <c r="D5" s="160" t="s">
        <v>14</v>
      </c>
      <c r="E5" s="246" t="s">
        <v>3</v>
      </c>
      <c r="F5" s="105" t="s">
        <v>39</v>
      </c>
      <c r="G5" s="106" t="s">
        <v>40</v>
      </c>
      <c r="H5" s="247" t="s">
        <v>38</v>
      </c>
      <c r="I5" s="248" t="s">
        <v>42</v>
      </c>
    </row>
    <row r="6" spans="1:11" ht="26.25" thickBot="1" x14ac:dyDescent="0.25">
      <c r="A6" s="149" t="s">
        <v>63</v>
      </c>
      <c r="B6" s="150"/>
      <c r="C6" s="150"/>
      <c r="D6" s="151"/>
      <c r="E6" s="152">
        <f>'CAJA OGB'!E2</f>
        <v>49124.659999999683</v>
      </c>
      <c r="F6" s="152">
        <f>'CAJA OGB'!G2</f>
        <v>57000</v>
      </c>
      <c r="G6" s="153">
        <f>'CAJA OGB'!I2</f>
        <v>30000</v>
      </c>
      <c r="H6" s="154">
        <f>'CAJA OGB'!K2</f>
        <v>0</v>
      </c>
      <c r="I6" s="155">
        <f>'CAJA OGB'!M2</f>
        <v>0</v>
      </c>
    </row>
    <row r="7" spans="1:11" ht="15.75" thickBot="1" x14ac:dyDescent="0.35">
      <c r="A7" s="76" t="s">
        <v>15</v>
      </c>
      <c r="B7" s="156">
        <f>SUM('CAJA OGB'!C4:C10)</f>
        <v>36907.42</v>
      </c>
      <c r="C7" s="191">
        <f>SUM('CAJA OGB'!C12:C13)</f>
        <v>1299.06</v>
      </c>
      <c r="D7" s="161">
        <f>SUM('CAJA OGB'!D4:D5)+'CAJA OGB'!D11</f>
        <v>42884.82</v>
      </c>
      <c r="E7" s="157">
        <f>E6+B7+C7-D7</f>
        <v>44446.31999999968</v>
      </c>
      <c r="F7" s="77"/>
      <c r="G7" s="78"/>
      <c r="H7" s="113"/>
      <c r="I7" s="249"/>
      <c r="J7" s="189"/>
      <c r="K7" s="37"/>
    </row>
    <row r="8" spans="1:11" ht="15.75" thickBot="1" x14ac:dyDescent="0.35">
      <c r="A8" s="76" t="s">
        <v>16</v>
      </c>
      <c r="B8" s="156">
        <f>SUM('CAJA OGB'!C14:C20)</f>
        <v>64489.369999999995</v>
      </c>
      <c r="C8" s="192">
        <f>SUM('CAJA OGB'!C22:C23)</f>
        <v>1156.5</v>
      </c>
      <c r="D8" s="162">
        <f>SUM('CAJA OGB'!D15:D16)+'CAJA OGB'!D21</f>
        <v>60722.64</v>
      </c>
      <c r="E8" s="158">
        <f>E7+B8+C8-D8</f>
        <v>49369.549999999683</v>
      </c>
      <c r="F8" s="79"/>
      <c r="G8" s="80"/>
      <c r="H8" s="114"/>
      <c r="I8" s="249"/>
      <c r="J8" s="189"/>
    </row>
    <row r="9" spans="1:11" ht="15.75" thickBot="1" x14ac:dyDescent="0.35">
      <c r="A9" s="76" t="s">
        <v>17</v>
      </c>
      <c r="B9" s="156">
        <f>SUM('CAJA OGB'!C26:C31)</f>
        <v>54366.510000000009</v>
      </c>
      <c r="C9" s="192">
        <f>SUM('CAJA OGB'!C33:C34)</f>
        <v>2972.16</v>
      </c>
      <c r="D9" s="162">
        <f>SUM('CAJA OGB'!D24:D25)+'CAJA OGB'!D32</f>
        <v>45324.18</v>
      </c>
      <c r="E9" s="158">
        <f t="shared" ref="E9:E18" si="0">E8+B9+C9-D9</f>
        <v>61384.039999999695</v>
      </c>
      <c r="F9" s="79"/>
      <c r="G9" s="80"/>
      <c r="H9" s="115"/>
      <c r="I9" s="249"/>
      <c r="J9" s="189"/>
    </row>
    <row r="10" spans="1:11" ht="15.75" thickBot="1" x14ac:dyDescent="0.35">
      <c r="A10" s="76" t="s">
        <v>18</v>
      </c>
      <c r="B10" s="156">
        <f>SUM('CAJA OGB'!C35:C40)</f>
        <v>42679.119999999995</v>
      </c>
      <c r="C10" s="192">
        <f>SUM('CAJA OGB'!C42:C43)</f>
        <v>1648.2599999999998</v>
      </c>
      <c r="D10" s="162">
        <f>SUM('CAJA OGB'!D35:D36)+'CAJA OGB'!D41</f>
        <v>57477.42</v>
      </c>
      <c r="E10" s="158">
        <f t="shared" si="0"/>
        <v>48233.99999999968</v>
      </c>
      <c r="F10" s="79"/>
      <c r="G10" s="80"/>
      <c r="H10" s="116"/>
      <c r="I10" s="249"/>
      <c r="J10" s="189"/>
    </row>
    <row r="11" spans="1:11" ht="15.75" thickBot="1" x14ac:dyDescent="0.35">
      <c r="A11" s="76" t="s">
        <v>19</v>
      </c>
      <c r="B11" s="156">
        <f>SUM('CAJA OGB'!C44:C51)</f>
        <v>48979.590000000004</v>
      </c>
      <c r="C11" s="192">
        <f>SUM('CAJA OGB'!C53:C54)</f>
        <v>1513.98</v>
      </c>
      <c r="D11" s="162">
        <f>SUM('CAJA OGB'!D44:D45)+'CAJA OGB'!D52</f>
        <v>64773.72</v>
      </c>
      <c r="E11" s="158">
        <f t="shared" si="0"/>
        <v>33953.849999999671</v>
      </c>
      <c r="F11" s="79"/>
      <c r="G11" s="80"/>
      <c r="H11" s="116"/>
      <c r="I11" s="249"/>
      <c r="J11" s="189"/>
    </row>
    <row r="12" spans="1:11" ht="15.75" thickBot="1" x14ac:dyDescent="0.35">
      <c r="A12" s="76" t="s">
        <v>20</v>
      </c>
      <c r="B12" s="156">
        <f>SUM('CAJA OGB'!C55:C69)</f>
        <v>25535.840000000004</v>
      </c>
      <c r="C12" s="192"/>
      <c r="D12" s="162">
        <f>SUM('CAJA OGB'!D55:D56)</f>
        <v>56106</v>
      </c>
      <c r="E12" s="158">
        <f t="shared" si="0"/>
        <v>3383.6899999996749</v>
      </c>
      <c r="F12" s="79"/>
      <c r="G12" s="80"/>
      <c r="H12" s="116"/>
      <c r="I12" s="249"/>
    </row>
    <row r="13" spans="1:11" ht="15.75" thickBot="1" x14ac:dyDescent="0.35">
      <c r="A13" s="76" t="s">
        <v>21</v>
      </c>
      <c r="B13" s="156">
        <f>SUM('CAJA OGB'!C73:C75)</f>
        <v>0</v>
      </c>
      <c r="C13" s="192"/>
      <c r="D13" s="162">
        <f>SUM('CAJA OGB'!D73:D74)</f>
        <v>0</v>
      </c>
      <c r="E13" s="158">
        <f t="shared" si="0"/>
        <v>3383.6899999996749</v>
      </c>
      <c r="F13" s="79"/>
      <c r="G13" s="80"/>
      <c r="H13" s="116"/>
      <c r="I13" s="249"/>
    </row>
    <row r="14" spans="1:11" ht="15.75" thickBot="1" x14ac:dyDescent="0.35">
      <c r="A14" s="76" t="s">
        <v>22</v>
      </c>
      <c r="B14" s="156">
        <f>SUM('CAJA OGB'!C79:C86)</f>
        <v>0</v>
      </c>
      <c r="C14" s="192"/>
      <c r="D14" s="162">
        <f>SUM('CAJA OGB'!D80:D81)</f>
        <v>0</v>
      </c>
      <c r="E14" s="158">
        <f t="shared" si="0"/>
        <v>3383.6899999996749</v>
      </c>
      <c r="F14" s="79"/>
      <c r="G14" s="80"/>
      <c r="H14" s="116"/>
      <c r="I14" s="249"/>
    </row>
    <row r="15" spans="1:11" ht="15.75" thickBot="1" x14ac:dyDescent="0.35">
      <c r="A15" s="76" t="s">
        <v>23</v>
      </c>
      <c r="B15" s="156">
        <f>SUM('CAJA OGB'!C90:C94)</f>
        <v>0</v>
      </c>
      <c r="C15" s="192"/>
      <c r="D15" s="162">
        <f>SUM('CAJA OGB'!D90:D91)</f>
        <v>0</v>
      </c>
      <c r="E15" s="158">
        <f t="shared" si="0"/>
        <v>3383.6899999996749</v>
      </c>
      <c r="F15" s="79"/>
      <c r="G15" s="80"/>
      <c r="H15" s="116"/>
      <c r="I15" s="249"/>
    </row>
    <row r="16" spans="1:11" ht="15.75" thickBot="1" x14ac:dyDescent="0.35">
      <c r="A16" s="76" t="s">
        <v>24</v>
      </c>
      <c r="B16" s="156">
        <f>SUM('CAJA OGB'!C98:C105)</f>
        <v>0</v>
      </c>
      <c r="C16" s="192"/>
      <c r="D16" s="162">
        <f>SUM('CAJA OGB'!D99:D100)</f>
        <v>0</v>
      </c>
      <c r="E16" s="158">
        <f t="shared" si="0"/>
        <v>3383.6899999996749</v>
      </c>
      <c r="F16" s="79"/>
      <c r="G16" s="80"/>
      <c r="H16" s="116"/>
      <c r="I16" s="249"/>
    </row>
    <row r="17" spans="1:11" ht="15.75" thickBot="1" x14ac:dyDescent="0.35">
      <c r="A17" s="76" t="s">
        <v>25</v>
      </c>
      <c r="B17" s="156">
        <f>SUM('CAJA OGB'!C109:C116)</f>
        <v>0</v>
      </c>
      <c r="C17" s="192"/>
      <c r="D17" s="162">
        <f>SUM('CAJA OGB'!D110:D111)</f>
        <v>0</v>
      </c>
      <c r="E17" s="158">
        <f t="shared" si="0"/>
        <v>3383.6899999996749</v>
      </c>
      <c r="F17" s="79"/>
      <c r="G17" s="80"/>
      <c r="H17" s="116"/>
      <c r="I17" s="249"/>
    </row>
    <row r="18" spans="1:11" ht="15.75" thickBot="1" x14ac:dyDescent="0.35">
      <c r="A18" s="76" t="s">
        <v>26</v>
      </c>
      <c r="B18" s="159">
        <f>SUM('CAJA OGB'!C120:C128)</f>
        <v>0</v>
      </c>
      <c r="C18" s="193"/>
      <c r="D18" s="163">
        <f>SUM('CAJA OGB'!D120:D121)</f>
        <v>0</v>
      </c>
      <c r="E18" s="158">
        <f t="shared" si="0"/>
        <v>3383.6899999996749</v>
      </c>
      <c r="F18" s="81"/>
      <c r="G18" s="82"/>
      <c r="H18" s="116"/>
      <c r="I18" s="249"/>
    </row>
    <row r="19" spans="1:11" ht="39" thickBot="1" x14ac:dyDescent="0.25">
      <c r="A19" s="103" t="s">
        <v>64</v>
      </c>
      <c r="B19" s="239">
        <f>SUM(B7:B18)</f>
        <v>272957.84999999998</v>
      </c>
      <c r="C19" s="240">
        <f>SUM(C7:C18)</f>
        <v>8589.9599999999991</v>
      </c>
      <c r="D19" s="241">
        <f>SUM(D7:D18)</f>
        <v>327288.78000000003</v>
      </c>
      <c r="E19" s="242">
        <f>+E18</f>
        <v>3383.6899999996749</v>
      </c>
      <c r="F19" s="83">
        <f>SUM(F6:F18)</f>
        <v>57000</v>
      </c>
      <c r="G19" s="84">
        <f>SUM(G6:G18)</f>
        <v>30000</v>
      </c>
      <c r="H19" s="243">
        <f>SUM(H6:H18)</f>
        <v>0</v>
      </c>
      <c r="I19" s="244">
        <f>SUM(I6:I18)</f>
        <v>0</v>
      </c>
    </row>
    <row r="20" spans="1:11" x14ac:dyDescent="0.2">
      <c r="B20" s="37">
        <f>B19-D21</f>
        <v>272957.84999999998</v>
      </c>
      <c r="C20" s="37"/>
      <c r="E20" s="37"/>
      <c r="F20" s="38"/>
      <c r="K20" s="37">
        <f>SUM(K6:K19)</f>
        <v>0</v>
      </c>
    </row>
    <row r="21" spans="1:11" x14ac:dyDescent="0.2">
      <c r="D21" s="250"/>
    </row>
    <row r="23" spans="1:11" ht="15" x14ac:dyDescent="0.3">
      <c r="D23" s="166"/>
    </row>
  </sheetData>
  <mergeCells count="1">
    <mergeCell ref="A4:I4"/>
  </mergeCells>
  <phoneticPr fontId="17" type="noConversion"/>
  <pageMargins left="0.75" right="0.75" top="1" bottom="1" header="0" footer="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4:C25"/>
  <sheetViews>
    <sheetView topLeftCell="C1" workbookViewId="0">
      <selection activeCell="C13" sqref="C13"/>
    </sheetView>
  </sheetViews>
  <sheetFormatPr baseColWidth="10" defaultRowHeight="12.75" x14ac:dyDescent="0.2"/>
  <cols>
    <col min="3" max="3" width="51.7109375" style="50" bestFit="1" customWidth="1"/>
  </cols>
  <sheetData>
    <row r="4" spans="3:3" x14ac:dyDescent="0.2">
      <c r="C4" s="48" t="s">
        <v>32</v>
      </c>
    </row>
    <row r="5" spans="3:3" x14ac:dyDescent="0.2">
      <c r="C5" s="48" t="s">
        <v>35</v>
      </c>
    </row>
    <row r="6" spans="3:3" x14ac:dyDescent="0.2">
      <c r="C6" s="48" t="s">
        <v>34</v>
      </c>
    </row>
    <row r="7" spans="3:3" x14ac:dyDescent="0.2">
      <c r="C7" s="48" t="s">
        <v>31</v>
      </c>
    </row>
    <row r="8" spans="3:3" x14ac:dyDescent="0.2">
      <c r="C8" s="48" t="s">
        <v>36</v>
      </c>
    </row>
    <row r="9" spans="3:3" x14ac:dyDescent="0.2">
      <c r="C9" s="49" t="s">
        <v>33</v>
      </c>
    </row>
    <row r="10" spans="3:3" x14ac:dyDescent="0.2">
      <c r="C10" s="50" t="s">
        <v>76</v>
      </c>
    </row>
    <row r="11" spans="3:3" x14ac:dyDescent="0.2">
      <c r="C11" s="49" t="s">
        <v>37</v>
      </c>
    </row>
    <row r="12" spans="3:3" x14ac:dyDescent="0.2">
      <c r="C12" s="48"/>
    </row>
    <row r="13" spans="3:3" x14ac:dyDescent="0.2">
      <c r="C13" s="50" t="s">
        <v>46</v>
      </c>
    </row>
    <row r="14" spans="3:3" x14ac:dyDescent="0.2">
      <c r="C14" s="50" t="s">
        <v>47</v>
      </c>
    </row>
    <row r="15" spans="3:3" x14ac:dyDescent="0.2">
      <c r="C15" s="50" t="s">
        <v>75</v>
      </c>
    </row>
    <row r="16" spans="3:3" x14ac:dyDescent="0.2">
      <c r="C16" s="50" t="s">
        <v>49</v>
      </c>
    </row>
    <row r="17" spans="3:3" x14ac:dyDescent="0.2">
      <c r="C17" s="50" t="s">
        <v>50</v>
      </c>
    </row>
    <row r="18" spans="3:3" x14ac:dyDescent="0.2">
      <c r="C18" s="50" t="s">
        <v>43</v>
      </c>
    </row>
    <row r="19" spans="3:3" x14ac:dyDescent="0.2">
      <c r="C19" s="183" t="s">
        <v>51</v>
      </c>
    </row>
    <row r="24" spans="3:3" x14ac:dyDescent="0.2">
      <c r="C24" s="183" t="s">
        <v>53</v>
      </c>
    </row>
    <row r="25" spans="3:3" x14ac:dyDescent="0.2">
      <c r="C25" s="50" t="s">
        <v>49</v>
      </c>
    </row>
  </sheetData>
  <sortState xmlns:xlrd2="http://schemas.microsoft.com/office/spreadsheetml/2017/richdata2" ref="C4:C11">
    <sortCondition ref="C4:C1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D1BDDC4272304585E11A67AEFECCCB" ma:contentTypeVersion="10" ma:contentTypeDescription="Crear nuevo documento." ma:contentTypeScope="" ma:versionID="be3cc3c97144177f4e658bb85951a55a">
  <xsd:schema xmlns:xsd="http://www.w3.org/2001/XMLSchema" xmlns:xs="http://www.w3.org/2001/XMLSchema" xmlns:p="http://schemas.microsoft.com/office/2006/metadata/properties" xmlns:ns2="ab81fe37-2b7c-4715-8ad9-b6463c63c8f7" xmlns:ns3="c283789d-a58a-43ff-9492-16dcb6d1c0a7" targetNamespace="http://schemas.microsoft.com/office/2006/metadata/properties" ma:root="true" ma:fieldsID="754e3d4f6f15a2502077da97d6e38b8f" ns2:_="" ns3:_="">
    <xsd:import namespace="ab81fe37-2b7c-4715-8ad9-b6463c63c8f7"/>
    <xsd:import namespace="c283789d-a58a-43ff-9492-16dcb6d1c0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81fe37-2b7c-4715-8ad9-b6463c63c8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83789d-a58a-43ff-9492-16dcb6d1c0a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3FCB2B2-CE14-4594-B49A-52A80AC36B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664C92-B396-4974-A3C7-DF86DA554B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81fe37-2b7c-4715-8ad9-b6463c63c8f7"/>
    <ds:schemaRef ds:uri="c283789d-a58a-43ff-9492-16dcb6d1c0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B23029-5FBD-4399-8E39-29642FE61D74}">
  <ds:schemaRefs>
    <ds:schemaRef ds:uri="http://purl.org/dc/dcmitype/"/>
    <ds:schemaRef ds:uri="http://purl.org/dc/terms/"/>
    <ds:schemaRef ds:uri="http://purl.org/dc/elements/1.1/"/>
    <ds:schemaRef ds:uri="http://schemas.microsoft.com/office/2006/documentManagement/types"/>
    <ds:schemaRef ds:uri="ab81fe37-2b7c-4715-8ad9-b6463c63c8f7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c283789d-a58a-43ff-9492-16dcb6d1c0a7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CTA CTE SOCIOS OGB</vt:lpstr>
      <vt:lpstr>CAJA OGB</vt:lpstr>
      <vt:lpstr>Gráfico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cabase</dc:creator>
  <cp:lastModifiedBy>Sylvia Garcia</cp:lastModifiedBy>
  <cp:lastPrinted>2018-06-13T16:48:52Z</cp:lastPrinted>
  <dcterms:created xsi:type="dcterms:W3CDTF">2010-01-14T12:37:43Z</dcterms:created>
  <dcterms:modified xsi:type="dcterms:W3CDTF">2022-12-23T17:40:18Z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0x010100C5D1BDDC4272304585E11A67AEFECCCB</vt:lpwstr>
  </property>
</Properties>
</file>