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0" i="1"/>
  <c r="C11" i="1"/>
  <c r="C12" i="1"/>
  <c r="C13" i="1"/>
  <c r="C14" i="1"/>
  <c r="C15" i="1"/>
  <c r="C16" i="1"/>
  <c r="C10" i="1"/>
  <c r="D19" i="1"/>
  <c r="B19" i="1"/>
  <c r="F19" i="1"/>
  <c r="F20" i="1" s="1"/>
  <c r="L19" i="1"/>
  <c r="L6" i="1" s="1"/>
  <c r="H17" i="1"/>
  <c r="H16" i="1"/>
  <c r="H15" i="1"/>
  <c r="H14" i="1"/>
  <c r="H13" i="1"/>
  <c r="H12" i="1"/>
  <c r="H11" i="1"/>
  <c r="H10" i="1"/>
  <c r="M4" i="1"/>
  <c r="M14" i="1" s="1"/>
  <c r="M17" i="1" l="1"/>
  <c r="C19" i="1"/>
  <c r="M13" i="1"/>
  <c r="M16" i="1"/>
  <c r="M12" i="1"/>
  <c r="M15" i="1"/>
  <c r="M11" i="1"/>
  <c r="E19" i="1"/>
  <c r="M10" i="1"/>
  <c r="H19" i="1"/>
  <c r="H20" i="1" s="1"/>
  <c r="I10" i="1" s="1"/>
  <c r="J10" i="1" l="1"/>
  <c r="K10" i="1"/>
  <c r="I14" i="1"/>
  <c r="I11" i="1"/>
  <c r="I15" i="1"/>
  <c r="I13" i="1"/>
  <c r="M19" i="1"/>
  <c r="I12" i="1"/>
  <c r="I16" i="1"/>
  <c r="J12" i="1" l="1"/>
  <c r="K12" i="1"/>
  <c r="K14" i="1"/>
  <c r="J14" i="1"/>
  <c r="J13" i="1"/>
  <c r="K13" i="1"/>
  <c r="J11" i="1"/>
  <c r="K11" i="1"/>
  <c r="J16" i="1"/>
  <c r="K16" i="1"/>
  <c r="J15" i="1"/>
  <c r="K15" i="1"/>
  <c r="I19" i="1" l="1"/>
  <c r="I22" i="1" s="1"/>
  <c r="K19" i="1" l="1"/>
  <c r="K22" i="1" s="1"/>
  <c r="J19" i="1"/>
  <c r="J22" i="1" s="1"/>
</calcChain>
</file>

<file path=xl/sharedStrings.xml><?xml version="1.0" encoding="utf-8"?>
<sst xmlns="http://schemas.openxmlformats.org/spreadsheetml/2006/main" count="31" uniqueCount="27">
  <si>
    <t>Vigencia</t>
  </si>
  <si>
    <t>Precio U$S / Mb</t>
  </si>
  <si>
    <t>Capacidad transporte a distribuir</t>
  </si>
  <si>
    <t>Miembros</t>
  </si>
  <si>
    <t>Transporte Mb</t>
  </si>
  <si>
    <t>Abono U$S</t>
  </si>
  <si>
    <t>TIP Mb</t>
  </si>
  <si>
    <t>Municipalidad</t>
  </si>
  <si>
    <t>Silverio Vega</t>
  </si>
  <si>
    <t>Azul Networks</t>
  </si>
  <si>
    <t>Tecnovision</t>
  </si>
  <si>
    <t>Videotel</t>
  </si>
  <si>
    <t>Warinet</t>
  </si>
  <si>
    <t>Universidad</t>
  </si>
  <si>
    <t>Google</t>
  </si>
  <si>
    <t>Total</t>
  </si>
  <si>
    <t>Total sin Google</t>
  </si>
  <si>
    <t>Consumo CABASE Nov 19</t>
  </si>
  <si>
    <t>Consumo + Crecimiento</t>
  </si>
  <si>
    <t>Abono U$S (Dic, Ene, Feb)</t>
  </si>
  <si>
    <t>Capacidad Transporte contratada</t>
  </si>
  <si>
    <t>Previsión Crecimiento</t>
  </si>
  <si>
    <t>Distribucion del Cache</t>
  </si>
  <si>
    <t>Hasta Noviembre</t>
  </si>
  <si>
    <t>Propuesta Facturación IXP Jujuy Diciembre 2019</t>
  </si>
  <si>
    <t>Desde Diciembre</t>
  </si>
  <si>
    <t>Incremento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</si>
</sst>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164" fontId="0" fillId="0" borderId="1" xfId="1" applyNumberFormat="1" applyFont="1" applyBorder="1"/>
    <xf numFmtId="0" fontId="0" fillId="0" borderId="4" xfId="0" applyBorder="1"/>
    <xf numFmtId="43" fontId="0" fillId="0" borderId="3" xfId="1" applyFont="1" applyBorder="1"/>
    <xf numFmtId="43" fontId="0" fillId="0" borderId="1" xfId="1" applyFont="1" applyBorder="1"/>
    <xf numFmtId="164" fontId="0" fillId="0" borderId="3" xfId="1" applyNumberFormat="1" applyFont="1" applyBorder="1"/>
    <xf numFmtId="43" fontId="0" fillId="0" borderId="4" xfId="1" applyFont="1" applyBorder="1"/>
    <xf numFmtId="164" fontId="0" fillId="0" borderId="3" xfId="0" applyNumberFormat="1" applyBorder="1"/>
    <xf numFmtId="0" fontId="0" fillId="0" borderId="2" xfId="0" applyFill="1" applyBorder="1"/>
    <xf numFmtId="0" fontId="0" fillId="0" borderId="4" xfId="0" applyFill="1" applyBorder="1"/>
    <xf numFmtId="14" fontId="0" fillId="0" borderId="3" xfId="0" applyNumberFormat="1" applyFill="1" applyBorder="1"/>
    <xf numFmtId="0" fontId="0" fillId="0" borderId="1" xfId="0" applyBorder="1" applyAlignment="1">
      <alignment horizontal="center" vertical="center" wrapText="1"/>
    </xf>
    <xf numFmtId="43" fontId="0" fillId="0" borderId="1" xfId="1" applyNumberFormat="1" applyFont="1" applyBorder="1"/>
    <xf numFmtId="0" fontId="0" fillId="0" borderId="3" xfId="0" applyBorder="1"/>
    <xf numFmtId="9" fontId="0" fillId="0" borderId="1" xfId="2" applyFont="1" applyBorder="1"/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workbookViewId="0">
      <selection activeCell="A2" sqref="A2"/>
    </sheetView>
  </sheetViews>
  <sheetFormatPr defaultRowHeight="15" x14ac:dyDescent="0.25"/>
  <cols>
    <col min="1" max="1" width="31.42578125" customWidth="1"/>
    <col min="2" max="2" width="10.5703125" customWidth="1"/>
    <col min="3" max="3" width="11.8554687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2" customWidth="1"/>
    <col min="8" max="8" width="15.5703125" bestFit="1" customWidth="1"/>
    <col min="9" max="9" width="11.85546875" customWidth="1"/>
    <col min="10" max="10" width="11.7109375" bestFit="1" customWidth="1"/>
    <col min="11" max="11" width="9.42578125" customWidth="1"/>
    <col min="12" max="12" width="11.85546875" bestFit="1" customWidth="1"/>
    <col min="13" max="14" width="11.7109375" bestFit="1" customWidth="1"/>
    <col min="15" max="15" width="10.5703125" bestFit="1" customWidth="1"/>
    <col min="16" max="16" width="10.5703125" customWidth="1"/>
    <col min="17" max="17" width="9.5703125" bestFit="1" customWidth="1"/>
    <col min="18" max="18" width="8.7109375" bestFit="1" customWidth="1"/>
  </cols>
  <sheetData>
    <row r="1" spans="1:17" ht="15.75" customHeight="1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3" spans="1:17" x14ac:dyDescent="0.25">
      <c r="A3" s="6" t="s">
        <v>0</v>
      </c>
      <c r="B3" s="16"/>
      <c r="C3" s="17"/>
      <c r="D3" s="17"/>
      <c r="E3" s="17"/>
      <c r="F3" s="17"/>
      <c r="G3" s="17"/>
      <c r="H3" s="17"/>
      <c r="I3" s="18">
        <v>43800</v>
      </c>
    </row>
    <row r="4" spans="1:17" x14ac:dyDescent="0.25">
      <c r="A4" s="6" t="s">
        <v>1</v>
      </c>
      <c r="B4" s="7"/>
      <c r="C4" s="8">
        <v>5.0999999999999996</v>
      </c>
      <c r="D4" s="7"/>
      <c r="E4" s="8">
        <v>11.1</v>
      </c>
      <c r="F4" s="7"/>
      <c r="G4" s="10"/>
      <c r="H4" s="10"/>
      <c r="I4" s="10"/>
      <c r="J4" s="11">
        <v>3.7</v>
      </c>
      <c r="K4" s="12">
        <v>3.5</v>
      </c>
      <c r="L4" s="7"/>
      <c r="M4" s="8">
        <f>11.1+3.5-5.1</f>
        <v>9.5</v>
      </c>
    </row>
    <row r="5" spans="1:17" x14ac:dyDescent="0.25">
      <c r="A5" s="6" t="s">
        <v>20</v>
      </c>
      <c r="B5" s="7"/>
      <c r="C5" s="10"/>
      <c r="D5" s="13">
        <v>4000</v>
      </c>
      <c r="E5" s="7"/>
      <c r="F5" s="10"/>
      <c r="G5" s="10"/>
      <c r="H5" s="10"/>
      <c r="I5" s="10"/>
      <c r="J5" s="14"/>
      <c r="K5" s="14"/>
      <c r="L5" s="15">
        <v>6000</v>
      </c>
      <c r="M5" s="4"/>
      <c r="P5" s="5"/>
    </row>
    <row r="6" spans="1:17" x14ac:dyDescent="0.25">
      <c r="A6" s="6" t="s">
        <v>2</v>
      </c>
      <c r="B6" s="7"/>
      <c r="C6" s="10"/>
      <c r="D6" s="10"/>
      <c r="E6" s="10"/>
      <c r="F6" s="10"/>
      <c r="G6" s="10"/>
      <c r="H6" s="10"/>
      <c r="I6" s="10"/>
      <c r="J6" s="10"/>
      <c r="K6" s="10"/>
      <c r="L6" s="15">
        <f>+L5-L19</f>
        <v>5800</v>
      </c>
    </row>
    <row r="8" spans="1:17" x14ac:dyDescent="0.25">
      <c r="B8" s="23" t="s">
        <v>23</v>
      </c>
      <c r="C8" s="23"/>
      <c r="D8" s="23"/>
      <c r="E8" s="23"/>
      <c r="F8" s="24" t="s">
        <v>25</v>
      </c>
      <c r="G8" s="24"/>
      <c r="H8" s="24"/>
      <c r="I8" s="24"/>
      <c r="J8" s="24"/>
      <c r="K8" s="24"/>
      <c r="L8" s="24"/>
      <c r="M8" s="24"/>
    </row>
    <row r="9" spans="1:17" ht="45" x14ac:dyDescent="0.25">
      <c r="A9" s="19" t="s">
        <v>3</v>
      </c>
      <c r="B9" s="19" t="s">
        <v>4</v>
      </c>
      <c r="C9" s="19" t="s">
        <v>5</v>
      </c>
      <c r="D9" s="19" t="s">
        <v>6</v>
      </c>
      <c r="E9" s="19" t="s">
        <v>5</v>
      </c>
      <c r="F9" s="19" t="s">
        <v>17</v>
      </c>
      <c r="G9" s="19" t="s">
        <v>21</v>
      </c>
      <c r="H9" s="19" t="s">
        <v>18</v>
      </c>
      <c r="I9" s="19" t="s">
        <v>22</v>
      </c>
      <c r="J9" s="19" t="s">
        <v>5</v>
      </c>
      <c r="K9" s="19" t="s">
        <v>19</v>
      </c>
      <c r="L9" s="19" t="s">
        <v>6</v>
      </c>
      <c r="M9" s="19" t="s">
        <v>5</v>
      </c>
      <c r="N9" s="3"/>
      <c r="O9" s="3"/>
      <c r="P9" s="3"/>
      <c r="Q9" s="3"/>
    </row>
    <row r="10" spans="1:17" x14ac:dyDescent="0.25">
      <c r="A10" s="6" t="s">
        <v>7</v>
      </c>
      <c r="B10" s="9">
        <v>0</v>
      </c>
      <c r="C10" s="9">
        <f>+B10*$C$4</f>
        <v>0</v>
      </c>
      <c r="D10" s="9">
        <v>50</v>
      </c>
      <c r="E10" s="9">
        <f>+D10*$E$4</f>
        <v>555</v>
      </c>
      <c r="F10" s="9">
        <v>75.2</v>
      </c>
      <c r="G10" s="6"/>
      <c r="H10" s="9">
        <f>+F10+G10</f>
        <v>75.2</v>
      </c>
      <c r="I10" s="9">
        <f t="shared" ref="I10:I16" si="0">+H10/$H$20*$L$6</f>
        <v>90.989882132053836</v>
      </c>
      <c r="J10" s="9">
        <f>+I10*$J$4</f>
        <v>336.66256388859921</v>
      </c>
      <c r="K10" s="9">
        <f>+I10*$K$4</f>
        <v>318.46458746218843</v>
      </c>
      <c r="L10" s="9">
        <v>50</v>
      </c>
      <c r="M10" s="9">
        <f>+L10*$M$4</f>
        <v>475</v>
      </c>
      <c r="P10" s="1"/>
    </row>
    <row r="11" spans="1:17" x14ac:dyDescent="0.25">
      <c r="A11" s="6" t="s">
        <v>8</v>
      </c>
      <c r="B11" s="9">
        <v>25</v>
      </c>
      <c r="C11" s="9">
        <f t="shared" ref="C11:C16" si="1">+B11*$C$4</f>
        <v>127.49999999999999</v>
      </c>
      <c r="D11" s="9"/>
      <c r="E11" s="9">
        <f t="shared" ref="E11:E17" si="2">+D11*$E$4</f>
        <v>0</v>
      </c>
      <c r="F11" s="9">
        <v>25</v>
      </c>
      <c r="G11" s="6"/>
      <c r="H11" s="9">
        <f t="shared" ref="H11:H17" si="3">+F11+G11</f>
        <v>25</v>
      </c>
      <c r="I11" s="9">
        <f t="shared" si="0"/>
        <v>30.249295921560449</v>
      </c>
      <c r="J11" s="9">
        <f t="shared" ref="J11:J16" si="4">+I11*$J$4</f>
        <v>111.92239490977367</v>
      </c>
      <c r="K11" s="9">
        <f t="shared" ref="K11:K16" si="5">+I11*$K$4</f>
        <v>105.87253572546157</v>
      </c>
      <c r="L11" s="9"/>
      <c r="M11" s="9">
        <f t="shared" ref="M11:M17" si="6">+L11*$M$4</f>
        <v>0</v>
      </c>
      <c r="P11" s="1"/>
    </row>
    <row r="12" spans="1:17" x14ac:dyDescent="0.25">
      <c r="A12" s="6" t="s">
        <v>9</v>
      </c>
      <c r="B12" s="9">
        <v>50</v>
      </c>
      <c r="C12" s="9">
        <f t="shared" si="1"/>
        <v>254.99999999999997</v>
      </c>
      <c r="D12" s="9">
        <v>50</v>
      </c>
      <c r="E12" s="9">
        <f t="shared" si="2"/>
        <v>555</v>
      </c>
      <c r="F12" s="9">
        <v>262.5</v>
      </c>
      <c r="G12" s="6"/>
      <c r="H12" s="9">
        <f t="shared" si="3"/>
        <v>262.5</v>
      </c>
      <c r="I12" s="9">
        <f t="shared" si="0"/>
        <v>317.61760717638469</v>
      </c>
      <c r="J12" s="9">
        <f t="shared" si="4"/>
        <v>1175.1851465526233</v>
      </c>
      <c r="K12" s="9">
        <f t="shared" si="5"/>
        <v>1111.6616251173464</v>
      </c>
      <c r="L12" s="9">
        <v>50</v>
      </c>
      <c r="M12" s="9">
        <f t="shared" si="6"/>
        <v>475</v>
      </c>
      <c r="P12" s="1"/>
    </row>
    <row r="13" spans="1:17" x14ac:dyDescent="0.25">
      <c r="A13" s="6" t="s">
        <v>10</v>
      </c>
      <c r="B13" s="9">
        <v>500</v>
      </c>
      <c r="C13" s="9">
        <f t="shared" si="1"/>
        <v>2550</v>
      </c>
      <c r="D13" s="9"/>
      <c r="E13" s="9">
        <f t="shared" si="2"/>
        <v>0</v>
      </c>
      <c r="F13" s="9">
        <v>1454.4</v>
      </c>
      <c r="G13" s="6">
        <v>700</v>
      </c>
      <c r="H13" s="9">
        <f t="shared" si="3"/>
        <v>2154.4</v>
      </c>
      <c r="I13" s="9">
        <f t="shared" si="0"/>
        <v>2606.7633253363933</v>
      </c>
      <c r="J13" s="9">
        <f t="shared" si="4"/>
        <v>9645.0243037446562</v>
      </c>
      <c r="K13" s="9">
        <f t="shared" si="5"/>
        <v>9123.6716386773769</v>
      </c>
      <c r="L13" s="9"/>
      <c r="M13" s="9">
        <f t="shared" si="6"/>
        <v>0</v>
      </c>
      <c r="P13" s="1"/>
    </row>
    <row r="14" spans="1:17" x14ac:dyDescent="0.25">
      <c r="A14" s="6" t="s">
        <v>11</v>
      </c>
      <c r="B14" s="9">
        <v>2700</v>
      </c>
      <c r="C14" s="9">
        <f t="shared" si="1"/>
        <v>13769.999999999998</v>
      </c>
      <c r="D14" s="9">
        <v>250</v>
      </c>
      <c r="E14" s="9">
        <f t="shared" si="2"/>
        <v>2775</v>
      </c>
      <c r="F14" s="9">
        <v>1607.4</v>
      </c>
      <c r="G14" s="6">
        <v>400</v>
      </c>
      <c r="H14" s="9">
        <f t="shared" si="3"/>
        <v>2007.4</v>
      </c>
      <c r="I14" s="9">
        <f t="shared" si="0"/>
        <v>2428.8974653176178</v>
      </c>
      <c r="J14" s="9">
        <f t="shared" si="4"/>
        <v>8986.9206216751863</v>
      </c>
      <c r="K14" s="9">
        <f t="shared" si="5"/>
        <v>8501.1411286116618</v>
      </c>
      <c r="L14" s="9"/>
      <c r="M14" s="9">
        <f t="shared" si="6"/>
        <v>0</v>
      </c>
      <c r="P14" s="1"/>
    </row>
    <row r="15" spans="1:17" x14ac:dyDescent="0.25">
      <c r="A15" s="6" t="s">
        <v>12</v>
      </c>
      <c r="B15" s="9">
        <v>100</v>
      </c>
      <c r="C15" s="9">
        <f t="shared" si="1"/>
        <v>509.99999999999994</v>
      </c>
      <c r="D15" s="9">
        <v>100</v>
      </c>
      <c r="E15" s="9">
        <f t="shared" si="2"/>
        <v>1110</v>
      </c>
      <c r="F15" s="9">
        <v>187.5</v>
      </c>
      <c r="G15" s="6"/>
      <c r="H15" s="9">
        <f t="shared" si="3"/>
        <v>187.5</v>
      </c>
      <c r="I15" s="9">
        <f t="shared" si="0"/>
        <v>226.86971941170333</v>
      </c>
      <c r="J15" s="9">
        <f t="shared" si="4"/>
        <v>839.41796182330233</v>
      </c>
      <c r="K15" s="9">
        <f t="shared" si="5"/>
        <v>794.04401794096168</v>
      </c>
      <c r="L15" s="9">
        <v>100</v>
      </c>
      <c r="M15" s="9">
        <f t="shared" si="6"/>
        <v>950</v>
      </c>
      <c r="P15" s="1"/>
    </row>
    <row r="16" spans="1:17" x14ac:dyDescent="0.25">
      <c r="A16" s="6" t="s">
        <v>13</v>
      </c>
      <c r="B16" s="9">
        <v>100</v>
      </c>
      <c r="C16" s="9">
        <f t="shared" si="1"/>
        <v>509.99999999999994</v>
      </c>
      <c r="D16" s="9"/>
      <c r="E16" s="9">
        <f t="shared" si="2"/>
        <v>0</v>
      </c>
      <c r="F16" s="9">
        <v>11.5</v>
      </c>
      <c r="G16" s="6">
        <v>70</v>
      </c>
      <c r="H16" s="9">
        <f t="shared" si="3"/>
        <v>81.5</v>
      </c>
      <c r="I16" s="9">
        <f t="shared" si="0"/>
        <v>98.612704704287054</v>
      </c>
      <c r="J16" s="9">
        <f t="shared" si="4"/>
        <v>364.86700740586213</v>
      </c>
      <c r="K16" s="9">
        <f t="shared" si="5"/>
        <v>345.14446646500471</v>
      </c>
      <c r="L16" s="9"/>
      <c r="M16" s="9">
        <f t="shared" si="6"/>
        <v>0</v>
      </c>
      <c r="P16" s="1"/>
    </row>
    <row r="17" spans="1:16" x14ac:dyDescent="0.25">
      <c r="A17" s="6" t="s">
        <v>14</v>
      </c>
      <c r="B17" s="6"/>
      <c r="C17" s="6"/>
      <c r="D17" s="6"/>
      <c r="E17" s="9">
        <f t="shared" si="2"/>
        <v>0</v>
      </c>
      <c r="F17" s="9">
        <v>472.9</v>
      </c>
      <c r="G17" s="6"/>
      <c r="H17" s="9">
        <f t="shared" si="3"/>
        <v>472.9</v>
      </c>
      <c r="I17" s="20"/>
      <c r="J17" s="9"/>
      <c r="K17" s="9"/>
      <c r="L17" s="6"/>
      <c r="M17" s="9">
        <f t="shared" si="6"/>
        <v>0</v>
      </c>
      <c r="P17" s="1"/>
    </row>
    <row r="18" spans="1:16" ht="5.25" customHeight="1" x14ac:dyDescent="0.25">
      <c r="F18" s="1"/>
      <c r="H18" s="1"/>
      <c r="I18" s="1"/>
      <c r="J18" s="1"/>
      <c r="K18" s="1"/>
      <c r="M18" s="1"/>
      <c r="P18" s="1"/>
    </row>
    <row r="19" spans="1:16" x14ac:dyDescent="0.25">
      <c r="A19" s="6" t="s">
        <v>15</v>
      </c>
      <c r="B19" s="9">
        <f>SUM(B10:B18)</f>
        <v>3475</v>
      </c>
      <c r="C19" s="9">
        <f>SUM(C10:C18)</f>
        <v>17722.5</v>
      </c>
      <c r="D19" s="9">
        <f t="shared" ref="D19:E19" si="7">SUM(D10:D18)</f>
        <v>450</v>
      </c>
      <c r="E19" s="9">
        <f t="shared" si="7"/>
        <v>4995</v>
      </c>
      <c r="F19" s="9">
        <f>SUM(F10:F18)</f>
        <v>4096.3999999999996</v>
      </c>
      <c r="G19" s="6"/>
      <c r="H19" s="9">
        <f>SUM(H10:H18)</f>
        <v>5266.4</v>
      </c>
      <c r="I19" s="9">
        <f>SUM(I10:I18)</f>
        <v>5800.0000000000009</v>
      </c>
      <c r="J19" s="9">
        <f t="shared" ref="J19:L19" si="8">SUM(J10:J18)</f>
        <v>21460</v>
      </c>
      <c r="K19" s="9">
        <f t="shared" si="8"/>
        <v>20300</v>
      </c>
      <c r="L19" s="9">
        <f t="shared" si="8"/>
        <v>200</v>
      </c>
      <c r="M19" s="9">
        <f>SUM(M10:M18)</f>
        <v>1900</v>
      </c>
      <c r="N19" s="1"/>
      <c r="O19" s="1"/>
      <c r="P19" s="1"/>
    </row>
    <row r="20" spans="1:16" x14ac:dyDescent="0.25">
      <c r="A20" s="6" t="s">
        <v>16</v>
      </c>
      <c r="B20" s="7"/>
      <c r="C20" s="10"/>
      <c r="D20" s="10"/>
      <c r="E20" s="10"/>
      <c r="F20" s="15">
        <f>+F19-F17</f>
        <v>3623.4999999999995</v>
      </c>
      <c r="G20" s="7"/>
      <c r="H20" s="15">
        <f>+H19-H17</f>
        <v>4793.5</v>
      </c>
      <c r="P20" s="2"/>
    </row>
    <row r="21" spans="1:16" ht="7.5" customHeight="1" x14ac:dyDescent="0.25"/>
    <row r="22" spans="1:16" x14ac:dyDescent="0.25">
      <c r="A22" s="6" t="s">
        <v>26</v>
      </c>
      <c r="B22" s="7"/>
      <c r="C22" s="10"/>
      <c r="D22" s="10"/>
      <c r="E22" s="10"/>
      <c r="F22" s="10"/>
      <c r="G22" s="10"/>
      <c r="H22" s="21"/>
      <c r="I22" s="22">
        <f>+(I19-B19)/B19</f>
        <v>0.66906474820143913</v>
      </c>
      <c r="J22" s="22">
        <f>+(J19-C19)/C19</f>
        <v>0.21089011144025957</v>
      </c>
      <c r="K22" s="22">
        <f>+(K19-C19)/C19</f>
        <v>0.14543659190294822</v>
      </c>
    </row>
  </sheetData>
  <mergeCells count="3">
    <mergeCell ref="B8:E8"/>
    <mergeCell ref="F8:M8"/>
    <mergeCell ref="A1:M1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cp:lastPrinted>2019-12-10T21:20:32Z</cp:lastPrinted>
  <dcterms:created xsi:type="dcterms:W3CDTF">2019-12-02T16:53:33Z</dcterms:created>
  <dcterms:modified xsi:type="dcterms:W3CDTF">2019-12-10T22:14:56Z</dcterms:modified>
</cp:coreProperties>
</file>