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omez\Documents\SyT\IXPs\"/>
    </mc:Choice>
  </mc:AlternateContent>
  <bookViews>
    <workbookView xWindow="0" yWindow="0" windowWidth="20490" windowHeight="7755"/>
  </bookViews>
  <sheets>
    <sheet name="2020-04" sheetId="3" r:id="rId1"/>
    <sheet name="Evoluc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3" l="1"/>
  <c r="G47" i="3" l="1"/>
  <c r="H45" i="3"/>
  <c r="H44" i="3"/>
  <c r="H43" i="3"/>
  <c r="H42" i="3"/>
  <c r="H41" i="3"/>
  <c r="H40" i="3"/>
  <c r="H39" i="3"/>
  <c r="G40" i="3"/>
  <c r="E45" i="3"/>
  <c r="E44" i="3"/>
  <c r="E43" i="3"/>
  <c r="E42" i="3"/>
  <c r="E41" i="3"/>
  <c r="E40" i="3"/>
  <c r="E39" i="3"/>
  <c r="D39" i="3"/>
  <c r="C47" i="3" l="1"/>
  <c r="B47" i="3"/>
  <c r="D44" i="3"/>
  <c r="D43" i="3"/>
  <c r="D42" i="3"/>
  <c r="D41" i="3"/>
  <c r="D40" i="3"/>
  <c r="B32" i="3"/>
  <c r="B31" i="3"/>
  <c r="J40" i="3" l="1"/>
  <c r="I39" i="3"/>
  <c r="E47" i="3"/>
  <c r="G41" i="3"/>
  <c r="D47" i="3"/>
  <c r="F47" i="3"/>
  <c r="J47" i="3" s="1"/>
  <c r="G42" i="3"/>
  <c r="G43" i="3"/>
  <c r="I47" i="3" l="1"/>
  <c r="I40" i="3"/>
  <c r="I43" i="3"/>
  <c r="I42" i="3"/>
  <c r="I41" i="3"/>
  <c r="J39" i="3"/>
  <c r="H47" i="3" l="1"/>
  <c r="J42" i="3"/>
  <c r="J41" i="3"/>
  <c r="J43" i="3"/>
</calcChain>
</file>

<file path=xl/sharedStrings.xml><?xml version="1.0" encoding="utf-8"?>
<sst xmlns="http://schemas.openxmlformats.org/spreadsheetml/2006/main" count="59" uniqueCount="40">
  <si>
    <t>Municipalidad</t>
  </si>
  <si>
    <t>Azul Networks</t>
  </si>
  <si>
    <t>Tecnovision</t>
  </si>
  <si>
    <t>Videotel</t>
  </si>
  <si>
    <t>Warinet</t>
  </si>
  <si>
    <t>Google</t>
  </si>
  <si>
    <t>Mb</t>
  </si>
  <si>
    <t>%</t>
  </si>
  <si>
    <t>Precio USD / Mb</t>
  </si>
  <si>
    <t>Capacidad disponible - Mb</t>
  </si>
  <si>
    <t>Reporte CABASE</t>
  </si>
  <si>
    <t>Contratación SYT</t>
  </si>
  <si>
    <t>Miembro</t>
  </si>
  <si>
    <t>Flujos de Transporte</t>
  </si>
  <si>
    <t xml:space="preserve">Distribucion del transporte </t>
  </si>
  <si>
    <t>Tráfico tomado del IXP</t>
  </si>
  <si>
    <t>Capacidad a facturar</t>
  </si>
  <si>
    <t>Abono a facturar</t>
  </si>
  <si>
    <t>Precio equivalente</t>
  </si>
  <si>
    <t>USD</t>
  </si>
  <si>
    <t>USD / Mb</t>
  </si>
  <si>
    <t>TOTAL</t>
  </si>
  <si>
    <t>UNJU</t>
  </si>
  <si>
    <t>Total IXP</t>
  </si>
  <si>
    <t>Capacidad contratada - Mb</t>
  </si>
  <si>
    <t>Capacidad Utilizada - Observium</t>
  </si>
  <si>
    <t>Abono contratado (USD)</t>
  </si>
  <si>
    <t>Observium</t>
  </si>
  <si>
    <t>Transporte BUE SZP</t>
  </si>
  <si>
    <t>Transporte Google</t>
  </si>
  <si>
    <t>Rendimiento IXP - tráfico no cobrado</t>
  </si>
  <si>
    <t>95% Mb</t>
  </si>
  <si>
    <t>Consumos Abril 2020 - Medición 23-03-2020 al 22-04-2020</t>
  </si>
  <si>
    <t>Transporte</t>
  </si>
  <si>
    <t>San Pedro</t>
  </si>
  <si>
    <t>Transporte  total</t>
  </si>
  <si>
    <t>Azultel</t>
  </si>
  <si>
    <t>Muni</t>
  </si>
  <si>
    <t>Mb pico</t>
  </si>
  <si>
    <t>Se elimina pico de 400Mb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</si>
</sst>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164" fontId="0" fillId="0" borderId="13" xfId="1" applyNumberFormat="1" applyFont="1" applyBorder="1" applyAlignment="1">
      <alignment horizontal="right" wrapText="1"/>
    </xf>
    <xf numFmtId="164" fontId="0" fillId="0" borderId="14" xfId="1" applyNumberFormat="1" applyFont="1" applyBorder="1" applyAlignment="1">
      <alignment horizontal="right" wrapText="1"/>
    </xf>
    <xf numFmtId="43" fontId="4" fillId="0" borderId="15" xfId="0" applyNumberFormat="1" applyFont="1" applyBorder="1"/>
    <xf numFmtId="164" fontId="0" fillId="0" borderId="1" xfId="1" applyNumberFormat="1" applyFont="1" applyBorder="1" applyAlignment="1">
      <alignment horizontal="right" wrapText="1"/>
    </xf>
    <xf numFmtId="0" fontId="0" fillId="0" borderId="16" xfId="0" applyBorder="1"/>
    <xf numFmtId="0" fontId="0" fillId="0" borderId="8" xfId="0" applyBorder="1"/>
    <xf numFmtId="17" fontId="0" fillId="0" borderId="17" xfId="0" applyNumberFormat="1" applyBorder="1"/>
    <xf numFmtId="17" fontId="0" fillId="0" borderId="18" xfId="0" applyNumberFormat="1" applyBorder="1"/>
    <xf numFmtId="17" fontId="0" fillId="0" borderId="19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left"/>
    </xf>
    <xf numFmtId="43" fontId="4" fillId="2" borderId="1" xfId="1" applyNumberFormat="1" applyFont="1" applyFill="1" applyBorder="1"/>
    <xf numFmtId="164" fontId="4" fillId="2" borderId="1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right" wrapText="1"/>
    </xf>
    <xf numFmtId="0" fontId="5" fillId="0" borderId="17" xfId="0" applyFont="1" applyBorder="1" applyAlignment="1"/>
    <xf numFmtId="0" fontId="5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wrapText="1"/>
    </xf>
    <xf numFmtId="164" fontId="0" fillId="2" borderId="13" xfId="1" applyNumberFormat="1" applyFont="1" applyFill="1" applyBorder="1" applyAlignment="1">
      <alignment horizontal="right" wrapText="1"/>
    </xf>
    <xf numFmtId="164" fontId="0" fillId="2" borderId="14" xfId="1" applyNumberFormat="1" applyFont="1" applyFill="1" applyBorder="1" applyAlignment="1">
      <alignment horizontal="right" wrapText="1"/>
    </xf>
    <xf numFmtId="10" fontId="0" fillId="0" borderId="15" xfId="2" applyNumberFormat="1" applyFont="1" applyBorder="1" applyAlignment="1">
      <alignment horizontal="right" wrapText="1"/>
    </xf>
    <xf numFmtId="164" fontId="0" fillId="2" borderId="25" xfId="1" applyNumberFormat="1" applyFont="1" applyFill="1" applyBorder="1" applyAlignment="1">
      <alignment horizontal="right" wrapText="1"/>
    </xf>
    <xf numFmtId="9" fontId="4" fillId="0" borderId="14" xfId="2" applyFont="1" applyBorder="1" applyAlignment="1">
      <alignment horizontal="right" wrapText="1"/>
    </xf>
    <xf numFmtId="0" fontId="0" fillId="0" borderId="26" xfId="0" applyFont="1" applyBorder="1" applyAlignment="1">
      <alignment wrapText="1"/>
    </xf>
    <xf numFmtId="164" fontId="0" fillId="2" borderId="8" xfId="1" applyNumberFormat="1" applyFont="1" applyFill="1" applyBorder="1" applyAlignment="1">
      <alignment horizontal="right" wrapText="1"/>
    </xf>
    <xf numFmtId="164" fontId="0" fillId="2" borderId="1" xfId="1" applyNumberFormat="1" applyFont="1" applyFill="1" applyBorder="1" applyAlignment="1">
      <alignment horizontal="right" wrapText="1"/>
    </xf>
    <xf numFmtId="164" fontId="0" fillId="2" borderId="18" xfId="1" applyNumberFormat="1" applyFont="1" applyFill="1" applyBorder="1" applyAlignment="1">
      <alignment horizontal="right" wrapText="1"/>
    </xf>
    <xf numFmtId="0" fontId="5" fillId="0" borderId="27" xfId="0" applyFont="1" applyBorder="1" applyAlignment="1">
      <alignment horizontal="right" wrapText="1"/>
    </xf>
    <xf numFmtId="164" fontId="5" fillId="0" borderId="28" xfId="1" applyNumberFormat="1" applyFont="1" applyBorder="1" applyAlignment="1">
      <alignment horizontal="right" wrapText="1"/>
    </xf>
    <xf numFmtId="164" fontId="5" fillId="0" borderId="29" xfId="1" applyNumberFormat="1" applyFont="1" applyBorder="1" applyAlignment="1">
      <alignment horizontal="right" wrapText="1"/>
    </xf>
    <xf numFmtId="9" fontId="5" fillId="0" borderId="30" xfId="2" applyFont="1" applyBorder="1" applyAlignment="1">
      <alignment horizontal="right" wrapText="1"/>
    </xf>
    <xf numFmtId="164" fontId="5" fillId="0" borderId="27" xfId="1" applyNumberFormat="1" applyFont="1" applyBorder="1" applyAlignment="1">
      <alignment horizontal="right" wrapText="1"/>
    </xf>
    <xf numFmtId="9" fontId="5" fillId="0" borderId="29" xfId="2" applyFont="1" applyBorder="1" applyAlignment="1">
      <alignment horizontal="right" wrapText="1"/>
    </xf>
    <xf numFmtId="43" fontId="5" fillId="0" borderId="3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9" fontId="5" fillId="0" borderId="5" xfId="2" applyFont="1" applyBorder="1" applyAlignment="1">
      <alignment horizontal="center"/>
    </xf>
    <xf numFmtId="9" fontId="5" fillId="0" borderId="6" xfId="2" applyFont="1" applyBorder="1" applyAlignment="1">
      <alignment horizontal="center"/>
    </xf>
    <xf numFmtId="9" fontId="5" fillId="0" borderId="7" xfId="2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" fontId="0" fillId="0" borderId="0" xfId="0" applyNumberFormat="1" applyBorder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15</xdr:col>
      <xdr:colOff>65227</xdr:colOff>
      <xdr:row>23</xdr:row>
      <xdr:rowOff>94768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125"/>
          <a:ext cx="11580952" cy="3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15</xdr:col>
      <xdr:colOff>93799</xdr:colOff>
      <xdr:row>72</xdr:row>
      <xdr:rowOff>85238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01300"/>
          <a:ext cx="11609524" cy="38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15</xdr:col>
      <xdr:colOff>65227</xdr:colOff>
      <xdr:row>95</xdr:row>
      <xdr:rowOff>94762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782800"/>
          <a:ext cx="11580952" cy="3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15</xdr:col>
      <xdr:colOff>65227</xdr:colOff>
      <xdr:row>118</xdr:row>
      <xdr:rowOff>56667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9164300"/>
          <a:ext cx="11580952" cy="38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15</xdr:col>
      <xdr:colOff>103322</xdr:colOff>
      <xdr:row>142</xdr:row>
      <xdr:rowOff>66190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736300"/>
          <a:ext cx="11619047" cy="38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15</xdr:col>
      <xdr:colOff>93799</xdr:colOff>
      <xdr:row>166</xdr:row>
      <xdr:rowOff>75714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8308300"/>
          <a:ext cx="11609524" cy="3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46"/>
  <sheetViews>
    <sheetView tabSelected="1" topLeftCell="A28" workbookViewId="0">
      <selection activeCell="L35" sqref="L35"/>
    </sheetView>
  </sheetViews>
  <sheetFormatPr defaultRowHeight="15" x14ac:dyDescent="0.25"/>
  <cols>
    <col min="1" max="1" width="30.140625" bestFit="1" customWidth="1"/>
    <col min="2" max="4" width="10.5703125" bestFit="1" customWidth="1"/>
    <col min="5" max="5" width="11.7109375" bestFit="1" customWidth="1"/>
    <col min="6" max="6" width="11.140625" bestFit="1" customWidth="1"/>
    <col min="7" max="7" width="10" bestFit="1" customWidth="1"/>
    <col min="9" max="9" width="14" customWidth="1"/>
  </cols>
  <sheetData>
    <row r="3" spans="1:1" x14ac:dyDescent="0.25">
      <c r="A3" t="s">
        <v>33</v>
      </c>
    </row>
    <row r="27" spans="1:15" ht="15.75" thickBot="1" x14ac:dyDescent="0.3"/>
    <row r="28" spans="1:15" ht="19.5" thickBot="1" x14ac:dyDescent="0.35">
      <c r="A28" s="59" t="s">
        <v>32</v>
      </c>
      <c r="B28" s="60"/>
      <c r="C28" s="60"/>
      <c r="D28" s="60"/>
      <c r="E28" s="60"/>
      <c r="F28" s="60"/>
      <c r="G28" s="60"/>
      <c r="H28" s="60"/>
      <c r="I28" s="60"/>
      <c r="J28" s="61"/>
    </row>
    <row r="30" spans="1:15" x14ac:dyDescent="0.25">
      <c r="A30" s="33" t="s">
        <v>8</v>
      </c>
      <c r="B30" s="34">
        <v>3.7</v>
      </c>
      <c r="C30" s="3"/>
      <c r="E30" s="2"/>
      <c r="F30" s="2"/>
      <c r="G30" s="3"/>
      <c r="H30" s="3"/>
      <c r="I30" s="3"/>
      <c r="J30" s="3"/>
    </row>
    <row r="31" spans="1:15" x14ac:dyDescent="0.25">
      <c r="A31" s="33" t="s">
        <v>24</v>
      </c>
      <c r="B31" s="35">
        <f>6*1024</f>
        <v>6144</v>
      </c>
      <c r="C31" s="3"/>
      <c r="E31" s="2"/>
      <c r="F31" s="2"/>
      <c r="G31" s="6"/>
      <c r="H31" s="6"/>
      <c r="I31" s="6"/>
      <c r="J31" s="6"/>
    </row>
    <row r="32" spans="1:15" x14ac:dyDescent="0.25">
      <c r="A32" s="33" t="s">
        <v>9</v>
      </c>
      <c r="B32" s="35">
        <f>7*1024</f>
        <v>7168</v>
      </c>
      <c r="C32" s="3"/>
      <c r="G32" s="6"/>
      <c r="H32" s="6"/>
      <c r="I32" s="6"/>
      <c r="J32" s="6"/>
      <c r="K32" s="6"/>
      <c r="L32" s="36"/>
      <c r="M32" s="2"/>
      <c r="N32" s="4"/>
      <c r="O32" s="4"/>
    </row>
    <row r="33" spans="1:15" x14ac:dyDescent="0.25">
      <c r="A33" s="33" t="s">
        <v>25</v>
      </c>
      <c r="B33" s="35">
        <v>6620</v>
      </c>
      <c r="C33" s="3"/>
      <c r="E33" s="2"/>
      <c r="F33" s="2"/>
      <c r="G33" s="6"/>
      <c r="H33" s="6"/>
      <c r="I33" s="6"/>
      <c r="J33" s="6"/>
      <c r="K33" s="6"/>
      <c r="L33" s="36"/>
      <c r="M33" s="5"/>
      <c r="N33" s="4"/>
      <c r="O33" s="4"/>
    </row>
    <row r="34" spans="1:15" x14ac:dyDescent="0.25">
      <c r="A34" s="33" t="s">
        <v>26</v>
      </c>
      <c r="B34" s="35">
        <f>+B30*B31</f>
        <v>22732.800000000003</v>
      </c>
      <c r="C34" s="3"/>
      <c r="E34" s="2"/>
      <c r="F34" s="71"/>
      <c r="G34" s="2"/>
      <c r="H34" s="6"/>
      <c r="I34" s="6"/>
      <c r="J34" s="6"/>
    </row>
    <row r="35" spans="1:15" ht="15.75" thickBot="1" x14ac:dyDescent="0.3">
      <c r="A35" s="7"/>
      <c r="B35" s="4"/>
      <c r="C35" s="4"/>
      <c r="D35" s="4"/>
      <c r="E35" s="4"/>
      <c r="F35" s="4"/>
      <c r="G35" s="4"/>
      <c r="H35" s="4"/>
      <c r="I35" s="4"/>
      <c r="J35" s="4"/>
    </row>
    <row r="36" spans="1:15" ht="15.75" thickBot="1" x14ac:dyDescent="0.3">
      <c r="A36" s="8"/>
      <c r="B36" s="62" t="s">
        <v>10</v>
      </c>
      <c r="C36" s="63"/>
      <c r="D36" s="63"/>
      <c r="E36" s="64"/>
      <c r="F36" s="37" t="s">
        <v>27</v>
      </c>
      <c r="G36" s="65" t="s">
        <v>11</v>
      </c>
      <c r="H36" s="66"/>
      <c r="I36" s="66"/>
      <c r="J36" s="67"/>
    </row>
    <row r="37" spans="1:15" ht="45" x14ac:dyDescent="0.25">
      <c r="A37" s="57" t="s">
        <v>12</v>
      </c>
      <c r="B37" s="9" t="s">
        <v>28</v>
      </c>
      <c r="C37" s="10" t="s">
        <v>29</v>
      </c>
      <c r="D37" s="10" t="s">
        <v>35</v>
      </c>
      <c r="E37" s="11" t="s">
        <v>14</v>
      </c>
      <c r="F37" s="38" t="s">
        <v>15</v>
      </c>
      <c r="G37" s="9" t="s">
        <v>16</v>
      </c>
      <c r="H37" s="10" t="s">
        <v>17</v>
      </c>
      <c r="I37" s="10" t="s">
        <v>30</v>
      </c>
      <c r="J37" s="12" t="s">
        <v>18</v>
      </c>
    </row>
    <row r="38" spans="1:15" ht="15.75" thickBot="1" x14ac:dyDescent="0.3">
      <c r="A38" s="58"/>
      <c r="B38" s="13" t="s">
        <v>31</v>
      </c>
      <c r="C38" s="14" t="s">
        <v>31</v>
      </c>
      <c r="D38" s="14" t="s">
        <v>6</v>
      </c>
      <c r="E38" s="15" t="s">
        <v>7</v>
      </c>
      <c r="F38" s="39" t="s">
        <v>38</v>
      </c>
      <c r="G38" s="13" t="s">
        <v>6</v>
      </c>
      <c r="H38" s="14" t="s">
        <v>19</v>
      </c>
      <c r="I38" s="14" t="s">
        <v>7</v>
      </c>
      <c r="J38" s="16" t="s">
        <v>20</v>
      </c>
    </row>
    <row r="39" spans="1:15" x14ac:dyDescent="0.25">
      <c r="A39" s="1" t="s">
        <v>0</v>
      </c>
      <c r="B39" s="40">
        <v>24.8</v>
      </c>
      <c r="C39" s="41">
        <v>1.9</v>
      </c>
      <c r="D39" s="18">
        <f>+B39+C39</f>
        <v>26.7</v>
      </c>
      <c r="E39" s="42">
        <f>+D39/$B$47</f>
        <v>4.4800912797624045E-3</v>
      </c>
      <c r="F39" s="43">
        <v>197</v>
      </c>
      <c r="G39" s="17">
        <v>100</v>
      </c>
      <c r="H39" s="18">
        <f>+G39*$B$30</f>
        <v>370</v>
      </c>
      <c r="I39" s="44">
        <f t="shared" ref="I39:I44" si="0">+(F39-G39)/G39</f>
        <v>0.97</v>
      </c>
      <c r="J39" s="19">
        <f t="shared" ref="J39:J44" si="1">+H39/F39</f>
        <v>1.8781725888324874</v>
      </c>
    </row>
    <row r="40" spans="1:15" x14ac:dyDescent="0.25">
      <c r="A40" s="1" t="s">
        <v>1</v>
      </c>
      <c r="B40" s="46">
        <v>117.3</v>
      </c>
      <c r="C40" s="47">
        <v>10.1</v>
      </c>
      <c r="D40" s="20">
        <f t="shared" ref="D40:D44" si="2">+B40+C40</f>
        <v>127.39999999999999</v>
      </c>
      <c r="E40" s="42">
        <f t="shared" ref="E40:E45" si="3">+D40/$B$47</f>
        <v>2.1376914945383158E-2</v>
      </c>
      <c r="F40" s="48">
        <v>200</v>
      </c>
      <c r="G40" s="17">
        <f>+D40</f>
        <v>127.39999999999999</v>
      </c>
      <c r="H40" s="18">
        <f t="shared" ref="H40:H45" si="4">+G40*$B$30</f>
        <v>471.38</v>
      </c>
      <c r="I40" s="44">
        <f t="shared" si="0"/>
        <v>0.56985871271585564</v>
      </c>
      <c r="J40" s="19">
        <f t="shared" si="1"/>
        <v>2.3569</v>
      </c>
      <c r="K40" s="72" t="s">
        <v>39</v>
      </c>
    </row>
    <row r="41" spans="1:15" x14ac:dyDescent="0.25">
      <c r="A41" s="1" t="s">
        <v>2</v>
      </c>
      <c r="B41" s="46">
        <v>2349.5</v>
      </c>
      <c r="C41" s="47">
        <v>254.5</v>
      </c>
      <c r="D41" s="20">
        <f>+B41+C41</f>
        <v>2604</v>
      </c>
      <c r="E41" s="42">
        <f t="shared" si="3"/>
        <v>0.4369347450375019</v>
      </c>
      <c r="F41" s="48">
        <v>3940</v>
      </c>
      <c r="G41" s="17">
        <f t="shared" ref="G41:G43" si="5">+D41</f>
        <v>2604</v>
      </c>
      <c r="H41" s="18">
        <f t="shared" si="4"/>
        <v>9634.8000000000011</v>
      </c>
      <c r="I41" s="44">
        <f t="shared" si="0"/>
        <v>0.51305683563748083</v>
      </c>
      <c r="J41" s="19">
        <f t="shared" si="1"/>
        <v>2.4453807106598986</v>
      </c>
    </row>
    <row r="42" spans="1:15" x14ac:dyDescent="0.25">
      <c r="A42" s="1" t="s">
        <v>3</v>
      </c>
      <c r="B42" s="46">
        <v>2631.9</v>
      </c>
      <c r="C42" s="47">
        <v>254.4</v>
      </c>
      <c r="D42" s="20">
        <f t="shared" si="2"/>
        <v>2886.3</v>
      </c>
      <c r="E42" s="42">
        <f t="shared" si="3"/>
        <v>0.48430290115274266</v>
      </c>
      <c r="F42" s="48">
        <v>3980</v>
      </c>
      <c r="G42" s="17">
        <f t="shared" si="5"/>
        <v>2886.3</v>
      </c>
      <c r="H42" s="18">
        <f t="shared" si="4"/>
        <v>10679.310000000001</v>
      </c>
      <c r="I42" s="44">
        <f t="shared" si="0"/>
        <v>0.37892803935834796</v>
      </c>
      <c r="J42" s="19">
        <f t="shared" si="1"/>
        <v>2.6832437185929652</v>
      </c>
    </row>
    <row r="43" spans="1:15" x14ac:dyDescent="0.25">
      <c r="A43" s="1" t="s">
        <v>4</v>
      </c>
      <c r="B43" s="46">
        <v>275.3</v>
      </c>
      <c r="C43" s="47">
        <v>39.200000000000003</v>
      </c>
      <c r="D43" s="20">
        <f t="shared" si="2"/>
        <v>314.5</v>
      </c>
      <c r="E43" s="42">
        <f t="shared" si="3"/>
        <v>5.2771112639897984E-2</v>
      </c>
      <c r="F43" s="48">
        <v>461</v>
      </c>
      <c r="G43" s="17">
        <f t="shared" si="5"/>
        <v>314.5</v>
      </c>
      <c r="H43" s="18">
        <f t="shared" si="4"/>
        <v>1163.6500000000001</v>
      </c>
      <c r="I43" s="44">
        <f t="shared" si="0"/>
        <v>0.46581875993640698</v>
      </c>
      <c r="J43" s="19">
        <f t="shared" si="1"/>
        <v>2.5241865509761392</v>
      </c>
    </row>
    <row r="44" spans="1:15" x14ac:dyDescent="0.25">
      <c r="A44" s="1" t="s">
        <v>22</v>
      </c>
      <c r="B44" s="46">
        <v>0</v>
      </c>
      <c r="C44" s="47">
        <v>1</v>
      </c>
      <c r="D44" s="20">
        <f t="shared" si="2"/>
        <v>1</v>
      </c>
      <c r="E44" s="42">
        <f t="shared" si="3"/>
        <v>1.6779368088997768E-4</v>
      </c>
      <c r="F44" s="48">
        <v>22</v>
      </c>
      <c r="G44" s="17">
        <v>100</v>
      </c>
      <c r="H44" s="18">
        <f t="shared" si="4"/>
        <v>370</v>
      </c>
      <c r="I44" s="44"/>
      <c r="J44" s="19"/>
    </row>
    <row r="45" spans="1:15" x14ac:dyDescent="0.25">
      <c r="A45" s="45" t="s">
        <v>34</v>
      </c>
      <c r="B45" s="46"/>
      <c r="C45" s="47"/>
      <c r="D45" s="20"/>
      <c r="E45" s="42">
        <f t="shared" si="3"/>
        <v>0</v>
      </c>
      <c r="F45" s="48"/>
      <c r="G45" s="17"/>
      <c r="H45" s="18">
        <f t="shared" si="4"/>
        <v>0</v>
      </c>
      <c r="I45" s="44"/>
      <c r="J45" s="19"/>
    </row>
    <row r="46" spans="1:15" ht="15.75" thickBot="1" x14ac:dyDescent="0.3">
      <c r="A46" s="21" t="s">
        <v>5</v>
      </c>
      <c r="B46" s="46">
        <v>560.9</v>
      </c>
      <c r="C46" s="47"/>
      <c r="D46" s="20"/>
      <c r="E46" s="42"/>
      <c r="F46" s="48"/>
      <c r="G46" s="17"/>
      <c r="H46" s="18"/>
      <c r="I46" s="44"/>
      <c r="J46" s="19"/>
    </row>
    <row r="47" spans="1:15" s="56" customFormat="1" ht="15.75" thickBot="1" x14ac:dyDescent="0.3">
      <c r="A47" s="49" t="s">
        <v>21</v>
      </c>
      <c r="B47" s="50">
        <f t="shared" ref="B47:H47" si="6">SUM(B39:B46)</f>
        <v>5959.7</v>
      </c>
      <c r="C47" s="51">
        <f t="shared" si="6"/>
        <v>561.1</v>
      </c>
      <c r="D47" s="51">
        <f t="shared" si="6"/>
        <v>5959.9</v>
      </c>
      <c r="E47" s="52">
        <f t="shared" si="6"/>
        <v>1.0000335587361782</v>
      </c>
      <c r="F47" s="53">
        <f t="shared" si="6"/>
        <v>8800</v>
      </c>
      <c r="G47" s="51">
        <f t="shared" si="6"/>
        <v>6132.2000000000007</v>
      </c>
      <c r="H47" s="51">
        <f t="shared" si="6"/>
        <v>22689.140000000003</v>
      </c>
      <c r="I47" s="54">
        <f>+(F47-G47)/G47</f>
        <v>0.4350477805681483</v>
      </c>
      <c r="J47" s="55">
        <f>+H47/F47</f>
        <v>2.5783113636363639</v>
      </c>
    </row>
    <row r="52" spans="1:1" x14ac:dyDescent="0.25">
      <c r="A52" t="s">
        <v>36</v>
      </c>
    </row>
    <row r="75" spans="1:1" x14ac:dyDescent="0.25">
      <c r="A75" t="s">
        <v>4</v>
      </c>
    </row>
    <row r="98" spans="1:1" x14ac:dyDescent="0.25">
      <c r="A98" t="s">
        <v>37</v>
      </c>
    </row>
    <row r="122" spans="1:1" x14ac:dyDescent="0.25">
      <c r="A122" t="s">
        <v>3</v>
      </c>
    </row>
    <row r="146" spans="1:1" x14ac:dyDescent="0.25">
      <c r="A146" t="s">
        <v>2</v>
      </c>
    </row>
  </sheetData>
  <mergeCells count="4">
    <mergeCell ref="A37:A38"/>
    <mergeCell ref="B36:E36"/>
    <mergeCell ref="G36:J36"/>
    <mergeCell ref="A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11" sqref="L11"/>
    </sheetView>
  </sheetViews>
  <sheetFormatPr defaultRowHeight="15" x14ac:dyDescent="0.25"/>
  <cols>
    <col min="1" max="1" width="7.42578125" bestFit="1" customWidth="1"/>
    <col min="2" max="2" width="10.5703125" bestFit="1" customWidth="1"/>
    <col min="3" max="3" width="7.85546875" bestFit="1" customWidth="1"/>
    <col min="4" max="4" width="11" customWidth="1"/>
    <col min="5" max="5" width="7.85546875" bestFit="1" customWidth="1"/>
    <col min="6" max="6" width="10.5703125" bestFit="1" customWidth="1"/>
    <col min="7" max="7" width="7.85546875" bestFit="1" customWidth="1"/>
  </cols>
  <sheetData>
    <row r="2" spans="1:7" ht="15.75" thickBot="1" x14ac:dyDescent="0.3"/>
    <row r="3" spans="1:7" x14ac:dyDescent="0.25">
      <c r="B3" s="69" t="s">
        <v>3</v>
      </c>
      <c r="C3" s="70"/>
      <c r="D3" s="70" t="s">
        <v>2</v>
      </c>
      <c r="E3" s="70"/>
      <c r="F3" s="70" t="s">
        <v>23</v>
      </c>
      <c r="G3" s="68"/>
    </row>
    <row r="4" spans="1:7" ht="45" x14ac:dyDescent="0.25">
      <c r="B4" s="9" t="s">
        <v>13</v>
      </c>
      <c r="C4" s="10" t="s">
        <v>15</v>
      </c>
      <c r="D4" s="10" t="s">
        <v>13</v>
      </c>
      <c r="E4" s="10" t="s">
        <v>15</v>
      </c>
      <c r="F4" s="10" t="s">
        <v>13</v>
      </c>
      <c r="G4" s="11" t="s">
        <v>15</v>
      </c>
    </row>
    <row r="5" spans="1:7" ht="15.75" thickBot="1" x14ac:dyDescent="0.3">
      <c r="B5" s="13" t="s">
        <v>6</v>
      </c>
      <c r="C5" s="14" t="s">
        <v>6</v>
      </c>
      <c r="D5" s="14" t="s">
        <v>6</v>
      </c>
      <c r="E5" s="14" t="s">
        <v>6</v>
      </c>
      <c r="F5" s="14" t="s">
        <v>6</v>
      </c>
      <c r="G5" s="15" t="s">
        <v>6</v>
      </c>
    </row>
    <row r="6" spans="1:7" x14ac:dyDescent="0.25">
      <c r="A6" s="23">
        <v>43922</v>
      </c>
      <c r="B6" s="26">
        <v>3305</v>
      </c>
      <c r="C6" s="27">
        <v>4496</v>
      </c>
      <c r="D6" s="27">
        <v>2950</v>
      </c>
      <c r="E6" s="27">
        <v>4138</v>
      </c>
      <c r="F6" s="27">
        <v>7483</v>
      </c>
      <c r="G6" s="28">
        <v>9368</v>
      </c>
    </row>
    <row r="7" spans="1:7" x14ac:dyDescent="0.25">
      <c r="A7" s="24">
        <v>43891</v>
      </c>
      <c r="B7" s="22">
        <v>2268</v>
      </c>
      <c r="C7" s="1">
        <v>3772</v>
      </c>
      <c r="D7" s="1">
        <v>2334</v>
      </c>
      <c r="E7" s="1">
        <v>3580</v>
      </c>
      <c r="F7" s="1">
        <v>6169</v>
      </c>
      <c r="G7" s="29">
        <v>8001</v>
      </c>
    </row>
    <row r="8" spans="1:7" x14ac:dyDescent="0.25">
      <c r="A8" s="24">
        <v>43862</v>
      </c>
      <c r="B8" s="22">
        <v>1842</v>
      </c>
      <c r="C8" s="1">
        <v>2803</v>
      </c>
      <c r="D8" s="1">
        <v>1407</v>
      </c>
      <c r="E8" s="1">
        <v>2302</v>
      </c>
      <c r="F8" s="1">
        <v>4140</v>
      </c>
      <c r="G8" s="29">
        <v>5750</v>
      </c>
    </row>
    <row r="9" spans="1:7" x14ac:dyDescent="0.25">
      <c r="A9" s="24">
        <v>43831</v>
      </c>
      <c r="B9" s="22">
        <v>1896</v>
      </c>
      <c r="C9" s="1">
        <v>2853</v>
      </c>
      <c r="D9" s="1">
        <v>1448</v>
      </c>
      <c r="E9" s="1">
        <v>2340</v>
      </c>
      <c r="F9" s="1">
        <v>4478</v>
      </c>
      <c r="G9" s="29">
        <v>6030</v>
      </c>
    </row>
    <row r="10" spans="1:7" x14ac:dyDescent="0.25">
      <c r="A10" s="24">
        <v>43800</v>
      </c>
      <c r="B10" s="22">
        <v>1684</v>
      </c>
      <c r="C10" s="1">
        <v>2627</v>
      </c>
      <c r="D10" s="1">
        <v>1587</v>
      </c>
      <c r="E10" s="1">
        <v>2743</v>
      </c>
      <c r="F10" s="1">
        <v>4349</v>
      </c>
      <c r="G10" s="29">
        <v>6270</v>
      </c>
    </row>
    <row r="11" spans="1:7" x14ac:dyDescent="0.25">
      <c r="A11" s="24">
        <v>43770</v>
      </c>
      <c r="B11" s="22">
        <v>1427</v>
      </c>
      <c r="C11" s="1">
        <v>2437</v>
      </c>
      <c r="D11" s="1">
        <v>1291</v>
      </c>
      <c r="E11" s="1">
        <v>2461</v>
      </c>
      <c r="F11" s="1">
        <v>3615</v>
      </c>
      <c r="G11" s="29">
        <v>5740</v>
      </c>
    </row>
    <row r="12" spans="1:7" x14ac:dyDescent="0.25">
      <c r="A12" s="24">
        <v>43739</v>
      </c>
      <c r="B12" s="22">
        <v>1114</v>
      </c>
      <c r="C12" s="1">
        <v>2078</v>
      </c>
      <c r="D12" s="1">
        <v>383</v>
      </c>
      <c r="E12" s="1">
        <v>930</v>
      </c>
      <c r="F12" s="1">
        <v>2388</v>
      </c>
      <c r="G12" s="29">
        <v>3854</v>
      </c>
    </row>
    <row r="13" spans="1:7" x14ac:dyDescent="0.25">
      <c r="A13" s="24">
        <v>43709</v>
      </c>
      <c r="B13" s="22">
        <v>1050</v>
      </c>
      <c r="C13" s="1">
        <v>2015</v>
      </c>
      <c r="D13" s="1">
        <v>420</v>
      </c>
      <c r="E13" s="1">
        <v>966</v>
      </c>
      <c r="F13" s="1">
        <v>2371</v>
      </c>
      <c r="G13" s="29">
        <v>3836</v>
      </c>
    </row>
    <row r="14" spans="1:7" x14ac:dyDescent="0.25">
      <c r="A14" s="24">
        <v>43678</v>
      </c>
      <c r="B14" s="22">
        <v>1400</v>
      </c>
      <c r="C14" s="1">
        <v>2065</v>
      </c>
      <c r="D14" s="1">
        <v>716</v>
      </c>
      <c r="E14" s="1">
        <v>1041</v>
      </c>
      <c r="F14" s="1">
        <v>2978</v>
      </c>
      <c r="G14" s="29">
        <v>3986</v>
      </c>
    </row>
    <row r="15" spans="1:7" x14ac:dyDescent="0.25">
      <c r="A15" s="24">
        <v>43647</v>
      </c>
      <c r="B15" s="22">
        <v>1396</v>
      </c>
      <c r="C15" s="1">
        <v>2313</v>
      </c>
      <c r="D15" s="1">
        <v>501</v>
      </c>
      <c r="E15" s="1">
        <v>1043</v>
      </c>
      <c r="F15" s="1">
        <v>2797</v>
      </c>
      <c r="G15" s="29">
        <v>4180</v>
      </c>
    </row>
    <row r="16" spans="1:7" x14ac:dyDescent="0.25">
      <c r="A16" s="24">
        <v>43617</v>
      </c>
      <c r="B16" s="22">
        <v>1425</v>
      </c>
      <c r="C16" s="1">
        <v>2212</v>
      </c>
      <c r="D16" s="1">
        <v>472</v>
      </c>
      <c r="E16" s="1">
        <v>967</v>
      </c>
      <c r="F16" s="1">
        <v>2698</v>
      </c>
      <c r="G16" s="29">
        <v>3869</v>
      </c>
    </row>
    <row r="17" spans="1:7" x14ac:dyDescent="0.25">
      <c r="A17" s="24">
        <v>43586</v>
      </c>
      <c r="B17" s="22">
        <v>1109</v>
      </c>
      <c r="C17" s="1">
        <v>1947</v>
      </c>
      <c r="D17" s="1">
        <v>400</v>
      </c>
      <c r="E17" s="1">
        <v>901</v>
      </c>
      <c r="F17" s="1">
        <v>2172</v>
      </c>
      <c r="G17" s="29">
        <v>3377</v>
      </c>
    </row>
    <row r="18" spans="1:7" x14ac:dyDescent="0.25">
      <c r="A18" s="24">
        <v>43556</v>
      </c>
      <c r="B18" s="22">
        <v>1061</v>
      </c>
      <c r="C18" s="1">
        <v>1703</v>
      </c>
      <c r="D18" s="1">
        <v>505</v>
      </c>
      <c r="E18" s="1">
        <v>852</v>
      </c>
      <c r="F18" s="1">
        <v>2264</v>
      </c>
      <c r="G18" s="29">
        <v>3028</v>
      </c>
    </row>
    <row r="19" spans="1:7" x14ac:dyDescent="0.25">
      <c r="A19" s="24">
        <v>43525</v>
      </c>
      <c r="B19" s="22"/>
      <c r="C19" s="1">
        <v>1661</v>
      </c>
      <c r="D19" s="1"/>
      <c r="E19" s="1">
        <v>801</v>
      </c>
      <c r="F19" s="1"/>
      <c r="G19" s="29">
        <v>2897</v>
      </c>
    </row>
    <row r="20" spans="1:7" x14ac:dyDescent="0.25">
      <c r="A20" s="24">
        <v>43497</v>
      </c>
      <c r="B20" s="22"/>
      <c r="C20" s="1">
        <v>1694</v>
      </c>
      <c r="D20" s="1"/>
      <c r="E20" s="1">
        <v>808</v>
      </c>
      <c r="F20" s="1"/>
      <c r="G20" s="29">
        <v>2906</v>
      </c>
    </row>
    <row r="21" spans="1:7" x14ac:dyDescent="0.25">
      <c r="A21" s="24">
        <v>43466</v>
      </c>
      <c r="B21" s="22"/>
      <c r="C21" s="1">
        <v>1634</v>
      </c>
      <c r="D21" s="1"/>
      <c r="E21" s="1">
        <v>729</v>
      </c>
      <c r="F21" s="1"/>
      <c r="G21" s="29">
        <v>2715</v>
      </c>
    </row>
    <row r="22" spans="1:7" x14ac:dyDescent="0.25">
      <c r="A22" s="24">
        <v>43435</v>
      </c>
      <c r="B22" s="22"/>
      <c r="C22" s="1">
        <v>948</v>
      </c>
      <c r="D22" s="1"/>
      <c r="E22" s="1">
        <v>248</v>
      </c>
      <c r="F22" s="1"/>
      <c r="G22" s="29">
        <v>1558</v>
      </c>
    </row>
    <row r="23" spans="1:7" x14ac:dyDescent="0.25">
      <c r="A23" s="24">
        <v>43405</v>
      </c>
      <c r="B23" s="22"/>
      <c r="C23" s="1">
        <v>861</v>
      </c>
      <c r="D23" s="1"/>
      <c r="E23" s="1">
        <v>0</v>
      </c>
      <c r="F23" s="1"/>
      <c r="G23" s="29">
        <v>1193</v>
      </c>
    </row>
    <row r="24" spans="1:7" ht="15.75" thickBot="1" x14ac:dyDescent="0.3">
      <c r="A24" s="25">
        <v>43374</v>
      </c>
      <c r="B24" s="30"/>
      <c r="C24" s="31">
        <v>772</v>
      </c>
      <c r="D24" s="31"/>
      <c r="E24" s="31">
        <v>0</v>
      </c>
      <c r="F24" s="31"/>
      <c r="G24" s="32">
        <v>1082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2020-04</vt:lpstr>
      <vt:lpstr>Evolucion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pgomez</dc:creator>
  <cp:lastModifiedBy>pgomez</cp:lastModifiedBy>
  <cp:lastPrinted>2019-12-10T21:20:32Z</cp:lastPrinted>
  <dcterms:created xsi:type="dcterms:W3CDTF">2019-12-02T16:53:33Z</dcterms:created>
  <dcterms:modified xsi:type="dcterms:W3CDTF">2020-05-18T19:27:02Z</dcterms:modified>
</cp:coreProperties>
</file>