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JUJ/"/>
    </mc:Choice>
  </mc:AlternateContent>
  <xr:revisionPtr revIDLastSave="70" documentId="13_ncr:1_{584ED735-F16E-4A8E-BA50-8E6755C0B6D8}" xr6:coauthVersionLast="47" xr6:coauthVersionMax="47" xr10:uidLastSave="{80D3DF3B-8487-4C5E-B1AF-5F0A6E0708A0}"/>
  <bookViews>
    <workbookView xWindow="-120" yWindow="-120" windowWidth="20730" windowHeight="11160" activeTab="1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B12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D18" i="3"/>
  <c r="D17" i="3"/>
  <c r="D16" i="3"/>
  <c r="D15" i="3"/>
  <c r="D14" i="3"/>
  <c r="D13" i="3"/>
  <c r="E152" i="1"/>
  <c r="E43" i="2"/>
  <c r="F43" i="2"/>
  <c r="G43" i="2"/>
  <c r="H43" i="2"/>
  <c r="I43" i="2"/>
  <c r="J43" i="2"/>
  <c r="K43" i="2"/>
  <c r="L43" i="2"/>
  <c r="M43" i="2"/>
  <c r="N43" i="2"/>
  <c r="O43" i="2"/>
  <c r="P43" i="2"/>
  <c r="B85" i="2" l="1"/>
  <c r="B75" i="2"/>
  <c r="B73" i="2"/>
  <c r="B71" i="2"/>
  <c r="B69" i="2"/>
  <c r="B67" i="2"/>
  <c r="B65" i="2"/>
  <c r="B63" i="2"/>
  <c r="B61" i="2"/>
  <c r="B59" i="2"/>
  <c r="B18" i="3"/>
  <c r="B17" i="3"/>
  <c r="B16" i="3"/>
  <c r="E155" i="1"/>
  <c r="B15" i="3"/>
  <c r="B14" i="3"/>
  <c r="B13" i="3"/>
  <c r="G150" i="1"/>
  <c r="Q59" i="2"/>
  <c r="C6" i="2" s="1"/>
  <c r="E161" i="1"/>
  <c r="E164" i="1"/>
  <c r="D43" i="2"/>
  <c r="I6" i="3"/>
  <c r="I19" i="3"/>
  <c r="H6" i="3"/>
  <c r="H19" i="3"/>
  <c r="G6" i="3"/>
  <c r="G19" i="3"/>
  <c r="F6" i="3"/>
  <c r="Q89" i="2"/>
  <c r="Q87" i="2"/>
  <c r="Q85" i="2"/>
  <c r="C19" i="2"/>
  <c r="Q83" i="2"/>
  <c r="C17" i="2"/>
  <c r="Q81" i="2"/>
  <c r="C16" i="2"/>
  <c r="Q79" i="2"/>
  <c r="Q77" i="2"/>
  <c r="C15" i="2"/>
  <c r="Q75" i="2"/>
  <c r="C14" i="2" s="1"/>
  <c r="Q73" i="2"/>
  <c r="C13" i="2" s="1"/>
  <c r="Q71" i="2"/>
  <c r="C12" i="2"/>
  <c r="Q69" i="2"/>
  <c r="C11" i="2" s="1"/>
  <c r="Q67" i="2"/>
  <c r="C10" i="2" s="1"/>
  <c r="Q65" i="2"/>
  <c r="C9" i="2" s="1"/>
  <c r="Q63" i="2"/>
  <c r="C8" i="2"/>
  <c r="Q61" i="2"/>
  <c r="H150" i="1"/>
  <c r="I150" i="1"/>
  <c r="I151" i="1" s="1"/>
  <c r="E158" i="1" s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L150" i="1"/>
  <c r="F19" i="3"/>
  <c r="E150" i="1"/>
  <c r="G151" i="1" l="1"/>
  <c r="Q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Q43" i="2"/>
  <c r="B21" i="3" l="1"/>
  <c r="R90" i="2"/>
  <c r="S90" i="2" s="1"/>
</calcChain>
</file>

<file path=xl/sharedStrings.xml><?xml version="1.0" encoding="utf-8"?>
<sst xmlns="http://schemas.openxmlformats.org/spreadsheetml/2006/main" count="178" uniqueCount="102">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</sst>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8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4" fontId="7" fillId="13" borderId="0" xfId="0" applyNumberFormat="1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7" fillId="13" borderId="0" xfId="0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  <xf numFmtId="165" fontId="13" fillId="0" borderId="0" xfId="0" applyNumberFormat="1" applyFont="1" applyFill="1"/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124761.89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165088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266504.90175685345</c:v>
                </c:pt>
                <c:pt idx="6">
                  <c:v>266504.90175685345</c:v>
                </c:pt>
                <c:pt idx="7">
                  <c:v>266504.90175685345</c:v>
                </c:pt>
                <c:pt idx="8">
                  <c:v>266504.90175685345</c:v>
                </c:pt>
                <c:pt idx="9">
                  <c:v>266504.90175685345</c:v>
                </c:pt>
                <c:pt idx="10">
                  <c:v>266504.90175685345</c:v>
                </c:pt>
                <c:pt idx="11">
                  <c:v>266504.90175685345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2"/>
  <sheetViews>
    <sheetView topLeftCell="A54" workbookViewId="0">
      <selection activeCell="H73" sqref="H73"/>
    </sheetView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3" width="10.85546875" customWidth="1"/>
    <col min="14" max="15" width="11.7109375" customWidth="1"/>
    <col min="16" max="16" width="10.85546875" customWidth="1"/>
    <col min="17" max="17" width="13.28515625" customWidth="1"/>
    <col min="18" max="18" width="11.7109375" customWidth="1"/>
    <col min="19" max="19" width="11.7109375" bestFit="1" customWidth="1"/>
    <col min="20" max="20" width="13.28515625" bestFit="1" customWidth="1"/>
  </cols>
  <sheetData>
    <row r="4" spans="1:7" ht="16.5" customHeight="1" thickBot="1" x14ac:dyDescent="0.25"/>
    <row r="5" spans="1:7" ht="13.5" thickBot="1" x14ac:dyDescent="0.25">
      <c r="A5" s="272" t="s">
        <v>0</v>
      </c>
      <c r="B5" s="273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Q59-SUM(C27:AS27)</f>
        <v>-44540.100000000006</v>
      </c>
      <c r="E6" s="26"/>
    </row>
    <row r="7" spans="1:7" x14ac:dyDescent="0.2">
      <c r="A7" s="134">
        <v>2</v>
      </c>
      <c r="B7" s="132" t="s">
        <v>3</v>
      </c>
      <c r="C7" s="135">
        <f>Q61-SUM(C28:AS28)</f>
        <v>-34049.399999999994</v>
      </c>
      <c r="E7" s="26"/>
    </row>
    <row r="8" spans="1:7" x14ac:dyDescent="0.2">
      <c r="A8" s="134">
        <v>3</v>
      </c>
      <c r="B8" s="132" t="s">
        <v>4</v>
      </c>
      <c r="C8" s="135">
        <f>Q63-SUM(C29:AS29)</f>
        <v>0</v>
      </c>
      <c r="E8" s="26"/>
    </row>
    <row r="9" spans="1:7" x14ac:dyDescent="0.2">
      <c r="A9" s="134">
        <v>4</v>
      </c>
      <c r="B9" s="132" t="s">
        <v>5</v>
      </c>
      <c r="C9" s="135">
        <f>Q65-SUM(C30:AS30)</f>
        <v>-2269.9600000000028</v>
      </c>
      <c r="E9" s="26"/>
    </row>
    <row r="10" spans="1:7" x14ac:dyDescent="0.2">
      <c r="A10" s="134">
        <v>5</v>
      </c>
      <c r="B10" s="132" t="s">
        <v>6</v>
      </c>
      <c r="C10" s="135">
        <f>Q67-SUM(C31:AS31)</f>
        <v>0</v>
      </c>
      <c r="E10" s="26"/>
    </row>
    <row r="11" spans="1:7" x14ac:dyDescent="0.2">
      <c r="A11" s="134">
        <v>6</v>
      </c>
      <c r="B11" s="132" t="s">
        <v>7</v>
      </c>
      <c r="C11" s="135">
        <f>Q69-SUM(C32:AS32)</f>
        <v>0</v>
      </c>
      <c r="E11" s="26"/>
    </row>
    <row r="12" spans="1:7" x14ac:dyDescent="0.2">
      <c r="A12" s="134">
        <v>7</v>
      </c>
      <c r="B12" s="132" t="s">
        <v>8</v>
      </c>
      <c r="C12" s="135">
        <f>Q71-SUM(C33:AS33)</f>
        <v>-30023.73</v>
      </c>
      <c r="E12" s="26"/>
    </row>
    <row r="13" spans="1:7" x14ac:dyDescent="0.2">
      <c r="A13" s="134">
        <v>8</v>
      </c>
      <c r="B13" s="132" t="s">
        <v>9</v>
      </c>
      <c r="C13" s="135">
        <f>Q73-SUM(C34:AS34)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Q75-SUM(C35:AS35)</f>
        <v>-15889.520000000004</v>
      </c>
      <c r="E14" s="26"/>
    </row>
    <row r="15" spans="1:7" x14ac:dyDescent="0.2">
      <c r="A15" s="134">
        <v>10</v>
      </c>
      <c r="B15" s="132"/>
      <c r="C15" s="135">
        <f>Q77-SUM(C36:AS36)</f>
        <v>0</v>
      </c>
      <c r="E15" s="29"/>
    </row>
    <row r="16" spans="1:7" x14ac:dyDescent="0.2">
      <c r="A16" s="134"/>
      <c r="B16" s="132"/>
      <c r="C16" s="135">
        <f>Q81-SUM(C38:AS38)</f>
        <v>0</v>
      </c>
    </row>
    <row r="17" spans="1:16" x14ac:dyDescent="0.2">
      <c r="A17" s="134"/>
      <c r="B17" s="132"/>
      <c r="C17" s="135">
        <f>Q83-SUM(C38:AS38)</f>
        <v>0</v>
      </c>
    </row>
    <row r="18" spans="1:16" x14ac:dyDescent="0.2">
      <c r="A18" s="134"/>
      <c r="B18" s="132"/>
      <c r="C18" s="135">
        <v>0</v>
      </c>
    </row>
    <row r="19" spans="1:16" x14ac:dyDescent="0.2">
      <c r="A19" s="202">
        <v>1</v>
      </c>
      <c r="B19" s="203" t="s">
        <v>11</v>
      </c>
      <c r="C19" s="204">
        <f>Q85-SUM(C40:AS40)</f>
        <v>0</v>
      </c>
    </row>
    <row r="20" spans="1:16" x14ac:dyDescent="0.2">
      <c r="A20" s="202"/>
      <c r="B20" s="205"/>
      <c r="C20" s="204"/>
    </row>
    <row r="21" spans="1:16" ht="13.5" thickBot="1" x14ac:dyDescent="0.25">
      <c r="A21" s="206"/>
      <c r="B21" s="207"/>
      <c r="C21" s="208"/>
    </row>
    <row r="22" spans="1:16" ht="13.5" thickBot="1" x14ac:dyDescent="0.25">
      <c r="B22" s="33" t="s">
        <v>12</v>
      </c>
      <c r="C22" s="214">
        <f>SUM(C6:C19)</f>
        <v>-126772.71</v>
      </c>
      <c r="E22" s="29"/>
    </row>
    <row r="23" spans="1:16" x14ac:dyDescent="0.2">
      <c r="C23" s="32"/>
    </row>
    <row r="24" spans="1:16" ht="13.5" thickBot="1" x14ac:dyDescent="0.25"/>
    <row r="25" spans="1:16" ht="13.5" customHeight="1" x14ac:dyDescent="0.2">
      <c r="A25" s="274" t="s">
        <v>13</v>
      </c>
      <c r="B25" s="275"/>
      <c r="C25" s="278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/>
      <c r="K25" s="136"/>
      <c r="L25" s="136"/>
      <c r="M25" s="136"/>
      <c r="N25" s="136"/>
      <c r="O25" s="136"/>
      <c r="P25" s="136"/>
    </row>
    <row r="26" spans="1:16" ht="13.5" thickBot="1" x14ac:dyDescent="0.25">
      <c r="A26" s="276" t="s">
        <v>15</v>
      </c>
      <c r="B26" s="277"/>
      <c r="C26" s="279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17</v>
      </c>
    </row>
    <row r="27" spans="1:16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>
        <v>22699.599999999999</v>
      </c>
      <c r="K27" s="50"/>
      <c r="L27" s="50"/>
      <c r="M27" s="50"/>
      <c r="N27" s="50"/>
      <c r="O27" s="50"/>
      <c r="P27" s="50"/>
    </row>
    <row r="28" spans="1:16" x14ac:dyDescent="0.2">
      <c r="A28" s="215">
        <v>2</v>
      </c>
      <c r="B28" s="216" t="s">
        <v>3</v>
      </c>
      <c r="C28" s="217"/>
      <c r="D28" s="218">
        <v>19765.349999999999</v>
      </c>
      <c r="E28" s="218">
        <v>26698.65</v>
      </c>
      <c r="F28" s="218">
        <v>25591.5</v>
      </c>
      <c r="G28" s="218">
        <v>18865.11</v>
      </c>
      <c r="H28" s="218">
        <v>28513.65</v>
      </c>
      <c r="I28" s="218">
        <v>32760.75</v>
      </c>
      <c r="J28" s="218">
        <v>34049.4</v>
      </c>
      <c r="K28" s="218"/>
      <c r="L28" s="218"/>
      <c r="M28" s="218"/>
      <c r="N28" s="218"/>
      <c r="O28" s="218"/>
      <c r="P28" s="218"/>
    </row>
    <row r="29" spans="1:16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">
      <c r="A30" s="215">
        <v>4</v>
      </c>
      <c r="B30" s="216" t="s">
        <v>5</v>
      </c>
      <c r="C30" s="217"/>
      <c r="D30" s="218">
        <v>1317.69</v>
      </c>
      <c r="E30" s="218">
        <v>1779.9099999999999</v>
      </c>
      <c r="F30" s="218">
        <v>1706.1</v>
      </c>
      <c r="G30" s="218">
        <v>18865.11</v>
      </c>
      <c r="H30" s="218">
        <v>1900.9099999999999</v>
      </c>
      <c r="I30" s="218">
        <v>2184.0500000000002</v>
      </c>
      <c r="J30" s="218">
        <v>2269.96</v>
      </c>
      <c r="K30" s="218"/>
      <c r="L30" s="218"/>
      <c r="M30" s="218"/>
      <c r="N30" s="218"/>
      <c r="O30" s="218"/>
      <c r="P30" s="218"/>
    </row>
    <row r="31" spans="1:16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>
        <v>31779.439999999999</v>
      </c>
      <c r="K31" s="50"/>
      <c r="L31" s="50"/>
      <c r="M31" s="50"/>
      <c r="N31" s="50"/>
      <c r="O31" s="50"/>
      <c r="P31" s="50"/>
    </row>
    <row r="32" spans="1:16" x14ac:dyDescent="0.2">
      <c r="A32" s="215">
        <v>6</v>
      </c>
      <c r="B32" s="216" t="s">
        <v>7</v>
      </c>
      <c r="C32" s="217"/>
      <c r="D32" s="218">
        <v>26353.8</v>
      </c>
      <c r="E32" s="218">
        <v>35598.199999999997</v>
      </c>
      <c r="F32" s="218">
        <v>34122</v>
      </c>
      <c r="G32" s="218">
        <v>18865.11</v>
      </c>
      <c r="H32" s="218">
        <v>38018.199999999997</v>
      </c>
      <c r="I32" s="218">
        <v>43681</v>
      </c>
      <c r="J32" s="218">
        <v>45399.199999999997</v>
      </c>
      <c r="K32" s="218"/>
      <c r="L32" s="218"/>
      <c r="M32" s="218"/>
      <c r="N32" s="218"/>
      <c r="O32" s="218"/>
      <c r="P32" s="218"/>
    </row>
    <row r="33" spans="1:23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288">
        <v>2269.96</v>
      </c>
      <c r="K33" s="50"/>
      <c r="L33" s="50"/>
      <c r="M33" s="50"/>
      <c r="N33" s="50"/>
      <c r="O33" s="50"/>
      <c r="P33" s="50"/>
    </row>
    <row r="34" spans="1:23" x14ac:dyDescent="0.2">
      <c r="A34" s="215">
        <v>8</v>
      </c>
      <c r="B34" s="216" t="s">
        <v>9</v>
      </c>
      <c r="C34" s="217"/>
      <c r="D34" s="218">
        <v>26353.8</v>
      </c>
      <c r="E34" s="218">
        <v>35598.199999999997</v>
      </c>
      <c r="F34" s="218">
        <v>34122</v>
      </c>
      <c r="G34" s="218">
        <v>18865.11</v>
      </c>
      <c r="H34" s="218">
        <v>38018.199999999997</v>
      </c>
      <c r="I34" s="218">
        <v>43681</v>
      </c>
      <c r="J34" s="218">
        <v>45399.199999999997</v>
      </c>
      <c r="K34" s="218"/>
      <c r="L34" s="218"/>
      <c r="M34" s="218"/>
      <c r="N34" s="218"/>
      <c r="O34" s="218"/>
      <c r="P34" s="218"/>
    </row>
    <row r="35" spans="1:23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>
        <v>15889.52</v>
      </c>
      <c r="K35" s="50"/>
      <c r="L35" s="50"/>
      <c r="M35" s="50"/>
      <c r="N35" s="50"/>
      <c r="O35" s="50"/>
      <c r="P35" s="50"/>
    </row>
    <row r="36" spans="1:23" x14ac:dyDescent="0.2">
      <c r="A36" s="215">
        <v>10</v>
      </c>
      <c r="B36" s="216"/>
      <c r="C36" s="217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</row>
    <row r="37" spans="1:23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23" x14ac:dyDescent="0.2">
      <c r="A38" s="215"/>
      <c r="B38" s="216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</row>
    <row r="39" spans="1:23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23" x14ac:dyDescent="0.2">
      <c r="A40" s="221">
        <v>1</v>
      </c>
      <c r="B40" s="222" t="s">
        <v>11</v>
      </c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</row>
    <row r="41" spans="1:23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</row>
    <row r="42" spans="1:23" ht="13.5" thickBot="1" x14ac:dyDescent="0.25">
      <c r="A42" s="221"/>
      <c r="B42" s="222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</row>
    <row r="43" spans="1:23" ht="13.5" thickBot="1" x14ac:dyDescent="0.25">
      <c r="B43" s="24"/>
      <c r="C43" s="219">
        <f>SUM(C27:C40)</f>
        <v>25252.7</v>
      </c>
      <c r="D43" s="220">
        <f>SUM(D27:D42)</f>
        <v>119909.79000000001</v>
      </c>
      <c r="E43" s="220">
        <f t="shared" ref="E43:P43" si="0">SUM(E27:E42)</f>
        <v>156632.07999999999</v>
      </c>
      <c r="F43" s="220">
        <f t="shared" si="0"/>
        <v>150136.80000000002</v>
      </c>
      <c r="G43" s="220">
        <f t="shared" si="0"/>
        <v>150920.88</v>
      </c>
      <c r="H43" s="220">
        <f t="shared" si="0"/>
        <v>167280.07999999999</v>
      </c>
      <c r="I43" s="220">
        <f t="shared" si="0"/>
        <v>192196.4</v>
      </c>
      <c r="J43" s="220">
        <f t="shared" si="0"/>
        <v>199756.27999999994</v>
      </c>
      <c r="K43" s="220">
        <f t="shared" si="0"/>
        <v>0</v>
      </c>
      <c r="L43" s="220">
        <f t="shared" si="0"/>
        <v>0</v>
      </c>
      <c r="M43" s="220">
        <f t="shared" si="0"/>
        <v>0</v>
      </c>
      <c r="N43" s="220">
        <f t="shared" si="0"/>
        <v>0</v>
      </c>
      <c r="O43" s="220">
        <f t="shared" si="0"/>
        <v>0</v>
      </c>
      <c r="P43" s="220">
        <f t="shared" si="0"/>
        <v>0</v>
      </c>
      <c r="Q43" s="225">
        <f>SUM(C43:P43)</f>
        <v>1162085.01</v>
      </c>
    </row>
    <row r="44" spans="1:23" x14ac:dyDescent="0.2">
      <c r="H44" s="42"/>
      <c r="Q44" s="13"/>
      <c r="R44" s="13"/>
      <c r="S44" s="13"/>
      <c r="T44" s="1"/>
    </row>
    <row r="45" spans="1:23" ht="13.5" thickBot="1" x14ac:dyDescent="0.25">
      <c r="H45" s="42"/>
      <c r="Q45" s="13"/>
      <c r="R45" s="13"/>
      <c r="S45" s="13"/>
      <c r="T45" s="1"/>
    </row>
    <row r="46" spans="1:23" x14ac:dyDescent="0.2">
      <c r="B46" s="226" t="s">
        <v>19</v>
      </c>
      <c r="C46" s="268" t="s">
        <v>20</v>
      </c>
      <c r="D46" s="270" t="s">
        <v>21</v>
      </c>
      <c r="E46" s="268" t="s">
        <v>22</v>
      </c>
      <c r="F46" s="270" t="s">
        <v>23</v>
      </c>
      <c r="G46" s="34"/>
      <c r="H46" s="34"/>
      <c r="S46" s="13"/>
      <c r="T46" s="13"/>
      <c r="U46" s="13"/>
      <c r="V46" s="13"/>
      <c r="W46" s="1"/>
    </row>
    <row r="47" spans="1:23" ht="13.5" thickBot="1" x14ac:dyDescent="0.25">
      <c r="B47" s="227" t="s">
        <v>15</v>
      </c>
      <c r="C47" s="269"/>
      <c r="D47" s="271"/>
      <c r="E47" s="269"/>
      <c r="F47" s="271"/>
      <c r="G47" s="13"/>
      <c r="H47" s="13"/>
      <c r="S47" s="13"/>
      <c r="T47" s="13"/>
      <c r="U47" s="13"/>
      <c r="V47" s="13"/>
      <c r="W47" s="13"/>
    </row>
    <row r="48" spans="1:23" x14ac:dyDescent="0.2">
      <c r="B48" s="209" t="s">
        <v>11</v>
      </c>
      <c r="C48" s="210">
        <v>111000</v>
      </c>
      <c r="D48" s="211">
        <v>-111000</v>
      </c>
      <c r="E48" s="210"/>
      <c r="F48" s="211"/>
      <c r="H48" s="13"/>
    </row>
    <row r="49" spans="1:19" x14ac:dyDescent="0.2">
      <c r="B49" s="212" t="s">
        <v>24</v>
      </c>
      <c r="C49" s="213"/>
      <c r="D49" s="211"/>
      <c r="E49" s="213"/>
      <c r="F49" s="211"/>
    </row>
    <row r="50" spans="1:19" x14ac:dyDescent="0.2">
      <c r="B50" s="209"/>
      <c r="C50" s="210"/>
      <c r="D50" s="211"/>
      <c r="E50" s="210"/>
      <c r="F50" s="211"/>
    </row>
    <row r="51" spans="1:19" x14ac:dyDescent="0.2">
      <c r="B51" s="212"/>
      <c r="C51" s="213"/>
      <c r="D51" s="211"/>
      <c r="E51" s="213"/>
      <c r="F51" s="211"/>
    </row>
    <row r="52" spans="1:19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/>
      <c r="R52" s="10"/>
      <c r="S52" s="11"/>
    </row>
    <row r="53" spans="1:19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10"/>
      <c r="R53" s="10"/>
      <c r="S53" s="11"/>
    </row>
    <row r="54" spans="1:19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1:19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1:19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6"/>
    </row>
    <row r="57" spans="1:19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7" t="s">
        <v>26</v>
      </c>
    </row>
    <row r="58" spans="1:19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/>
      <c r="H58" s="37"/>
      <c r="I58" s="37"/>
      <c r="J58" s="37"/>
      <c r="K58" s="37"/>
      <c r="L58" s="37"/>
      <c r="M58" s="37"/>
      <c r="N58" s="37"/>
      <c r="O58" s="37"/>
      <c r="P58" s="56"/>
      <c r="Q58" s="57"/>
    </row>
    <row r="59" spans="1:19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/>
      <c r="H59" s="38"/>
      <c r="I59" s="38"/>
      <c r="J59" s="38"/>
      <c r="K59" s="38"/>
      <c r="L59" s="38"/>
      <c r="M59" s="38"/>
      <c r="N59" s="38"/>
      <c r="O59" s="38"/>
      <c r="P59" s="60"/>
      <c r="Q59" s="39">
        <f>SUM(C59:P59)</f>
        <v>111163.91</v>
      </c>
    </row>
    <row r="60" spans="1:19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/>
      <c r="I60" s="63"/>
      <c r="J60" s="63"/>
      <c r="K60" s="63"/>
      <c r="L60" s="63"/>
      <c r="M60" s="63"/>
      <c r="N60" s="63"/>
      <c r="O60" s="63"/>
      <c r="P60" s="65"/>
      <c r="Q60" s="66"/>
    </row>
    <row r="61" spans="1:19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/>
      <c r="I61" s="64"/>
      <c r="J61" s="64"/>
      <c r="K61" s="64"/>
      <c r="L61" s="64"/>
      <c r="M61" s="64"/>
      <c r="N61" s="64"/>
      <c r="O61" s="64"/>
      <c r="P61" s="65"/>
      <c r="Q61" s="69">
        <f>SUM(C61:P61)</f>
        <v>152195.01</v>
      </c>
    </row>
    <row r="62" spans="1:19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56"/>
      <c r="Q62" s="57"/>
    </row>
    <row r="63" spans="1:19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60"/>
      <c r="Q63" s="39">
        <f>SUM(C63:P63)</f>
        <v>0</v>
      </c>
    </row>
    <row r="64" spans="1:19" x14ac:dyDescent="0.2">
      <c r="A64" s="61"/>
      <c r="B64" s="62"/>
      <c r="C64" s="63">
        <v>44785</v>
      </c>
      <c r="D64" s="63">
        <v>44859</v>
      </c>
      <c r="E64" s="63">
        <v>44902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5"/>
      <c r="Q64" s="66"/>
    </row>
    <row r="65" spans="1:23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218"/>
      <c r="G65" s="64"/>
      <c r="H65" s="64"/>
      <c r="I65" s="64"/>
      <c r="J65" s="64"/>
      <c r="K65" s="64"/>
      <c r="L65" s="64"/>
      <c r="M65" s="64"/>
      <c r="N65" s="64"/>
      <c r="O65" s="64"/>
      <c r="P65" s="65"/>
      <c r="Q65" s="69">
        <f>SUM(C65:P65)</f>
        <v>27753.769999999997</v>
      </c>
    </row>
    <row r="66" spans="1:23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>
        <v>44914</v>
      </c>
      <c r="I66" s="37"/>
      <c r="J66" s="37"/>
      <c r="K66" s="37"/>
      <c r="L66" s="37"/>
      <c r="M66" s="37"/>
      <c r="N66" s="37"/>
      <c r="O66" s="37"/>
      <c r="P66" s="56"/>
      <c r="Q66" s="57"/>
    </row>
    <row r="67" spans="1:23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>
        <v>31779.439999999999</v>
      </c>
      <c r="I67" s="38"/>
      <c r="J67" s="38"/>
      <c r="K67" s="38"/>
      <c r="L67" s="38"/>
      <c r="M67" s="38"/>
      <c r="N67" s="38"/>
      <c r="O67" s="38"/>
      <c r="P67" s="60"/>
      <c r="Q67" s="39">
        <f>SUM(C67:P67)</f>
        <v>175085.79</v>
      </c>
    </row>
    <row r="68" spans="1:23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>
        <v>44916</v>
      </c>
      <c r="I68" s="63"/>
      <c r="J68" s="63"/>
      <c r="K68" s="63"/>
      <c r="L68" s="63"/>
      <c r="M68" s="63"/>
      <c r="N68" s="63"/>
      <c r="O68" s="63"/>
      <c r="P68" s="63"/>
      <c r="Q68" s="66"/>
    </row>
    <row r="69" spans="1:23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>
        <v>45399.199999999997</v>
      </c>
      <c r="I69" s="64"/>
      <c r="J69" s="64"/>
      <c r="K69" s="64"/>
      <c r="L69" s="64"/>
      <c r="M69" s="64"/>
      <c r="N69" s="64"/>
      <c r="O69" s="64"/>
      <c r="P69" s="65"/>
      <c r="Q69" s="69">
        <f>SUM(C69:P69)</f>
        <v>242037.51</v>
      </c>
    </row>
    <row r="70" spans="1:23" x14ac:dyDescent="0.2">
      <c r="A70" s="29"/>
      <c r="B70" s="7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56"/>
      <c r="Q70" s="57"/>
    </row>
    <row r="71" spans="1:23" x14ac:dyDescent="0.2">
      <c r="A71" s="29">
        <v>7</v>
      </c>
      <c r="B71" s="72" t="str">
        <f>B12</f>
        <v>VEGA SILVEIRO (SILVER Channel )</v>
      </c>
      <c r="C71" s="5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60"/>
      <c r="Q71" s="39">
        <f>SUM(C71:P71)</f>
        <v>0</v>
      </c>
    </row>
    <row r="72" spans="1:23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>
        <v>44917</v>
      </c>
      <c r="I72" s="63"/>
      <c r="J72" s="63"/>
      <c r="K72" s="63"/>
      <c r="L72" s="63"/>
      <c r="M72" s="63"/>
      <c r="N72" s="63"/>
      <c r="O72" s="63"/>
      <c r="P72" s="65"/>
      <c r="Q72" s="66"/>
    </row>
    <row r="73" spans="1:23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>
        <v>45399.199999999997</v>
      </c>
      <c r="I73" s="64"/>
      <c r="J73" s="64"/>
      <c r="K73" s="64"/>
      <c r="L73" s="64"/>
      <c r="M73" s="64"/>
      <c r="N73" s="64"/>
      <c r="O73" s="64"/>
      <c r="P73" s="65"/>
      <c r="Q73" s="69">
        <f>SUM(C73:P73)</f>
        <v>242037.51</v>
      </c>
    </row>
    <row r="74" spans="1:23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/>
      <c r="I74" s="37"/>
      <c r="J74" s="37"/>
      <c r="K74" s="37"/>
      <c r="L74" s="37"/>
      <c r="M74" s="37"/>
      <c r="N74" s="37"/>
      <c r="O74" s="37"/>
      <c r="P74" s="56"/>
      <c r="Q74" s="57"/>
    </row>
    <row r="75" spans="1:23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/>
      <c r="I75" s="38"/>
      <c r="J75" s="38"/>
      <c r="K75" s="38"/>
      <c r="L75" s="38"/>
      <c r="M75" s="38"/>
      <c r="N75" s="38"/>
      <c r="O75" s="38"/>
      <c r="P75" s="60"/>
      <c r="Q75" s="39">
        <f>SUM(C75:P75)</f>
        <v>85038.8</v>
      </c>
    </row>
    <row r="76" spans="1:23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5"/>
      <c r="Q76" s="66"/>
    </row>
    <row r="77" spans="1:23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5"/>
      <c r="Q77" s="69">
        <f>SUM(C77:P77)</f>
        <v>0</v>
      </c>
      <c r="W77" s="13"/>
    </row>
    <row r="78" spans="1:23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56"/>
      <c r="Q78" s="57"/>
    </row>
    <row r="79" spans="1:23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60"/>
      <c r="Q79" s="39">
        <f>SUM(C79:P79)</f>
        <v>0</v>
      </c>
    </row>
    <row r="80" spans="1:23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5"/>
      <c r="Q80" s="66"/>
    </row>
    <row r="81" spans="1:19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5"/>
      <c r="Q81" s="69">
        <f>SUM(C81:P81)</f>
        <v>0</v>
      </c>
    </row>
    <row r="82" spans="1:19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56"/>
      <c r="Q82" s="57"/>
    </row>
    <row r="83" spans="1:19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60"/>
      <c r="Q83" s="39">
        <f>SUM(C83:P83)</f>
        <v>0</v>
      </c>
    </row>
    <row r="84" spans="1:19" x14ac:dyDescent="0.2">
      <c r="A84" s="228"/>
      <c r="B84" s="22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1"/>
      <c r="Q84" s="232"/>
    </row>
    <row r="85" spans="1:19" x14ac:dyDescent="0.2">
      <c r="A85" s="228">
        <v>1</v>
      </c>
      <c r="B85" s="233" t="str">
        <f>B19</f>
        <v>MUNIC DE SAN SALVADOR DE JUJUY</v>
      </c>
      <c r="C85" s="234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  <c r="Q85" s="237">
        <f>SUM(C85:P85)</f>
        <v>0</v>
      </c>
    </row>
    <row r="86" spans="1:19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56"/>
      <c r="Q86" s="57"/>
    </row>
    <row r="87" spans="1:19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60"/>
      <c r="Q87" s="39">
        <f>SUM(C87:P87)</f>
        <v>0</v>
      </c>
    </row>
    <row r="88" spans="1:19" x14ac:dyDescent="0.2">
      <c r="A88" s="228"/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1"/>
      <c r="Q88" s="232"/>
    </row>
    <row r="89" spans="1:19" ht="13.5" thickBot="1" x14ac:dyDescent="0.25">
      <c r="A89" s="228"/>
      <c r="B89" s="233"/>
      <c r="C89" s="234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6"/>
      <c r="Q89" s="237">
        <f>SUM(C89:P89)</f>
        <v>0</v>
      </c>
    </row>
    <row r="90" spans="1:19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88">
        <f>SUM(Q58:Q87)</f>
        <v>1035312.3000000002</v>
      </c>
      <c r="R90">
        <f>Gráfico!B19</f>
        <v>1035312.2999999999</v>
      </c>
      <c r="S90" s="47">
        <f>Q90-R90</f>
        <v>0</v>
      </c>
    </row>
    <row r="91" spans="1:19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14"/>
    </row>
    <row r="92" spans="1:19" x14ac:dyDescent="0.2">
      <c r="Q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tabSelected="1" zoomScaleNormal="100" workbookViewId="0">
      <pane ySplit="1" topLeftCell="A50" activePane="bottomLeft" state="frozen"/>
      <selection pane="bottomLeft" activeCell="C65" sqref="C65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6" t="s">
        <v>27</v>
      </c>
      <c r="B1" s="187" t="s">
        <v>15</v>
      </c>
      <c r="C1" s="188" t="s">
        <v>28</v>
      </c>
      <c r="D1" s="189" t="s">
        <v>29</v>
      </c>
      <c r="E1" s="190" t="s">
        <v>30</v>
      </c>
      <c r="F1" s="74"/>
      <c r="G1" s="162" t="s">
        <v>31</v>
      </c>
      <c r="H1" s="163" t="s">
        <v>29</v>
      </c>
      <c r="I1" s="164" t="s">
        <v>31</v>
      </c>
      <c r="J1" s="165" t="s">
        <v>29</v>
      </c>
      <c r="K1" s="238" t="s">
        <v>31</v>
      </c>
      <c r="L1" s="239" t="s">
        <v>29</v>
      </c>
      <c r="M1" s="240" t="s">
        <v>31</v>
      </c>
      <c r="N1" s="241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6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4">
        <f>E2+C4-D4</f>
        <v>106476.71175685339</v>
      </c>
      <c r="F4" s="74"/>
      <c r="G4" s="84"/>
      <c r="H4" s="85"/>
      <c r="I4" s="86"/>
      <c r="J4" s="87"/>
      <c r="K4" s="118"/>
      <c r="L4" s="119"/>
      <c r="M4" s="242"/>
      <c r="N4" s="24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4">
        <f>E4+C5-D5</f>
        <v>33221.711756853387</v>
      </c>
      <c r="F5" s="74"/>
      <c r="G5" s="84"/>
      <c r="H5" s="85"/>
      <c r="I5" s="86"/>
      <c r="J5" s="87"/>
      <c r="K5" s="114"/>
      <c r="L5" s="119"/>
      <c r="M5" s="242"/>
      <c r="N5" s="24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61">
        <v>44762</v>
      </c>
      <c r="B6" s="262" t="s">
        <v>64</v>
      </c>
      <c r="C6" s="263">
        <v>18447.66</v>
      </c>
      <c r="D6" s="263"/>
      <c r="E6" s="264">
        <f t="shared" ref="E6:E72" si="0">E5+C6-D6</f>
        <v>51669.37175685339</v>
      </c>
      <c r="F6" s="194"/>
      <c r="G6" s="84"/>
      <c r="H6" s="85"/>
      <c r="I6" s="86"/>
      <c r="J6" s="87"/>
      <c r="K6" s="114"/>
      <c r="L6" s="119"/>
      <c r="M6" s="242"/>
      <c r="N6" s="24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61">
        <v>44763</v>
      </c>
      <c r="B7" s="262" t="s">
        <v>65</v>
      </c>
      <c r="C7" s="263">
        <v>26353.8</v>
      </c>
      <c r="D7" s="263"/>
      <c r="E7" s="264">
        <f t="shared" si="0"/>
        <v>78023.171756853393</v>
      </c>
      <c r="F7"/>
      <c r="G7" s="84"/>
      <c r="H7" s="85"/>
      <c r="I7" s="86"/>
      <c r="J7" s="87"/>
      <c r="K7" s="114"/>
      <c r="L7" s="119"/>
      <c r="M7" s="242"/>
      <c r="N7" s="24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61">
        <v>44767</v>
      </c>
      <c r="B8" s="262" t="s">
        <v>70</v>
      </c>
      <c r="C8" s="263">
        <v>13176.9</v>
      </c>
      <c r="D8" s="263"/>
      <c r="E8" s="264">
        <f t="shared" si="0"/>
        <v>91200.071756853387</v>
      </c>
      <c r="F8"/>
      <c r="G8" s="84"/>
      <c r="H8" s="85"/>
      <c r="I8" s="86"/>
      <c r="J8" s="87"/>
      <c r="K8" s="114"/>
      <c r="L8" s="119"/>
      <c r="M8" s="242"/>
      <c r="N8" s="243"/>
      <c r="O8"/>
      <c r="P8"/>
      <c r="Q8"/>
      <c r="R8"/>
      <c r="S8"/>
      <c r="T8"/>
      <c r="U8"/>
      <c r="V8"/>
    </row>
    <row r="9" spans="1:28" s="3" customFormat="1" x14ac:dyDescent="0.3">
      <c r="A9" s="261">
        <v>44769</v>
      </c>
      <c r="B9" s="262" t="s">
        <v>69</v>
      </c>
      <c r="C9" s="263">
        <v>26353.8</v>
      </c>
      <c r="D9" s="263"/>
      <c r="E9" s="264">
        <f t="shared" si="0"/>
        <v>117553.87175685339</v>
      </c>
      <c r="F9"/>
      <c r="G9" s="84"/>
      <c r="H9" s="85"/>
      <c r="I9" s="86"/>
      <c r="J9" s="87"/>
      <c r="K9" s="114"/>
      <c r="L9" s="119"/>
      <c r="M9" s="242"/>
      <c r="N9" s="243"/>
      <c r="O9"/>
      <c r="P9"/>
      <c r="Q9"/>
      <c r="R9"/>
      <c r="S9"/>
      <c r="T9"/>
      <c r="U9"/>
      <c r="V9"/>
    </row>
    <row r="10" spans="1:28" s="3" customFormat="1" x14ac:dyDescent="0.3">
      <c r="A10" s="261">
        <v>44770</v>
      </c>
      <c r="B10" s="262" t="s">
        <v>61</v>
      </c>
      <c r="C10" s="263">
        <v>19765.349999999999</v>
      </c>
      <c r="D10" s="263"/>
      <c r="E10" s="264">
        <f t="shared" si="0"/>
        <v>137319.2217568534</v>
      </c>
      <c r="G10" s="84"/>
      <c r="H10" s="85"/>
      <c r="I10" s="86"/>
      <c r="J10" s="87"/>
      <c r="K10" s="114"/>
      <c r="L10" s="119"/>
      <c r="M10" s="242"/>
      <c r="N10" s="243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5" t="s">
        <v>76</v>
      </c>
      <c r="C11" s="16"/>
      <c r="D11" s="16">
        <v>20810.79</v>
      </c>
      <c r="E11" s="264">
        <f t="shared" si="0"/>
        <v>116508.43175685339</v>
      </c>
      <c r="F11"/>
      <c r="G11" s="84"/>
      <c r="H11" s="85"/>
      <c r="I11" s="86"/>
      <c r="J11" s="87"/>
      <c r="K11" s="114"/>
      <c r="L11" s="119"/>
      <c r="M11" s="242"/>
      <c r="N11" s="243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6" t="s">
        <v>77</v>
      </c>
      <c r="C12" s="267">
        <v>0</v>
      </c>
      <c r="D12" s="43"/>
      <c r="E12" s="264">
        <f t="shared" si="0"/>
        <v>116508.43175685339</v>
      </c>
      <c r="F12"/>
      <c r="G12" s="84"/>
      <c r="H12" s="85"/>
      <c r="I12" s="86"/>
      <c r="J12" s="87"/>
      <c r="K12" s="114"/>
      <c r="L12" s="119"/>
      <c r="M12" s="242"/>
      <c r="N12" s="243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6" t="s">
        <v>78</v>
      </c>
      <c r="C13" s="267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2"/>
      <c r="N13" s="243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4">
        <f t="shared" si="0"/>
        <v>85844.921756853393</v>
      </c>
      <c r="F14"/>
      <c r="G14" s="84"/>
      <c r="H14" s="85"/>
      <c r="I14" s="86"/>
      <c r="J14" s="87"/>
      <c r="K14" s="114"/>
      <c r="L14" s="119"/>
      <c r="M14" s="242"/>
      <c r="N14" s="243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4">
        <f t="shared" si="0"/>
        <v>-5939.0782431466068</v>
      </c>
      <c r="F15"/>
      <c r="G15" s="84"/>
      <c r="H15" s="85"/>
      <c r="I15" s="86"/>
      <c r="J15" s="87"/>
      <c r="K15" s="114"/>
      <c r="L15" s="119"/>
      <c r="M15" s="242"/>
      <c r="N15" s="243"/>
      <c r="O15"/>
      <c r="P15"/>
      <c r="Q15"/>
      <c r="R15"/>
      <c r="S15"/>
      <c r="T15"/>
      <c r="U15"/>
      <c r="V15"/>
    </row>
    <row r="16" spans="1:28" s="3" customFormat="1" x14ac:dyDescent="0.3">
      <c r="A16" s="261">
        <v>44782</v>
      </c>
      <c r="B16" s="262" t="s">
        <v>60</v>
      </c>
      <c r="C16" s="263">
        <v>20411.95</v>
      </c>
      <c r="D16" s="263"/>
      <c r="E16" s="264">
        <f t="shared" si="0"/>
        <v>14472.871756853394</v>
      </c>
      <c r="F16"/>
      <c r="G16" s="84"/>
      <c r="H16" s="85"/>
      <c r="I16" s="86"/>
      <c r="J16" s="87"/>
      <c r="K16" s="114"/>
      <c r="L16" s="119"/>
      <c r="M16" s="242"/>
      <c r="N16" s="243"/>
      <c r="O16"/>
      <c r="P16"/>
      <c r="Q16"/>
      <c r="R16"/>
      <c r="S16"/>
      <c r="T16"/>
      <c r="U16"/>
      <c r="V16"/>
    </row>
    <row r="17" spans="1:22" s="3" customFormat="1" x14ac:dyDescent="0.3">
      <c r="A17" s="261">
        <v>44785</v>
      </c>
      <c r="B17" s="262" t="s">
        <v>62</v>
      </c>
      <c r="C17" s="263">
        <v>3097.6</v>
      </c>
      <c r="D17" s="263"/>
      <c r="E17" s="264">
        <f t="shared" si="0"/>
        <v>17570.471756853392</v>
      </c>
      <c r="F17"/>
      <c r="G17" s="84"/>
      <c r="H17" s="85"/>
      <c r="I17" s="86"/>
      <c r="J17" s="87"/>
      <c r="K17" s="114"/>
      <c r="L17" s="119"/>
      <c r="M17" s="242"/>
      <c r="N17" s="243"/>
      <c r="O17"/>
      <c r="P17"/>
      <c r="Q17"/>
      <c r="R17"/>
      <c r="S17"/>
      <c r="T17"/>
      <c r="U17"/>
      <c r="V17"/>
    </row>
    <row r="18" spans="1:22" s="3" customFormat="1" x14ac:dyDescent="0.3">
      <c r="A18" s="261">
        <v>44791</v>
      </c>
      <c r="B18" s="262" t="s">
        <v>64</v>
      </c>
      <c r="C18" s="263">
        <v>24918.74</v>
      </c>
      <c r="D18" s="263"/>
      <c r="E18" s="264">
        <f t="shared" si="0"/>
        <v>42489.211756853394</v>
      </c>
      <c r="F18"/>
      <c r="G18" s="84"/>
      <c r="H18" s="85"/>
      <c r="I18" s="86"/>
      <c r="J18" s="87"/>
      <c r="K18" s="114"/>
      <c r="L18" s="119"/>
      <c r="M18" s="242"/>
      <c r="N18" s="243"/>
      <c r="O18"/>
      <c r="P18"/>
      <c r="Q18"/>
      <c r="R18"/>
      <c r="S18"/>
      <c r="T18"/>
      <c r="U18"/>
      <c r="V18"/>
    </row>
    <row r="19" spans="1:22" s="3" customFormat="1" x14ac:dyDescent="0.3">
      <c r="A19" s="261">
        <v>44796</v>
      </c>
      <c r="B19" s="262" t="s">
        <v>65</v>
      </c>
      <c r="C19" s="263">
        <v>35598.199999999997</v>
      </c>
      <c r="D19" s="263"/>
      <c r="E19" s="264">
        <f t="shared" si="0"/>
        <v>78087.411756853398</v>
      </c>
      <c r="F19"/>
      <c r="G19" s="84"/>
      <c r="H19" s="106"/>
      <c r="I19" s="86"/>
      <c r="J19" s="87"/>
      <c r="K19" s="114"/>
      <c r="L19" s="119"/>
      <c r="M19" s="242"/>
      <c r="N19" s="243"/>
      <c r="O19"/>
      <c r="P19"/>
      <c r="Q19"/>
      <c r="R19"/>
      <c r="S19"/>
      <c r="T19"/>
      <c r="U19"/>
      <c r="V19"/>
    </row>
    <row r="20" spans="1:22" s="3" customFormat="1" x14ac:dyDescent="0.3">
      <c r="A20" s="261">
        <v>44797</v>
      </c>
      <c r="B20" s="262" t="s">
        <v>69</v>
      </c>
      <c r="C20" s="263">
        <v>35598.199999999997</v>
      </c>
      <c r="D20" s="263"/>
      <c r="E20" s="264">
        <f t="shared" si="0"/>
        <v>113685.6117568534</v>
      </c>
      <c r="F20"/>
      <c r="G20" s="84"/>
      <c r="H20" s="85"/>
      <c r="I20" s="86"/>
      <c r="J20" s="87"/>
      <c r="K20" s="114"/>
      <c r="L20" s="119"/>
      <c r="M20" s="242"/>
      <c r="N20" s="243"/>
      <c r="O20"/>
      <c r="P20"/>
      <c r="Q20"/>
      <c r="R20"/>
      <c r="S20"/>
      <c r="T20"/>
      <c r="U20"/>
      <c r="V20"/>
    </row>
    <row r="21" spans="1:22" s="3" customFormat="1" x14ac:dyDescent="0.3">
      <c r="A21" s="261">
        <v>44804</v>
      </c>
      <c r="B21" s="262" t="s">
        <v>70</v>
      </c>
      <c r="C21" s="263">
        <v>12459.37</v>
      </c>
      <c r="D21" s="263"/>
      <c r="E21" s="264">
        <f t="shared" si="0"/>
        <v>126144.98175685339</v>
      </c>
      <c r="F21"/>
      <c r="G21" s="84"/>
      <c r="H21" s="85"/>
      <c r="I21" s="86"/>
      <c r="J21" s="87"/>
      <c r="K21" s="114"/>
      <c r="L21" s="119"/>
      <c r="M21" s="242"/>
      <c r="N21" s="243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5" t="s">
        <v>81</v>
      </c>
      <c r="C22" s="16"/>
      <c r="D22" s="16">
        <v>27184.079999999998</v>
      </c>
      <c r="E22" s="264">
        <f t="shared" si="0"/>
        <v>98960.901756853389</v>
      </c>
      <c r="F22"/>
      <c r="G22" s="84"/>
      <c r="H22" s="106"/>
      <c r="I22" s="86"/>
      <c r="J22" s="87"/>
      <c r="K22" s="114"/>
      <c r="L22" s="119"/>
      <c r="M22" s="242"/>
      <c r="N22" s="243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6" t="s">
        <v>82</v>
      </c>
      <c r="C23" s="267">
        <v>31232.73</v>
      </c>
      <c r="D23" s="43"/>
      <c r="E23" s="264">
        <f t="shared" si="0"/>
        <v>130193.63175685339</v>
      </c>
      <c r="F23"/>
      <c r="G23" s="84"/>
      <c r="H23" s="85"/>
      <c r="I23" s="86"/>
      <c r="J23" s="87"/>
      <c r="K23" s="114"/>
      <c r="L23" s="119"/>
      <c r="M23" s="242"/>
      <c r="N23" s="243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6" t="s">
        <v>83</v>
      </c>
      <c r="C24" s="267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2"/>
      <c r="N24" s="243"/>
      <c r="O24"/>
      <c r="P24"/>
      <c r="Q24"/>
      <c r="R24"/>
      <c r="S24"/>
      <c r="T24"/>
      <c r="U24"/>
      <c r="V24"/>
    </row>
    <row r="25" spans="1:22" s="3" customFormat="1" x14ac:dyDescent="0.3">
      <c r="A25" s="261">
        <v>44811</v>
      </c>
      <c r="B25" s="262" t="s">
        <v>61</v>
      </c>
      <c r="C25" s="263">
        <v>26698.65</v>
      </c>
      <c r="D25" s="263"/>
      <c r="E25" s="264">
        <f t="shared" si="0"/>
        <v>162931.78175685336</v>
      </c>
      <c r="F25"/>
      <c r="G25" s="84"/>
      <c r="H25" s="85"/>
      <c r="I25" s="86"/>
      <c r="J25" s="87"/>
      <c r="K25" s="114"/>
      <c r="L25" s="119"/>
      <c r="M25" s="242"/>
      <c r="N25" s="243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4">
        <f t="shared" si="0"/>
        <v>111363.78175685336</v>
      </c>
      <c r="F26"/>
      <c r="G26" s="84"/>
      <c r="H26" s="85"/>
      <c r="I26" s="86"/>
      <c r="J26" s="87"/>
      <c r="K26" s="114"/>
      <c r="L26" s="119"/>
      <c r="M26" s="242"/>
      <c r="N26" s="243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4">
        <f t="shared" si="0"/>
        <v>38851.781756853365</v>
      </c>
      <c r="F27"/>
      <c r="G27" s="84"/>
      <c r="H27" s="85"/>
      <c r="I27" s="86"/>
      <c r="J27" s="87"/>
      <c r="K27" s="114"/>
      <c r="L27" s="119"/>
      <c r="M27" s="242"/>
      <c r="N27" s="243"/>
      <c r="O27"/>
      <c r="P27"/>
      <c r="Q27"/>
      <c r="R27"/>
      <c r="S27"/>
      <c r="T27"/>
      <c r="U27"/>
      <c r="V27"/>
    </row>
    <row r="28" spans="1:22" s="3" customFormat="1" x14ac:dyDescent="0.3">
      <c r="A28" s="261">
        <v>44817</v>
      </c>
      <c r="B28" s="262" t="s">
        <v>60</v>
      </c>
      <c r="C28" s="263">
        <v>15963.84</v>
      </c>
      <c r="D28" s="263"/>
      <c r="E28" s="264">
        <f t="shared" si="0"/>
        <v>54815.621756853361</v>
      </c>
      <c r="F28"/>
      <c r="G28" s="84"/>
      <c r="H28" s="85"/>
      <c r="I28" s="86"/>
      <c r="J28" s="87"/>
      <c r="K28" s="114"/>
      <c r="L28" s="119"/>
      <c r="M28" s="242"/>
      <c r="N28" s="243"/>
      <c r="O28"/>
      <c r="P28"/>
      <c r="Q28"/>
      <c r="R28"/>
      <c r="S28"/>
      <c r="T28"/>
      <c r="U28"/>
      <c r="V28"/>
    </row>
    <row r="29" spans="1:22" s="3" customFormat="1" x14ac:dyDescent="0.3">
      <c r="A29" s="261">
        <v>44825</v>
      </c>
      <c r="B29" s="262" t="s">
        <v>70</v>
      </c>
      <c r="C29" s="263">
        <v>30807.81</v>
      </c>
      <c r="D29" s="263"/>
      <c r="E29" s="264">
        <f t="shared" si="0"/>
        <v>85623.431756853359</v>
      </c>
      <c r="F29"/>
      <c r="G29" s="84"/>
      <c r="H29" s="85"/>
      <c r="I29" s="86"/>
      <c r="J29" s="87"/>
      <c r="K29" s="114"/>
      <c r="L29" s="119"/>
      <c r="M29" s="242"/>
      <c r="N29" s="243"/>
      <c r="O29"/>
      <c r="P29"/>
      <c r="Q29"/>
      <c r="R29"/>
      <c r="S29"/>
      <c r="T29"/>
      <c r="U29"/>
      <c r="V29"/>
    </row>
    <row r="30" spans="1:22" s="3" customFormat="1" x14ac:dyDescent="0.3">
      <c r="A30" s="261">
        <v>44827</v>
      </c>
      <c r="B30" s="262" t="s">
        <v>65</v>
      </c>
      <c r="C30" s="263">
        <v>52987.11</v>
      </c>
      <c r="D30" s="263"/>
      <c r="E30" s="264">
        <f t="shared" si="0"/>
        <v>138610.54175685334</v>
      </c>
      <c r="F30"/>
      <c r="G30" s="84"/>
      <c r="H30" s="85"/>
      <c r="I30" s="86"/>
      <c r="J30" s="87"/>
      <c r="K30" s="114"/>
      <c r="L30" s="119"/>
      <c r="M30" s="242"/>
      <c r="N30" s="243"/>
      <c r="O30"/>
      <c r="P30"/>
      <c r="Q30"/>
      <c r="R30"/>
      <c r="S30"/>
      <c r="T30"/>
      <c r="U30"/>
      <c r="V30"/>
    </row>
    <row r="31" spans="1:22" s="3" customFormat="1" x14ac:dyDescent="0.3">
      <c r="A31" s="261">
        <v>44830</v>
      </c>
      <c r="B31" s="262" t="s">
        <v>69</v>
      </c>
      <c r="C31" s="263">
        <v>52987.11</v>
      </c>
      <c r="D31" s="263"/>
      <c r="E31" s="264">
        <f t="shared" si="0"/>
        <v>191597.65175685333</v>
      </c>
      <c r="F31"/>
      <c r="G31" s="84"/>
      <c r="H31" s="85"/>
      <c r="I31" s="86"/>
      <c r="J31" s="87"/>
      <c r="K31" s="114"/>
      <c r="L31" s="119"/>
      <c r="M31" s="242"/>
      <c r="N31" s="243"/>
      <c r="O31"/>
      <c r="P31"/>
      <c r="Q31"/>
      <c r="R31"/>
      <c r="S31"/>
      <c r="T31"/>
      <c r="U31"/>
      <c r="V31"/>
    </row>
    <row r="32" spans="1:22" s="3" customFormat="1" x14ac:dyDescent="0.3">
      <c r="A32" s="261">
        <v>44832</v>
      </c>
      <c r="B32" s="262" t="s">
        <v>64</v>
      </c>
      <c r="C32" s="263">
        <v>42750.51</v>
      </c>
      <c r="D32" s="263"/>
      <c r="E32" s="264">
        <f t="shared" si="0"/>
        <v>234348.16175685334</v>
      </c>
      <c r="F32"/>
      <c r="G32" s="84"/>
      <c r="H32" s="85"/>
      <c r="I32" s="86"/>
      <c r="J32" s="87"/>
      <c r="K32" s="114"/>
      <c r="L32" s="119"/>
      <c r="M32" s="242"/>
      <c r="N32" s="243"/>
      <c r="O32"/>
      <c r="P32"/>
      <c r="Q32"/>
      <c r="R32"/>
      <c r="S32"/>
      <c r="T32"/>
      <c r="U32"/>
      <c r="V32"/>
    </row>
    <row r="33" spans="1:22" s="3" customFormat="1" x14ac:dyDescent="0.3">
      <c r="A33" s="261">
        <v>44834</v>
      </c>
      <c r="B33" s="262" t="s">
        <v>61</v>
      </c>
      <c r="C33" s="263">
        <v>44456.61</v>
      </c>
      <c r="D33" s="263"/>
      <c r="E33" s="264">
        <f t="shared" si="0"/>
        <v>278804.77175685333</v>
      </c>
      <c r="F33"/>
      <c r="G33" s="84"/>
      <c r="H33" s="85"/>
      <c r="I33" s="86"/>
      <c r="J33" s="87"/>
      <c r="K33" s="114"/>
      <c r="L33" s="119"/>
      <c r="M33" s="242"/>
      <c r="N33" s="243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5" t="s">
        <v>87</v>
      </c>
      <c r="C34" s="16"/>
      <c r="D34" s="16">
        <v>52249.680000000008</v>
      </c>
      <c r="E34" s="264">
        <f t="shared" si="0"/>
        <v>226555.09175685333</v>
      </c>
      <c r="F34"/>
      <c r="G34" s="84"/>
      <c r="H34" s="85"/>
      <c r="I34" s="86"/>
      <c r="J34" s="87"/>
      <c r="K34" s="114"/>
      <c r="L34" s="119"/>
      <c r="M34" s="242"/>
      <c r="N34" s="243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6" t="s">
        <v>88</v>
      </c>
      <c r="C35" s="267">
        <v>0</v>
      </c>
      <c r="D35" s="43"/>
      <c r="E35" s="264">
        <f t="shared" si="0"/>
        <v>226555.09175685333</v>
      </c>
      <c r="F35"/>
      <c r="G35" s="84"/>
      <c r="H35" s="85"/>
      <c r="I35" s="86"/>
      <c r="J35" s="87"/>
      <c r="K35" s="114"/>
      <c r="L35" s="119"/>
      <c r="M35" s="242"/>
      <c r="N35" s="243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6" t="s">
        <v>89</v>
      </c>
      <c r="C36" s="267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2"/>
      <c r="N36" s="243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4">
        <f t="shared" si="0"/>
        <v>208900.37175685333</v>
      </c>
      <c r="F37"/>
      <c r="G37" s="84"/>
      <c r="H37" s="85"/>
      <c r="I37" s="86"/>
      <c r="J37" s="87"/>
      <c r="K37" s="114"/>
      <c r="L37" s="119"/>
      <c r="M37" s="242"/>
      <c r="N37" s="243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4">
        <f t="shared" si="0"/>
        <v>103828.37175685333</v>
      </c>
      <c r="F38"/>
      <c r="G38" s="84"/>
      <c r="H38" s="85"/>
      <c r="I38" s="86"/>
      <c r="J38" s="87"/>
      <c r="K38" s="114"/>
      <c r="L38" s="119"/>
      <c r="M38" s="242"/>
      <c r="N38" s="243"/>
      <c r="O38"/>
      <c r="P38"/>
      <c r="Q38"/>
      <c r="R38"/>
      <c r="S38"/>
      <c r="T38"/>
      <c r="U38"/>
      <c r="V38"/>
    </row>
    <row r="39" spans="1:22" s="3" customFormat="1" x14ac:dyDescent="0.3">
      <c r="A39" s="261">
        <v>44847</v>
      </c>
      <c r="B39" s="262" t="s">
        <v>60</v>
      </c>
      <c r="C39" s="263">
        <v>38300</v>
      </c>
      <c r="D39" s="263"/>
      <c r="E39" s="264">
        <f t="shared" si="0"/>
        <v>142128.37175685333</v>
      </c>
      <c r="F39"/>
      <c r="G39" s="84"/>
      <c r="H39" s="85"/>
      <c r="I39" s="86"/>
      <c r="J39" s="87"/>
      <c r="K39" s="114"/>
      <c r="L39" s="119"/>
      <c r="M39" s="242"/>
      <c r="N39" s="243"/>
      <c r="O39"/>
      <c r="P39"/>
      <c r="Q39"/>
      <c r="R39"/>
      <c r="S39"/>
      <c r="T39"/>
      <c r="U39"/>
      <c r="V39"/>
    </row>
    <row r="40" spans="1:22" s="3" customFormat="1" x14ac:dyDescent="0.3">
      <c r="A40" s="261">
        <v>44852</v>
      </c>
      <c r="B40" s="262" t="s">
        <v>64</v>
      </c>
      <c r="C40" s="263">
        <v>26612.74</v>
      </c>
      <c r="D40" s="263"/>
      <c r="E40" s="264">
        <f t="shared" si="0"/>
        <v>168741.11175685332</v>
      </c>
      <c r="F40"/>
      <c r="G40" s="84"/>
      <c r="H40" s="85"/>
      <c r="I40" s="86"/>
      <c r="J40" s="87"/>
      <c r="K40" s="114"/>
      <c r="L40" s="119"/>
      <c r="M40" s="242"/>
      <c r="N40" s="243"/>
      <c r="O40"/>
      <c r="P40"/>
      <c r="Q40"/>
      <c r="R40"/>
      <c r="S40"/>
      <c r="T40"/>
      <c r="U40"/>
      <c r="V40"/>
    </row>
    <row r="41" spans="1:22" s="3" customFormat="1" x14ac:dyDescent="0.3">
      <c r="A41" s="261">
        <v>44854</v>
      </c>
      <c r="B41" s="262" t="s">
        <v>65</v>
      </c>
      <c r="C41" s="263">
        <v>38018.199999999997</v>
      </c>
      <c r="D41" s="263"/>
      <c r="E41" s="264">
        <f t="shared" si="0"/>
        <v>206759.31175685331</v>
      </c>
      <c r="F41"/>
      <c r="G41" s="84"/>
      <c r="H41" s="85"/>
      <c r="I41" s="86"/>
      <c r="J41" s="87"/>
      <c r="K41" s="114"/>
      <c r="L41" s="119"/>
      <c r="M41" s="242"/>
      <c r="N41" s="243"/>
      <c r="O41"/>
      <c r="P41"/>
      <c r="Q41"/>
      <c r="R41"/>
      <c r="S41"/>
      <c r="T41"/>
      <c r="U41"/>
      <c r="V41"/>
    </row>
    <row r="42" spans="1:22" s="3" customFormat="1" x14ac:dyDescent="0.3">
      <c r="A42" s="261">
        <v>44859</v>
      </c>
      <c r="B42" s="262" t="s">
        <v>70</v>
      </c>
      <c r="C42" s="263">
        <v>13306.37</v>
      </c>
      <c r="D42" s="263"/>
      <c r="E42" s="264">
        <f t="shared" si="0"/>
        <v>220065.6817568533</v>
      </c>
      <c r="F42"/>
      <c r="G42" s="84"/>
      <c r="H42" s="85"/>
      <c r="I42" s="86"/>
      <c r="J42" s="87"/>
      <c r="K42" s="114"/>
      <c r="L42" s="119"/>
      <c r="M42" s="242"/>
      <c r="N42" s="243"/>
      <c r="O42"/>
      <c r="P42"/>
      <c r="Q42"/>
      <c r="R42"/>
      <c r="S42"/>
      <c r="T42"/>
      <c r="U42"/>
      <c r="V42"/>
    </row>
    <row r="43" spans="1:22" s="3" customFormat="1" x14ac:dyDescent="0.3">
      <c r="A43" s="261">
        <v>44860</v>
      </c>
      <c r="B43" s="262" t="s">
        <v>62</v>
      </c>
      <c r="C43" s="263">
        <v>22472.12</v>
      </c>
      <c r="D43" s="263"/>
      <c r="E43" s="264">
        <f t="shared" si="0"/>
        <v>242537.8017568533</v>
      </c>
      <c r="F43"/>
      <c r="G43" s="84"/>
      <c r="H43" s="85"/>
      <c r="I43" s="86"/>
      <c r="J43" s="87"/>
      <c r="K43" s="114"/>
      <c r="L43" s="119"/>
      <c r="M43" s="242"/>
      <c r="N43" s="243"/>
      <c r="O43"/>
      <c r="P43"/>
      <c r="Q43"/>
      <c r="R43"/>
      <c r="S43"/>
      <c r="T43"/>
      <c r="U43"/>
      <c r="V43"/>
    </row>
    <row r="44" spans="1:22" s="3" customFormat="1" x14ac:dyDescent="0.3">
      <c r="A44" s="261">
        <v>44861</v>
      </c>
      <c r="B44" s="262" t="s">
        <v>69</v>
      </c>
      <c r="C44" s="263">
        <v>38018.199999999997</v>
      </c>
      <c r="D44" s="263"/>
      <c r="E44" s="264">
        <f t="shared" si="0"/>
        <v>280556.00175685331</v>
      </c>
      <c r="F44"/>
      <c r="G44" s="84"/>
      <c r="H44" s="85"/>
      <c r="I44" s="86"/>
      <c r="J44" s="87"/>
      <c r="K44" s="114"/>
      <c r="L44" s="119"/>
      <c r="M44" s="242"/>
      <c r="N44" s="243"/>
      <c r="O44"/>
      <c r="P44"/>
      <c r="Q44"/>
      <c r="R44"/>
      <c r="S44"/>
      <c r="T44"/>
      <c r="U44"/>
      <c r="V44"/>
    </row>
    <row r="45" spans="1:22" s="3" customFormat="1" x14ac:dyDescent="0.3">
      <c r="A45" s="261">
        <v>44865</v>
      </c>
      <c r="B45" s="262" t="s">
        <v>61</v>
      </c>
      <c r="C45" s="263">
        <v>28513.65</v>
      </c>
      <c r="D45" s="263"/>
      <c r="E45" s="264">
        <f t="shared" si="0"/>
        <v>309069.65175685333</v>
      </c>
      <c r="F45"/>
      <c r="G45" s="84"/>
      <c r="H45" s="85"/>
      <c r="I45" s="86"/>
      <c r="J45" s="87"/>
      <c r="K45" s="114"/>
      <c r="L45" s="119"/>
      <c r="M45" s="242"/>
      <c r="N45" s="243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5" t="s">
        <v>92</v>
      </c>
      <c r="C46" s="16"/>
      <c r="D46" s="16">
        <v>29032.079999999998</v>
      </c>
      <c r="E46" s="264">
        <f t="shared" si="0"/>
        <v>280037.57175685331</v>
      </c>
      <c r="F46"/>
      <c r="G46" s="84"/>
      <c r="H46" s="85"/>
      <c r="I46" s="86"/>
      <c r="J46" s="87"/>
      <c r="K46" s="114"/>
      <c r="L46" s="119"/>
      <c r="M46" s="242"/>
      <c r="N46" s="243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6" t="s">
        <v>93</v>
      </c>
      <c r="C47" s="267">
        <v>0</v>
      </c>
      <c r="D47" s="43"/>
      <c r="E47" s="264">
        <f t="shared" si="0"/>
        <v>280037.57175685331</v>
      </c>
      <c r="F47"/>
      <c r="G47" s="84"/>
      <c r="H47" s="85"/>
      <c r="I47" s="86"/>
      <c r="J47" s="87"/>
      <c r="K47" s="114"/>
      <c r="L47" s="119"/>
      <c r="M47" s="242"/>
      <c r="N47" s="243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6" t="s">
        <v>94</v>
      </c>
      <c r="C48" s="267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2"/>
      <c r="N48" s="243"/>
      <c r="O48"/>
      <c r="P48"/>
      <c r="Q48"/>
      <c r="R48"/>
      <c r="S48"/>
      <c r="T48"/>
      <c r="U48"/>
      <c r="V48"/>
    </row>
    <row r="49" spans="1:22" s="3" customFormat="1" x14ac:dyDescent="0.3">
      <c r="A49" s="261">
        <v>44873</v>
      </c>
      <c r="B49" s="262" t="s">
        <v>60</v>
      </c>
      <c r="C49" s="263">
        <v>36488.120000000003</v>
      </c>
      <c r="D49" s="263"/>
      <c r="E49" s="264">
        <f t="shared" si="0"/>
        <v>325133.27175685333</v>
      </c>
      <c r="F49"/>
      <c r="G49" s="84"/>
      <c r="H49" s="85"/>
      <c r="I49" s="86"/>
      <c r="J49" s="87"/>
      <c r="K49" s="114"/>
      <c r="L49" s="119"/>
      <c r="M49" s="242"/>
      <c r="N49" s="243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4">
        <f t="shared" si="0"/>
        <v>288173.27175685333</v>
      </c>
      <c r="F50"/>
      <c r="G50" s="84"/>
      <c r="H50" s="85"/>
      <c r="I50" s="86"/>
      <c r="J50" s="87"/>
      <c r="K50" s="114"/>
      <c r="L50" s="119"/>
      <c r="M50" s="242"/>
      <c r="N50" s="243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4">
        <f t="shared" si="0"/>
        <v>166293.27175685333</v>
      </c>
      <c r="F51"/>
      <c r="G51" s="84"/>
      <c r="H51" s="85"/>
      <c r="I51" s="86"/>
      <c r="J51" s="87"/>
      <c r="K51" s="114"/>
      <c r="L51" s="119"/>
      <c r="M51" s="242"/>
      <c r="N51" s="243"/>
      <c r="O51"/>
      <c r="P51"/>
      <c r="Q51"/>
      <c r="R51"/>
      <c r="S51"/>
      <c r="T51"/>
      <c r="U51"/>
      <c r="V51"/>
    </row>
    <row r="52" spans="1:22" s="3" customFormat="1" x14ac:dyDescent="0.3">
      <c r="A52" s="261">
        <v>44881</v>
      </c>
      <c r="B52" s="262" t="s">
        <v>70</v>
      </c>
      <c r="C52" s="263">
        <v>15288.35</v>
      </c>
      <c r="D52" s="263"/>
      <c r="E52" s="264">
        <f t="shared" si="0"/>
        <v>181581.62175685333</v>
      </c>
      <c r="F52"/>
      <c r="G52" s="84"/>
      <c r="H52" s="85"/>
      <c r="I52" s="86"/>
      <c r="J52" s="87"/>
      <c r="K52" s="114"/>
      <c r="L52" s="119"/>
      <c r="M52" s="242"/>
      <c r="N52" s="243"/>
      <c r="O52"/>
      <c r="P52"/>
      <c r="Q52"/>
      <c r="R52"/>
      <c r="S52"/>
      <c r="T52"/>
      <c r="U52"/>
      <c r="V52"/>
    </row>
    <row r="53" spans="1:22" s="3" customFormat="1" x14ac:dyDescent="0.3">
      <c r="A53" s="261">
        <v>44882</v>
      </c>
      <c r="B53" s="262" t="s">
        <v>64</v>
      </c>
      <c r="C53" s="263">
        <v>30576.7</v>
      </c>
      <c r="D53" s="263"/>
      <c r="E53" s="264">
        <f t="shared" si="0"/>
        <v>212158.32175685334</v>
      </c>
      <c r="F53"/>
      <c r="G53" s="84"/>
      <c r="H53" s="85"/>
      <c r="I53" s="86"/>
      <c r="J53" s="87"/>
      <c r="K53" s="114"/>
      <c r="L53" s="119"/>
      <c r="M53" s="242"/>
      <c r="N53" s="243"/>
      <c r="O53"/>
      <c r="P53"/>
      <c r="Q53"/>
      <c r="R53"/>
      <c r="S53"/>
      <c r="T53"/>
      <c r="U53"/>
      <c r="V53"/>
    </row>
    <row r="54" spans="1:22" s="3" customFormat="1" x14ac:dyDescent="0.3">
      <c r="A54" s="261">
        <v>44888</v>
      </c>
      <c r="B54" s="262" t="s">
        <v>65</v>
      </c>
      <c r="C54" s="263">
        <v>43681</v>
      </c>
      <c r="D54" s="263"/>
      <c r="E54" s="264">
        <f t="shared" si="0"/>
        <v>255839.32175685334</v>
      </c>
      <c r="F54"/>
      <c r="G54" s="84"/>
      <c r="H54" s="85"/>
      <c r="I54" s="86"/>
      <c r="J54" s="87"/>
      <c r="K54" s="114"/>
      <c r="L54" s="119"/>
      <c r="M54" s="242"/>
      <c r="N54" s="243"/>
      <c r="O54"/>
      <c r="P54"/>
      <c r="Q54"/>
      <c r="R54"/>
      <c r="S54"/>
      <c r="T54"/>
      <c r="U54"/>
      <c r="V54"/>
    </row>
    <row r="55" spans="1:22" s="3" customFormat="1" x14ac:dyDescent="0.3">
      <c r="A55" s="261">
        <v>44893</v>
      </c>
      <c r="B55" s="262" t="s">
        <v>61</v>
      </c>
      <c r="C55" s="263">
        <v>32760.75</v>
      </c>
      <c r="D55" s="263"/>
      <c r="E55" s="264">
        <f t="shared" si="0"/>
        <v>288600.07175685337</v>
      </c>
      <c r="F55"/>
      <c r="G55" s="84"/>
      <c r="H55" s="85"/>
      <c r="I55" s="86"/>
      <c r="J55" s="87"/>
      <c r="K55" s="114"/>
      <c r="L55" s="119"/>
      <c r="M55" s="242"/>
      <c r="N55" s="243"/>
      <c r="O55"/>
      <c r="P55"/>
      <c r="Q55"/>
      <c r="R55"/>
      <c r="S55"/>
      <c r="T55"/>
      <c r="U55"/>
      <c r="V55"/>
    </row>
    <row r="56" spans="1:22" s="3" customFormat="1" x14ac:dyDescent="0.3">
      <c r="A56" s="261">
        <v>44893</v>
      </c>
      <c r="B56" s="262" t="s">
        <v>69</v>
      </c>
      <c r="C56" s="263">
        <v>43681</v>
      </c>
      <c r="D56" s="263"/>
      <c r="E56" s="264">
        <f t="shared" si="0"/>
        <v>332281.07175685337</v>
      </c>
      <c r="F56"/>
      <c r="G56" s="84"/>
      <c r="H56" s="85"/>
      <c r="I56" s="86"/>
      <c r="J56" s="87"/>
      <c r="K56" s="114"/>
      <c r="L56" s="119"/>
      <c r="M56" s="242"/>
      <c r="N56" s="243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5" t="s">
        <v>97</v>
      </c>
      <c r="C57" s="16"/>
      <c r="D57" s="16">
        <v>33356.400000000001</v>
      </c>
      <c r="E57" s="264">
        <f t="shared" si="0"/>
        <v>298924.67175685335</v>
      </c>
      <c r="F57"/>
      <c r="G57" s="84"/>
      <c r="H57" s="85"/>
      <c r="I57" s="86"/>
      <c r="J57" s="87"/>
      <c r="K57" s="114"/>
      <c r="L57" s="119"/>
      <c r="M57" s="242"/>
      <c r="N57" s="243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6" t="s">
        <v>98</v>
      </c>
      <c r="C58" s="267">
        <v>0</v>
      </c>
      <c r="D58" s="43"/>
      <c r="E58" s="264">
        <f t="shared" si="0"/>
        <v>298924.67175685335</v>
      </c>
      <c r="F58"/>
      <c r="G58" s="84"/>
      <c r="H58" s="85"/>
      <c r="I58" s="86"/>
      <c r="J58" s="87"/>
      <c r="K58" s="114"/>
      <c r="L58" s="119"/>
      <c r="M58" s="242"/>
      <c r="N58" s="243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6" t="s">
        <v>99</v>
      </c>
      <c r="C59" s="267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2"/>
      <c r="N59" s="243"/>
      <c r="O59"/>
      <c r="P59"/>
      <c r="Q59"/>
      <c r="R59"/>
      <c r="S59"/>
      <c r="T59"/>
      <c r="U59"/>
      <c r="V59"/>
    </row>
    <row r="60" spans="1:22" s="3" customFormat="1" x14ac:dyDescent="0.3">
      <c r="A60" s="261">
        <v>44902</v>
      </c>
      <c r="B60" s="262" t="s">
        <v>62</v>
      </c>
      <c r="C60" s="263">
        <v>2184.0500000000002</v>
      </c>
      <c r="D60" s="263"/>
      <c r="E60" s="264">
        <f t="shared" si="0"/>
        <v>309015.06175685336</v>
      </c>
      <c r="F60"/>
      <c r="G60" s="84"/>
      <c r="H60" s="85"/>
      <c r="I60" s="86"/>
      <c r="J60" s="87"/>
      <c r="K60" s="114"/>
      <c r="L60" s="119"/>
      <c r="M60" s="242"/>
      <c r="N60" s="243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103" t="s">
        <v>100</v>
      </c>
      <c r="C61" s="104"/>
      <c r="D61" s="43">
        <v>38984</v>
      </c>
      <c r="E61" s="264">
        <f t="shared" si="0"/>
        <v>270031.06175685336</v>
      </c>
      <c r="F61"/>
      <c r="G61" s="84"/>
      <c r="H61" s="85"/>
      <c r="I61" s="86"/>
      <c r="J61" s="87"/>
      <c r="K61" s="114"/>
      <c r="L61" s="119"/>
      <c r="M61" s="242"/>
      <c r="N61" s="243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103" t="s">
        <v>101</v>
      </c>
      <c r="C62" s="104"/>
      <c r="D62" s="43">
        <v>126104</v>
      </c>
      <c r="E62" s="264">
        <f t="shared" si="0"/>
        <v>143927.06175685336</v>
      </c>
      <c r="F62"/>
      <c r="G62" s="84"/>
      <c r="H62" s="85"/>
      <c r="I62" s="86"/>
      <c r="J62" s="87"/>
      <c r="K62" s="114"/>
      <c r="L62" s="119"/>
      <c r="M62" s="242"/>
      <c r="N62" s="243"/>
      <c r="O62"/>
      <c r="P62"/>
      <c r="Q62"/>
      <c r="R62"/>
      <c r="S62"/>
      <c r="T62"/>
      <c r="U62"/>
      <c r="V62"/>
    </row>
    <row r="63" spans="1:22" s="3" customFormat="1" x14ac:dyDescent="0.3">
      <c r="A63" s="261">
        <v>44914</v>
      </c>
      <c r="B63" s="262" t="s">
        <v>64</v>
      </c>
      <c r="C63" s="263">
        <v>31779.439999999999</v>
      </c>
      <c r="D63" s="263"/>
      <c r="E63" s="264">
        <f t="shared" si="0"/>
        <v>175706.50175685337</v>
      </c>
      <c r="F63"/>
      <c r="G63" s="84"/>
      <c r="H63" s="85"/>
      <c r="I63" s="86"/>
      <c r="J63" s="87"/>
      <c r="K63" s="114"/>
      <c r="L63" s="119"/>
      <c r="M63" s="242"/>
      <c r="N63" s="243"/>
      <c r="O63"/>
      <c r="P63"/>
      <c r="Q63"/>
      <c r="R63"/>
      <c r="S63"/>
      <c r="T63"/>
      <c r="U63"/>
      <c r="V63"/>
    </row>
    <row r="64" spans="1:22" s="3" customFormat="1" x14ac:dyDescent="0.3">
      <c r="A64" s="261">
        <v>44916</v>
      </c>
      <c r="B64" s="262" t="s">
        <v>65</v>
      </c>
      <c r="C64" s="263">
        <v>45399.199999999997</v>
      </c>
      <c r="D64" s="263"/>
      <c r="E64" s="264">
        <f t="shared" si="0"/>
        <v>221105.70175685338</v>
      </c>
      <c r="F64"/>
      <c r="G64" s="84"/>
      <c r="H64" s="85"/>
      <c r="I64" s="86"/>
      <c r="J64" s="87"/>
      <c r="K64" s="114"/>
      <c r="L64" s="185"/>
      <c r="M64" s="242"/>
      <c r="N64" s="243"/>
      <c r="O64"/>
      <c r="P64"/>
      <c r="Q64"/>
      <c r="R64"/>
      <c r="S64"/>
      <c r="T64"/>
      <c r="U64"/>
      <c r="V64"/>
    </row>
    <row r="65" spans="1:22" s="3" customFormat="1" x14ac:dyDescent="0.3">
      <c r="A65" s="261">
        <v>44917</v>
      </c>
      <c r="B65" s="262" t="s">
        <v>69</v>
      </c>
      <c r="C65" s="263">
        <v>45399.199999999997</v>
      </c>
      <c r="D65" s="263"/>
      <c r="E65" s="264">
        <f t="shared" si="0"/>
        <v>266504.90175685339</v>
      </c>
      <c r="F65"/>
      <c r="G65" s="84"/>
      <c r="H65" s="85"/>
      <c r="I65" s="86"/>
      <c r="J65" s="87"/>
      <c r="K65" s="114"/>
      <c r="L65" s="119"/>
      <c r="M65" s="242"/>
      <c r="N65" s="243"/>
      <c r="O65"/>
      <c r="P65"/>
      <c r="Q65"/>
      <c r="R65"/>
      <c r="S65"/>
      <c r="T65"/>
      <c r="U65"/>
      <c r="V65"/>
    </row>
    <row r="66" spans="1:22" s="3" customFormat="1" x14ac:dyDescent="0.3">
      <c r="A66" s="261"/>
      <c r="B66" s="262"/>
      <c r="C66" s="263"/>
      <c r="D66" s="263"/>
      <c r="E66" s="264">
        <f t="shared" si="0"/>
        <v>266504.90175685339</v>
      </c>
      <c r="F66"/>
      <c r="G66" s="84"/>
      <c r="H66" s="85"/>
      <c r="I66" s="86"/>
      <c r="J66" s="87"/>
      <c r="K66" s="114"/>
      <c r="L66" s="119"/>
      <c r="M66" s="242"/>
      <c r="N66" s="243"/>
      <c r="O66"/>
      <c r="P66"/>
      <c r="Q66"/>
      <c r="R66"/>
      <c r="S66"/>
      <c r="T66"/>
      <c r="U66"/>
      <c r="V66"/>
    </row>
    <row r="67" spans="1:22" s="3" customFormat="1" x14ac:dyDescent="0.3">
      <c r="A67" s="261"/>
      <c r="B67" s="262"/>
      <c r="C67" s="263"/>
      <c r="D67" s="263"/>
      <c r="E67" s="264">
        <f t="shared" si="0"/>
        <v>266504.90175685339</v>
      </c>
      <c r="F67"/>
      <c r="G67" s="84"/>
      <c r="H67" s="85"/>
      <c r="I67" s="86"/>
      <c r="J67" s="87"/>
      <c r="K67" s="114"/>
      <c r="L67" s="119"/>
      <c r="M67" s="242"/>
      <c r="N67" s="243"/>
      <c r="O67"/>
      <c r="P67"/>
      <c r="Q67"/>
      <c r="R67"/>
      <c r="S67"/>
      <c r="T67"/>
      <c r="U67"/>
      <c r="V67"/>
    </row>
    <row r="68" spans="1:22" s="3" customFormat="1" x14ac:dyDescent="0.3">
      <c r="A68" s="261"/>
      <c r="B68" s="262"/>
      <c r="C68" s="263"/>
      <c r="D68" s="263"/>
      <c r="E68" s="264">
        <f t="shared" si="0"/>
        <v>266504.90175685339</v>
      </c>
      <c r="F68"/>
      <c r="G68" s="84"/>
      <c r="H68" s="85"/>
      <c r="I68" s="86"/>
      <c r="J68" s="87"/>
      <c r="K68" s="114"/>
      <c r="L68" s="119"/>
      <c r="M68" s="242"/>
      <c r="N68" s="243"/>
      <c r="O68"/>
      <c r="P68"/>
      <c r="Q68"/>
      <c r="R68"/>
      <c r="S68"/>
      <c r="T68"/>
      <c r="U68"/>
      <c r="V68"/>
    </row>
    <row r="69" spans="1:22" s="3" customFormat="1" x14ac:dyDescent="0.3">
      <c r="A69" s="261"/>
      <c r="B69" s="262"/>
      <c r="C69" s="263"/>
      <c r="D69" s="263"/>
      <c r="E69" s="264">
        <f t="shared" si="0"/>
        <v>266504.90175685339</v>
      </c>
      <c r="F69"/>
      <c r="G69" s="84"/>
      <c r="H69" s="85"/>
      <c r="I69" s="86"/>
      <c r="J69" s="87"/>
      <c r="K69" s="114"/>
      <c r="L69" s="119"/>
      <c r="M69" s="242"/>
      <c r="N69" s="243"/>
      <c r="O69"/>
      <c r="P69"/>
      <c r="Q69"/>
      <c r="R69"/>
      <c r="S69"/>
      <c r="T69"/>
      <c r="U69"/>
      <c r="V69"/>
    </row>
    <row r="70" spans="1:22" s="3" customFormat="1" x14ac:dyDescent="0.3">
      <c r="A70" s="261"/>
      <c r="B70" s="262"/>
      <c r="C70" s="263"/>
      <c r="D70" s="263"/>
      <c r="E70" s="264">
        <f t="shared" si="0"/>
        <v>266504.90175685339</v>
      </c>
      <c r="F70"/>
      <c r="G70" s="84"/>
      <c r="H70" s="85"/>
      <c r="I70" s="86"/>
      <c r="J70" s="87"/>
      <c r="K70" s="114"/>
      <c r="L70" s="119"/>
      <c r="M70" s="242"/>
      <c r="N70" s="243"/>
      <c r="O70"/>
      <c r="P70"/>
      <c r="Q70"/>
      <c r="R70"/>
      <c r="S70"/>
      <c r="T70"/>
      <c r="U70"/>
      <c r="V70"/>
    </row>
    <row r="71" spans="1:22" s="3" customFormat="1" x14ac:dyDescent="0.3">
      <c r="A71" s="261"/>
      <c r="B71" s="262"/>
      <c r="C71" s="263"/>
      <c r="D71" s="263"/>
      <c r="E71" s="264">
        <f t="shared" si="0"/>
        <v>266504.90175685339</v>
      </c>
      <c r="F71"/>
      <c r="G71" s="84"/>
      <c r="H71" s="85"/>
      <c r="I71" s="86"/>
      <c r="J71" s="87"/>
      <c r="K71" s="114"/>
      <c r="L71" s="119"/>
      <c r="M71" s="242"/>
      <c r="N71" s="243"/>
      <c r="O71"/>
      <c r="P71"/>
      <c r="Q71"/>
      <c r="R71"/>
      <c r="S71"/>
      <c r="T71"/>
      <c r="U71"/>
      <c r="V71"/>
    </row>
    <row r="72" spans="1:22" s="3" customFormat="1" x14ac:dyDescent="0.3">
      <c r="A72" s="261"/>
      <c r="B72" s="262"/>
      <c r="C72" s="263"/>
      <c r="D72" s="263"/>
      <c r="E72" s="264">
        <f t="shared" si="0"/>
        <v>266504.90175685339</v>
      </c>
      <c r="F72"/>
      <c r="G72" s="84"/>
      <c r="H72" s="85"/>
      <c r="I72" s="86"/>
      <c r="J72" s="87"/>
      <c r="K72" s="114"/>
      <c r="L72" s="119"/>
      <c r="M72" s="242"/>
      <c r="N72" s="243"/>
      <c r="O72"/>
      <c r="P72"/>
      <c r="Q72"/>
      <c r="R72"/>
      <c r="S72"/>
      <c r="T72"/>
      <c r="U72"/>
      <c r="V72"/>
    </row>
    <row r="73" spans="1:22" s="3" customFormat="1" x14ac:dyDescent="0.3">
      <c r="A73" s="261"/>
      <c r="B73" s="262"/>
      <c r="C73" s="263"/>
      <c r="D73" s="263"/>
      <c r="E73" s="264">
        <f t="shared" ref="E73:E147" si="1">E72+C73-D73</f>
        <v>266504.90175685339</v>
      </c>
      <c r="F73"/>
      <c r="G73" s="84"/>
      <c r="H73" s="85"/>
      <c r="I73" s="86"/>
      <c r="J73" s="87"/>
      <c r="K73" s="114"/>
      <c r="L73" s="119"/>
      <c r="M73" s="242"/>
      <c r="N73" s="243"/>
      <c r="O73"/>
      <c r="P73"/>
      <c r="Q73"/>
      <c r="R73"/>
      <c r="S73"/>
      <c r="T73"/>
      <c r="U73"/>
      <c r="V73"/>
    </row>
    <row r="74" spans="1:22" s="3" customFormat="1" hidden="1" x14ac:dyDescent="0.3">
      <c r="A74" s="261"/>
      <c r="B74" s="262"/>
      <c r="C74" s="263"/>
      <c r="D74" s="263"/>
      <c r="E74" s="264">
        <f t="shared" si="1"/>
        <v>266504.90175685339</v>
      </c>
      <c r="F74"/>
      <c r="G74" s="84"/>
      <c r="H74" s="85"/>
      <c r="I74" s="86"/>
      <c r="J74" s="87"/>
      <c r="K74" s="114"/>
      <c r="L74" s="119"/>
      <c r="M74" s="242"/>
      <c r="N74" s="243"/>
      <c r="O74"/>
      <c r="P74"/>
      <c r="Q74"/>
      <c r="R74"/>
      <c r="S74"/>
      <c r="T74"/>
      <c r="U74"/>
      <c r="V74"/>
    </row>
    <row r="75" spans="1:22" s="3" customFormat="1" hidden="1" x14ac:dyDescent="0.3">
      <c r="A75" s="261"/>
      <c r="B75" s="262"/>
      <c r="C75" s="263"/>
      <c r="D75" s="263"/>
      <c r="E75" s="264">
        <f t="shared" si="1"/>
        <v>266504.90175685339</v>
      </c>
      <c r="F75"/>
      <c r="G75" s="84"/>
      <c r="H75" s="85"/>
      <c r="I75" s="86"/>
      <c r="J75" s="87"/>
      <c r="K75" s="114"/>
      <c r="L75" s="119"/>
      <c r="M75" s="242"/>
      <c r="N75" s="243"/>
      <c r="O75"/>
      <c r="P75"/>
      <c r="Q75"/>
      <c r="R75"/>
      <c r="S75"/>
      <c r="T75"/>
      <c r="U75"/>
      <c r="V75"/>
    </row>
    <row r="76" spans="1:22" s="3" customFormat="1" hidden="1" x14ac:dyDescent="0.3">
      <c r="A76" s="261"/>
      <c r="B76" s="262"/>
      <c r="C76" s="263"/>
      <c r="D76" s="263"/>
      <c r="E76" s="264">
        <f t="shared" si="1"/>
        <v>266504.90175685339</v>
      </c>
      <c r="F76"/>
      <c r="G76" s="84"/>
      <c r="H76" s="85"/>
      <c r="I76" s="86"/>
      <c r="J76" s="87"/>
      <c r="K76" s="114"/>
      <c r="L76" s="119"/>
      <c r="M76" s="242"/>
      <c r="N76" s="243"/>
      <c r="O76"/>
      <c r="P76"/>
      <c r="Q76"/>
      <c r="R76"/>
      <c r="S76"/>
      <c r="T76"/>
      <c r="U76"/>
      <c r="V76"/>
    </row>
    <row r="77" spans="1:22" s="3" customFormat="1" hidden="1" x14ac:dyDescent="0.3">
      <c r="A77" s="261"/>
      <c r="B77" s="262"/>
      <c r="C77" s="263"/>
      <c r="D77" s="263"/>
      <c r="E77" s="264">
        <f t="shared" si="1"/>
        <v>266504.90175685339</v>
      </c>
      <c r="F77"/>
      <c r="G77" s="84"/>
      <c r="H77" s="85"/>
      <c r="I77" s="86"/>
      <c r="J77" s="87"/>
      <c r="K77" s="114"/>
      <c r="L77" s="119"/>
      <c r="M77" s="242"/>
      <c r="N77" s="243"/>
      <c r="O77"/>
      <c r="P77"/>
      <c r="Q77"/>
      <c r="R77"/>
      <c r="S77"/>
      <c r="T77"/>
      <c r="U77"/>
      <c r="V77"/>
    </row>
    <row r="78" spans="1:22" s="3" customFormat="1" hidden="1" x14ac:dyDescent="0.3">
      <c r="A78" s="261"/>
      <c r="B78" s="262"/>
      <c r="C78" s="263"/>
      <c r="D78" s="263"/>
      <c r="E78" s="264">
        <f t="shared" si="1"/>
        <v>266504.90175685339</v>
      </c>
      <c r="F78"/>
      <c r="G78" s="84"/>
      <c r="H78" s="85"/>
      <c r="I78" s="86"/>
      <c r="J78" s="87"/>
      <c r="K78" s="114"/>
      <c r="L78" s="119"/>
      <c r="M78" s="242"/>
      <c r="N78" s="243"/>
      <c r="O78"/>
      <c r="P78"/>
      <c r="Q78"/>
      <c r="R78"/>
      <c r="S78"/>
      <c r="T78"/>
      <c r="U78"/>
      <c r="V78"/>
    </row>
    <row r="79" spans="1:22" s="3" customFormat="1" hidden="1" x14ac:dyDescent="0.3">
      <c r="A79" s="261"/>
      <c r="B79" s="262"/>
      <c r="C79" s="263"/>
      <c r="D79" s="263"/>
      <c r="E79" s="264">
        <f t="shared" si="1"/>
        <v>266504.90175685339</v>
      </c>
      <c r="F79"/>
      <c r="G79" s="84"/>
      <c r="H79" s="85"/>
      <c r="I79" s="86"/>
      <c r="J79" s="87"/>
      <c r="K79" s="114"/>
      <c r="L79" s="119"/>
      <c r="M79" s="242"/>
      <c r="N79" s="243"/>
      <c r="O79"/>
      <c r="P79"/>
      <c r="Q79"/>
      <c r="R79"/>
      <c r="S79"/>
      <c r="T79"/>
      <c r="U79"/>
      <c r="V79"/>
    </row>
    <row r="80" spans="1:22" s="3" customFormat="1" hidden="1" x14ac:dyDescent="0.3">
      <c r="A80" s="261"/>
      <c r="B80" s="262"/>
      <c r="C80" s="263"/>
      <c r="D80" s="263"/>
      <c r="E80" s="264">
        <f t="shared" si="1"/>
        <v>266504.90175685339</v>
      </c>
      <c r="F80"/>
      <c r="G80" s="84"/>
      <c r="H80" s="85"/>
      <c r="I80" s="86"/>
      <c r="J80" s="87"/>
      <c r="K80" s="114"/>
      <c r="L80" s="119"/>
      <c r="M80" s="242"/>
      <c r="N80" s="243"/>
      <c r="O80"/>
      <c r="P80"/>
      <c r="Q80"/>
      <c r="R80"/>
      <c r="S80"/>
      <c r="T80"/>
      <c r="U80"/>
      <c r="V80"/>
    </row>
    <row r="81" spans="1:22" s="3" customFormat="1" hidden="1" x14ac:dyDescent="0.3">
      <c r="A81" s="261"/>
      <c r="B81" s="262"/>
      <c r="C81" s="263"/>
      <c r="D81" s="263"/>
      <c r="E81" s="264">
        <f t="shared" si="1"/>
        <v>266504.90175685339</v>
      </c>
      <c r="F81"/>
      <c r="G81" s="84"/>
      <c r="H81" s="85"/>
      <c r="I81" s="86"/>
      <c r="J81" s="87"/>
      <c r="K81" s="114"/>
      <c r="L81" s="119"/>
      <c r="M81" s="242"/>
      <c r="N81" s="243"/>
      <c r="O81"/>
      <c r="P81"/>
      <c r="Q81"/>
      <c r="R81"/>
      <c r="S81"/>
      <c r="T81"/>
      <c r="U81"/>
      <c r="V81"/>
    </row>
    <row r="82" spans="1:22" s="3" customFormat="1" hidden="1" x14ac:dyDescent="0.3">
      <c r="A82" s="261"/>
      <c r="B82" s="262"/>
      <c r="C82" s="263"/>
      <c r="D82" s="263"/>
      <c r="E82" s="264">
        <f t="shared" si="1"/>
        <v>266504.90175685339</v>
      </c>
      <c r="F82"/>
      <c r="G82" s="84"/>
      <c r="H82" s="85"/>
      <c r="I82" s="86"/>
      <c r="J82" s="87"/>
      <c r="K82" s="114"/>
      <c r="L82" s="119"/>
      <c r="M82" s="242"/>
      <c r="N82" s="243"/>
      <c r="O82"/>
      <c r="P82"/>
      <c r="Q82"/>
      <c r="R82"/>
      <c r="S82"/>
      <c r="T82"/>
      <c r="U82"/>
      <c r="V82"/>
    </row>
    <row r="83" spans="1:22" s="3" customFormat="1" hidden="1" x14ac:dyDescent="0.3">
      <c r="A83" s="261"/>
      <c r="B83" s="262"/>
      <c r="C83" s="263"/>
      <c r="D83" s="263"/>
      <c r="E83" s="264">
        <f t="shared" si="1"/>
        <v>266504.90175685339</v>
      </c>
      <c r="F83"/>
      <c r="G83" s="84"/>
      <c r="H83" s="85"/>
      <c r="I83" s="86"/>
      <c r="J83" s="87"/>
      <c r="K83" s="114"/>
      <c r="L83" s="119"/>
      <c r="M83" s="242"/>
      <c r="N83" s="243"/>
      <c r="O83"/>
      <c r="P83"/>
      <c r="Q83"/>
      <c r="R83"/>
      <c r="S83"/>
      <c r="T83"/>
      <c r="U83"/>
      <c r="V83"/>
    </row>
    <row r="84" spans="1:22" s="3" customFormat="1" hidden="1" x14ac:dyDescent="0.3">
      <c r="A84" s="261"/>
      <c r="B84" s="262"/>
      <c r="C84" s="263"/>
      <c r="D84" s="263"/>
      <c r="E84" s="264">
        <f t="shared" si="1"/>
        <v>266504.90175685339</v>
      </c>
      <c r="F84"/>
      <c r="G84" s="84"/>
      <c r="H84" s="85"/>
      <c r="I84" s="86"/>
      <c r="J84" s="87"/>
      <c r="K84" s="114"/>
      <c r="L84" s="119"/>
      <c r="M84" s="242"/>
      <c r="N84" s="243"/>
      <c r="O84"/>
      <c r="P84"/>
      <c r="Q84"/>
      <c r="R84"/>
      <c r="S84"/>
      <c r="T84"/>
      <c r="U84"/>
      <c r="V84"/>
    </row>
    <row r="85" spans="1:22" s="3" customFormat="1" hidden="1" x14ac:dyDescent="0.3">
      <c r="A85" s="261"/>
      <c r="B85" s="262"/>
      <c r="C85" s="263"/>
      <c r="D85" s="263"/>
      <c r="E85" s="264">
        <f t="shared" si="1"/>
        <v>266504.90175685339</v>
      </c>
      <c r="F85"/>
      <c r="G85" s="84"/>
      <c r="H85" s="85"/>
      <c r="I85" s="86"/>
      <c r="J85" s="87"/>
      <c r="K85" s="114"/>
      <c r="L85" s="119"/>
      <c r="M85" s="242"/>
      <c r="N85" s="243"/>
      <c r="O85"/>
      <c r="P85"/>
      <c r="Q85"/>
      <c r="R85"/>
      <c r="S85"/>
      <c r="T85"/>
      <c r="U85"/>
      <c r="V85"/>
    </row>
    <row r="86" spans="1:22" s="3" customFormat="1" hidden="1" x14ac:dyDescent="0.3">
      <c r="A86" s="261"/>
      <c r="B86" s="262"/>
      <c r="C86" s="263"/>
      <c r="D86" s="263"/>
      <c r="E86" s="264">
        <f t="shared" si="1"/>
        <v>266504.90175685339</v>
      </c>
      <c r="F86"/>
      <c r="G86" s="84"/>
      <c r="H86" s="85"/>
      <c r="I86" s="86"/>
      <c r="J86" s="87"/>
      <c r="K86" s="114"/>
      <c r="L86" s="119"/>
      <c r="M86" s="242"/>
      <c r="N86" s="243"/>
      <c r="O86"/>
      <c r="P86"/>
      <c r="Q86"/>
      <c r="R86"/>
      <c r="S86"/>
      <c r="T86"/>
      <c r="U86"/>
      <c r="V86"/>
    </row>
    <row r="87" spans="1:22" s="3" customFormat="1" hidden="1" x14ac:dyDescent="0.3">
      <c r="A87" s="261"/>
      <c r="B87" s="262"/>
      <c r="C87" s="263"/>
      <c r="D87" s="263"/>
      <c r="E87" s="264">
        <f t="shared" si="1"/>
        <v>266504.90175685339</v>
      </c>
      <c r="F87"/>
      <c r="G87" s="84"/>
      <c r="H87" s="85"/>
      <c r="I87" s="86"/>
      <c r="J87" s="87"/>
      <c r="K87" s="114"/>
      <c r="L87" s="119"/>
      <c r="M87" s="242"/>
      <c r="N87" s="243"/>
      <c r="O87"/>
      <c r="P87"/>
      <c r="Q87"/>
      <c r="R87"/>
      <c r="S87"/>
      <c r="T87"/>
      <c r="U87"/>
      <c r="V87"/>
    </row>
    <row r="88" spans="1:22" s="3" customFormat="1" hidden="1" x14ac:dyDescent="0.3">
      <c r="A88" s="261"/>
      <c r="B88" s="262"/>
      <c r="C88" s="263"/>
      <c r="D88" s="263"/>
      <c r="E88" s="264">
        <f t="shared" si="1"/>
        <v>266504.90175685339</v>
      </c>
      <c r="F88"/>
      <c r="G88" s="84"/>
      <c r="H88" s="85"/>
      <c r="I88" s="86"/>
      <c r="J88" s="87"/>
      <c r="K88" s="114"/>
      <c r="L88" s="119"/>
      <c r="M88" s="242"/>
      <c r="N88" s="243"/>
      <c r="O88"/>
      <c r="P88"/>
      <c r="Q88"/>
      <c r="R88"/>
      <c r="S88"/>
      <c r="T88"/>
      <c r="U88"/>
      <c r="V88"/>
    </row>
    <row r="89" spans="1:22" s="3" customFormat="1" hidden="1" x14ac:dyDescent="0.3">
      <c r="A89" s="261"/>
      <c r="B89" s="262"/>
      <c r="C89" s="263"/>
      <c r="D89" s="263"/>
      <c r="E89" s="264">
        <f t="shared" si="1"/>
        <v>266504.90175685339</v>
      </c>
      <c r="F89"/>
      <c r="G89" s="84"/>
      <c r="H89" s="85"/>
      <c r="I89" s="86"/>
      <c r="J89" s="87"/>
      <c r="K89" s="114"/>
      <c r="L89" s="119"/>
      <c r="M89" s="242"/>
      <c r="N89" s="243"/>
      <c r="O89"/>
      <c r="P89"/>
      <c r="Q89"/>
      <c r="R89"/>
      <c r="S89"/>
      <c r="T89"/>
      <c r="U89"/>
      <c r="V89"/>
    </row>
    <row r="90" spans="1:22" s="3" customFormat="1" hidden="1" x14ac:dyDescent="0.3">
      <c r="A90" s="261"/>
      <c r="B90" s="262"/>
      <c r="C90" s="263"/>
      <c r="D90" s="263"/>
      <c r="E90" s="264">
        <f t="shared" si="1"/>
        <v>266504.90175685339</v>
      </c>
      <c r="F90"/>
      <c r="G90" s="84"/>
      <c r="H90" s="85"/>
      <c r="I90" s="86"/>
      <c r="J90" s="87"/>
      <c r="K90" s="114"/>
      <c r="L90" s="119"/>
      <c r="M90" s="242"/>
      <c r="N90" s="243"/>
      <c r="O90"/>
      <c r="P90"/>
      <c r="Q90"/>
      <c r="R90"/>
      <c r="S90"/>
      <c r="T90"/>
      <c r="U90"/>
      <c r="V90"/>
    </row>
    <row r="91" spans="1:22" s="3" customFormat="1" hidden="1" x14ac:dyDescent="0.3">
      <c r="A91" s="261"/>
      <c r="B91" s="262"/>
      <c r="C91" s="263"/>
      <c r="D91" s="263"/>
      <c r="E91" s="264">
        <f t="shared" si="1"/>
        <v>266504.90175685339</v>
      </c>
      <c r="F91"/>
      <c r="G91" s="84"/>
      <c r="H91" s="85"/>
      <c r="I91" s="86"/>
      <c r="J91" s="87"/>
      <c r="K91" s="114"/>
      <c r="L91" s="119"/>
      <c r="M91" s="242"/>
      <c r="N91" s="243"/>
      <c r="O91"/>
      <c r="P91"/>
      <c r="Q91"/>
      <c r="R91"/>
      <c r="S91"/>
      <c r="T91"/>
      <c r="U91"/>
      <c r="V91"/>
    </row>
    <row r="92" spans="1:22" s="3" customFormat="1" hidden="1" x14ac:dyDescent="0.3">
      <c r="A92" s="261"/>
      <c r="B92" s="262"/>
      <c r="C92" s="263"/>
      <c r="D92" s="263"/>
      <c r="E92" s="264">
        <f t="shared" si="1"/>
        <v>266504.90175685339</v>
      </c>
      <c r="F92"/>
      <c r="G92" s="84"/>
      <c r="H92" s="85"/>
      <c r="I92" s="86"/>
      <c r="J92" s="87"/>
      <c r="K92" s="114"/>
      <c r="L92" s="119"/>
      <c r="M92" s="242"/>
      <c r="N92" s="243"/>
      <c r="O92"/>
      <c r="P92"/>
      <c r="Q92"/>
      <c r="R92"/>
      <c r="S92"/>
      <c r="T92"/>
      <c r="U92"/>
      <c r="V92"/>
    </row>
    <row r="93" spans="1:22" s="3" customFormat="1" hidden="1" x14ac:dyDescent="0.3">
      <c r="A93" s="261"/>
      <c r="B93" s="262"/>
      <c r="C93" s="263"/>
      <c r="D93" s="263"/>
      <c r="E93" s="264">
        <f t="shared" si="1"/>
        <v>266504.90175685339</v>
      </c>
      <c r="F93"/>
      <c r="G93" s="84"/>
      <c r="H93" s="85"/>
      <c r="I93" s="86"/>
      <c r="J93" s="87"/>
      <c r="K93" s="114"/>
      <c r="L93" s="119"/>
      <c r="M93" s="242"/>
      <c r="N93" s="243"/>
      <c r="O93"/>
      <c r="P93"/>
      <c r="Q93"/>
      <c r="R93"/>
      <c r="S93"/>
      <c r="T93"/>
      <c r="U93"/>
      <c r="V93"/>
    </row>
    <row r="94" spans="1:22" s="3" customFormat="1" hidden="1" x14ac:dyDescent="0.3">
      <c r="A94" s="261"/>
      <c r="B94" s="262"/>
      <c r="C94" s="263"/>
      <c r="D94" s="263"/>
      <c r="E94" s="264">
        <f t="shared" si="1"/>
        <v>266504.90175685339</v>
      </c>
      <c r="F94"/>
      <c r="G94" s="84"/>
      <c r="H94" s="85"/>
      <c r="I94" s="86"/>
      <c r="J94" s="87"/>
      <c r="K94" s="114"/>
      <c r="L94" s="119"/>
      <c r="M94" s="242"/>
      <c r="N94" s="243"/>
      <c r="O94"/>
      <c r="P94"/>
      <c r="Q94"/>
      <c r="R94"/>
      <c r="S94"/>
      <c r="T94"/>
      <c r="U94"/>
      <c r="V94"/>
    </row>
    <row r="95" spans="1:22" s="3" customFormat="1" hidden="1" x14ac:dyDescent="0.3">
      <c r="A95" s="261"/>
      <c r="B95" s="262"/>
      <c r="C95" s="263"/>
      <c r="D95" s="263"/>
      <c r="E95" s="264">
        <f t="shared" si="1"/>
        <v>266504.90175685339</v>
      </c>
      <c r="F95"/>
      <c r="G95" s="84"/>
      <c r="H95" s="85"/>
      <c r="I95" s="86"/>
      <c r="J95" s="87"/>
      <c r="K95" s="114"/>
      <c r="L95" s="119"/>
      <c r="M95" s="242"/>
      <c r="N95" s="243"/>
      <c r="O95"/>
      <c r="P95"/>
      <c r="Q95"/>
      <c r="R95"/>
      <c r="S95"/>
      <c r="T95"/>
      <c r="U95"/>
      <c r="V95"/>
    </row>
    <row r="96" spans="1:22" s="3" customFormat="1" hidden="1" x14ac:dyDescent="0.3">
      <c r="A96" s="261"/>
      <c r="B96" s="262"/>
      <c r="C96" s="263"/>
      <c r="D96" s="263"/>
      <c r="E96" s="264">
        <f t="shared" si="1"/>
        <v>266504.90175685339</v>
      </c>
      <c r="F96"/>
      <c r="G96" s="84"/>
      <c r="H96" s="85"/>
      <c r="I96" s="86"/>
      <c r="J96" s="87"/>
      <c r="K96" s="114"/>
      <c r="L96" s="119"/>
      <c r="M96" s="242"/>
      <c r="N96" s="243"/>
      <c r="O96"/>
      <c r="P96"/>
      <c r="Q96"/>
      <c r="R96"/>
      <c r="S96"/>
      <c r="T96"/>
      <c r="U96"/>
      <c r="V96"/>
    </row>
    <row r="97" spans="1:22" s="3" customFormat="1" hidden="1" x14ac:dyDescent="0.3">
      <c r="A97" s="261"/>
      <c r="B97" s="262"/>
      <c r="C97" s="263"/>
      <c r="D97" s="263"/>
      <c r="E97" s="264">
        <f t="shared" si="1"/>
        <v>266504.90175685339</v>
      </c>
      <c r="F97"/>
      <c r="G97" s="84"/>
      <c r="H97" s="85"/>
      <c r="I97" s="86"/>
      <c r="J97" s="87"/>
      <c r="K97" s="114"/>
      <c r="L97" s="119"/>
      <c r="M97" s="242"/>
      <c r="N97" s="243"/>
      <c r="O97"/>
      <c r="P97"/>
      <c r="Q97"/>
      <c r="R97"/>
      <c r="S97"/>
      <c r="T97"/>
      <c r="U97"/>
      <c r="V97"/>
    </row>
    <row r="98" spans="1:22" s="3" customFormat="1" x14ac:dyDescent="0.3">
      <c r="A98" s="261"/>
      <c r="B98" s="262"/>
      <c r="C98" s="263"/>
      <c r="D98" s="263"/>
      <c r="E98" s="264">
        <f t="shared" si="1"/>
        <v>266504.90175685339</v>
      </c>
      <c r="F98"/>
      <c r="G98" s="84"/>
      <c r="H98" s="85"/>
      <c r="I98" s="86"/>
      <c r="J98" s="87"/>
      <c r="K98" s="114"/>
      <c r="L98" s="119"/>
      <c r="M98" s="242"/>
      <c r="N98" s="243"/>
      <c r="O98"/>
      <c r="P98"/>
      <c r="Q98"/>
      <c r="R98"/>
      <c r="S98"/>
      <c r="T98"/>
      <c r="U98"/>
      <c r="V98"/>
    </row>
    <row r="99" spans="1:22" s="3" customFormat="1" hidden="1" x14ac:dyDescent="0.3">
      <c r="A99" s="261"/>
      <c r="B99" s="262"/>
      <c r="C99" s="263"/>
      <c r="D99" s="263"/>
      <c r="E99" s="264">
        <f t="shared" si="1"/>
        <v>266504.90175685339</v>
      </c>
      <c r="F99"/>
      <c r="G99" s="84"/>
      <c r="H99" s="85"/>
      <c r="I99" s="86"/>
      <c r="J99" s="87"/>
      <c r="K99" s="114"/>
      <c r="L99" s="119"/>
      <c r="M99" s="242"/>
      <c r="N99" s="243"/>
      <c r="O99"/>
      <c r="P99"/>
      <c r="Q99"/>
      <c r="R99"/>
      <c r="S99"/>
      <c r="T99"/>
      <c r="U99"/>
      <c r="V99"/>
    </row>
    <row r="100" spans="1:22" s="3" customFormat="1" hidden="1" x14ac:dyDescent="0.3">
      <c r="A100" s="261"/>
      <c r="B100" s="262"/>
      <c r="C100" s="263"/>
      <c r="D100" s="263"/>
      <c r="E100" s="264">
        <f t="shared" si="1"/>
        <v>266504.90175685339</v>
      </c>
      <c r="F100"/>
      <c r="G100" s="84"/>
      <c r="H100" s="85"/>
      <c r="I100" s="86"/>
      <c r="J100" s="87"/>
      <c r="K100" s="114"/>
      <c r="L100" s="119"/>
      <c r="M100" s="242"/>
      <c r="N100" s="243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61"/>
      <c r="B101" s="262"/>
      <c r="C101" s="263"/>
      <c r="D101" s="263"/>
      <c r="E101" s="264">
        <f t="shared" si="1"/>
        <v>266504.90175685339</v>
      </c>
      <c r="F101"/>
      <c r="G101" s="84"/>
      <c r="H101" s="85"/>
      <c r="I101" s="86"/>
      <c r="J101" s="87"/>
      <c r="K101" s="114"/>
      <c r="L101" s="119"/>
      <c r="M101" s="242"/>
      <c r="N101" s="243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61"/>
      <c r="B102" s="262"/>
      <c r="C102" s="263"/>
      <c r="D102" s="263"/>
      <c r="E102" s="264">
        <f t="shared" si="1"/>
        <v>266504.90175685339</v>
      </c>
      <c r="F102"/>
      <c r="G102" s="84"/>
      <c r="H102" s="85"/>
      <c r="I102" s="86"/>
      <c r="J102" s="87"/>
      <c r="K102" s="114"/>
      <c r="L102" s="119"/>
      <c r="M102" s="242"/>
      <c r="N102" s="243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61"/>
      <c r="B103" s="262"/>
      <c r="C103" s="263"/>
      <c r="D103" s="263"/>
      <c r="E103" s="264">
        <f t="shared" si="1"/>
        <v>266504.90175685339</v>
      </c>
      <c r="F103"/>
      <c r="G103" s="84"/>
      <c r="H103" s="85"/>
      <c r="I103" s="86"/>
      <c r="J103" s="87"/>
      <c r="K103" s="114"/>
      <c r="L103" s="119"/>
      <c r="M103" s="242"/>
      <c r="N103" s="243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61"/>
      <c r="B104" s="262"/>
      <c r="C104" s="263"/>
      <c r="D104" s="263"/>
      <c r="E104" s="264">
        <f t="shared" si="1"/>
        <v>266504.90175685339</v>
      </c>
      <c r="F104"/>
      <c r="G104" s="84"/>
      <c r="H104" s="85"/>
      <c r="I104" s="86"/>
      <c r="J104" s="87"/>
      <c r="K104" s="114"/>
      <c r="L104" s="119"/>
      <c r="M104" s="242"/>
      <c r="N104" s="243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61"/>
      <c r="B105" s="262"/>
      <c r="C105" s="263"/>
      <c r="D105" s="263"/>
      <c r="E105" s="264">
        <f t="shared" si="1"/>
        <v>266504.90175685339</v>
      </c>
      <c r="F105"/>
      <c r="G105" s="84"/>
      <c r="H105" s="85"/>
      <c r="I105" s="86"/>
      <c r="J105" s="87"/>
      <c r="K105" s="114"/>
      <c r="L105" s="119"/>
      <c r="M105" s="242"/>
      <c r="N105" s="243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61"/>
      <c r="B106" s="262"/>
      <c r="C106" s="263"/>
      <c r="D106" s="263"/>
      <c r="E106" s="264">
        <f t="shared" si="1"/>
        <v>266504.90175685339</v>
      </c>
      <c r="F106"/>
      <c r="G106" s="84"/>
      <c r="H106" s="85"/>
      <c r="I106" s="86"/>
      <c r="J106" s="87"/>
      <c r="K106" s="114"/>
      <c r="L106" s="119"/>
      <c r="M106" s="242"/>
      <c r="N106" s="243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61"/>
      <c r="B107" s="262"/>
      <c r="C107" s="263"/>
      <c r="D107" s="263"/>
      <c r="E107" s="264">
        <f t="shared" si="1"/>
        <v>266504.90175685339</v>
      </c>
      <c r="F107"/>
      <c r="G107" s="84"/>
      <c r="H107" s="106"/>
      <c r="I107" s="86"/>
      <c r="J107" s="87"/>
      <c r="K107" s="114"/>
      <c r="L107" s="119"/>
      <c r="M107" s="242"/>
      <c r="N107" s="24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61"/>
      <c r="B108" s="262"/>
      <c r="C108" s="263"/>
      <c r="D108" s="263"/>
      <c r="E108" s="264">
        <f t="shared" si="1"/>
        <v>266504.90175685339</v>
      </c>
      <c r="F108"/>
      <c r="G108" s="84"/>
      <c r="H108" s="85"/>
      <c r="I108" s="86"/>
      <c r="J108" s="87"/>
      <c r="K108" s="114"/>
      <c r="L108" s="119"/>
      <c r="M108" s="242"/>
      <c r="N108" s="24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61"/>
      <c r="B109" s="262"/>
      <c r="C109" s="263"/>
      <c r="D109" s="263"/>
      <c r="E109" s="264">
        <f t="shared" si="1"/>
        <v>266504.90175685339</v>
      </c>
      <c r="F109"/>
      <c r="G109" s="84"/>
      <c r="H109" s="85"/>
      <c r="I109" s="86"/>
      <c r="J109" s="87"/>
      <c r="K109" s="114"/>
      <c r="L109" s="119"/>
      <c r="M109" s="242"/>
      <c r="N109" s="24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61"/>
      <c r="B110" s="262"/>
      <c r="C110" s="263"/>
      <c r="D110" s="263"/>
      <c r="E110" s="264">
        <f t="shared" si="1"/>
        <v>266504.90175685339</v>
      </c>
      <c r="F110"/>
      <c r="G110" s="84"/>
      <c r="H110" s="85"/>
      <c r="I110" s="86"/>
      <c r="J110" s="87"/>
      <c r="K110" s="114"/>
      <c r="L110" s="119"/>
      <c r="M110" s="242"/>
      <c r="N110" s="24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61"/>
      <c r="B111" s="262"/>
      <c r="C111" s="263"/>
      <c r="D111" s="263"/>
      <c r="E111" s="264">
        <f t="shared" si="1"/>
        <v>266504.90175685339</v>
      </c>
      <c r="F111"/>
      <c r="G111" s="84"/>
      <c r="H111" s="85"/>
      <c r="I111" s="86"/>
      <c r="J111" s="87"/>
      <c r="K111" s="114"/>
      <c r="L111" s="119"/>
      <c r="M111" s="242"/>
      <c r="N111" s="24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61"/>
      <c r="B112" s="262"/>
      <c r="C112" s="263"/>
      <c r="D112" s="263"/>
      <c r="E112" s="264">
        <f t="shared" si="1"/>
        <v>266504.90175685339</v>
      </c>
      <c r="F112"/>
      <c r="G112" s="84"/>
      <c r="H112" s="85"/>
      <c r="I112" s="86"/>
      <c r="J112" s="87"/>
      <c r="K112" s="114"/>
      <c r="L112" s="119"/>
      <c r="M112" s="242"/>
      <c r="N112" s="24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61"/>
      <c r="B113" s="262"/>
      <c r="C113" s="263"/>
      <c r="D113" s="263"/>
      <c r="E113" s="264">
        <f t="shared" si="1"/>
        <v>266504.90175685339</v>
      </c>
      <c r="F113"/>
      <c r="G113" s="84"/>
      <c r="H113" s="85"/>
      <c r="I113" s="86"/>
      <c r="J113" s="87"/>
      <c r="K113" s="114"/>
      <c r="L113" s="119"/>
      <c r="M113" s="242"/>
      <c r="N113" s="24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61"/>
      <c r="B114" s="262"/>
      <c r="C114" s="263"/>
      <c r="D114" s="263"/>
      <c r="E114" s="264">
        <f t="shared" si="1"/>
        <v>266504.90175685339</v>
      </c>
      <c r="F114"/>
      <c r="G114" s="84"/>
      <c r="H114" s="85"/>
      <c r="I114" s="86"/>
      <c r="J114" s="87"/>
      <c r="K114" s="114"/>
      <c r="L114" s="119"/>
      <c r="M114" s="242"/>
      <c r="N114" s="24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61"/>
      <c r="B115" s="262"/>
      <c r="C115" s="263"/>
      <c r="D115" s="263"/>
      <c r="E115" s="264">
        <f t="shared" si="1"/>
        <v>266504.90175685339</v>
      </c>
      <c r="F115"/>
      <c r="G115" s="84"/>
      <c r="H115" s="85"/>
      <c r="I115" s="86"/>
      <c r="J115" s="87"/>
      <c r="K115" s="114"/>
      <c r="L115" s="119"/>
      <c r="M115" s="242"/>
      <c r="N115" s="24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61"/>
      <c r="B116" s="262"/>
      <c r="C116" s="263"/>
      <c r="D116" s="263"/>
      <c r="E116" s="264">
        <f t="shared" si="1"/>
        <v>266504.90175685339</v>
      </c>
      <c r="F116"/>
      <c r="G116" s="84"/>
      <c r="H116" s="85"/>
      <c r="I116" s="86"/>
      <c r="J116" s="87"/>
      <c r="K116" s="114"/>
      <c r="L116" s="119"/>
      <c r="M116" s="242"/>
      <c r="N116" s="24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61"/>
      <c r="B117" s="262"/>
      <c r="C117" s="263"/>
      <c r="D117" s="263"/>
      <c r="E117" s="264">
        <f t="shared" si="1"/>
        <v>266504.90175685339</v>
      </c>
      <c r="F117"/>
      <c r="G117" s="84"/>
      <c r="H117" s="85"/>
      <c r="I117" s="86"/>
      <c r="J117" s="87"/>
      <c r="K117" s="114"/>
      <c r="L117" s="119"/>
      <c r="M117" s="242"/>
      <c r="N117" s="24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61"/>
      <c r="B118" s="262"/>
      <c r="C118" s="263"/>
      <c r="D118" s="263"/>
      <c r="E118" s="264">
        <f t="shared" si="1"/>
        <v>266504.90175685339</v>
      </c>
      <c r="F118"/>
      <c r="G118" s="84"/>
      <c r="H118" s="85"/>
      <c r="I118" s="86"/>
      <c r="J118" s="87"/>
      <c r="K118" s="114"/>
      <c r="L118" s="119"/>
      <c r="M118" s="242"/>
      <c r="N118" s="24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61"/>
      <c r="B119" s="262"/>
      <c r="C119" s="263"/>
      <c r="D119" s="263"/>
      <c r="E119" s="264">
        <f t="shared" si="1"/>
        <v>266504.90175685339</v>
      </c>
      <c r="F119"/>
      <c r="G119" s="84"/>
      <c r="H119" s="85"/>
      <c r="I119" s="86"/>
      <c r="J119" s="87"/>
      <c r="K119" s="114"/>
      <c r="L119" s="119"/>
      <c r="M119" s="242"/>
      <c r="N119" s="24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61"/>
      <c r="B120" s="262"/>
      <c r="C120" s="263"/>
      <c r="D120" s="263"/>
      <c r="E120" s="264">
        <f t="shared" si="1"/>
        <v>266504.90175685339</v>
      </c>
      <c r="F120"/>
      <c r="G120" s="84"/>
      <c r="H120" s="85"/>
      <c r="I120" s="86"/>
      <c r="J120" s="87"/>
      <c r="K120" s="114"/>
      <c r="L120" s="119"/>
      <c r="M120" s="242"/>
      <c r="N120" s="24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61"/>
      <c r="B121" s="262"/>
      <c r="C121" s="263"/>
      <c r="D121" s="263"/>
      <c r="E121" s="264">
        <f t="shared" si="1"/>
        <v>266504.90175685339</v>
      </c>
      <c r="F121"/>
      <c r="G121" s="84"/>
      <c r="H121" s="85"/>
      <c r="I121" s="86"/>
      <c r="J121" s="87"/>
      <c r="K121" s="114"/>
      <c r="L121" s="119"/>
      <c r="M121" s="242"/>
      <c r="N121" s="24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61"/>
      <c r="B122" s="262"/>
      <c r="C122" s="263"/>
      <c r="D122" s="263"/>
      <c r="E122" s="264">
        <f t="shared" si="1"/>
        <v>266504.90175685339</v>
      </c>
      <c r="F122"/>
      <c r="G122" s="84"/>
      <c r="H122" s="85"/>
      <c r="I122" s="86"/>
      <c r="J122" s="87"/>
      <c r="K122" s="114"/>
      <c r="L122" s="119"/>
      <c r="M122" s="242"/>
      <c r="N122" s="243"/>
      <c r="O122"/>
      <c r="P122"/>
      <c r="Q122"/>
      <c r="R122"/>
      <c r="S122"/>
      <c r="T122"/>
      <c r="U122"/>
      <c r="V122"/>
    </row>
    <row r="123" spans="1:22" s="3" customFormat="1" x14ac:dyDescent="0.3">
      <c r="A123" s="261"/>
      <c r="B123" s="262"/>
      <c r="C123" s="263"/>
      <c r="D123" s="263"/>
      <c r="E123" s="264">
        <f t="shared" si="1"/>
        <v>266504.90175685339</v>
      </c>
      <c r="F123"/>
      <c r="G123" s="84"/>
      <c r="H123" s="85"/>
      <c r="I123" s="86"/>
      <c r="J123" s="87"/>
      <c r="K123" s="114"/>
      <c r="L123" s="119"/>
      <c r="M123" s="242"/>
      <c r="N123" s="24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158"/>
      <c r="B124" s="161"/>
      <c r="C124" s="159"/>
      <c r="D124" s="159"/>
      <c r="E124" s="160">
        <f t="shared" si="1"/>
        <v>266504.90175685339</v>
      </c>
      <c r="F124"/>
      <c r="G124" s="84"/>
      <c r="H124" s="85"/>
      <c r="I124" s="86"/>
      <c r="J124" s="87"/>
      <c r="K124" s="114"/>
      <c r="L124" s="119"/>
      <c r="M124" s="242"/>
      <c r="N124" s="24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158"/>
      <c r="B125" s="161"/>
      <c r="C125" s="159"/>
      <c r="D125" s="159"/>
      <c r="E125" s="160">
        <f t="shared" si="1"/>
        <v>266504.90175685339</v>
      </c>
      <c r="F125"/>
      <c r="G125" s="84"/>
      <c r="H125" s="85"/>
      <c r="I125" s="86"/>
      <c r="J125" s="87"/>
      <c r="K125" s="114"/>
      <c r="L125" s="119"/>
      <c r="M125" s="242"/>
      <c r="N125" s="24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158"/>
      <c r="B126" s="161"/>
      <c r="C126" s="159"/>
      <c r="D126" s="159"/>
      <c r="E126" s="160">
        <f t="shared" si="1"/>
        <v>266504.90175685339</v>
      </c>
      <c r="F126"/>
      <c r="G126" s="84"/>
      <c r="H126" s="85"/>
      <c r="I126" s="86"/>
      <c r="J126" s="87"/>
      <c r="K126" s="114"/>
      <c r="L126" s="119"/>
      <c r="M126" s="242"/>
      <c r="N126" s="24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158"/>
      <c r="B127" s="161"/>
      <c r="C127" s="159"/>
      <c r="D127" s="159"/>
      <c r="E127" s="160">
        <f t="shared" si="1"/>
        <v>266504.90175685339</v>
      </c>
      <c r="F127"/>
      <c r="G127" s="84"/>
      <c r="H127" s="85"/>
      <c r="I127" s="86"/>
      <c r="J127" s="87"/>
      <c r="K127" s="114"/>
      <c r="L127" s="119"/>
      <c r="M127" s="242"/>
      <c r="N127" s="24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158"/>
      <c r="B128" s="161"/>
      <c r="C128" s="159"/>
      <c r="D128" s="159"/>
      <c r="E128" s="160">
        <f t="shared" si="1"/>
        <v>266504.90175685339</v>
      </c>
      <c r="F128"/>
      <c r="G128" s="84"/>
      <c r="H128" s="85"/>
      <c r="I128" s="86"/>
      <c r="J128" s="87"/>
      <c r="K128" s="114"/>
      <c r="L128" s="119"/>
      <c r="M128" s="242"/>
      <c r="N128" s="24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158"/>
      <c r="B129" s="161"/>
      <c r="C129" s="159"/>
      <c r="D129" s="159"/>
      <c r="E129" s="94">
        <f t="shared" si="1"/>
        <v>266504.90175685339</v>
      </c>
      <c r="F129"/>
      <c r="G129" s="84"/>
      <c r="H129" s="85"/>
      <c r="I129" s="86"/>
      <c r="J129" s="87"/>
      <c r="K129" s="114"/>
      <c r="L129" s="119"/>
      <c r="M129" s="242"/>
      <c r="N129" s="24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158"/>
      <c r="B130" s="161"/>
      <c r="C130" s="159"/>
      <c r="D130" s="159"/>
      <c r="E130" s="160">
        <f t="shared" si="1"/>
        <v>266504.90175685339</v>
      </c>
      <c r="F130"/>
      <c r="G130" s="84"/>
      <c r="H130" s="85"/>
      <c r="I130" s="86"/>
      <c r="J130" s="87"/>
      <c r="K130" s="114"/>
      <c r="L130" s="119"/>
      <c r="M130" s="242"/>
      <c r="N130" s="24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158"/>
      <c r="B131" s="161"/>
      <c r="C131" s="159"/>
      <c r="D131" s="159"/>
      <c r="E131" s="160">
        <f t="shared" si="1"/>
        <v>266504.90175685339</v>
      </c>
      <c r="F131"/>
      <c r="G131" s="84"/>
      <c r="H131" s="85"/>
      <c r="I131" s="86"/>
      <c r="J131" s="87"/>
      <c r="K131" s="114"/>
      <c r="L131" s="119"/>
      <c r="M131" s="242"/>
      <c r="N131" s="24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158"/>
      <c r="B132" s="161"/>
      <c r="C132" s="159"/>
      <c r="D132" s="159"/>
      <c r="E132" s="160">
        <f t="shared" si="1"/>
        <v>266504.90175685339</v>
      </c>
      <c r="F132"/>
      <c r="G132" s="84"/>
      <c r="H132" s="85"/>
      <c r="I132" s="86"/>
      <c r="J132" s="87"/>
      <c r="K132" s="114"/>
      <c r="L132" s="119"/>
      <c r="M132" s="242"/>
      <c r="N132" s="24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158"/>
      <c r="B133" s="161"/>
      <c r="C133" s="159"/>
      <c r="D133" s="159"/>
      <c r="E133" s="160">
        <f t="shared" si="1"/>
        <v>266504.90175685339</v>
      </c>
      <c r="F133"/>
      <c r="G133" s="84"/>
      <c r="H133" s="85"/>
      <c r="I133" s="86"/>
      <c r="J133" s="87"/>
      <c r="K133" s="114"/>
      <c r="L133" s="119"/>
      <c r="M133" s="242"/>
      <c r="N133" s="24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158"/>
      <c r="B134" s="161"/>
      <c r="C134" s="159"/>
      <c r="D134" s="159"/>
      <c r="E134" s="160">
        <f t="shared" si="1"/>
        <v>266504.90175685339</v>
      </c>
      <c r="F134"/>
      <c r="G134" s="84"/>
      <c r="H134" s="85"/>
      <c r="I134" s="86"/>
      <c r="J134" s="87"/>
      <c r="K134" s="114"/>
      <c r="L134" s="119"/>
      <c r="M134" s="242"/>
      <c r="N134" s="24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158"/>
      <c r="B135" s="161"/>
      <c r="C135" s="159"/>
      <c r="D135" s="159"/>
      <c r="E135" s="160">
        <f t="shared" si="1"/>
        <v>266504.90175685339</v>
      </c>
      <c r="F135"/>
      <c r="G135" s="84"/>
      <c r="H135" s="85"/>
      <c r="I135" s="86"/>
      <c r="J135" s="87"/>
      <c r="K135" s="114"/>
      <c r="L135" s="119"/>
      <c r="M135" s="242"/>
      <c r="N135" s="24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158"/>
      <c r="B136" s="161"/>
      <c r="C136" s="159"/>
      <c r="D136" s="159"/>
      <c r="E136" s="160">
        <f t="shared" si="1"/>
        <v>266504.90175685339</v>
      </c>
      <c r="F136"/>
      <c r="G136" s="84"/>
      <c r="H136" s="85"/>
      <c r="I136" s="86"/>
      <c r="J136" s="87"/>
      <c r="K136" s="114"/>
      <c r="L136" s="119"/>
      <c r="M136" s="242"/>
      <c r="N136" s="24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158"/>
      <c r="B137" s="161"/>
      <c r="C137" s="159"/>
      <c r="D137" s="159"/>
      <c r="E137" s="160">
        <f t="shared" si="1"/>
        <v>266504.90175685339</v>
      </c>
      <c r="F137"/>
      <c r="G137" s="84"/>
      <c r="H137" s="85"/>
      <c r="I137" s="86"/>
      <c r="J137" s="87"/>
      <c r="K137" s="114"/>
      <c r="L137" s="119"/>
      <c r="M137" s="242"/>
      <c r="N137" s="24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158"/>
      <c r="B138" s="161"/>
      <c r="C138" s="159"/>
      <c r="D138" s="159"/>
      <c r="E138" s="160">
        <f t="shared" si="1"/>
        <v>266504.90175685339</v>
      </c>
      <c r="F138"/>
      <c r="G138" s="84"/>
      <c r="H138" s="85"/>
      <c r="I138" s="86"/>
      <c r="J138" s="87"/>
      <c r="K138" s="114"/>
      <c r="L138" s="119"/>
      <c r="M138" s="242"/>
      <c r="N138" s="24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158"/>
      <c r="B139" s="161"/>
      <c r="C139" s="159"/>
      <c r="D139" s="159"/>
      <c r="E139" s="160">
        <f t="shared" si="1"/>
        <v>266504.90175685339</v>
      </c>
      <c r="F139"/>
      <c r="G139" s="84"/>
      <c r="H139" s="85"/>
      <c r="I139" s="86"/>
      <c r="J139" s="87"/>
      <c r="K139" s="114"/>
      <c r="L139" s="119"/>
      <c r="M139" s="242"/>
      <c r="N139" s="24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158"/>
      <c r="B140" s="161"/>
      <c r="C140" s="159"/>
      <c r="D140" s="159"/>
      <c r="E140" s="160">
        <f t="shared" si="1"/>
        <v>266504.90175685339</v>
      </c>
      <c r="F140"/>
      <c r="G140" s="84"/>
      <c r="H140" s="85"/>
      <c r="I140" s="86"/>
      <c r="J140" s="87"/>
      <c r="K140" s="114"/>
      <c r="L140" s="119"/>
      <c r="M140" s="242"/>
      <c r="N140" s="24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158"/>
      <c r="B141" s="161"/>
      <c r="C141" s="159"/>
      <c r="D141" s="159"/>
      <c r="E141" s="160">
        <f t="shared" si="1"/>
        <v>266504.90175685339</v>
      </c>
      <c r="F141"/>
      <c r="G141" s="84"/>
      <c r="H141" s="85"/>
      <c r="I141" s="86"/>
      <c r="J141" s="87"/>
      <c r="K141" s="114"/>
      <c r="L141" s="119"/>
      <c r="M141" s="242"/>
      <c r="N141" s="24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158"/>
      <c r="B142" s="161"/>
      <c r="C142" s="159"/>
      <c r="D142" s="159"/>
      <c r="E142" s="160">
        <f t="shared" si="1"/>
        <v>266504.90175685339</v>
      </c>
      <c r="F142"/>
      <c r="G142" s="84"/>
      <c r="H142" s="85"/>
      <c r="I142" s="86"/>
      <c r="J142" s="87"/>
      <c r="K142" s="114"/>
      <c r="L142" s="119"/>
      <c r="M142" s="242"/>
      <c r="N142" s="24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158"/>
      <c r="B143" s="161"/>
      <c r="C143" s="159"/>
      <c r="D143" s="159"/>
      <c r="E143" s="160">
        <f t="shared" si="1"/>
        <v>266504.90175685339</v>
      </c>
      <c r="F143"/>
      <c r="G143" s="84"/>
      <c r="H143" s="85"/>
      <c r="I143" s="86"/>
      <c r="J143" s="87"/>
      <c r="K143" s="114"/>
      <c r="L143" s="119"/>
      <c r="M143" s="242"/>
      <c r="N143" s="24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158"/>
      <c r="B144" s="161"/>
      <c r="C144" s="159"/>
      <c r="D144" s="159"/>
      <c r="E144" s="94">
        <f t="shared" si="1"/>
        <v>266504.90175685339</v>
      </c>
      <c r="F144"/>
      <c r="G144" s="84"/>
      <c r="H144" s="85"/>
      <c r="I144" s="86"/>
      <c r="J144" s="87"/>
      <c r="K144" s="114"/>
      <c r="L144" s="119"/>
      <c r="M144" s="242"/>
      <c r="N144" s="24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158"/>
      <c r="B145" s="161"/>
      <c r="C145" s="159"/>
      <c r="D145" s="159"/>
      <c r="E145" s="160">
        <f t="shared" si="1"/>
        <v>266504.90175685339</v>
      </c>
      <c r="F145"/>
      <c r="G145" s="84"/>
      <c r="H145" s="85"/>
      <c r="I145" s="86"/>
      <c r="J145" s="87"/>
      <c r="K145" s="114"/>
      <c r="L145" s="119"/>
      <c r="M145" s="242"/>
      <c r="N145" s="24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158"/>
      <c r="B146" s="161"/>
      <c r="C146" s="159"/>
      <c r="D146" s="159"/>
      <c r="E146" s="160">
        <f t="shared" si="1"/>
        <v>266504.90175685339</v>
      </c>
      <c r="F146"/>
      <c r="G146" s="84"/>
      <c r="H146" s="85"/>
      <c r="I146" s="86"/>
      <c r="J146" s="87"/>
      <c r="K146" s="114"/>
      <c r="L146" s="119"/>
      <c r="M146" s="242"/>
      <c r="N146" s="24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158"/>
      <c r="B147" s="161"/>
      <c r="C147" s="159"/>
      <c r="D147" s="159"/>
      <c r="E147" s="160">
        <f t="shared" si="1"/>
        <v>266504.90175685339</v>
      </c>
      <c r="F147"/>
      <c r="G147" s="84"/>
      <c r="H147" s="85"/>
      <c r="I147" s="86"/>
      <c r="J147" s="87"/>
      <c r="K147" s="114"/>
      <c r="L147" s="119"/>
      <c r="M147" s="242"/>
      <c r="N147" s="243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2"/>
      <c r="N148" s="243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2"/>
      <c r="N149" s="243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6" t="s">
        <v>35</v>
      </c>
      <c r="C150" s="16"/>
      <c r="D150" s="16"/>
      <c r="E150" s="107">
        <f>SUM(C$2:C153)-SUM(D$2:D153)</f>
        <v>266504.9017568531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4">
        <f t="shared" si="2"/>
        <v>0</v>
      </c>
      <c r="N150" s="245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0">
        <f>G150-H150</f>
        <v>0</v>
      </c>
      <c r="H151" s="281"/>
      <c r="I151" s="282">
        <f>I150-J150</f>
        <v>0</v>
      </c>
      <c r="J151" s="283"/>
      <c r="K151" s="284">
        <f>K150-L150</f>
        <v>3195</v>
      </c>
      <c r="L151" s="285"/>
      <c r="M151" s="286">
        <f>M150-N150</f>
        <v>0</v>
      </c>
      <c r="N151" s="287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80"/>
      <c r="B153" s="181"/>
      <c r="C153" s="126"/>
      <c r="D153" s="126"/>
      <c r="E153" s="182"/>
      <c r="G153" s="18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3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3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3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3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7" t="s">
        <v>38</v>
      </c>
      <c r="C161" s="16"/>
      <c r="D161" s="16"/>
      <c r="E161" s="248">
        <f>K2</f>
        <v>3195</v>
      </c>
      <c r="F161"/>
      <c r="G161" s="183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8"/>
      <c r="B162" s="105"/>
      <c r="C162" s="179"/>
      <c r="D162" s="179"/>
      <c r="E162" s="184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7" t="s">
        <v>38</v>
      </c>
      <c r="C164" s="16"/>
      <c r="D164" s="16"/>
      <c r="E164" s="248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6" workbookViewId="0">
      <selection activeCell="D13" sqref="D13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9" t="s">
        <v>39</v>
      </c>
      <c r="C5" s="196" t="s">
        <v>40</v>
      </c>
      <c r="D5" s="173" t="s">
        <v>41</v>
      </c>
      <c r="E5" s="250" t="s">
        <v>30</v>
      </c>
      <c r="F5" s="101" t="s">
        <v>42</v>
      </c>
      <c r="G5" s="102" t="s">
        <v>43</v>
      </c>
      <c r="H5" s="251" t="s">
        <v>44</v>
      </c>
      <c r="I5" s="252" t="s">
        <v>45</v>
      </c>
    </row>
    <row r="6" spans="1:11" ht="27" customHeight="1" thickBot="1" x14ac:dyDescent="0.25">
      <c r="A6" s="167" t="s">
        <v>46</v>
      </c>
      <c r="B6" s="168"/>
      <c r="C6" s="168"/>
      <c r="D6" s="169"/>
      <c r="E6" s="170">
        <f>'CAJA JUJUY'!E2</f>
        <v>132320.71175685339</v>
      </c>
      <c r="F6" s="170">
        <f>'CAJA JUJUY'!G2</f>
        <v>0</v>
      </c>
      <c r="G6" s="171">
        <f>'CAJA JUJUY'!I2</f>
        <v>0</v>
      </c>
      <c r="H6" s="172">
        <f>'CAJA JUJUY'!K2</f>
        <v>3195</v>
      </c>
      <c r="I6" s="177">
        <f>'CAJA JUJUY'!M2</f>
        <v>0</v>
      </c>
      <c r="K6" s="47"/>
    </row>
    <row r="7" spans="1:11" ht="15.75" thickBot="1" x14ac:dyDescent="0.35">
      <c r="A7" s="89" t="s">
        <v>47</v>
      </c>
      <c r="B7" s="159">
        <f>SUM('CAJA JUJUY'!C6:C10)</f>
        <v>104097.51000000001</v>
      </c>
      <c r="C7" s="197">
        <f>SUM('CAJA JUJUY'!C12:C13)</f>
        <v>7000.49</v>
      </c>
      <c r="D7" s="174">
        <f>SUM('CAJA JUJUY'!D4:D5)+'CAJA JUJUY'!D11</f>
        <v>119909.79000000001</v>
      </c>
      <c r="E7" s="160">
        <f>+B7+C7-D7+E6</f>
        <v>123508.92175685339</v>
      </c>
      <c r="F7" s="191"/>
      <c r="G7" s="192"/>
      <c r="H7" s="122"/>
      <c r="I7" s="253"/>
      <c r="J7" s="195"/>
      <c r="K7" s="47"/>
    </row>
    <row r="8" spans="1:11" ht="15.75" thickBot="1" x14ac:dyDescent="0.35">
      <c r="A8" s="89" t="s">
        <v>48</v>
      </c>
      <c r="B8" s="159">
        <f>SUM('CAJA JUJUY'!C14:C21)</f>
        <v>132084.06</v>
      </c>
      <c r="C8" s="198">
        <f>SUM('CAJA JUJUY'!C23:C24)</f>
        <v>37272.229999999996</v>
      </c>
      <c r="D8" s="175">
        <f>SUM('CAJA JUJUY'!D14:D15)+'CAJA JUJUY'!D22</f>
        <v>156632.07999999999</v>
      </c>
      <c r="E8" s="160">
        <f>+B8+C8-D8+E7-F8</f>
        <v>136233.13175685337</v>
      </c>
      <c r="F8" s="191"/>
      <c r="G8" s="193"/>
      <c r="H8" s="123"/>
      <c r="I8" s="253"/>
      <c r="J8" s="195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9">
        <f>SUM('CAJA JUJUY'!C25:C33)</f>
        <v>266651.64</v>
      </c>
      <c r="C9" s="198">
        <f>SUM('CAJA JUJUY'!C35:C36)</f>
        <v>15521.28</v>
      </c>
      <c r="D9" s="175">
        <f>SUM('CAJA JUJUY'!D26:D27)+'CAJA JUJUY'!D34</f>
        <v>176329.68</v>
      </c>
      <c r="E9" s="160">
        <f>+B9+C9-D9+E8-F9</f>
        <v>242076.37175685342</v>
      </c>
      <c r="F9" s="191"/>
      <c r="G9" s="193"/>
      <c r="H9" s="124"/>
      <c r="I9" s="253"/>
      <c r="J9" s="195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9">
        <f>SUM('CAJA JUJUY'!C37:C45)</f>
        <v>205241.28</v>
      </c>
      <c r="C10" s="198">
        <f>SUM('CAJA JUJUY'!C47:C48)</f>
        <v>8607.58</v>
      </c>
      <c r="D10" s="175">
        <f>SUM('CAJA JUJUY'!D37:D38)+'CAJA JUJUY'!D46</f>
        <v>167280.07999999999</v>
      </c>
      <c r="E10" s="160">
        <f t="shared" ref="E10:E18" si="0">+B10+C10-D10+E9</f>
        <v>288645.15175685345</v>
      </c>
      <c r="F10" s="191"/>
      <c r="G10" s="193"/>
      <c r="H10" s="123"/>
      <c r="I10" s="253"/>
      <c r="J10" s="195"/>
      <c r="K10" s="47"/>
    </row>
    <row r="11" spans="1:11" ht="15.75" thickBot="1" x14ac:dyDescent="0.35">
      <c r="A11" s="89" t="s">
        <v>51</v>
      </c>
      <c r="B11" s="159">
        <f>SUM('CAJA JUJUY'!C49:C56)</f>
        <v>202475.91999999998</v>
      </c>
      <c r="C11" s="198">
        <f>SUM('CAJA JUJUY'!C58:C59)</f>
        <v>7906.34</v>
      </c>
      <c r="D11" s="175">
        <f>SUM('CAJA JUJUY'!D50:D51)+'CAJA JUJUY'!D57</f>
        <v>192196.4</v>
      </c>
      <c r="E11" s="160">
        <f t="shared" si="0"/>
        <v>306831.01175685343</v>
      </c>
      <c r="F11" s="191"/>
      <c r="G11" s="193"/>
      <c r="H11" s="123"/>
      <c r="I11" s="253"/>
      <c r="J11" s="195"/>
      <c r="K11" s="47"/>
    </row>
    <row r="12" spans="1:11" ht="15.75" thickBot="1" x14ac:dyDescent="0.35">
      <c r="A12" s="89" t="s">
        <v>52</v>
      </c>
      <c r="B12" s="159">
        <f>SUM('CAJA JUJUY'!C60:C69)</f>
        <v>124761.89</v>
      </c>
      <c r="C12" s="198"/>
      <c r="D12" s="175">
        <f>SUM('CAJA JUJUY'!D61:D62)</f>
        <v>165088</v>
      </c>
      <c r="E12" s="160">
        <f t="shared" si="0"/>
        <v>266504.90175685345</v>
      </c>
      <c r="F12" s="191"/>
      <c r="G12" s="193"/>
      <c r="H12" s="123"/>
      <c r="I12" s="253"/>
      <c r="K12" s="47"/>
    </row>
    <row r="13" spans="1:11" ht="15.75" thickBot="1" x14ac:dyDescent="0.35">
      <c r="A13" s="89" t="s">
        <v>53</v>
      </c>
      <c r="B13" s="159">
        <f>SUM('CAJA JUJUY'!C73:C79)</f>
        <v>0</v>
      </c>
      <c r="C13" s="198"/>
      <c r="D13" s="175">
        <f>SUM('CAJA JUJUY'!D73:D74)</f>
        <v>0</v>
      </c>
      <c r="E13" s="160">
        <f t="shared" si="0"/>
        <v>266504.90175685345</v>
      </c>
      <c r="F13" s="191"/>
      <c r="G13" s="193"/>
      <c r="H13" s="123"/>
      <c r="I13" s="253"/>
      <c r="K13" s="47"/>
    </row>
    <row r="14" spans="1:11" ht="15.75" thickBot="1" x14ac:dyDescent="0.35">
      <c r="A14" s="89" t="s">
        <v>54</v>
      </c>
      <c r="B14" s="159">
        <f>SUM('CAJA JUJUY'!C83:C90)</f>
        <v>0</v>
      </c>
      <c r="C14" s="198"/>
      <c r="D14" s="175">
        <f>SUM('CAJA JUJUY'!D83:D84)</f>
        <v>0</v>
      </c>
      <c r="E14" s="160">
        <f t="shared" si="0"/>
        <v>266504.90175685345</v>
      </c>
      <c r="F14" s="191"/>
      <c r="G14" s="193"/>
      <c r="H14" s="123"/>
      <c r="I14" s="253"/>
      <c r="K14" s="47"/>
    </row>
    <row r="15" spans="1:11" ht="15.75" thickBot="1" x14ac:dyDescent="0.35">
      <c r="A15" s="89" t="s">
        <v>55</v>
      </c>
      <c r="B15" s="159">
        <f>SUM('CAJA JUJUY'!C94:C103)</f>
        <v>0</v>
      </c>
      <c r="C15" s="198"/>
      <c r="D15" s="175">
        <f>SUM('CAJA JUJUY'!D95:D97)</f>
        <v>0</v>
      </c>
      <c r="E15" s="160">
        <f>+B15+C15-D15+E14</f>
        <v>266504.90175685345</v>
      </c>
      <c r="F15" s="200"/>
      <c r="G15" s="193"/>
      <c r="H15" s="123"/>
      <c r="I15" s="253"/>
      <c r="K15" s="47"/>
    </row>
    <row r="16" spans="1:11" ht="15.75" thickBot="1" x14ac:dyDescent="0.35">
      <c r="A16" s="89" t="s">
        <v>56</v>
      </c>
      <c r="B16" s="159">
        <f>SUM('CAJA JUJUY'!C108:C116)</f>
        <v>0</v>
      </c>
      <c r="C16" s="198"/>
      <c r="D16" s="175">
        <f>SUM('CAJA JUJUY'!D108:D109)</f>
        <v>0</v>
      </c>
      <c r="E16" s="160">
        <f t="shared" si="0"/>
        <v>266504.90175685345</v>
      </c>
      <c r="F16" s="191"/>
      <c r="G16" s="193"/>
      <c r="H16" s="123"/>
      <c r="I16" s="253"/>
    </row>
    <row r="17" spans="1:11" ht="15.75" thickBot="1" x14ac:dyDescent="0.35">
      <c r="A17" s="89" t="s">
        <v>57</v>
      </c>
      <c r="B17" s="159">
        <f>SUM('CAJA JUJUY'!C120:C126)</f>
        <v>0</v>
      </c>
      <c r="C17" s="198"/>
      <c r="D17" s="175">
        <f>SUM('CAJA JUJUY'!D120:D121)</f>
        <v>0</v>
      </c>
      <c r="E17" s="160">
        <f t="shared" si="0"/>
        <v>266504.90175685345</v>
      </c>
      <c r="F17" s="90"/>
      <c r="G17" s="91"/>
      <c r="H17" s="125"/>
      <c r="I17" s="253"/>
    </row>
    <row r="18" spans="1:11" ht="15.75" thickBot="1" x14ac:dyDescent="0.35">
      <c r="A18" s="89" t="s">
        <v>58</v>
      </c>
      <c r="B18" s="159">
        <f>SUM('CAJA JUJUY'!C130:C141)</f>
        <v>0</v>
      </c>
      <c r="C18" s="199"/>
      <c r="D18" s="176">
        <f>SUM('CAJA JUJUY'!D131:D132)</f>
        <v>0</v>
      </c>
      <c r="E18" s="160">
        <f t="shared" si="0"/>
        <v>266504.90175685345</v>
      </c>
      <c r="F18" s="90"/>
      <c r="G18" s="91"/>
      <c r="H18" s="125"/>
      <c r="I18" s="253"/>
    </row>
    <row r="19" spans="1:11" ht="26.25" thickBot="1" x14ac:dyDescent="0.25">
      <c r="A19" s="99" t="s">
        <v>59</v>
      </c>
      <c r="B19" s="256">
        <f>SUM(B7:B18)</f>
        <v>1035312.2999999999</v>
      </c>
      <c r="C19" s="257">
        <f>SUM(C7:C18)</f>
        <v>76307.919999999984</v>
      </c>
      <c r="D19" s="258">
        <f>SUM(D7:D18)</f>
        <v>977436.03</v>
      </c>
      <c r="E19" s="259">
        <f>E18</f>
        <v>266504.90175685345</v>
      </c>
      <c r="F19" s="92">
        <f>SUM(F6:F18)</f>
        <v>0</v>
      </c>
      <c r="G19" s="93">
        <f>SUM(G6:G18)</f>
        <v>0</v>
      </c>
      <c r="H19" s="255">
        <f>SUM(H6:H18)</f>
        <v>3195</v>
      </c>
      <c r="I19" s="254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1035312.2999999999</v>
      </c>
    </row>
    <row r="22" spans="1:11" x14ac:dyDescent="0.2">
      <c r="C22" s="260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201"/>
    </row>
    <row r="23" spans="1:2" ht="15" x14ac:dyDescent="0.2">
      <c r="A23" s="3"/>
      <c r="B23" s="201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D97C9-4069-4EEE-89B0-711948D36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4C11-B953-4387-B325-B0900D86223F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283789d-a58a-43ff-9492-16dcb6d1c0a7"/>
    <ds:schemaRef ds:uri="ab81fe37-2b7c-4715-8ad9-b6463c63c8f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2010-01-14T12:37:43Z</dcterms:created>
  <dcterms:modified xsi:type="dcterms:W3CDTF">2022-12-26T13:19:35Z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