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0" documentId="8_{1C5C272B-B78E-416A-BC42-B0BEF1AF0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3" l="1"/>
  <c r="C12" i="3"/>
  <c r="B13" i="3"/>
  <c r="B12" i="3"/>
  <c r="E208" i="1" l="1"/>
  <c r="I11" i="3"/>
  <c r="E78" i="1"/>
  <c r="E79" i="1" s="1"/>
  <c r="D11" i="3"/>
  <c r="C11" i="3"/>
  <c r="B11" i="3"/>
  <c r="C76" i="1"/>
  <c r="C63" i="1"/>
  <c r="C10" i="3"/>
  <c r="D10" i="3"/>
  <c r="B10" i="3"/>
  <c r="E207" i="1"/>
  <c r="I9" i="3"/>
  <c r="C45" i="1"/>
  <c r="D9" i="3" l="1"/>
  <c r="C9" i="3"/>
  <c r="B9" i="3"/>
  <c r="C33" i="1"/>
  <c r="I8" i="3" l="1"/>
  <c r="E206" i="1"/>
  <c r="D8" i="3"/>
  <c r="C8" i="3"/>
  <c r="B8" i="3"/>
  <c r="C20" i="1"/>
  <c r="D7" i="3"/>
  <c r="C7" i="3"/>
  <c r="B7" i="3"/>
  <c r="E205" i="1"/>
  <c r="I7" i="3"/>
  <c r="D18" i="3"/>
  <c r="D17" i="3"/>
  <c r="D16" i="3"/>
  <c r="D15" i="3"/>
  <c r="D14" i="3"/>
  <c r="D13" i="3"/>
  <c r="E194" i="1" l="1"/>
  <c r="E199" i="1"/>
  <c r="E190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B15" i="3"/>
  <c r="B14" i="3"/>
  <c r="E204" i="1"/>
  <c r="E213" i="1" s="1"/>
  <c r="M188" i="1"/>
  <c r="D51" i="2"/>
  <c r="C51" i="2"/>
  <c r="R95" i="2"/>
  <c r="R71" i="2"/>
  <c r="C9" i="2" s="1"/>
  <c r="I6" i="3"/>
  <c r="I19" i="3" s="1"/>
  <c r="H6" i="3"/>
  <c r="H19" i="3"/>
  <c r="G6" i="3"/>
  <c r="G19" i="3" s="1"/>
  <c r="F6" i="3"/>
  <c r="F19" i="3" s="1"/>
  <c r="E2" i="1"/>
  <c r="R105" i="2"/>
  <c r="H188" i="1"/>
  <c r="I188" i="1"/>
  <c r="J188" i="1"/>
  <c r="K188" i="1"/>
  <c r="L188" i="1"/>
  <c r="N188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8" i="1"/>
  <c r="G188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9" i="1"/>
  <c r="G189" i="1"/>
  <c r="C27" i="2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196" i="1"/>
  <c r="C19" i="3"/>
  <c r="M189" i="1"/>
  <c r="K189" i="1"/>
  <c r="E201" i="1"/>
  <c r="E192" i="1"/>
  <c r="D19" i="3"/>
  <c r="B19" i="3"/>
  <c r="S106" i="2" s="1"/>
  <c r="R51" i="2"/>
  <c r="R106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</calcChain>
</file>

<file path=xl/sharedStrings.xml><?xml version="1.0" encoding="utf-8"?>
<sst xmlns="http://schemas.openxmlformats.org/spreadsheetml/2006/main" count="228" uniqueCount="111">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</sst>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419468.28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309700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232401.1760616017</c:v>
                </c:pt>
                <c:pt idx="6">
                  <c:v>232401.1760616017</c:v>
                </c:pt>
                <c:pt idx="7">
                  <c:v>232401.1760616017</c:v>
                </c:pt>
                <c:pt idx="8">
                  <c:v>232401.1760616017</c:v>
                </c:pt>
                <c:pt idx="9">
                  <c:v>232401.1760616017</c:v>
                </c:pt>
                <c:pt idx="10">
                  <c:v>232401.1760616017</c:v>
                </c:pt>
                <c:pt idx="11">
                  <c:v>232401.1760616017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abSelected="1" topLeftCell="A8" zoomScaleNormal="100" workbookViewId="0"/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69" t="s">
        <v>29</v>
      </c>
      <c r="B6" s="270"/>
      <c r="C6" s="129" t="s">
        <v>11</v>
      </c>
      <c r="E6" s="29"/>
    </row>
    <row r="7" spans="1:11" x14ac:dyDescent="0.2">
      <c r="A7" s="146">
        <v>1</v>
      </c>
      <c r="B7" s="147" t="s">
        <v>56</v>
      </c>
      <c r="C7" s="148">
        <f>R67-SUM(C33:Q33)</f>
        <v>0</v>
      </c>
      <c r="E7" s="28"/>
      <c r="H7" s="48"/>
      <c r="I7" s="48"/>
      <c r="J7" s="46"/>
      <c r="K7" s="46"/>
    </row>
    <row r="8" spans="1:11" ht="15" x14ac:dyDescent="0.2">
      <c r="A8" s="149">
        <v>2</v>
      </c>
      <c r="B8" s="150" t="s">
        <v>73</v>
      </c>
      <c r="C8" s="151">
        <f>R69-SUM(C34:Q34)</f>
        <v>0</v>
      </c>
      <c r="E8" s="28"/>
      <c r="H8" s="49"/>
      <c r="I8" s="49"/>
      <c r="J8" s="47"/>
      <c r="K8" s="45"/>
    </row>
    <row r="9" spans="1:11" ht="15" x14ac:dyDescent="0.2">
      <c r="A9" s="149">
        <v>3</v>
      </c>
      <c r="B9" s="150" t="s">
        <v>53</v>
      </c>
      <c r="C9" s="151">
        <f>R71-SUM(C35:Q35)</f>
        <v>-160143.5</v>
      </c>
      <c r="E9" s="28"/>
      <c r="H9" s="49"/>
      <c r="I9" s="49"/>
      <c r="J9" s="47"/>
      <c r="K9" s="45"/>
    </row>
    <row r="10" spans="1:11" ht="15" x14ac:dyDescent="0.2">
      <c r="A10" s="149">
        <v>4</v>
      </c>
      <c r="B10" s="152" t="s">
        <v>35</v>
      </c>
      <c r="C10" s="151">
        <f>R73-SUM(C36:Q36)</f>
        <v>-25988.379999999997</v>
      </c>
      <c r="E10" s="29"/>
      <c r="H10" s="49"/>
      <c r="I10" s="49"/>
      <c r="J10" s="46"/>
      <c r="K10" s="46"/>
    </row>
    <row r="11" spans="1:11" ht="15" x14ac:dyDescent="0.2">
      <c r="A11" s="149">
        <v>5</v>
      </c>
      <c r="B11" s="153" t="s">
        <v>61</v>
      </c>
      <c r="C11" s="151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9">
        <v>6</v>
      </c>
      <c r="B12" s="154" t="s">
        <v>31</v>
      </c>
      <c r="C12" s="151">
        <f>R77-SUM(C38:Q38)</f>
        <v>0</v>
      </c>
      <c r="E12" s="28"/>
      <c r="H12" s="49"/>
      <c r="I12" s="49"/>
      <c r="J12" s="47"/>
      <c r="K12" s="45"/>
    </row>
    <row r="13" spans="1:11" ht="15" x14ac:dyDescent="0.2">
      <c r="A13" s="149">
        <v>7</v>
      </c>
      <c r="B13" s="155" t="s">
        <v>69</v>
      </c>
      <c r="C13" s="151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9">
        <v>8</v>
      </c>
      <c r="B14" s="154" t="s">
        <v>32</v>
      </c>
      <c r="C14" s="151">
        <f>R81-SUM(C40:Q40)</f>
        <v>0</v>
      </c>
      <c r="E14" s="40"/>
      <c r="H14" s="50"/>
      <c r="I14" s="50"/>
      <c r="J14" s="47"/>
      <c r="K14" s="45"/>
    </row>
    <row r="15" spans="1:11" ht="15" x14ac:dyDescent="0.2">
      <c r="A15" s="149">
        <v>9</v>
      </c>
      <c r="B15" s="154" t="s">
        <v>52</v>
      </c>
      <c r="C15" s="151">
        <f>R83-SUM(C41:Q41)</f>
        <v>-39378.239999999991</v>
      </c>
      <c r="E15" s="40"/>
      <c r="H15" s="49"/>
      <c r="I15" s="49"/>
      <c r="J15" s="46"/>
      <c r="K15" s="46"/>
    </row>
    <row r="16" spans="1:11" ht="15" x14ac:dyDescent="0.2">
      <c r="A16" s="149">
        <v>10</v>
      </c>
      <c r="B16" s="154" t="s">
        <v>33</v>
      </c>
      <c r="C16" s="151">
        <f>R85-SUM(C42:Q42)</f>
        <v>0</v>
      </c>
      <c r="E16" s="40"/>
      <c r="H16" s="50"/>
      <c r="I16" s="50"/>
      <c r="J16" s="46"/>
      <c r="K16" s="46"/>
    </row>
    <row r="17" spans="1:17" ht="15" x14ac:dyDescent="0.2">
      <c r="A17" s="149">
        <v>11</v>
      </c>
      <c r="B17" s="154" t="s">
        <v>55</v>
      </c>
      <c r="C17" s="151">
        <f>R87-SUM(C43:Q43)</f>
        <v>-68788.5</v>
      </c>
      <c r="E17" s="29"/>
      <c r="H17" s="50"/>
      <c r="I17" s="50"/>
      <c r="J17" s="46"/>
      <c r="K17" s="46"/>
    </row>
    <row r="18" spans="1:17" ht="15" x14ac:dyDescent="0.2">
      <c r="A18" s="149">
        <v>12</v>
      </c>
      <c r="B18" s="154" t="s">
        <v>34</v>
      </c>
      <c r="C18" s="151">
        <f>R89-SUM(C44:Q44)</f>
        <v>0</v>
      </c>
      <c r="H18" s="50"/>
      <c r="I18" s="50"/>
      <c r="J18" s="46"/>
      <c r="K18" s="46"/>
    </row>
    <row r="19" spans="1:17" ht="15" x14ac:dyDescent="0.2">
      <c r="A19" s="149">
        <v>13</v>
      </c>
      <c r="B19" s="154"/>
      <c r="C19" s="151">
        <f>R91-SUM(C45:Q45)</f>
        <v>0</v>
      </c>
      <c r="H19" s="51"/>
      <c r="I19" s="49"/>
    </row>
    <row r="20" spans="1:17" x14ac:dyDescent="0.2">
      <c r="A20" s="149"/>
      <c r="B20" s="154"/>
      <c r="C20" s="151">
        <f>R93-SUM(C46:Q46)</f>
        <v>0</v>
      </c>
      <c r="E20" s="3"/>
      <c r="H20" s="3"/>
      <c r="I20" s="3"/>
    </row>
    <row r="21" spans="1:17" x14ac:dyDescent="0.2">
      <c r="A21" s="149"/>
      <c r="B21" s="154"/>
      <c r="C21" s="151">
        <f>R97-SUM(C48:Q48)</f>
        <v>0</v>
      </c>
      <c r="H21" s="3"/>
      <c r="I21" s="3"/>
    </row>
    <row r="22" spans="1:17" x14ac:dyDescent="0.2">
      <c r="A22" s="149"/>
      <c r="B22" s="154"/>
      <c r="C22" s="151">
        <f>R99-SUM(C49:Q49)</f>
        <v>0</v>
      </c>
      <c r="H22" s="3"/>
      <c r="I22" s="3"/>
    </row>
    <row r="23" spans="1:17" x14ac:dyDescent="0.2">
      <c r="A23" s="149"/>
      <c r="B23" s="154"/>
      <c r="C23" s="151"/>
      <c r="H23" s="3"/>
      <c r="I23" s="3"/>
    </row>
    <row r="24" spans="1:17" x14ac:dyDescent="0.2">
      <c r="A24" s="197">
        <v>1</v>
      </c>
      <c r="B24" s="198" t="s">
        <v>28</v>
      </c>
      <c r="C24" s="199"/>
      <c r="H24" s="3"/>
      <c r="I24" s="3"/>
    </row>
    <row r="25" spans="1:17" x14ac:dyDescent="0.2">
      <c r="A25" s="200"/>
      <c r="B25" s="201"/>
      <c r="C25" s="202"/>
      <c r="H25" s="3"/>
      <c r="I25" s="3"/>
    </row>
    <row r="26" spans="1:17" ht="13.5" thickBot="1" x14ac:dyDescent="0.25">
      <c r="A26" s="203"/>
      <c r="B26" s="204"/>
      <c r="C26" s="205"/>
      <c r="H26" s="3"/>
      <c r="I26" s="3"/>
    </row>
    <row r="27" spans="1:17" ht="13.5" thickBot="1" x14ac:dyDescent="0.25">
      <c r="B27" s="32" t="s">
        <v>51</v>
      </c>
      <c r="C27" s="206">
        <f>SUM(C7:C26)</f>
        <v>-294298.62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71" t="s">
        <v>4</v>
      </c>
      <c r="B31" s="272"/>
      <c r="C31" s="275" t="s">
        <v>77</v>
      </c>
      <c r="D31" s="130">
        <v>44754</v>
      </c>
      <c r="E31" s="130">
        <v>44781</v>
      </c>
      <c r="F31" s="130">
        <v>44816</v>
      </c>
      <c r="G31" s="130">
        <v>44846</v>
      </c>
      <c r="H31" s="130">
        <v>44876</v>
      </c>
      <c r="I31" s="130">
        <v>44907</v>
      </c>
      <c r="J31" s="130"/>
      <c r="K31" s="130"/>
      <c r="L31" s="130"/>
      <c r="M31" s="130"/>
      <c r="N31" s="130"/>
      <c r="O31" s="130"/>
      <c r="P31" s="130"/>
      <c r="Q31" s="281" t="s">
        <v>70</v>
      </c>
    </row>
    <row r="32" spans="1:17" ht="21" customHeight="1" thickBot="1" x14ac:dyDescent="0.25">
      <c r="A32" s="273" t="s">
        <v>1</v>
      </c>
      <c r="B32" s="274"/>
      <c r="C32" s="276" t="s">
        <v>7</v>
      </c>
      <c r="D32" s="131" t="s">
        <v>5</v>
      </c>
      <c r="E32" s="131" t="s">
        <v>7</v>
      </c>
      <c r="F32" s="131" t="s">
        <v>5</v>
      </c>
      <c r="G32" s="131" t="s">
        <v>5</v>
      </c>
      <c r="H32" s="131" t="s">
        <v>5</v>
      </c>
      <c r="I32" s="131" t="s">
        <v>5</v>
      </c>
      <c r="J32" s="131" t="s">
        <v>5</v>
      </c>
      <c r="K32" s="131" t="s">
        <v>5</v>
      </c>
      <c r="L32" s="131" t="s">
        <v>5</v>
      </c>
      <c r="M32" s="131" t="s">
        <v>5</v>
      </c>
      <c r="N32" s="131" t="s">
        <v>5</v>
      </c>
      <c r="O32" s="131" t="s">
        <v>5</v>
      </c>
      <c r="P32" s="131" t="s">
        <v>5</v>
      </c>
      <c r="Q32" s="282"/>
    </row>
    <row r="33" spans="1:256" x14ac:dyDescent="0.2">
      <c r="A33" s="29">
        <v>1</v>
      </c>
      <c r="B33" s="55" t="s">
        <v>56</v>
      </c>
      <c r="C33" s="159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>
        <v>59774</v>
      </c>
      <c r="J33" s="54"/>
      <c r="K33" s="54"/>
      <c r="L33" s="54"/>
      <c r="M33" s="54"/>
      <c r="N33" s="54"/>
      <c r="O33" s="54"/>
      <c r="P33" s="54"/>
      <c r="Q33" s="54"/>
    </row>
    <row r="34" spans="1:256" x14ac:dyDescent="0.2">
      <c r="A34" s="207">
        <v>2</v>
      </c>
      <c r="B34" s="208" t="s">
        <v>73</v>
      </c>
      <c r="C34" s="209"/>
      <c r="D34" s="210">
        <v>9234.7199999999993</v>
      </c>
      <c r="E34" s="210">
        <v>11093.28</v>
      </c>
      <c r="F34" s="210">
        <v>8987.8799999999992</v>
      </c>
      <c r="G34" s="210">
        <v>11862.84</v>
      </c>
      <c r="H34" s="210">
        <v>13721.4</v>
      </c>
      <c r="I34" s="210">
        <v>13794</v>
      </c>
      <c r="J34" s="210"/>
      <c r="K34" s="210"/>
      <c r="L34" s="210"/>
      <c r="M34" s="210"/>
      <c r="N34" s="210"/>
      <c r="O34" s="210"/>
      <c r="P34" s="210"/>
      <c r="Q34" s="210"/>
      <c r="R34" s="156"/>
      <c r="S34" s="15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6"/>
      <c r="AI34" s="15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6"/>
      <c r="AY34" s="1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6"/>
      <c r="BO34" s="157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6"/>
      <c r="CE34" s="157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6"/>
      <c r="CU34" s="157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6"/>
      <c r="DK34" s="157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6"/>
      <c r="EA34" s="157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6"/>
      <c r="EQ34" s="157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6"/>
      <c r="FG34" s="157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6"/>
      <c r="FW34" s="157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6"/>
      <c r="GM34" s="157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6"/>
      <c r="HC34" s="157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6"/>
      <c r="HS34" s="157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6"/>
      <c r="II34" s="157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9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>
        <v>45980</v>
      </c>
      <c r="J35" s="54"/>
      <c r="K35" s="54"/>
      <c r="L35" s="54"/>
      <c r="M35" s="54"/>
      <c r="N35" s="54"/>
      <c r="O35" s="54"/>
      <c r="P35" s="54"/>
      <c r="Q35" s="54"/>
    </row>
    <row r="36" spans="1:256" x14ac:dyDescent="0.2">
      <c r="A36" s="207">
        <v>4</v>
      </c>
      <c r="B36" s="208" t="s">
        <v>35</v>
      </c>
      <c r="C36" s="209">
        <v>3090.34</v>
      </c>
      <c r="D36" s="210">
        <v>3078.24</v>
      </c>
      <c r="E36" s="210">
        <v>3697.76</v>
      </c>
      <c r="F36" s="210">
        <v>2995.96</v>
      </c>
      <c r="G36" s="210">
        <v>3954.2799999999997</v>
      </c>
      <c r="H36" s="210">
        <v>4573.8</v>
      </c>
      <c r="I36" s="210">
        <v>4598</v>
      </c>
      <c r="J36" s="210"/>
      <c r="K36" s="210"/>
      <c r="L36" s="210"/>
      <c r="M36" s="210"/>
      <c r="N36" s="210"/>
      <c r="O36" s="210"/>
      <c r="P36" s="210"/>
      <c r="Q36" s="210"/>
      <c r="R36" s="156"/>
      <c r="S36" s="15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6"/>
      <c r="AI36" s="15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6"/>
      <c r="AY36" s="157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6"/>
      <c r="BO36" s="157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6"/>
      <c r="CE36" s="157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6"/>
      <c r="CU36" s="157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6"/>
      <c r="DK36" s="157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6"/>
      <c r="EA36" s="157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6"/>
      <c r="EQ36" s="157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6"/>
      <c r="FG36" s="157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6"/>
      <c r="FW36" s="157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6"/>
      <c r="GM36" s="157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6"/>
      <c r="HC36" s="157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6"/>
      <c r="HS36" s="157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6"/>
      <c r="II36" s="157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9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>
        <v>34485</v>
      </c>
      <c r="J37" s="54"/>
      <c r="K37" s="54"/>
      <c r="L37" s="54"/>
      <c r="M37" s="54"/>
      <c r="N37" s="54"/>
      <c r="O37" s="54"/>
      <c r="P37" s="54"/>
      <c r="Q37" s="54"/>
    </row>
    <row r="38" spans="1:256" x14ac:dyDescent="0.2">
      <c r="A38" s="207">
        <v>6</v>
      </c>
      <c r="B38" s="208" t="s">
        <v>31</v>
      </c>
      <c r="C38" s="209"/>
      <c r="D38" s="210">
        <v>23086.799999999999</v>
      </c>
      <c r="E38" s="210">
        <v>27733.200000000001</v>
      </c>
      <c r="F38" s="210">
        <v>22469.7</v>
      </c>
      <c r="G38" s="210">
        <v>29657.1</v>
      </c>
      <c r="H38" s="210">
        <v>34303.5</v>
      </c>
      <c r="I38" s="210">
        <v>45980</v>
      </c>
      <c r="J38" s="210"/>
      <c r="K38" s="210"/>
      <c r="L38" s="210"/>
      <c r="M38" s="210"/>
      <c r="N38" s="210"/>
      <c r="O38" s="210"/>
      <c r="P38" s="210"/>
      <c r="Q38" s="210"/>
      <c r="R38" s="156"/>
      <c r="S38" s="157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6"/>
      <c r="AI38" s="15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6"/>
      <c r="AY38" s="157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6"/>
      <c r="BO38" s="157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6"/>
      <c r="CE38" s="157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6"/>
      <c r="CU38" s="157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6"/>
      <c r="DK38" s="157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6"/>
      <c r="EA38" s="157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6"/>
      <c r="EQ38" s="157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6"/>
      <c r="FG38" s="157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6"/>
      <c r="FW38" s="157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6"/>
      <c r="GM38" s="157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6"/>
      <c r="HC38" s="157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6"/>
      <c r="HS38" s="157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6"/>
      <c r="II38" s="157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9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>
        <v>45980</v>
      </c>
      <c r="J39" s="54"/>
      <c r="K39" s="54"/>
      <c r="L39" s="54"/>
      <c r="M39" s="54"/>
      <c r="N39" s="54"/>
      <c r="O39" s="54"/>
      <c r="P39" s="54"/>
      <c r="Q39" s="54"/>
    </row>
    <row r="40" spans="1:256" x14ac:dyDescent="0.2">
      <c r="A40" s="207">
        <v>8</v>
      </c>
      <c r="B40" s="208" t="s">
        <v>32</v>
      </c>
      <c r="C40" s="209"/>
      <c r="D40" s="210">
        <v>33860.639999999999</v>
      </c>
      <c r="E40" s="210">
        <v>40675.360000000001</v>
      </c>
      <c r="F40" s="210">
        <v>32955.56</v>
      </c>
      <c r="G40" s="210">
        <v>43497.08</v>
      </c>
      <c r="H40" s="210">
        <v>50311.8</v>
      </c>
      <c r="I40" s="210">
        <v>50578</v>
      </c>
      <c r="J40" s="210"/>
      <c r="K40" s="210"/>
      <c r="L40" s="210"/>
      <c r="M40" s="210"/>
      <c r="N40" s="210"/>
      <c r="O40" s="210"/>
      <c r="P40" s="210"/>
      <c r="Q40" s="210"/>
      <c r="R40" s="156"/>
      <c r="S40" s="157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6"/>
      <c r="AI40" s="15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6"/>
      <c r="AY40" s="157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6"/>
      <c r="BO40" s="157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6"/>
      <c r="CE40" s="157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6"/>
      <c r="CU40" s="157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6"/>
      <c r="DK40" s="157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6"/>
      <c r="EA40" s="157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6"/>
      <c r="EQ40" s="157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6"/>
      <c r="FG40" s="157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6"/>
      <c r="FW40" s="157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6"/>
      <c r="GM40" s="157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6"/>
      <c r="HC40" s="157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6"/>
      <c r="HS40" s="157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6"/>
      <c r="II40" s="157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9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>
        <v>13794</v>
      </c>
      <c r="J41" s="54"/>
      <c r="K41" s="54"/>
      <c r="L41" s="54"/>
      <c r="M41" s="54"/>
      <c r="N41" s="54"/>
      <c r="O41" s="54"/>
      <c r="P41" s="54"/>
      <c r="Q41" s="54"/>
    </row>
    <row r="42" spans="1:256" x14ac:dyDescent="0.2">
      <c r="A42" s="207">
        <v>10</v>
      </c>
      <c r="B42" s="208" t="s">
        <v>33</v>
      </c>
      <c r="C42" s="209">
        <v>3090.34</v>
      </c>
      <c r="D42" s="210">
        <v>3078.24</v>
      </c>
      <c r="E42" s="210">
        <v>3697.76</v>
      </c>
      <c r="F42" s="210">
        <v>2995.96</v>
      </c>
      <c r="G42" s="210">
        <v>3954.2799999999997</v>
      </c>
      <c r="H42" s="210">
        <v>4573.8</v>
      </c>
      <c r="I42" s="210">
        <v>4598</v>
      </c>
      <c r="J42" s="210"/>
      <c r="K42" s="210"/>
      <c r="L42" s="210"/>
      <c r="M42" s="210"/>
      <c r="N42" s="210"/>
      <c r="O42" s="210"/>
      <c r="P42" s="210"/>
      <c r="Q42" s="210"/>
      <c r="R42" s="156"/>
      <c r="S42" s="157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6"/>
      <c r="AI42" s="15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6"/>
      <c r="AY42" s="157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6"/>
      <c r="BO42" s="157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6"/>
      <c r="CE42" s="157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6"/>
      <c r="CU42" s="157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6"/>
      <c r="DK42" s="157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6"/>
      <c r="EA42" s="157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6"/>
      <c r="EQ42" s="157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6"/>
      <c r="FG42" s="157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6"/>
      <c r="FW42" s="157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6"/>
      <c r="GM42" s="157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6"/>
      <c r="HC42" s="157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6"/>
      <c r="HS42" s="157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6"/>
      <c r="II42" s="157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9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>
        <v>34485</v>
      </c>
      <c r="J43" s="54"/>
      <c r="K43" s="54"/>
      <c r="L43" s="54"/>
      <c r="M43" s="54"/>
      <c r="N43" s="54"/>
      <c r="O43" s="54"/>
      <c r="P43" s="54"/>
      <c r="Q43" s="54"/>
    </row>
    <row r="44" spans="1:256" x14ac:dyDescent="0.2">
      <c r="A44" s="207">
        <v>12</v>
      </c>
      <c r="B44" s="208" t="s">
        <v>34</v>
      </c>
      <c r="C44" s="209"/>
      <c r="D44" s="210">
        <v>13852.08</v>
      </c>
      <c r="E44" s="210">
        <v>16639.919999999998</v>
      </c>
      <c r="F44" s="210">
        <v>13481.82</v>
      </c>
      <c r="G44" s="210">
        <v>17794.259999999998</v>
      </c>
      <c r="H44" s="210">
        <v>20582.099999999999</v>
      </c>
      <c r="I44" s="210">
        <v>20691</v>
      </c>
      <c r="J44" s="210"/>
      <c r="K44" s="210"/>
      <c r="L44" s="210"/>
      <c r="M44" s="210"/>
      <c r="N44" s="210"/>
      <c r="O44" s="210"/>
      <c r="P44" s="210"/>
      <c r="Q44" s="210"/>
      <c r="R44" s="156"/>
      <c r="S44" s="157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6"/>
      <c r="AI44" s="157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6"/>
      <c r="AY44" s="157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6"/>
      <c r="BO44" s="157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6"/>
      <c r="CE44" s="157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6"/>
      <c r="CU44" s="157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6"/>
      <c r="DK44" s="157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6"/>
      <c r="EA44" s="157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6"/>
      <c r="EQ44" s="157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6"/>
      <c r="FG44" s="157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6"/>
      <c r="FW44" s="157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6"/>
      <c r="GM44" s="157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6"/>
      <c r="HC44" s="157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6"/>
      <c r="HS44" s="157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6"/>
      <c r="II44" s="157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/>
      <c r="C45" s="15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256" x14ac:dyDescent="0.2">
      <c r="A46" s="207"/>
      <c r="B46" s="208"/>
      <c r="C46" s="209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156"/>
      <c r="S46" s="157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6"/>
      <c r="AI46" s="157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6"/>
      <c r="AY46" s="157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6"/>
      <c r="BO46" s="157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6"/>
      <c r="CE46" s="157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6"/>
      <c r="CU46" s="157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6"/>
      <c r="DK46" s="157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6"/>
      <c r="EA46" s="157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6"/>
      <c r="EQ46" s="157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6"/>
      <c r="FG46" s="157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6"/>
      <c r="FW46" s="157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6"/>
      <c r="GM46" s="157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6"/>
      <c r="HC46" s="157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6"/>
      <c r="HS46" s="157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6"/>
      <c r="II46" s="157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11"/>
      <c r="B48" s="212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U48" s="12"/>
      <c r="V48" s="12"/>
      <c r="W48" s="1"/>
    </row>
    <row r="49" spans="1:21" x14ac:dyDescent="0.2">
      <c r="A49" s="29"/>
      <c r="B49" s="56"/>
      <c r="C49" s="15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11"/>
      <c r="B50" s="21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21" ht="13.5" thickBot="1" x14ac:dyDescent="0.25">
      <c r="B51" s="24"/>
      <c r="C51" s="215">
        <f>SUM(C33:C50)</f>
        <v>59661.47</v>
      </c>
      <c r="D51" s="216">
        <f>SUM(D33:D50)</f>
        <v>244720.07999999996</v>
      </c>
      <c r="E51" s="216">
        <f t="shared" ref="E51:Q51" si="0">SUM(E33:E50)</f>
        <v>293971.92</v>
      </c>
      <c r="F51" s="216">
        <f t="shared" si="0"/>
        <v>238178.82</v>
      </c>
      <c r="G51" s="216">
        <f t="shared" si="0"/>
        <v>314365.26000000007</v>
      </c>
      <c r="H51" s="216">
        <f t="shared" si="0"/>
        <v>336174.3</v>
      </c>
      <c r="I51" s="216">
        <f t="shared" si="0"/>
        <v>374737</v>
      </c>
      <c r="J51" s="216">
        <f t="shared" si="0"/>
        <v>0</v>
      </c>
      <c r="K51" s="216">
        <f t="shared" si="0"/>
        <v>0</v>
      </c>
      <c r="L51" s="216">
        <f t="shared" si="0"/>
        <v>0</v>
      </c>
      <c r="M51" s="216">
        <f t="shared" si="0"/>
        <v>0</v>
      </c>
      <c r="N51" s="216">
        <f t="shared" si="0"/>
        <v>0</v>
      </c>
      <c r="O51" s="216">
        <f t="shared" si="0"/>
        <v>0</v>
      </c>
      <c r="P51" s="216">
        <f t="shared" si="0"/>
        <v>0</v>
      </c>
      <c r="Q51" s="216">
        <f t="shared" si="0"/>
        <v>0</v>
      </c>
      <c r="R51" s="217">
        <f>SUM(C51:Q51)</f>
        <v>1861808.85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8" t="s">
        <v>6</v>
      </c>
      <c r="C55" s="277" t="s">
        <v>66</v>
      </c>
      <c r="D55" s="279" t="s">
        <v>67</v>
      </c>
      <c r="E55" s="277" t="s">
        <v>75</v>
      </c>
      <c r="F55" s="279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9" t="s">
        <v>1</v>
      </c>
      <c r="C56" s="278"/>
      <c r="D56" s="280"/>
      <c r="E56" s="278"/>
      <c r="F56" s="280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9" t="s">
        <v>65</v>
      </c>
      <c r="C57" s="190"/>
      <c r="D57" s="191"/>
      <c r="E57" s="190"/>
      <c r="F57" s="191"/>
      <c r="R57" s="53"/>
    </row>
    <row r="58" spans="1:21" x14ac:dyDescent="0.2">
      <c r="B58" s="189"/>
      <c r="C58" s="190"/>
      <c r="D58" s="191"/>
      <c r="E58" s="190"/>
      <c r="F58" s="191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83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84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85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>
        <v>44922</v>
      </c>
      <c r="I66" s="37"/>
      <c r="J66" s="37"/>
      <c r="K66" s="37"/>
      <c r="L66" s="37"/>
      <c r="M66" s="37"/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>
        <v>59774</v>
      </c>
      <c r="I67" s="38"/>
      <c r="J67" s="38"/>
      <c r="K67" s="38"/>
      <c r="L67" s="38"/>
      <c r="M67" s="38"/>
      <c r="N67" s="38"/>
      <c r="O67" s="38"/>
      <c r="P67" s="38"/>
      <c r="Q67" s="38"/>
      <c r="R67" s="39">
        <f>SUM(C67:Q67)</f>
        <v>283953.12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/>
      <c r="J68" s="60"/>
      <c r="K68" s="60"/>
      <c r="L68" s="61"/>
      <c r="M68" s="61"/>
      <c r="N68" s="61"/>
      <c r="O68" s="61"/>
      <c r="P68" s="61"/>
      <c r="Q68" s="61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/>
      <c r="J69" s="61"/>
      <c r="K69" s="61"/>
      <c r="L69" s="61"/>
      <c r="M69" s="61"/>
      <c r="N69" s="61"/>
      <c r="O69" s="61"/>
      <c r="P69" s="61"/>
      <c r="Q69" s="61"/>
      <c r="R69" s="74">
        <f>SUM(C69:Q69)</f>
        <v>68694.12</v>
      </c>
    </row>
    <row r="70" spans="1:18" x14ac:dyDescent="0.2">
      <c r="A70" s="28"/>
      <c r="B70" s="64"/>
      <c r="C70" s="37">
        <v>44785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23086.799999999999</v>
      </c>
    </row>
    <row r="72" spans="1:18" x14ac:dyDescent="0.2">
      <c r="A72" s="5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6" t="str">
        <f>B10</f>
        <v>GPS SAN JUAN S.R.L.</v>
      </c>
      <c r="C73" s="6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0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>
        <v>44918</v>
      </c>
      <c r="I74" s="37"/>
      <c r="J74" s="37"/>
      <c r="K74" s="37"/>
      <c r="L74" s="37"/>
      <c r="M74" s="37"/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>
        <v>34485</v>
      </c>
      <c r="I75" s="38"/>
      <c r="J75" s="38"/>
      <c r="K75" s="38"/>
      <c r="L75" s="38"/>
      <c r="M75" s="38"/>
      <c r="N75" s="38"/>
      <c r="O75" s="38"/>
      <c r="P75" s="38"/>
      <c r="Q75" s="38"/>
      <c r="R75" s="39">
        <f>SUM(C75:Q75)</f>
        <v>171735.3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>
        <v>44926</v>
      </c>
      <c r="I76" s="60"/>
      <c r="J76" s="60"/>
      <c r="K76" s="60"/>
      <c r="L76" s="60"/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>
        <v>45980</v>
      </c>
      <c r="I77" s="61"/>
      <c r="J77" s="61"/>
      <c r="K77" s="61"/>
      <c r="L77" s="61"/>
      <c r="M77" s="61"/>
      <c r="N77" s="61"/>
      <c r="O77" s="61"/>
      <c r="P77" s="61"/>
      <c r="Q77" s="61"/>
      <c r="R77" s="74">
        <f>SUM(C77:Q77)</f>
        <v>183230.3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>
        <v>44922</v>
      </c>
      <c r="I78" s="37"/>
      <c r="J78" s="37"/>
      <c r="K78" s="37"/>
      <c r="L78" s="37"/>
      <c r="M78" s="37"/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>
        <v>45980</v>
      </c>
      <c r="I79" s="38"/>
      <c r="J79" s="38"/>
      <c r="K79" s="38"/>
      <c r="L79" s="38"/>
      <c r="M79" s="38"/>
      <c r="N79" s="38"/>
      <c r="O79" s="38"/>
      <c r="P79" s="38"/>
      <c r="Q79" s="38"/>
      <c r="R79" s="39">
        <f>SUM(C79:Q79)</f>
        <v>270159.12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>
        <v>44922</v>
      </c>
      <c r="I80" s="60"/>
      <c r="J80" s="60"/>
      <c r="K80" s="60"/>
      <c r="L80" s="60"/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>
        <v>50578</v>
      </c>
      <c r="I81" s="61"/>
      <c r="J81" s="61"/>
      <c r="K81" s="61"/>
      <c r="L81" s="61"/>
      <c r="M81" s="61"/>
      <c r="N81" s="61"/>
      <c r="O81" s="61"/>
      <c r="P81" s="61"/>
      <c r="Q81" s="61"/>
      <c r="R81" s="74">
        <f>SUM(C81:Q81)</f>
        <v>251878.44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59619.119999999995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>
        <v>44923</v>
      </c>
      <c r="J84" s="60"/>
      <c r="K84" s="60"/>
      <c r="L84" s="60"/>
      <c r="M84" s="60"/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>
        <v>4598</v>
      </c>
      <c r="J85" s="61"/>
      <c r="K85" s="61"/>
      <c r="L85" s="61"/>
      <c r="M85" s="61"/>
      <c r="N85" s="61"/>
      <c r="O85" s="61"/>
      <c r="P85" s="61"/>
      <c r="Q85" s="61"/>
      <c r="R85" s="74">
        <f>SUM(C85:Q85)</f>
        <v>25988.379999999997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>
        <f>SUM(C87:Q87)</f>
        <v>126124.35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/>
      <c r="J88" s="60"/>
      <c r="K88" s="60"/>
      <c r="L88" s="60"/>
      <c r="M88" s="60"/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/>
      <c r="J89" s="61"/>
      <c r="K89" s="61"/>
      <c r="L89" s="61"/>
      <c r="M89" s="61"/>
      <c r="N89" s="61"/>
      <c r="O89" s="61"/>
      <c r="P89" s="61"/>
      <c r="Q89" s="61"/>
      <c r="R89" s="74">
        <f>SUM(C89:Q89)</f>
        <v>103041.18</v>
      </c>
    </row>
    <row r="90" spans="1:24" x14ac:dyDescent="0.2">
      <c r="A90" s="28"/>
      <c r="B90" s="6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/>
      <c r="C91" s="5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0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20"/>
      <c r="B100" s="221" t="str">
        <f>B24</f>
        <v>UNIVERSIDAD NACIONAL DE SAN JUAN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3"/>
      <c r="M100" s="223"/>
      <c r="N100" s="223"/>
      <c r="O100" s="223"/>
      <c r="P100" s="223"/>
      <c r="Q100" s="223"/>
      <c r="R100" s="224"/>
    </row>
    <row r="101" spans="1:24" x14ac:dyDescent="0.2">
      <c r="A101" s="220"/>
      <c r="B101" s="225"/>
      <c r="C101" s="226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8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20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3"/>
      <c r="M104" s="223"/>
      <c r="N104" s="223"/>
      <c r="O104" s="223"/>
      <c r="P104" s="223"/>
      <c r="Q104" s="223"/>
      <c r="R104" s="224"/>
    </row>
    <row r="105" spans="1:24" ht="13.5" thickBot="1" x14ac:dyDescent="0.25">
      <c r="A105" s="220"/>
      <c r="B105" s="225"/>
      <c r="C105" s="226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8">
        <f>SUM(C105:Q105)</f>
        <v>0</v>
      </c>
      <c r="V105" s="12"/>
    </row>
    <row r="106" spans="1:24" ht="13.5" thickBot="1" x14ac:dyDescent="0.25">
      <c r="R106" s="75">
        <f>SUM(R66:R105)</f>
        <v>1567510.2299999997</v>
      </c>
      <c r="S106">
        <f>Gráfico!B19</f>
        <v>1567510.23</v>
      </c>
      <c r="T106" s="2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D55:D56"/>
    <mergeCell ref="Q31:Q32"/>
    <mergeCell ref="E55:E56"/>
    <mergeCell ref="F55:F56"/>
    <mergeCell ref="R63:R65"/>
    <mergeCell ref="A6:B6"/>
    <mergeCell ref="A31:B31"/>
    <mergeCell ref="A32:B32"/>
    <mergeCell ref="C31:C32"/>
    <mergeCell ref="C55:C56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2"/>
  <sheetViews>
    <sheetView zoomScaleNormal="100" workbookViewId="0">
      <pane ySplit="1" topLeftCell="A84" activePane="bottomLeft" state="frozen"/>
      <selection pane="bottomLeft" activeCell="E95" sqref="E95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3" t="s">
        <v>0</v>
      </c>
      <c r="B1" s="184" t="s">
        <v>1</v>
      </c>
      <c r="C1" s="185" t="s">
        <v>8</v>
      </c>
      <c r="D1" s="186" t="s">
        <v>2</v>
      </c>
      <c r="E1" s="187" t="s">
        <v>3</v>
      </c>
      <c r="F1" s="67"/>
      <c r="G1" s="138" t="s">
        <v>44</v>
      </c>
      <c r="H1" s="139" t="s">
        <v>2</v>
      </c>
      <c r="I1" s="140" t="s">
        <v>44</v>
      </c>
      <c r="J1" s="141" t="s">
        <v>2</v>
      </c>
      <c r="K1" s="229" t="s">
        <v>44</v>
      </c>
      <c r="L1" s="230" t="s">
        <v>2</v>
      </c>
      <c r="M1" s="231" t="s">
        <v>44</v>
      </c>
      <c r="N1" s="232" t="s">
        <v>2</v>
      </c>
    </row>
    <row r="2" spans="1:28" x14ac:dyDescent="0.3">
      <c r="A2" s="160" t="s">
        <v>78</v>
      </c>
      <c r="B2" s="161"/>
      <c r="C2" s="162">
        <v>192457.75242523802</v>
      </c>
      <c r="D2" s="163"/>
      <c r="E2" s="162">
        <f>C2</f>
        <v>192457.75242523802</v>
      </c>
      <c r="F2" s="67"/>
      <c r="G2" s="76">
        <v>105625</v>
      </c>
      <c r="H2" s="77"/>
      <c r="I2" s="165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6"/>
      <c r="B4" s="267" t="s">
        <v>72</v>
      </c>
      <c r="C4" s="268"/>
      <c r="D4" s="268"/>
      <c r="E4" s="262">
        <f>E2+C4-D4</f>
        <v>192457.75242523802</v>
      </c>
      <c r="F4" s="67"/>
      <c r="G4" s="87"/>
      <c r="H4" s="88"/>
      <c r="I4" s="89"/>
      <c r="J4" s="90"/>
      <c r="K4" s="121"/>
      <c r="L4" s="122"/>
      <c r="M4" s="233">
        <v>15746.56</v>
      </c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2">
        <f>E4+C5-D5</f>
        <v>118204.75242523802</v>
      </c>
      <c r="F5" s="67"/>
      <c r="G5" s="87"/>
      <c r="H5" s="88"/>
      <c r="I5" s="89"/>
      <c r="J5" s="90"/>
      <c r="K5" s="121"/>
      <c r="L5" s="122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2">
        <f>E5+C6-D6</f>
        <v>-9790.2475747619756</v>
      </c>
      <c r="F6" s="67"/>
      <c r="G6" s="87"/>
      <c r="H6" s="88"/>
      <c r="I6" s="89"/>
      <c r="J6" s="90"/>
      <c r="K6" s="112"/>
      <c r="L6" s="122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44755</v>
      </c>
      <c r="B7" s="260" t="s">
        <v>37</v>
      </c>
      <c r="C7" s="261">
        <v>17707.14</v>
      </c>
      <c r="D7" s="261"/>
      <c r="E7" s="262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44755</v>
      </c>
      <c r="B8" s="260" t="s">
        <v>41</v>
      </c>
      <c r="C8" s="261">
        <v>3090.34</v>
      </c>
      <c r="D8" s="261"/>
      <c r="E8" s="262">
        <f t="shared" si="0"/>
        <v>11007.232425238024</v>
      </c>
      <c r="F8"/>
      <c r="G8" s="87"/>
      <c r="H8" s="88"/>
      <c r="I8" s="89"/>
      <c r="J8" s="90"/>
      <c r="K8" s="112"/>
      <c r="L8" s="122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9">
        <v>44760</v>
      </c>
      <c r="B9" s="260" t="s">
        <v>43</v>
      </c>
      <c r="C9" s="261">
        <v>13852.08</v>
      </c>
      <c r="D9" s="261"/>
      <c r="E9" s="262">
        <f t="shared" si="0"/>
        <v>24859.312425238022</v>
      </c>
      <c r="F9"/>
      <c r="G9" s="87"/>
      <c r="H9" s="88"/>
      <c r="I9" s="89"/>
      <c r="J9" s="90"/>
      <c r="K9" s="112"/>
      <c r="L9" s="122"/>
      <c r="M9" s="233"/>
      <c r="N9" s="234"/>
      <c r="O9"/>
      <c r="P9"/>
      <c r="Q9"/>
      <c r="R9"/>
      <c r="S9"/>
      <c r="T9"/>
      <c r="U9"/>
      <c r="V9"/>
    </row>
    <row r="10" spans="1:28" s="3" customFormat="1" x14ac:dyDescent="0.3">
      <c r="A10" s="259">
        <v>44762</v>
      </c>
      <c r="B10" s="260" t="s">
        <v>74</v>
      </c>
      <c r="C10" s="261">
        <v>9234.7199999999993</v>
      </c>
      <c r="D10" s="261"/>
      <c r="E10" s="262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3"/>
      <c r="N10" s="234"/>
      <c r="O10"/>
      <c r="P10"/>
      <c r="Q10"/>
      <c r="R10"/>
      <c r="S10"/>
      <c r="T10"/>
      <c r="U10"/>
      <c r="V10"/>
    </row>
    <row r="11" spans="1:28" s="3" customFormat="1" x14ac:dyDescent="0.3">
      <c r="A11" s="259">
        <v>44762</v>
      </c>
      <c r="B11" s="260" t="s">
        <v>62</v>
      </c>
      <c r="C11" s="261">
        <v>23086.799999999999</v>
      </c>
      <c r="D11" s="261"/>
      <c r="E11" s="262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3"/>
      <c r="N11" s="234"/>
      <c r="O11"/>
      <c r="P11"/>
      <c r="Q11"/>
      <c r="R11"/>
      <c r="S11"/>
      <c r="T11"/>
      <c r="U11"/>
      <c r="V11"/>
    </row>
    <row r="12" spans="1:28" s="3" customFormat="1" x14ac:dyDescent="0.3">
      <c r="A12" s="259">
        <v>44762</v>
      </c>
      <c r="B12" s="260" t="s">
        <v>38</v>
      </c>
      <c r="C12" s="261">
        <v>23177.55</v>
      </c>
      <c r="D12" s="261"/>
      <c r="E12" s="262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3"/>
      <c r="N12" s="234"/>
      <c r="O12"/>
      <c r="P12"/>
      <c r="Q12"/>
      <c r="R12"/>
      <c r="S12"/>
      <c r="T12"/>
      <c r="U12"/>
      <c r="V12"/>
    </row>
    <row r="13" spans="1:28" s="3" customFormat="1" x14ac:dyDescent="0.3">
      <c r="A13" s="259">
        <v>44763</v>
      </c>
      <c r="B13" s="260" t="s">
        <v>40</v>
      </c>
      <c r="C13" s="261">
        <v>33860.639999999999</v>
      </c>
      <c r="D13" s="261"/>
      <c r="E13" s="262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3"/>
      <c r="N13" s="234"/>
      <c r="O13"/>
      <c r="P13"/>
      <c r="Q13"/>
      <c r="R13"/>
      <c r="S13"/>
      <c r="T13"/>
      <c r="U13"/>
      <c r="V13"/>
    </row>
    <row r="14" spans="1:28" s="3" customFormat="1" x14ac:dyDescent="0.3">
      <c r="A14" s="259">
        <v>44764</v>
      </c>
      <c r="B14" s="260" t="s">
        <v>71</v>
      </c>
      <c r="C14" s="261">
        <v>40017.120000000003</v>
      </c>
      <c r="D14" s="261"/>
      <c r="E14" s="262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3"/>
      <c r="N14" s="234"/>
      <c r="O14"/>
      <c r="P14"/>
      <c r="Q14"/>
      <c r="R14"/>
      <c r="S14"/>
      <c r="T14"/>
      <c r="U14"/>
      <c r="V14"/>
    </row>
    <row r="15" spans="1:28" s="3" customFormat="1" x14ac:dyDescent="0.3">
      <c r="A15" s="259">
        <v>44764</v>
      </c>
      <c r="B15" s="260" t="s">
        <v>41</v>
      </c>
      <c r="C15" s="261">
        <v>3078.24</v>
      </c>
      <c r="D15" s="261"/>
      <c r="E15" s="262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3"/>
      <c r="N15" s="234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44771</v>
      </c>
      <c r="B16" s="260" t="s">
        <v>57</v>
      </c>
      <c r="C16" s="261">
        <v>40017.120000000003</v>
      </c>
      <c r="D16" s="261"/>
      <c r="E16" s="262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3"/>
      <c r="N16" s="234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44771</v>
      </c>
      <c r="B17" s="260" t="s">
        <v>42</v>
      </c>
      <c r="C17" s="261">
        <v>23086.799999999999</v>
      </c>
      <c r="D17" s="261"/>
      <c r="E17" s="262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3"/>
      <c r="N17" s="234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3" t="s">
        <v>83</v>
      </c>
      <c r="C18" s="15"/>
      <c r="D18" s="15">
        <v>42472.08</v>
      </c>
      <c r="E18" s="262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3"/>
      <c r="N18" s="234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4" t="s">
        <v>84</v>
      </c>
      <c r="C19" s="265">
        <v>0</v>
      </c>
      <c r="D19" s="42"/>
      <c r="E19" s="262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3"/>
      <c r="N19" s="234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4" t="s">
        <v>85</v>
      </c>
      <c r="C20" s="265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3"/>
      <c r="N20" s="234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2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3"/>
      <c r="N21" s="234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2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3"/>
      <c r="N22" s="234"/>
      <c r="O22"/>
      <c r="P22"/>
      <c r="Q22"/>
      <c r="R22"/>
      <c r="S22"/>
      <c r="T22"/>
      <c r="U22"/>
      <c r="V22"/>
    </row>
    <row r="23" spans="1:22" s="3" customFormat="1" x14ac:dyDescent="0.3">
      <c r="A23" s="259">
        <v>44785</v>
      </c>
      <c r="B23" s="260" t="s">
        <v>60</v>
      </c>
      <c r="C23" s="261">
        <v>23086.799999999999</v>
      </c>
      <c r="D23" s="261"/>
      <c r="E23" s="262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3"/>
      <c r="N23" s="234"/>
      <c r="O23"/>
      <c r="P23"/>
      <c r="Q23"/>
      <c r="R23"/>
      <c r="S23"/>
      <c r="T23"/>
      <c r="U23"/>
      <c r="V23"/>
    </row>
    <row r="24" spans="1:22" s="3" customFormat="1" x14ac:dyDescent="0.3">
      <c r="A24" s="259">
        <v>44789</v>
      </c>
      <c r="B24" s="260" t="s">
        <v>43</v>
      </c>
      <c r="C24" s="261">
        <v>16639.919999999998</v>
      </c>
      <c r="D24" s="261"/>
      <c r="E24" s="262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3"/>
      <c r="N24" s="234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44795</v>
      </c>
      <c r="B25" s="260" t="s">
        <v>40</v>
      </c>
      <c r="C25" s="261">
        <v>40675.360000000001</v>
      </c>
      <c r="D25" s="261"/>
      <c r="E25" s="262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3"/>
      <c r="N25" s="234"/>
      <c r="O25"/>
      <c r="P25"/>
      <c r="Q25"/>
      <c r="R25"/>
      <c r="S25"/>
      <c r="T25"/>
      <c r="U25"/>
      <c r="V25"/>
    </row>
    <row r="26" spans="1:22" s="3" customFormat="1" x14ac:dyDescent="0.3">
      <c r="A26" s="259">
        <v>44798</v>
      </c>
      <c r="B26" s="260" t="s">
        <v>74</v>
      </c>
      <c r="C26" s="261">
        <v>11093.28</v>
      </c>
      <c r="D26" s="261"/>
      <c r="E26" s="262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3"/>
      <c r="N26" s="234"/>
      <c r="O26"/>
      <c r="P26"/>
      <c r="Q26"/>
      <c r="R26"/>
      <c r="S26"/>
      <c r="T26"/>
      <c r="U26"/>
      <c r="V26"/>
    </row>
    <row r="27" spans="1:22" s="3" customFormat="1" x14ac:dyDescent="0.3">
      <c r="A27" s="259">
        <v>44799</v>
      </c>
      <c r="B27" s="260" t="s">
        <v>62</v>
      </c>
      <c r="C27" s="261">
        <v>27733.200000000001</v>
      </c>
      <c r="D27" s="261"/>
      <c r="E27" s="262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3"/>
      <c r="N27" s="234"/>
      <c r="O27"/>
      <c r="P27"/>
      <c r="Q27"/>
      <c r="R27"/>
      <c r="S27"/>
      <c r="T27"/>
      <c r="U27"/>
      <c r="V27"/>
    </row>
    <row r="28" spans="1:22" s="3" customFormat="1" x14ac:dyDescent="0.3">
      <c r="A28" s="266"/>
      <c r="B28" s="267" t="s">
        <v>72</v>
      </c>
      <c r="C28" s="268"/>
      <c r="D28" s="268"/>
      <c r="E28" s="262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3">
        <v>18172.79</v>
      </c>
      <c r="N28" s="234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44804</v>
      </c>
      <c r="B29" s="260" t="s">
        <v>57</v>
      </c>
      <c r="C29" s="261">
        <v>48070.879999999997</v>
      </c>
      <c r="D29" s="261"/>
      <c r="E29" s="262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3"/>
      <c r="N29" s="234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44804</v>
      </c>
      <c r="B30" s="260" t="s">
        <v>41</v>
      </c>
      <c r="C30" s="261">
        <v>3697.76</v>
      </c>
      <c r="D30" s="261"/>
      <c r="E30" s="262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3"/>
      <c r="N30" s="234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3" t="s">
        <v>88</v>
      </c>
      <c r="C31" s="15"/>
      <c r="D31" s="15">
        <v>51019.92</v>
      </c>
      <c r="E31" s="262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3"/>
      <c r="N31" s="234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4" t="s">
        <v>89</v>
      </c>
      <c r="C32" s="265">
        <v>0</v>
      </c>
      <c r="D32" s="42"/>
      <c r="E32" s="262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3"/>
      <c r="N32" s="234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4" t="s">
        <v>90</v>
      </c>
      <c r="C33" s="265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3"/>
      <c r="N33" s="234"/>
      <c r="O33"/>
      <c r="P33"/>
      <c r="Q33"/>
      <c r="R33"/>
      <c r="S33"/>
      <c r="T33"/>
      <c r="U33"/>
      <c r="V33"/>
    </row>
    <row r="34" spans="1:22" s="3" customFormat="1" x14ac:dyDescent="0.3">
      <c r="A34" s="259">
        <v>44813</v>
      </c>
      <c r="B34" s="260" t="s">
        <v>71</v>
      </c>
      <c r="C34" s="261">
        <v>48070.879999999997</v>
      </c>
      <c r="D34" s="261"/>
      <c r="E34" s="262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3"/>
      <c r="N34" s="234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2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3"/>
      <c r="N35" s="234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2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3"/>
      <c r="N36" s="234"/>
      <c r="O36"/>
      <c r="P36"/>
      <c r="Q36"/>
      <c r="R36"/>
      <c r="S36"/>
      <c r="T36"/>
      <c r="U36"/>
      <c r="V36"/>
    </row>
    <row r="37" spans="1:22" s="3" customFormat="1" x14ac:dyDescent="0.3">
      <c r="A37" s="259">
        <v>44816</v>
      </c>
      <c r="B37" s="260" t="s">
        <v>42</v>
      </c>
      <c r="C37" s="261">
        <v>27733.200000000001</v>
      </c>
      <c r="D37" s="261"/>
      <c r="E37" s="262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3"/>
      <c r="N37" s="234"/>
      <c r="O37"/>
      <c r="P37"/>
      <c r="Q37"/>
      <c r="R37"/>
      <c r="S37"/>
      <c r="T37"/>
      <c r="U37"/>
      <c r="V37"/>
    </row>
    <row r="38" spans="1:22" s="3" customFormat="1" x14ac:dyDescent="0.3">
      <c r="A38" s="259">
        <v>44823</v>
      </c>
      <c r="B38" s="260" t="s">
        <v>43</v>
      </c>
      <c r="C38" s="261">
        <v>13481.82</v>
      </c>
      <c r="D38" s="261"/>
      <c r="E38" s="262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3"/>
      <c r="N38" s="234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44830</v>
      </c>
      <c r="B39" s="260" t="s">
        <v>74</v>
      </c>
      <c r="C39" s="261">
        <v>8987.8799999999992</v>
      </c>
      <c r="D39" s="261"/>
      <c r="E39" s="262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3"/>
      <c r="N39" s="234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44833</v>
      </c>
      <c r="B40" s="260" t="s">
        <v>57</v>
      </c>
      <c r="C40" s="261">
        <v>38947.480000000003</v>
      </c>
      <c r="D40" s="261"/>
      <c r="E40" s="262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3"/>
      <c r="N40" s="234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44834</v>
      </c>
      <c r="B41" s="260" t="s">
        <v>40</v>
      </c>
      <c r="C41" s="261">
        <v>32955.56</v>
      </c>
      <c r="D41" s="261"/>
      <c r="E41" s="262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3"/>
      <c r="N41" s="234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44834</v>
      </c>
      <c r="B42" s="260" t="s">
        <v>41</v>
      </c>
      <c r="C42" s="261">
        <v>2995.96</v>
      </c>
      <c r="D42" s="261"/>
      <c r="E42" s="262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3"/>
      <c r="N42" s="234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3" t="s">
        <v>93</v>
      </c>
      <c r="C43" s="15"/>
      <c r="D43" s="15">
        <v>41336.82</v>
      </c>
      <c r="E43" s="262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3"/>
      <c r="N43" s="234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4" t="s">
        <v>94</v>
      </c>
      <c r="C44" s="265">
        <v>0</v>
      </c>
      <c r="D44" s="42"/>
      <c r="E44" s="262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3"/>
      <c r="N44" s="234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4" t="s">
        <v>95</v>
      </c>
      <c r="C45" s="265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3"/>
      <c r="N45" s="234"/>
      <c r="O45"/>
      <c r="P45"/>
      <c r="Q45"/>
      <c r="R45"/>
      <c r="S45"/>
      <c r="T45"/>
      <c r="U45"/>
      <c r="V45"/>
    </row>
    <row r="46" spans="1:22" s="3" customFormat="1" x14ac:dyDescent="0.3">
      <c r="A46" s="259">
        <v>44844</v>
      </c>
      <c r="B46" s="260" t="s">
        <v>62</v>
      </c>
      <c r="C46" s="261">
        <v>22469.7</v>
      </c>
      <c r="D46" s="261"/>
      <c r="E46" s="262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3"/>
      <c r="N46" s="234"/>
      <c r="O46"/>
      <c r="P46"/>
      <c r="Q46"/>
      <c r="R46"/>
      <c r="S46"/>
      <c r="T46"/>
      <c r="U46"/>
      <c r="V46"/>
    </row>
    <row r="47" spans="1:22" s="3" customFormat="1" x14ac:dyDescent="0.3">
      <c r="A47" s="259">
        <v>44844</v>
      </c>
      <c r="B47" s="260" t="s">
        <v>42</v>
      </c>
      <c r="C47" s="261">
        <v>22469.7</v>
      </c>
      <c r="D47" s="261"/>
      <c r="E47" s="262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3"/>
      <c r="N47" s="234"/>
      <c r="O47"/>
      <c r="P47"/>
      <c r="Q47"/>
      <c r="R47"/>
      <c r="S47"/>
      <c r="T47"/>
      <c r="U47"/>
      <c r="V47"/>
    </row>
    <row r="48" spans="1:22" s="3" customFormat="1" x14ac:dyDescent="0.3">
      <c r="A48" s="259">
        <v>44844</v>
      </c>
      <c r="B48" s="260" t="s">
        <v>71</v>
      </c>
      <c r="C48" s="261">
        <v>38947.480000000003</v>
      </c>
      <c r="D48" s="261"/>
      <c r="E48" s="262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3"/>
      <c r="N48" s="234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2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3"/>
      <c r="N49" s="234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2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3"/>
      <c r="N50" s="234"/>
      <c r="O50"/>
      <c r="P50"/>
      <c r="Q50"/>
      <c r="R50"/>
      <c r="S50"/>
      <c r="T50"/>
      <c r="U50"/>
      <c r="V50"/>
    </row>
    <row r="51" spans="1:22" s="3" customFormat="1" x14ac:dyDescent="0.3">
      <c r="A51" s="259">
        <v>44849</v>
      </c>
      <c r="B51" s="260" t="s">
        <v>74</v>
      </c>
      <c r="C51" s="261">
        <v>11862.84</v>
      </c>
      <c r="D51" s="261"/>
      <c r="E51" s="262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3"/>
      <c r="N51" s="234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44849</v>
      </c>
      <c r="B52" s="260" t="s">
        <v>38</v>
      </c>
      <c r="C52" s="261">
        <v>23086.799999999999</v>
      </c>
      <c r="D52" s="261"/>
      <c r="E52" s="262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3"/>
      <c r="N52" s="234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44851</v>
      </c>
      <c r="B53" s="260" t="s">
        <v>43</v>
      </c>
      <c r="C53" s="261">
        <v>17794.259999999998</v>
      </c>
      <c r="D53" s="261"/>
      <c r="E53" s="262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3"/>
      <c r="N53" s="234"/>
      <c r="O53"/>
      <c r="P53"/>
      <c r="Q53"/>
      <c r="R53"/>
      <c r="S53"/>
      <c r="T53"/>
      <c r="U53"/>
      <c r="V53"/>
    </row>
    <row r="54" spans="1:22" s="3" customFormat="1" x14ac:dyDescent="0.3">
      <c r="A54" s="266"/>
      <c r="B54" s="267" t="s">
        <v>72</v>
      </c>
      <c r="C54" s="268"/>
      <c r="D54" s="268"/>
      <c r="E54" s="262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3">
        <v>23658.98</v>
      </c>
      <c r="N54" s="234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44855</v>
      </c>
      <c r="B55" s="260" t="s">
        <v>38</v>
      </c>
      <c r="C55" s="261">
        <v>27733.200000000001</v>
      </c>
      <c r="D55" s="261"/>
      <c r="E55" s="262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3"/>
      <c r="N55" s="234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44865</v>
      </c>
      <c r="B56" s="260" t="s">
        <v>57</v>
      </c>
      <c r="C56" s="261">
        <v>51405.64</v>
      </c>
      <c r="D56" s="261"/>
      <c r="E56" s="262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3"/>
      <c r="N56" s="234"/>
      <c r="O56"/>
      <c r="P56"/>
      <c r="Q56"/>
      <c r="R56"/>
      <c r="S56"/>
      <c r="T56"/>
      <c r="U56"/>
      <c r="V56"/>
    </row>
    <row r="57" spans="1:22" s="3" customFormat="1" x14ac:dyDescent="0.3">
      <c r="A57" s="259">
        <v>44865</v>
      </c>
      <c r="B57" s="260" t="s">
        <v>62</v>
      </c>
      <c r="C57" s="261">
        <v>29657.1</v>
      </c>
      <c r="D57" s="261"/>
      <c r="E57" s="262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3"/>
      <c r="N57" s="234"/>
      <c r="O57"/>
      <c r="P57"/>
      <c r="Q57"/>
      <c r="R57"/>
      <c r="S57"/>
      <c r="T57"/>
      <c r="U57"/>
      <c r="V57"/>
    </row>
    <row r="58" spans="1:22" s="3" customFormat="1" x14ac:dyDescent="0.3">
      <c r="A58" s="259">
        <v>44865</v>
      </c>
      <c r="B58" s="260" t="s">
        <v>71</v>
      </c>
      <c r="C58" s="261">
        <v>51405.64</v>
      </c>
      <c r="D58" s="261"/>
      <c r="E58" s="262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3"/>
      <c r="N58" s="234"/>
      <c r="O58"/>
      <c r="P58"/>
      <c r="Q58"/>
      <c r="R58"/>
      <c r="S58"/>
      <c r="T58"/>
      <c r="U58"/>
      <c r="V58"/>
    </row>
    <row r="59" spans="1:22" s="3" customFormat="1" x14ac:dyDescent="0.3">
      <c r="A59" s="259">
        <v>44865</v>
      </c>
      <c r="B59" s="260" t="s">
        <v>41</v>
      </c>
      <c r="C59" s="261">
        <v>3954.28</v>
      </c>
      <c r="D59" s="261"/>
      <c r="E59" s="262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3"/>
      <c r="N59" s="234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44865</v>
      </c>
      <c r="B60" s="260" t="s">
        <v>42</v>
      </c>
      <c r="C60" s="261">
        <v>29657.1</v>
      </c>
      <c r="D60" s="261"/>
      <c r="E60" s="262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3"/>
      <c r="N60" s="234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3" t="s">
        <v>98</v>
      </c>
      <c r="C61" s="15"/>
      <c r="D61" s="15">
        <v>54559.26</v>
      </c>
      <c r="E61" s="262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3"/>
      <c r="N61" s="234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4" t="s">
        <v>99</v>
      </c>
      <c r="C62" s="265">
        <v>0</v>
      </c>
      <c r="D62" s="42"/>
      <c r="E62" s="262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3"/>
      <c r="N62" s="234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4" t="s">
        <v>100</v>
      </c>
      <c r="C63" s="265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3"/>
      <c r="N63" s="234"/>
      <c r="O63"/>
      <c r="P63"/>
      <c r="Q63"/>
      <c r="R63"/>
      <c r="S63"/>
      <c r="T63"/>
      <c r="U63"/>
      <c r="V63"/>
    </row>
    <row r="64" spans="1:22" s="3" customFormat="1" x14ac:dyDescent="0.3">
      <c r="A64" s="259">
        <v>44873</v>
      </c>
      <c r="B64" s="260" t="s">
        <v>40</v>
      </c>
      <c r="C64" s="261">
        <v>43497.08</v>
      </c>
      <c r="D64" s="261"/>
      <c r="E64" s="262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3"/>
      <c r="N64" s="234"/>
      <c r="O64"/>
      <c r="P64"/>
      <c r="Q64"/>
      <c r="R64"/>
      <c r="S64"/>
      <c r="T64"/>
      <c r="U64"/>
      <c r="V64"/>
    </row>
    <row r="65" spans="1:22" s="3" customFormat="1" x14ac:dyDescent="0.3">
      <c r="A65" s="259">
        <v>44873</v>
      </c>
      <c r="B65" s="260" t="s">
        <v>37</v>
      </c>
      <c r="C65" s="261">
        <v>12596.1</v>
      </c>
      <c r="D65" s="261"/>
      <c r="E65" s="262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3"/>
      <c r="N65" s="234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2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3"/>
      <c r="N66" s="234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2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3"/>
      <c r="N67" s="234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44880</v>
      </c>
      <c r="B68" s="260" t="s">
        <v>38</v>
      </c>
      <c r="C68" s="261">
        <v>22469.7</v>
      </c>
      <c r="D68" s="261"/>
      <c r="E68" s="262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3"/>
      <c r="N68" s="234"/>
      <c r="O68"/>
      <c r="P68"/>
      <c r="Q68"/>
      <c r="R68"/>
      <c r="S68"/>
      <c r="T68"/>
      <c r="U68"/>
      <c r="V68"/>
    </row>
    <row r="69" spans="1:22" s="3" customFormat="1" x14ac:dyDescent="0.3">
      <c r="A69" s="259">
        <v>44882</v>
      </c>
      <c r="B69" s="260" t="s">
        <v>74</v>
      </c>
      <c r="C69" s="261">
        <v>13721.4</v>
      </c>
      <c r="D69" s="261"/>
      <c r="E69" s="262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3"/>
      <c r="N69" s="234"/>
      <c r="O69"/>
      <c r="P69"/>
      <c r="Q69"/>
      <c r="R69"/>
      <c r="S69"/>
      <c r="T69"/>
      <c r="U69"/>
      <c r="V69"/>
    </row>
    <row r="70" spans="1:22" s="3" customFormat="1" x14ac:dyDescent="0.3">
      <c r="A70" s="259">
        <v>44887</v>
      </c>
      <c r="B70" s="260" t="s">
        <v>43</v>
      </c>
      <c r="C70" s="261">
        <v>20582.099999999999</v>
      </c>
      <c r="D70" s="261"/>
      <c r="E70" s="262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3"/>
      <c r="N70" s="234"/>
      <c r="O70"/>
      <c r="P70"/>
      <c r="Q70"/>
      <c r="R70"/>
      <c r="S70"/>
      <c r="T70"/>
      <c r="U70"/>
      <c r="V70"/>
    </row>
    <row r="71" spans="1:22" s="3" customFormat="1" x14ac:dyDescent="0.3">
      <c r="A71" s="259">
        <v>44890</v>
      </c>
      <c r="B71" s="260" t="s">
        <v>62</v>
      </c>
      <c r="C71" s="261">
        <v>34303.5</v>
      </c>
      <c r="D71" s="261"/>
      <c r="E71" s="262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3"/>
      <c r="N71" s="234"/>
      <c r="O71"/>
      <c r="P71"/>
      <c r="Q71"/>
      <c r="R71"/>
      <c r="S71"/>
      <c r="T71"/>
      <c r="U71"/>
      <c r="V71"/>
    </row>
    <row r="72" spans="1:22" s="3" customFormat="1" x14ac:dyDescent="0.3">
      <c r="A72" s="259">
        <v>44890</v>
      </c>
      <c r="B72" s="260" t="s">
        <v>40</v>
      </c>
      <c r="C72" s="261">
        <v>50311.8</v>
      </c>
      <c r="D72" s="261"/>
      <c r="E72" s="262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3"/>
      <c r="N72" s="234"/>
      <c r="O72"/>
      <c r="P72"/>
      <c r="Q72"/>
      <c r="R72"/>
      <c r="S72"/>
      <c r="T72"/>
      <c r="U72"/>
      <c r="V72"/>
    </row>
    <row r="73" spans="1:22" s="3" customFormat="1" x14ac:dyDescent="0.3">
      <c r="A73" s="259">
        <v>44894</v>
      </c>
      <c r="B73" s="260" t="s">
        <v>57</v>
      </c>
      <c r="C73" s="261">
        <v>45738</v>
      </c>
      <c r="D73" s="261"/>
      <c r="E73" s="262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3"/>
      <c r="N73" s="234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3" t="s">
        <v>103</v>
      </c>
      <c r="C74" s="15"/>
      <c r="D74" s="15">
        <v>58344.299999999996</v>
      </c>
      <c r="E74" s="262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3"/>
      <c r="N74" s="234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4" t="s">
        <v>104</v>
      </c>
      <c r="C75" s="265">
        <v>133636.36363636365</v>
      </c>
      <c r="D75" s="42"/>
      <c r="E75" s="262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3"/>
      <c r="N75" s="234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4" t="s">
        <v>105</v>
      </c>
      <c r="C76" s="265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3"/>
      <c r="N76" s="234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44900</v>
      </c>
      <c r="B77" s="260" t="s">
        <v>71</v>
      </c>
      <c r="C77" s="261">
        <v>45738</v>
      </c>
      <c r="D77" s="261"/>
      <c r="E77" s="262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3"/>
      <c r="N77" s="234"/>
      <c r="O77"/>
      <c r="P77"/>
      <c r="Q77"/>
      <c r="R77"/>
      <c r="S77"/>
      <c r="T77"/>
      <c r="U77"/>
      <c r="V77"/>
    </row>
    <row r="78" spans="1:22" s="3" customFormat="1" x14ac:dyDescent="0.3">
      <c r="A78" s="266"/>
      <c r="B78" s="267" t="s">
        <v>72</v>
      </c>
      <c r="C78" s="268"/>
      <c r="D78" s="268"/>
      <c r="E78" s="262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3">
        <v>27904.29</v>
      </c>
      <c r="N78" s="234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44902</v>
      </c>
      <c r="B79" s="260" t="s">
        <v>42</v>
      </c>
      <c r="C79" s="261">
        <v>34303.5</v>
      </c>
      <c r="D79" s="261"/>
      <c r="E79" s="262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3"/>
      <c r="N79" s="234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44902</v>
      </c>
      <c r="B80" s="260" t="s">
        <v>41</v>
      </c>
      <c r="C80" s="261">
        <v>4573.8</v>
      </c>
      <c r="D80" s="261"/>
      <c r="E80" s="262">
        <f t="shared" ref="E80:E185" si="2">E79+C80-D80</f>
        <v>207248.1960616016</v>
      </c>
      <c r="F80" s="25"/>
      <c r="G80" s="87"/>
      <c r="H80" s="88"/>
      <c r="I80" s="89"/>
      <c r="J80" s="90"/>
      <c r="K80" s="113"/>
      <c r="L80" s="122"/>
      <c r="M80" s="233"/>
      <c r="N80" s="234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2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3"/>
      <c r="N81" s="234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2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3"/>
      <c r="N82" s="234"/>
      <c r="O82"/>
      <c r="P82"/>
      <c r="Q82"/>
      <c r="R82"/>
      <c r="S82"/>
      <c r="T82"/>
      <c r="U82"/>
      <c r="V82"/>
    </row>
    <row r="83" spans="1:22" s="3" customFormat="1" x14ac:dyDescent="0.3">
      <c r="A83" s="259">
        <v>44910</v>
      </c>
      <c r="B83" s="260" t="s">
        <v>37</v>
      </c>
      <c r="C83" s="261">
        <v>29315.88</v>
      </c>
      <c r="D83" s="261"/>
      <c r="E83" s="262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3"/>
      <c r="N83" s="234"/>
      <c r="O83"/>
      <c r="P83"/>
      <c r="Q83"/>
      <c r="R83"/>
      <c r="S83"/>
      <c r="T83"/>
      <c r="U83"/>
      <c r="V83"/>
    </row>
    <row r="84" spans="1:22" s="3" customFormat="1" x14ac:dyDescent="0.3">
      <c r="A84" s="259">
        <v>44910</v>
      </c>
      <c r="B84" s="260" t="s">
        <v>38</v>
      </c>
      <c r="C84" s="261">
        <v>29657.1</v>
      </c>
      <c r="D84" s="261"/>
      <c r="E84" s="262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3"/>
      <c r="N84" s="234"/>
      <c r="O84"/>
      <c r="P84"/>
      <c r="Q84"/>
      <c r="R84"/>
      <c r="S84"/>
      <c r="T84"/>
      <c r="U84"/>
      <c r="V84"/>
    </row>
    <row r="85" spans="1:22" s="3" customFormat="1" x14ac:dyDescent="0.3">
      <c r="A85" s="259">
        <v>44914</v>
      </c>
      <c r="B85" s="260" t="s">
        <v>74</v>
      </c>
      <c r="C85" s="261">
        <v>13794</v>
      </c>
      <c r="D85" s="261"/>
      <c r="E85" s="262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3"/>
      <c r="N85" s="234"/>
      <c r="O85"/>
      <c r="P85"/>
      <c r="Q85"/>
      <c r="R85"/>
      <c r="S85"/>
      <c r="T85"/>
      <c r="U85"/>
      <c r="V85"/>
    </row>
    <row r="86" spans="1:22" s="3" customFormat="1" x14ac:dyDescent="0.3">
      <c r="A86" s="259">
        <v>44914</v>
      </c>
      <c r="B86" s="260" t="s">
        <v>43</v>
      </c>
      <c r="C86" s="261">
        <v>20691</v>
      </c>
      <c r="D86" s="261"/>
      <c r="E86" s="262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3"/>
      <c r="N86" s="234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44918</v>
      </c>
      <c r="B87" s="260" t="s">
        <v>62</v>
      </c>
      <c r="C87" s="261">
        <v>34485</v>
      </c>
      <c r="D87" s="261"/>
      <c r="E87" s="262">
        <f t="shared" si="2"/>
        <v>25491.176061601604</v>
      </c>
      <c r="F87" s="25"/>
      <c r="G87" s="87"/>
      <c r="H87" s="88"/>
      <c r="I87" s="89"/>
      <c r="J87" s="90"/>
      <c r="K87" s="113"/>
      <c r="L87" s="122"/>
      <c r="M87" s="233"/>
      <c r="N87" s="234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44922</v>
      </c>
      <c r="B88" s="260" t="s">
        <v>57</v>
      </c>
      <c r="C88" s="261">
        <v>59774</v>
      </c>
      <c r="D88" s="261"/>
      <c r="E88" s="262">
        <f t="shared" si="2"/>
        <v>85265.176061601611</v>
      </c>
      <c r="F88" s="25"/>
      <c r="G88" s="87"/>
      <c r="H88" s="88"/>
      <c r="I88" s="89"/>
      <c r="J88" s="90"/>
      <c r="K88" s="113"/>
      <c r="L88" s="122"/>
      <c r="M88" s="233"/>
      <c r="N88" s="234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44922</v>
      </c>
      <c r="B89" s="260" t="s">
        <v>71</v>
      </c>
      <c r="C89" s="261">
        <v>45980</v>
      </c>
      <c r="D89" s="261"/>
      <c r="E89" s="262">
        <f t="shared" si="2"/>
        <v>131245.17606160161</v>
      </c>
      <c r="F89" s="25"/>
      <c r="G89" s="87"/>
      <c r="H89" s="88"/>
      <c r="I89" s="89"/>
      <c r="J89" s="90"/>
      <c r="K89" s="113"/>
      <c r="L89" s="122"/>
      <c r="M89" s="233"/>
      <c r="N89" s="234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44922</v>
      </c>
      <c r="B90" s="260" t="s">
        <v>40</v>
      </c>
      <c r="C90" s="261">
        <v>50578</v>
      </c>
      <c r="D90" s="261"/>
      <c r="E90" s="262">
        <f t="shared" si="2"/>
        <v>181823.17606160161</v>
      </c>
      <c r="F90" s="25"/>
      <c r="G90" s="87"/>
      <c r="H90" s="88"/>
      <c r="I90" s="89"/>
      <c r="J90" s="90"/>
      <c r="K90" s="113"/>
      <c r="L90" s="122"/>
      <c r="M90" s="233"/>
      <c r="N90" s="234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44923</v>
      </c>
      <c r="B91" s="260" t="s">
        <v>41</v>
      </c>
      <c r="C91" s="261">
        <v>4598</v>
      </c>
      <c r="D91" s="261"/>
      <c r="E91" s="262">
        <f t="shared" si="2"/>
        <v>186421.17606160161</v>
      </c>
      <c r="F91" s="25"/>
      <c r="G91" s="87"/>
      <c r="H91" s="170"/>
      <c r="I91" s="89"/>
      <c r="J91" s="168"/>
      <c r="K91" s="113"/>
      <c r="L91" s="169"/>
      <c r="M91" s="233"/>
      <c r="N91" s="234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44926</v>
      </c>
      <c r="B92" s="260" t="s">
        <v>42</v>
      </c>
      <c r="C92" s="261">
        <v>45980</v>
      </c>
      <c r="D92" s="261"/>
      <c r="E92" s="262">
        <f t="shared" si="2"/>
        <v>232401.17606160161</v>
      </c>
      <c r="F92" s="25"/>
      <c r="G92" s="87"/>
      <c r="H92" s="88"/>
      <c r="I92" s="89"/>
      <c r="J92" s="90"/>
      <c r="K92" s="113"/>
      <c r="L92" s="122"/>
      <c r="M92" s="233"/>
      <c r="N92" s="234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108</v>
      </c>
      <c r="C93" s="15"/>
      <c r="D93" s="15"/>
      <c r="E93" s="262">
        <f t="shared" si="2"/>
        <v>232401.17606160161</v>
      </c>
      <c r="F93" s="25"/>
      <c r="G93" s="87"/>
      <c r="H93" s="88"/>
      <c r="I93" s="89"/>
      <c r="J93" s="90"/>
      <c r="K93" s="113"/>
      <c r="L93" s="122"/>
      <c r="M93" s="233"/>
      <c r="N93" s="234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109</v>
      </c>
      <c r="C94" s="265"/>
      <c r="D94" s="42"/>
      <c r="E94" s="262">
        <f t="shared" si="2"/>
        <v>232401.17606160161</v>
      </c>
      <c r="F94" s="25"/>
      <c r="G94" s="87"/>
      <c r="H94" s="88"/>
      <c r="I94" s="89"/>
      <c r="J94" s="124"/>
      <c r="K94" s="113"/>
      <c r="L94" s="122"/>
      <c r="M94" s="233"/>
      <c r="N94" s="234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110</v>
      </c>
      <c r="C95" s="265"/>
      <c r="D95" s="42"/>
      <c r="E95" s="111">
        <f t="shared" si="2"/>
        <v>232401.17606160161</v>
      </c>
      <c r="F95" s="25"/>
      <c r="G95" s="87"/>
      <c r="H95" s="88"/>
      <c r="I95" s="89"/>
      <c r="J95" s="90"/>
      <c r="K95" s="113"/>
      <c r="L95" s="122"/>
      <c r="M95" s="233"/>
      <c r="N95" s="234"/>
      <c r="O95"/>
      <c r="P95"/>
      <c r="Q95"/>
      <c r="R95"/>
      <c r="S95"/>
      <c r="T95"/>
      <c r="U95"/>
      <c r="V95"/>
    </row>
    <row r="96" spans="1:22" s="3" customFormat="1" x14ac:dyDescent="0.3">
      <c r="A96" s="259"/>
      <c r="B96" s="260"/>
      <c r="C96" s="261"/>
      <c r="D96" s="261"/>
      <c r="E96" s="262">
        <f t="shared" si="2"/>
        <v>232401.17606160161</v>
      </c>
      <c r="F96" s="25"/>
      <c r="G96" s="87"/>
      <c r="H96" s="88"/>
      <c r="I96" s="89"/>
      <c r="J96" s="90"/>
      <c r="K96" s="113"/>
      <c r="L96" s="122"/>
      <c r="M96" s="233"/>
      <c r="N96" s="234"/>
      <c r="O96"/>
      <c r="P96"/>
      <c r="Q96"/>
      <c r="R96"/>
      <c r="S96"/>
      <c r="T96"/>
      <c r="U96"/>
      <c r="V96"/>
    </row>
    <row r="97" spans="1:22" s="3" customFormat="1" x14ac:dyDescent="0.3">
      <c r="A97" s="259"/>
      <c r="B97" s="260"/>
      <c r="C97" s="261"/>
      <c r="D97" s="261"/>
      <c r="E97" s="262">
        <f t="shared" si="2"/>
        <v>232401.17606160161</v>
      </c>
      <c r="F97" s="25"/>
      <c r="G97" s="87"/>
      <c r="H97" s="88"/>
      <c r="I97" s="89"/>
      <c r="J97" s="90"/>
      <c r="K97" s="113"/>
      <c r="L97" s="122"/>
      <c r="M97" s="233"/>
      <c r="N97" s="234"/>
      <c r="O97"/>
      <c r="P97"/>
      <c r="Q97"/>
      <c r="R97"/>
      <c r="S97"/>
      <c r="T97"/>
      <c r="U97"/>
      <c r="V97"/>
    </row>
    <row r="98" spans="1:22" s="3" customFormat="1" x14ac:dyDescent="0.3">
      <c r="A98" s="259"/>
      <c r="B98" s="260"/>
      <c r="C98" s="261"/>
      <c r="D98" s="261"/>
      <c r="E98" s="262">
        <f t="shared" si="2"/>
        <v>232401.17606160161</v>
      </c>
      <c r="F98" s="25"/>
      <c r="G98" s="87"/>
      <c r="H98" s="88"/>
      <c r="I98" s="89"/>
      <c r="J98" s="90"/>
      <c r="K98" s="113"/>
      <c r="L98" s="122"/>
      <c r="M98" s="233"/>
      <c r="N98" s="234"/>
      <c r="O98"/>
      <c r="P98"/>
      <c r="Q98"/>
      <c r="R98"/>
      <c r="S98"/>
      <c r="T98"/>
      <c r="U98"/>
      <c r="V98"/>
    </row>
    <row r="99" spans="1:22" s="3" customFormat="1" x14ac:dyDescent="0.3">
      <c r="A99" s="259"/>
      <c r="B99" s="260"/>
      <c r="C99" s="261"/>
      <c r="D99" s="261"/>
      <c r="E99" s="262">
        <f t="shared" si="2"/>
        <v>232401.17606160161</v>
      </c>
      <c r="F99" s="25"/>
      <c r="G99" s="87"/>
      <c r="H99" s="88"/>
      <c r="I99" s="89"/>
      <c r="J99" s="90"/>
      <c r="K99" s="113"/>
      <c r="L99" s="122"/>
      <c r="M99" s="233"/>
      <c r="N99" s="234"/>
      <c r="O99"/>
      <c r="P99"/>
      <c r="Q99"/>
      <c r="R99"/>
      <c r="S99"/>
      <c r="T99"/>
      <c r="U99"/>
      <c r="V99"/>
    </row>
    <row r="100" spans="1:22" s="3" customFormat="1" x14ac:dyDescent="0.3">
      <c r="A100" s="259"/>
      <c r="B100" s="260"/>
      <c r="C100" s="261"/>
      <c r="D100" s="261"/>
      <c r="E100" s="262">
        <f t="shared" si="2"/>
        <v>232401.17606160161</v>
      </c>
      <c r="F100" s="25"/>
      <c r="G100" s="87"/>
      <c r="H100" s="88"/>
      <c r="I100" s="89"/>
      <c r="J100" s="90"/>
      <c r="K100" s="113"/>
      <c r="L100" s="122"/>
      <c r="M100" s="233"/>
      <c r="N100" s="234"/>
      <c r="O100"/>
      <c r="P100"/>
      <c r="Q100"/>
      <c r="R100"/>
      <c r="S100"/>
      <c r="T100"/>
      <c r="U100"/>
      <c r="V100"/>
    </row>
    <row r="101" spans="1:22" s="3" customFormat="1" x14ac:dyDescent="0.3">
      <c r="A101" s="259"/>
      <c r="B101" s="260"/>
      <c r="C101" s="261"/>
      <c r="D101" s="261"/>
      <c r="E101" s="262">
        <f t="shared" si="2"/>
        <v>232401.17606160161</v>
      </c>
      <c r="F101" s="25"/>
      <c r="G101" s="87"/>
      <c r="H101" s="88"/>
      <c r="I101" s="89"/>
      <c r="J101" s="90"/>
      <c r="K101" s="113"/>
      <c r="L101" s="122"/>
      <c r="M101" s="233"/>
      <c r="N101" s="234"/>
      <c r="O101"/>
      <c r="P101"/>
      <c r="Q101"/>
      <c r="R101"/>
      <c r="S101"/>
      <c r="T101"/>
      <c r="U101"/>
      <c r="V101"/>
    </row>
    <row r="102" spans="1:22" s="3" customFormat="1" x14ac:dyDescent="0.3">
      <c r="A102" s="259"/>
      <c r="B102" s="260"/>
      <c r="C102" s="261"/>
      <c r="D102" s="261"/>
      <c r="E102" s="262">
        <f t="shared" si="2"/>
        <v>232401.17606160161</v>
      </c>
      <c r="F102" s="25"/>
      <c r="G102" s="87"/>
      <c r="H102" s="88"/>
      <c r="I102" s="89"/>
      <c r="J102" s="90"/>
      <c r="K102" s="113"/>
      <c r="L102" s="122"/>
      <c r="M102" s="233"/>
      <c r="N102" s="234"/>
      <c r="O102"/>
      <c r="P102"/>
      <c r="Q102"/>
      <c r="R102"/>
      <c r="S102"/>
      <c r="T102"/>
      <c r="U102"/>
      <c r="V102"/>
    </row>
    <row r="103" spans="1:22" s="3" customFormat="1" x14ac:dyDescent="0.3">
      <c r="A103" s="259"/>
      <c r="B103" s="260"/>
      <c r="C103" s="261"/>
      <c r="D103" s="261"/>
      <c r="E103" s="262">
        <f t="shared" si="2"/>
        <v>232401.17606160161</v>
      </c>
      <c r="F103" s="25"/>
      <c r="G103" s="87"/>
      <c r="H103" s="88"/>
      <c r="I103" s="89"/>
      <c r="J103" s="90"/>
      <c r="K103" s="113"/>
      <c r="L103" s="122"/>
      <c r="M103" s="233"/>
      <c r="N103" s="234"/>
      <c r="O103"/>
      <c r="P103"/>
      <c r="Q103"/>
      <c r="R103"/>
      <c r="S103"/>
      <c r="T103"/>
      <c r="U103"/>
      <c r="V103"/>
    </row>
    <row r="104" spans="1:22" s="3" customFormat="1" x14ac:dyDescent="0.3">
      <c r="A104" s="259"/>
      <c r="B104" s="260"/>
      <c r="C104" s="261"/>
      <c r="D104" s="261"/>
      <c r="E104" s="262">
        <f t="shared" si="2"/>
        <v>232401.17606160161</v>
      </c>
      <c r="F104" s="25"/>
      <c r="G104" s="87"/>
      <c r="H104" s="88"/>
      <c r="I104" s="89"/>
      <c r="J104" s="90"/>
      <c r="K104" s="113"/>
      <c r="L104" s="122"/>
      <c r="M104" s="233"/>
      <c r="N104" s="234"/>
      <c r="O104"/>
      <c r="P104"/>
      <c r="Q104"/>
      <c r="R104"/>
      <c r="S104"/>
      <c r="T104"/>
      <c r="U104"/>
      <c r="V104"/>
    </row>
    <row r="105" spans="1:22" s="3" customFormat="1" x14ac:dyDescent="0.3">
      <c r="A105" s="259"/>
      <c r="B105" s="260"/>
      <c r="C105" s="261"/>
      <c r="D105" s="261"/>
      <c r="E105" s="262">
        <f t="shared" si="2"/>
        <v>232401.17606160161</v>
      </c>
      <c r="F105" s="25"/>
      <c r="G105" s="87"/>
      <c r="H105" s="88"/>
      <c r="I105" s="89"/>
      <c r="J105" s="90"/>
      <c r="K105" s="113"/>
      <c r="L105" s="122"/>
      <c r="M105" s="233"/>
      <c r="N105" s="234"/>
      <c r="O105"/>
      <c r="P105"/>
      <c r="Q105"/>
      <c r="R105"/>
      <c r="S105"/>
      <c r="T105"/>
      <c r="U105"/>
      <c r="V105"/>
    </row>
    <row r="106" spans="1:22" s="3" customFormat="1" x14ac:dyDescent="0.3">
      <c r="A106" s="259"/>
      <c r="B106" s="260"/>
      <c r="C106" s="261"/>
      <c r="D106" s="261"/>
      <c r="E106" s="262">
        <f t="shared" si="2"/>
        <v>232401.17606160161</v>
      </c>
      <c r="F106" s="25"/>
      <c r="G106" s="87"/>
      <c r="H106" s="88"/>
      <c r="I106" s="89"/>
      <c r="J106" s="90"/>
      <c r="K106" s="113"/>
      <c r="L106" s="122"/>
      <c r="M106" s="233"/>
      <c r="N106" s="234"/>
      <c r="O106"/>
      <c r="P106"/>
      <c r="Q106"/>
      <c r="R106"/>
      <c r="S106"/>
      <c r="T106"/>
      <c r="U106"/>
      <c r="V106"/>
    </row>
    <row r="107" spans="1:22" s="3" customFormat="1" x14ac:dyDescent="0.3">
      <c r="A107" s="259"/>
      <c r="B107" s="260"/>
      <c r="C107" s="261"/>
      <c r="D107" s="261"/>
      <c r="E107" s="262">
        <f t="shared" si="2"/>
        <v>232401.17606160161</v>
      </c>
      <c r="F107" s="25"/>
      <c r="G107" s="87"/>
      <c r="H107" s="88"/>
      <c r="I107" s="89"/>
      <c r="J107" s="90"/>
      <c r="K107" s="113"/>
      <c r="L107" s="122"/>
      <c r="M107" s="233"/>
      <c r="N107" s="234"/>
      <c r="O107"/>
      <c r="P107"/>
      <c r="Q107"/>
      <c r="R107"/>
      <c r="S107"/>
      <c r="T107"/>
      <c r="U107"/>
      <c r="V107"/>
    </row>
    <row r="108" spans="1:22" s="3" customFormat="1" x14ac:dyDescent="0.3">
      <c r="A108" s="259"/>
      <c r="B108" s="260"/>
      <c r="C108" s="261"/>
      <c r="D108" s="261"/>
      <c r="E108" s="262">
        <f t="shared" si="2"/>
        <v>232401.17606160161</v>
      </c>
      <c r="F108" s="25"/>
      <c r="G108" s="87"/>
      <c r="H108" s="88"/>
      <c r="I108" s="89"/>
      <c r="J108" s="90"/>
      <c r="K108" s="113"/>
      <c r="L108" s="122"/>
      <c r="M108" s="233"/>
      <c r="N108" s="234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59"/>
      <c r="B109" s="260"/>
      <c r="C109" s="261"/>
      <c r="D109" s="261"/>
      <c r="E109" s="262">
        <f t="shared" si="2"/>
        <v>232401.17606160161</v>
      </c>
      <c r="F109" s="25"/>
      <c r="G109" s="87"/>
      <c r="H109" s="88"/>
      <c r="I109" s="89"/>
      <c r="J109" s="90"/>
      <c r="K109" s="113"/>
      <c r="L109" s="122"/>
      <c r="M109" s="233"/>
      <c r="N109" s="234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59"/>
      <c r="B110" s="260"/>
      <c r="C110" s="261"/>
      <c r="D110" s="261"/>
      <c r="E110" s="262">
        <f t="shared" si="2"/>
        <v>232401.17606160161</v>
      </c>
      <c r="F110" s="25"/>
      <c r="G110" s="87"/>
      <c r="H110" s="88"/>
      <c r="I110" s="89"/>
      <c r="J110" s="90"/>
      <c r="K110" s="113"/>
      <c r="L110" s="122"/>
      <c r="M110" s="233"/>
      <c r="N110" s="234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59"/>
      <c r="B111" s="260"/>
      <c r="C111" s="261"/>
      <c r="D111" s="261"/>
      <c r="E111" s="262">
        <f t="shared" si="2"/>
        <v>232401.17606160161</v>
      </c>
      <c r="F111" s="25"/>
      <c r="G111" s="87"/>
      <c r="H111" s="88"/>
      <c r="I111" s="89"/>
      <c r="J111" s="90"/>
      <c r="K111" s="113"/>
      <c r="L111" s="122"/>
      <c r="M111" s="233"/>
      <c r="N111" s="234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59"/>
      <c r="B112" s="260"/>
      <c r="C112" s="261"/>
      <c r="D112" s="261"/>
      <c r="E112" s="262">
        <f t="shared" si="2"/>
        <v>232401.17606160161</v>
      </c>
      <c r="F112" s="25"/>
      <c r="G112" s="87"/>
      <c r="H112" s="88"/>
      <c r="I112" s="89"/>
      <c r="J112" s="90"/>
      <c r="K112" s="113"/>
      <c r="L112" s="122"/>
      <c r="M112" s="233"/>
      <c r="N112" s="234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59"/>
      <c r="B113" s="260"/>
      <c r="C113" s="261"/>
      <c r="D113" s="261"/>
      <c r="E113" s="262">
        <f t="shared" si="2"/>
        <v>232401.17606160161</v>
      </c>
      <c r="F113" s="25"/>
      <c r="G113" s="87"/>
      <c r="H113" s="88"/>
      <c r="I113" s="89"/>
      <c r="J113" s="90"/>
      <c r="K113" s="113"/>
      <c r="L113" s="122"/>
      <c r="M113" s="233"/>
      <c r="N113" s="234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59"/>
      <c r="B114" s="260"/>
      <c r="C114" s="261"/>
      <c r="D114" s="261"/>
      <c r="E114" s="262">
        <f t="shared" si="2"/>
        <v>232401.17606160161</v>
      </c>
      <c r="F114" s="25"/>
      <c r="G114" s="87"/>
      <c r="H114" s="88"/>
      <c r="I114" s="89"/>
      <c r="J114" s="90"/>
      <c r="K114" s="113"/>
      <c r="L114" s="122"/>
      <c r="M114" s="233"/>
      <c r="N114" s="234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59"/>
      <c r="B115" s="260"/>
      <c r="C115" s="261"/>
      <c r="D115" s="261"/>
      <c r="E115" s="262">
        <f t="shared" si="2"/>
        <v>232401.17606160161</v>
      </c>
      <c r="F115" s="25"/>
      <c r="G115" s="87"/>
      <c r="H115" s="88"/>
      <c r="I115" s="89"/>
      <c r="J115" s="90"/>
      <c r="K115" s="113"/>
      <c r="L115" s="122"/>
      <c r="M115" s="233"/>
      <c r="N115" s="234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59"/>
      <c r="B116" s="260"/>
      <c r="C116" s="261"/>
      <c r="D116" s="261"/>
      <c r="E116" s="262">
        <f t="shared" si="2"/>
        <v>232401.17606160161</v>
      </c>
      <c r="F116" s="25"/>
      <c r="G116" s="87"/>
      <c r="H116" s="88"/>
      <c r="I116" s="89"/>
      <c r="J116" s="90"/>
      <c r="K116" s="113"/>
      <c r="L116" s="122"/>
      <c r="M116" s="233"/>
      <c r="N116" s="234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59"/>
      <c r="B117" s="260"/>
      <c r="C117" s="261"/>
      <c r="D117" s="261"/>
      <c r="E117" s="262">
        <f t="shared" si="2"/>
        <v>232401.17606160161</v>
      </c>
      <c r="F117" s="25"/>
      <c r="G117" s="87"/>
      <c r="H117" s="88"/>
      <c r="I117" s="89"/>
      <c r="J117" s="90"/>
      <c r="K117" s="113"/>
      <c r="L117" s="122"/>
      <c r="M117" s="233"/>
      <c r="N117" s="234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59"/>
      <c r="B118" s="260"/>
      <c r="C118" s="261"/>
      <c r="D118" s="261"/>
      <c r="E118" s="262">
        <f t="shared" si="2"/>
        <v>232401.17606160161</v>
      </c>
      <c r="F118" s="25"/>
      <c r="G118" s="87"/>
      <c r="H118" s="88"/>
      <c r="I118" s="89"/>
      <c r="J118" s="90"/>
      <c r="K118" s="113"/>
      <c r="L118" s="122"/>
      <c r="M118" s="233"/>
      <c r="N118" s="234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59"/>
      <c r="B119" s="260"/>
      <c r="C119" s="261"/>
      <c r="D119" s="261"/>
      <c r="E119" s="262">
        <f t="shared" si="2"/>
        <v>232401.17606160161</v>
      </c>
      <c r="F119" s="25"/>
      <c r="G119" s="87"/>
      <c r="H119" s="88"/>
      <c r="I119" s="89"/>
      <c r="J119" s="90"/>
      <c r="K119" s="113"/>
      <c r="L119" s="122"/>
      <c r="M119" s="233"/>
      <c r="N119" s="234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59"/>
      <c r="B120" s="260"/>
      <c r="C120" s="261"/>
      <c r="D120" s="261"/>
      <c r="E120" s="262">
        <f t="shared" si="2"/>
        <v>232401.17606160161</v>
      </c>
      <c r="F120" s="25"/>
      <c r="G120" s="87"/>
      <c r="H120" s="88"/>
      <c r="I120" s="89"/>
      <c r="J120" s="90"/>
      <c r="K120" s="113"/>
      <c r="L120" s="122"/>
      <c r="M120" s="233"/>
      <c r="N120" s="234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59"/>
      <c r="B121" s="260"/>
      <c r="C121" s="261"/>
      <c r="D121" s="261"/>
      <c r="E121" s="262">
        <f t="shared" si="2"/>
        <v>232401.17606160161</v>
      </c>
      <c r="F121" s="25"/>
      <c r="G121" s="87"/>
      <c r="H121" s="88"/>
      <c r="I121" s="89"/>
      <c r="J121" s="90"/>
      <c r="K121" s="113"/>
      <c r="L121" s="122"/>
      <c r="M121" s="233"/>
      <c r="N121" s="234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59"/>
      <c r="B122" s="260"/>
      <c r="C122" s="261"/>
      <c r="D122" s="261"/>
      <c r="E122" s="262">
        <f t="shared" si="2"/>
        <v>232401.17606160161</v>
      </c>
      <c r="F122" s="25"/>
      <c r="G122" s="87"/>
      <c r="H122" s="88"/>
      <c r="I122" s="89"/>
      <c r="J122" s="90"/>
      <c r="K122" s="113"/>
      <c r="L122" s="122"/>
      <c r="M122" s="233"/>
      <c r="N122" s="234"/>
      <c r="O122"/>
      <c r="P122"/>
      <c r="Q122"/>
      <c r="R122"/>
      <c r="S122"/>
      <c r="T122"/>
      <c r="U122"/>
      <c r="V122"/>
    </row>
    <row r="123" spans="1:22" s="3" customFormat="1" hidden="1" x14ac:dyDescent="0.3">
      <c r="A123" s="259"/>
      <c r="B123" s="260"/>
      <c r="C123" s="261"/>
      <c r="D123" s="261"/>
      <c r="E123" s="262">
        <f t="shared" si="2"/>
        <v>232401.17606160161</v>
      </c>
      <c r="F123" s="25"/>
      <c r="G123" s="87"/>
      <c r="H123" s="88"/>
      <c r="I123" s="89"/>
      <c r="J123" s="90"/>
      <c r="K123" s="113"/>
      <c r="L123" s="122"/>
      <c r="M123" s="233"/>
      <c r="N123" s="234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259"/>
      <c r="B124" s="260"/>
      <c r="C124" s="261"/>
      <c r="D124" s="261"/>
      <c r="E124" s="262">
        <f t="shared" si="2"/>
        <v>232401.17606160161</v>
      </c>
      <c r="F124" s="25"/>
      <c r="G124" s="87"/>
      <c r="H124" s="88"/>
      <c r="I124" s="89"/>
      <c r="J124" s="90"/>
      <c r="K124" s="113"/>
      <c r="L124" s="122"/>
      <c r="M124" s="233"/>
      <c r="N124" s="234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259"/>
      <c r="B125" s="260"/>
      <c r="C125" s="261"/>
      <c r="D125" s="261"/>
      <c r="E125" s="262">
        <f t="shared" si="2"/>
        <v>232401.17606160161</v>
      </c>
      <c r="F125" s="25"/>
      <c r="G125" s="87"/>
      <c r="H125" s="88"/>
      <c r="I125" s="89"/>
      <c r="J125" s="90"/>
      <c r="K125" s="113"/>
      <c r="L125" s="122"/>
      <c r="M125" s="233"/>
      <c r="N125" s="234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259"/>
      <c r="B126" s="260"/>
      <c r="C126" s="261"/>
      <c r="D126" s="261"/>
      <c r="E126" s="262">
        <f t="shared" si="2"/>
        <v>232401.17606160161</v>
      </c>
      <c r="F126" s="25"/>
      <c r="G126" s="87"/>
      <c r="H126" s="88"/>
      <c r="I126" s="89"/>
      <c r="J126" s="90"/>
      <c r="K126" s="113"/>
      <c r="L126" s="122"/>
      <c r="M126" s="233"/>
      <c r="N126" s="234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259"/>
      <c r="B127" s="260"/>
      <c r="C127" s="261"/>
      <c r="D127" s="261"/>
      <c r="E127" s="262">
        <f t="shared" si="2"/>
        <v>232401.17606160161</v>
      </c>
      <c r="F127" s="25"/>
      <c r="G127" s="87"/>
      <c r="H127" s="88"/>
      <c r="I127" s="89"/>
      <c r="J127" s="90"/>
      <c r="K127" s="113"/>
      <c r="L127" s="122"/>
      <c r="M127" s="233"/>
      <c r="N127" s="234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259"/>
      <c r="B128" s="260"/>
      <c r="C128" s="261"/>
      <c r="D128" s="261"/>
      <c r="E128" s="262">
        <f t="shared" si="2"/>
        <v>232401.17606160161</v>
      </c>
      <c r="F128" s="25"/>
      <c r="G128" s="87"/>
      <c r="H128" s="88"/>
      <c r="I128" s="89"/>
      <c r="J128" s="90"/>
      <c r="K128" s="113"/>
      <c r="L128" s="122"/>
      <c r="M128" s="233"/>
      <c r="N128" s="234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259"/>
      <c r="B129" s="260"/>
      <c r="C129" s="261"/>
      <c r="D129" s="261"/>
      <c r="E129" s="262">
        <f t="shared" si="2"/>
        <v>232401.17606160161</v>
      </c>
      <c r="F129" s="25"/>
      <c r="G129" s="87"/>
      <c r="H129" s="88"/>
      <c r="I129" s="89"/>
      <c r="J129" s="90"/>
      <c r="K129" s="113"/>
      <c r="L129" s="122"/>
      <c r="M129" s="233"/>
      <c r="N129" s="234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259"/>
      <c r="B130" s="260"/>
      <c r="C130" s="261"/>
      <c r="D130" s="261"/>
      <c r="E130" s="262">
        <f t="shared" si="2"/>
        <v>232401.17606160161</v>
      </c>
      <c r="F130" s="25"/>
      <c r="G130" s="87"/>
      <c r="H130" s="88"/>
      <c r="I130" s="89"/>
      <c r="J130" s="90"/>
      <c r="K130" s="113"/>
      <c r="L130" s="122"/>
      <c r="M130" s="233"/>
      <c r="N130" s="234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259"/>
      <c r="B131" s="260"/>
      <c r="C131" s="261"/>
      <c r="D131" s="261"/>
      <c r="E131" s="262">
        <f t="shared" si="2"/>
        <v>232401.17606160161</v>
      </c>
      <c r="F131" s="25"/>
      <c r="G131" s="87"/>
      <c r="H131" s="88"/>
      <c r="I131" s="89"/>
      <c r="J131" s="90"/>
      <c r="K131" s="113"/>
      <c r="L131" s="122"/>
      <c r="M131" s="233"/>
      <c r="N131" s="234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259"/>
      <c r="B132" s="260"/>
      <c r="C132" s="261"/>
      <c r="D132" s="261"/>
      <c r="E132" s="262">
        <f t="shared" si="2"/>
        <v>232401.17606160161</v>
      </c>
      <c r="F132" s="25"/>
      <c r="G132" s="87"/>
      <c r="H132" s="88"/>
      <c r="I132" s="89"/>
      <c r="J132" s="90"/>
      <c r="K132" s="113"/>
      <c r="L132" s="122"/>
      <c r="M132" s="233"/>
      <c r="N132" s="234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259"/>
      <c r="B133" s="260"/>
      <c r="C133" s="261"/>
      <c r="D133" s="261"/>
      <c r="E133" s="262">
        <f t="shared" si="2"/>
        <v>232401.17606160161</v>
      </c>
      <c r="F133" s="25"/>
      <c r="G133" s="87"/>
      <c r="H133" s="88"/>
      <c r="I133" s="89"/>
      <c r="J133" s="90"/>
      <c r="K133" s="113"/>
      <c r="L133" s="122"/>
      <c r="M133" s="233"/>
      <c r="N133" s="234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259"/>
      <c r="B134" s="260"/>
      <c r="C134" s="261"/>
      <c r="D134" s="261"/>
      <c r="E134" s="262">
        <f t="shared" si="2"/>
        <v>232401.17606160161</v>
      </c>
      <c r="F134" s="25"/>
      <c r="G134" s="87"/>
      <c r="H134" s="88"/>
      <c r="I134" s="89"/>
      <c r="J134" s="90"/>
      <c r="K134" s="113"/>
      <c r="L134" s="122"/>
      <c r="M134" s="233"/>
      <c r="N134" s="234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259"/>
      <c r="B135" s="260"/>
      <c r="C135" s="261"/>
      <c r="D135" s="261"/>
      <c r="E135" s="262">
        <f t="shared" si="2"/>
        <v>232401.17606160161</v>
      </c>
      <c r="F135" s="25"/>
      <c r="G135" s="87"/>
      <c r="H135" s="88"/>
      <c r="I135" s="89"/>
      <c r="J135" s="90"/>
      <c r="K135" s="113"/>
      <c r="L135" s="122"/>
      <c r="M135" s="233"/>
      <c r="N135" s="234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259"/>
      <c r="B136" s="260"/>
      <c r="C136" s="261"/>
      <c r="D136" s="261"/>
      <c r="E136" s="262">
        <f t="shared" si="2"/>
        <v>232401.17606160161</v>
      </c>
      <c r="F136" s="25"/>
      <c r="G136" s="87"/>
      <c r="H136" s="88"/>
      <c r="I136" s="89"/>
      <c r="J136" s="90"/>
      <c r="K136" s="113"/>
      <c r="L136" s="122"/>
      <c r="M136" s="233"/>
      <c r="N136" s="234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259"/>
      <c r="B137" s="260"/>
      <c r="C137" s="261"/>
      <c r="D137" s="261"/>
      <c r="E137" s="262">
        <f t="shared" si="2"/>
        <v>232401.17606160161</v>
      </c>
      <c r="F137" s="25"/>
      <c r="G137" s="87"/>
      <c r="H137" s="88"/>
      <c r="I137" s="89"/>
      <c r="J137" s="90"/>
      <c r="K137" s="113"/>
      <c r="L137" s="122"/>
      <c r="M137" s="233"/>
      <c r="N137" s="234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259"/>
      <c r="B138" s="260"/>
      <c r="C138" s="261"/>
      <c r="D138" s="261"/>
      <c r="E138" s="262">
        <f t="shared" si="2"/>
        <v>232401.17606160161</v>
      </c>
      <c r="F138" s="25"/>
      <c r="G138" s="87"/>
      <c r="H138" s="88"/>
      <c r="I138" s="89"/>
      <c r="J138" s="90"/>
      <c r="K138" s="113"/>
      <c r="L138" s="122"/>
      <c r="M138" s="233"/>
      <c r="N138" s="234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259"/>
      <c r="B139" s="260"/>
      <c r="C139" s="261"/>
      <c r="D139" s="261"/>
      <c r="E139" s="262">
        <f t="shared" si="2"/>
        <v>232401.17606160161</v>
      </c>
      <c r="F139" s="25"/>
      <c r="G139" s="87"/>
      <c r="H139" s="88"/>
      <c r="I139" s="89"/>
      <c r="J139" s="90"/>
      <c r="K139" s="113"/>
      <c r="L139" s="122"/>
      <c r="M139" s="233"/>
      <c r="N139" s="234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259"/>
      <c r="B140" s="260"/>
      <c r="C140" s="261"/>
      <c r="D140" s="261"/>
      <c r="E140" s="262">
        <f t="shared" si="2"/>
        <v>232401.17606160161</v>
      </c>
      <c r="F140" s="25"/>
      <c r="G140" s="87"/>
      <c r="H140" s="88"/>
      <c r="I140" s="89"/>
      <c r="J140" s="90"/>
      <c r="K140" s="113"/>
      <c r="L140" s="122"/>
      <c r="M140" s="233"/>
      <c r="N140" s="234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259"/>
      <c r="B141" s="260"/>
      <c r="C141" s="261"/>
      <c r="D141" s="261"/>
      <c r="E141" s="262">
        <f t="shared" si="2"/>
        <v>232401.17606160161</v>
      </c>
      <c r="F141" s="25"/>
      <c r="G141" s="87"/>
      <c r="H141" s="88"/>
      <c r="I141" s="89"/>
      <c r="J141" s="90"/>
      <c r="K141" s="113"/>
      <c r="L141" s="122"/>
      <c r="M141" s="233"/>
      <c r="N141" s="234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259"/>
      <c r="B142" s="260"/>
      <c r="C142" s="261"/>
      <c r="D142" s="261"/>
      <c r="E142" s="262">
        <f t="shared" si="2"/>
        <v>232401.17606160161</v>
      </c>
      <c r="F142" s="25"/>
      <c r="G142" s="87"/>
      <c r="H142" s="88"/>
      <c r="I142" s="89"/>
      <c r="J142" s="90"/>
      <c r="K142" s="113"/>
      <c r="L142" s="122"/>
      <c r="M142" s="233"/>
      <c r="N142" s="234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259"/>
      <c r="B143" s="260"/>
      <c r="C143" s="261"/>
      <c r="D143" s="261"/>
      <c r="E143" s="262">
        <f t="shared" si="2"/>
        <v>232401.17606160161</v>
      </c>
      <c r="F143" s="25"/>
      <c r="G143" s="87"/>
      <c r="H143" s="88"/>
      <c r="I143" s="89"/>
      <c r="J143" s="90"/>
      <c r="K143" s="113"/>
      <c r="L143" s="122"/>
      <c r="M143" s="233"/>
      <c r="N143" s="234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259"/>
      <c r="B144" s="260"/>
      <c r="C144" s="261"/>
      <c r="D144" s="261"/>
      <c r="E144" s="262">
        <f t="shared" si="2"/>
        <v>232401.17606160161</v>
      </c>
      <c r="F144" s="25"/>
      <c r="G144" s="87"/>
      <c r="H144" s="88"/>
      <c r="I144" s="89"/>
      <c r="J144" s="90"/>
      <c r="K144" s="113"/>
      <c r="L144" s="122"/>
      <c r="M144" s="233"/>
      <c r="N144" s="234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259"/>
      <c r="B145" s="260"/>
      <c r="C145" s="261"/>
      <c r="D145" s="261"/>
      <c r="E145" s="262">
        <f t="shared" si="2"/>
        <v>232401.17606160161</v>
      </c>
      <c r="F145" s="25"/>
      <c r="G145" s="87"/>
      <c r="H145" s="88"/>
      <c r="I145" s="89"/>
      <c r="J145" s="90"/>
      <c r="K145" s="113"/>
      <c r="L145" s="122"/>
      <c r="M145" s="233"/>
      <c r="N145" s="234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259"/>
      <c r="B146" s="260"/>
      <c r="C146" s="261"/>
      <c r="D146" s="261"/>
      <c r="E146" s="262">
        <f t="shared" si="2"/>
        <v>232401.17606160161</v>
      </c>
      <c r="F146" s="25"/>
      <c r="G146" s="87"/>
      <c r="H146" s="88"/>
      <c r="I146" s="89"/>
      <c r="J146" s="90"/>
      <c r="K146" s="113"/>
      <c r="L146" s="122"/>
      <c r="M146" s="233"/>
      <c r="N146" s="234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259"/>
      <c r="B147" s="260"/>
      <c r="C147" s="261"/>
      <c r="D147" s="261"/>
      <c r="E147" s="262">
        <f t="shared" si="2"/>
        <v>232401.17606160161</v>
      </c>
      <c r="F147" s="25"/>
      <c r="G147" s="87"/>
      <c r="H147" s="88"/>
      <c r="I147" s="89"/>
      <c r="J147" s="90"/>
      <c r="K147" s="113"/>
      <c r="L147" s="122"/>
      <c r="M147" s="233"/>
      <c r="N147" s="234"/>
      <c r="O147"/>
      <c r="P147"/>
      <c r="Q147"/>
      <c r="R147"/>
      <c r="S147"/>
      <c r="T147"/>
      <c r="U147"/>
      <c r="V147"/>
    </row>
    <row r="148" spans="1:22" s="3" customFormat="1" hidden="1" x14ac:dyDescent="0.3">
      <c r="A148" s="259"/>
      <c r="B148" s="260"/>
      <c r="C148" s="261"/>
      <c r="D148" s="261"/>
      <c r="E148" s="262">
        <f t="shared" si="2"/>
        <v>232401.17606160161</v>
      </c>
      <c r="F148" s="25"/>
      <c r="G148" s="87"/>
      <c r="H148" s="88"/>
      <c r="I148" s="89"/>
      <c r="J148" s="90"/>
      <c r="K148" s="113"/>
      <c r="L148" s="122"/>
      <c r="M148" s="233"/>
      <c r="N148" s="234"/>
      <c r="O148"/>
      <c r="P148"/>
      <c r="Q148"/>
      <c r="R148"/>
      <c r="S148"/>
      <c r="T148"/>
      <c r="U148"/>
      <c r="V148"/>
    </row>
    <row r="149" spans="1:22" s="3" customFormat="1" x14ac:dyDescent="0.3">
      <c r="A149" s="259"/>
      <c r="B149" s="260"/>
      <c r="C149" s="261"/>
      <c r="D149" s="261"/>
      <c r="E149" s="262">
        <f t="shared" si="2"/>
        <v>232401.17606160161</v>
      </c>
      <c r="F149"/>
      <c r="G149" s="87"/>
      <c r="H149" s="88"/>
      <c r="I149" s="89"/>
      <c r="J149" s="90"/>
      <c r="K149" s="113"/>
      <c r="L149" s="122"/>
      <c r="M149" s="233"/>
      <c r="N149" s="234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25"/>
      <c r="B150" s="127"/>
      <c r="C150" s="126"/>
      <c r="D150" s="126"/>
      <c r="E150" s="128">
        <f t="shared" si="2"/>
        <v>232401.17606160161</v>
      </c>
      <c r="F150"/>
      <c r="G150" s="87"/>
      <c r="H150" s="88"/>
      <c r="I150" s="89"/>
      <c r="J150" s="90"/>
      <c r="K150" s="113"/>
      <c r="L150" s="122"/>
      <c r="M150" s="233"/>
      <c r="N150" s="234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25"/>
      <c r="B151" s="127"/>
      <c r="C151" s="126"/>
      <c r="D151" s="126"/>
      <c r="E151" s="128">
        <f t="shared" si="2"/>
        <v>232401.17606160161</v>
      </c>
      <c r="F151"/>
      <c r="G151" s="87"/>
      <c r="H151" s="88"/>
      <c r="I151" s="89"/>
      <c r="J151" s="90"/>
      <c r="K151" s="113"/>
      <c r="L151" s="122"/>
      <c r="M151" s="233"/>
      <c r="N151" s="234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25"/>
      <c r="B152" s="127"/>
      <c r="C152" s="126"/>
      <c r="D152" s="126"/>
      <c r="E152" s="128">
        <f t="shared" si="2"/>
        <v>232401.17606160161</v>
      </c>
      <c r="F152"/>
      <c r="G152" s="87"/>
      <c r="H152" s="88"/>
      <c r="I152" s="89"/>
      <c r="J152" s="90"/>
      <c r="K152" s="113"/>
      <c r="L152" s="122"/>
      <c r="M152" s="233"/>
      <c r="N152" s="234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25"/>
      <c r="B153" s="127"/>
      <c r="C153" s="126"/>
      <c r="D153" s="126"/>
      <c r="E153" s="128">
        <f t="shared" si="2"/>
        <v>232401.17606160161</v>
      </c>
      <c r="F153"/>
      <c r="G153" s="87"/>
      <c r="H153" s="88"/>
      <c r="I153" s="89"/>
      <c r="J153" s="90"/>
      <c r="K153" s="113"/>
      <c r="L153" s="122"/>
      <c r="M153" s="233"/>
      <c r="N153" s="234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25"/>
      <c r="B154" s="127"/>
      <c r="C154" s="126"/>
      <c r="D154" s="126"/>
      <c r="E154" s="128">
        <f t="shared" si="2"/>
        <v>232401.17606160161</v>
      </c>
      <c r="F154"/>
      <c r="G154" s="87"/>
      <c r="H154" s="88"/>
      <c r="I154" s="89"/>
      <c r="J154" s="90"/>
      <c r="K154" s="113"/>
      <c r="L154" s="122"/>
      <c r="M154" s="233"/>
      <c r="N154" s="234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25"/>
      <c r="B155" s="127"/>
      <c r="C155" s="126"/>
      <c r="D155" s="126"/>
      <c r="E155" s="128">
        <f t="shared" si="2"/>
        <v>232401.17606160161</v>
      </c>
      <c r="F155"/>
      <c r="G155" s="87"/>
      <c r="H155" s="88"/>
      <c r="I155" s="89"/>
      <c r="J155" s="90"/>
      <c r="K155" s="113"/>
      <c r="L155" s="122"/>
      <c r="M155" s="233"/>
      <c r="N155" s="234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25"/>
      <c r="B156" s="127"/>
      <c r="C156" s="126"/>
      <c r="D156" s="126"/>
      <c r="E156" s="128">
        <f t="shared" si="2"/>
        <v>232401.17606160161</v>
      </c>
      <c r="F156"/>
      <c r="G156" s="87"/>
      <c r="H156" s="88"/>
      <c r="I156" s="89"/>
      <c r="J156" s="90"/>
      <c r="K156" s="113"/>
      <c r="L156" s="122"/>
      <c r="M156" s="233"/>
      <c r="N156" s="234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25"/>
      <c r="B157" s="127"/>
      <c r="C157" s="126"/>
      <c r="D157" s="126"/>
      <c r="E157" s="128">
        <f t="shared" si="2"/>
        <v>232401.17606160161</v>
      </c>
      <c r="F157"/>
      <c r="G157" s="87"/>
      <c r="H157" s="88"/>
      <c r="I157" s="89"/>
      <c r="J157" s="90"/>
      <c r="K157" s="113"/>
      <c r="L157" s="122"/>
      <c r="M157" s="233"/>
      <c r="N157" s="234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25"/>
      <c r="B158" s="127"/>
      <c r="C158" s="126"/>
      <c r="D158" s="126"/>
      <c r="E158" s="128">
        <f t="shared" si="2"/>
        <v>232401.17606160161</v>
      </c>
      <c r="F158"/>
      <c r="G158" s="87"/>
      <c r="H158" s="88"/>
      <c r="I158" s="89"/>
      <c r="J158" s="90"/>
      <c r="K158" s="113"/>
      <c r="L158" s="122"/>
      <c r="M158" s="233"/>
      <c r="N158" s="234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25"/>
      <c r="B159" s="127"/>
      <c r="C159" s="126"/>
      <c r="D159" s="126"/>
      <c r="E159" s="128">
        <f t="shared" si="2"/>
        <v>232401.17606160161</v>
      </c>
      <c r="F159"/>
      <c r="G159" s="87"/>
      <c r="H159" s="88"/>
      <c r="I159" s="89"/>
      <c r="J159" s="90"/>
      <c r="K159" s="113"/>
      <c r="L159" s="122"/>
      <c r="M159" s="233"/>
      <c r="N159" s="234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25"/>
      <c r="B160" s="127"/>
      <c r="C160" s="126"/>
      <c r="D160" s="126"/>
      <c r="E160" s="128">
        <f t="shared" si="2"/>
        <v>232401.17606160161</v>
      </c>
      <c r="F160"/>
      <c r="G160" s="87"/>
      <c r="H160" s="88"/>
      <c r="I160" s="89"/>
      <c r="J160" s="90"/>
      <c r="K160" s="113"/>
      <c r="L160" s="122"/>
      <c r="M160" s="233"/>
      <c r="N160" s="234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25"/>
      <c r="B161" s="127"/>
      <c r="C161" s="126"/>
      <c r="D161" s="126"/>
      <c r="E161" s="128">
        <f t="shared" si="2"/>
        <v>232401.17606160161</v>
      </c>
      <c r="F161"/>
      <c r="G161" s="87"/>
      <c r="H161" s="88"/>
      <c r="I161" s="89"/>
      <c r="J161" s="90"/>
      <c r="K161" s="113"/>
      <c r="L161" s="122"/>
      <c r="M161" s="233"/>
      <c r="N161" s="234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25"/>
      <c r="B162" s="127"/>
      <c r="C162" s="126"/>
      <c r="D162" s="126"/>
      <c r="E162" s="111">
        <f t="shared" si="2"/>
        <v>232401.17606160161</v>
      </c>
      <c r="F162"/>
      <c r="G162" s="87"/>
      <c r="H162" s="88"/>
      <c r="I162" s="89"/>
      <c r="J162" s="90"/>
      <c r="K162" s="113"/>
      <c r="L162" s="122"/>
      <c r="M162" s="233"/>
      <c r="N162" s="234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25"/>
      <c r="B163" s="127"/>
      <c r="C163" s="126"/>
      <c r="D163" s="126"/>
      <c r="E163" s="128">
        <f t="shared" si="2"/>
        <v>232401.17606160161</v>
      </c>
      <c r="F163"/>
      <c r="G163" s="87"/>
      <c r="H163" s="88"/>
      <c r="I163" s="89"/>
      <c r="J163" s="90"/>
      <c r="K163" s="113"/>
      <c r="L163" s="122"/>
      <c r="M163" s="233"/>
      <c r="N163" s="234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25"/>
      <c r="B164" s="127"/>
      <c r="C164" s="126"/>
      <c r="D164" s="126"/>
      <c r="E164" s="128">
        <f t="shared" si="2"/>
        <v>232401.17606160161</v>
      </c>
      <c r="F164"/>
      <c r="G164" s="87"/>
      <c r="H164" s="88"/>
      <c r="I164" s="89"/>
      <c r="J164" s="90"/>
      <c r="K164" s="113"/>
      <c r="L164" s="122"/>
      <c r="M164" s="233"/>
      <c r="N164" s="234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25"/>
      <c r="B165" s="127"/>
      <c r="C165" s="126"/>
      <c r="D165" s="126"/>
      <c r="E165" s="128">
        <f t="shared" si="2"/>
        <v>232401.17606160161</v>
      </c>
      <c r="F165"/>
      <c r="G165" s="87"/>
      <c r="H165" s="88"/>
      <c r="I165" s="89"/>
      <c r="J165" s="90"/>
      <c r="K165" s="113"/>
      <c r="L165" s="122"/>
      <c r="M165" s="233"/>
      <c r="N165" s="234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25"/>
      <c r="B166" s="127"/>
      <c r="C166" s="126"/>
      <c r="D166" s="126"/>
      <c r="E166" s="128">
        <f t="shared" si="2"/>
        <v>232401.17606160161</v>
      </c>
      <c r="F166"/>
      <c r="G166" s="87"/>
      <c r="H166" s="88"/>
      <c r="I166" s="89"/>
      <c r="J166" s="90"/>
      <c r="K166" s="113"/>
      <c r="L166" s="122"/>
      <c r="M166" s="233"/>
      <c r="N166" s="234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25"/>
      <c r="B167" s="127"/>
      <c r="C167" s="126"/>
      <c r="D167" s="126"/>
      <c r="E167" s="128">
        <f t="shared" si="2"/>
        <v>232401.17606160161</v>
      </c>
      <c r="F167"/>
      <c r="G167" s="87"/>
      <c r="H167" s="88"/>
      <c r="I167" s="89"/>
      <c r="J167" s="90"/>
      <c r="K167" s="113"/>
      <c r="L167" s="122"/>
      <c r="M167" s="233"/>
      <c r="N167" s="234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25"/>
      <c r="B168" s="127"/>
      <c r="C168" s="126"/>
      <c r="D168" s="126"/>
      <c r="E168" s="128">
        <f t="shared" si="2"/>
        <v>232401.17606160161</v>
      </c>
      <c r="F168"/>
      <c r="G168" s="87"/>
      <c r="H168" s="88"/>
      <c r="I168" s="89"/>
      <c r="J168" s="90"/>
      <c r="K168" s="113"/>
      <c r="L168" s="122"/>
      <c r="M168" s="233"/>
      <c r="N168" s="234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25"/>
      <c r="B169" s="127"/>
      <c r="C169" s="126"/>
      <c r="D169" s="126"/>
      <c r="E169" s="128">
        <f t="shared" si="2"/>
        <v>232401.17606160161</v>
      </c>
      <c r="F169"/>
      <c r="G169" s="87"/>
      <c r="H169" s="88"/>
      <c r="I169" s="89"/>
      <c r="J169" s="90"/>
      <c r="K169" s="113"/>
      <c r="L169" s="122"/>
      <c r="M169" s="233"/>
      <c r="N169" s="234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25"/>
      <c r="B170" s="127"/>
      <c r="C170" s="126"/>
      <c r="D170" s="126"/>
      <c r="E170" s="128">
        <f t="shared" si="2"/>
        <v>232401.17606160161</v>
      </c>
      <c r="F170"/>
      <c r="G170" s="87"/>
      <c r="H170" s="88"/>
      <c r="I170" s="89"/>
      <c r="J170" s="90"/>
      <c r="K170" s="113"/>
      <c r="L170" s="122"/>
      <c r="M170" s="233"/>
      <c r="N170" s="234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25"/>
      <c r="B171" s="127"/>
      <c r="C171" s="126"/>
      <c r="D171" s="126"/>
      <c r="E171" s="128">
        <f t="shared" si="2"/>
        <v>232401.17606160161</v>
      </c>
      <c r="F171"/>
      <c r="G171" s="87"/>
      <c r="H171" s="88"/>
      <c r="I171" s="89"/>
      <c r="J171" s="90"/>
      <c r="K171" s="113"/>
      <c r="L171" s="122"/>
      <c r="M171" s="233"/>
      <c r="N171" s="234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25"/>
      <c r="B172" s="127"/>
      <c r="C172" s="126"/>
      <c r="D172" s="126"/>
      <c r="E172" s="128">
        <f t="shared" si="2"/>
        <v>232401.17606160161</v>
      </c>
      <c r="F172"/>
      <c r="G172" s="87"/>
      <c r="H172" s="88"/>
      <c r="I172" s="89"/>
      <c r="J172" s="90"/>
      <c r="K172" s="113"/>
      <c r="L172" s="122"/>
      <c r="M172" s="233"/>
      <c r="N172" s="234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25"/>
      <c r="B173" s="127"/>
      <c r="C173" s="126"/>
      <c r="D173" s="126"/>
      <c r="E173" s="128">
        <f t="shared" si="2"/>
        <v>232401.17606160161</v>
      </c>
      <c r="F173"/>
      <c r="G173" s="87"/>
      <c r="H173" s="88"/>
      <c r="I173" s="89"/>
      <c r="J173" s="90"/>
      <c r="K173" s="113"/>
      <c r="L173" s="122"/>
      <c r="M173" s="233"/>
      <c r="N173" s="234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25"/>
      <c r="B174" s="127"/>
      <c r="C174" s="126"/>
      <c r="D174" s="126"/>
      <c r="E174" s="128">
        <f t="shared" si="2"/>
        <v>232401.17606160161</v>
      </c>
      <c r="F174"/>
      <c r="G174" s="87"/>
      <c r="H174" s="88"/>
      <c r="I174" s="89"/>
      <c r="J174" s="90"/>
      <c r="K174" s="113"/>
      <c r="L174" s="122"/>
      <c r="M174" s="233"/>
      <c r="N174" s="234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25"/>
      <c r="B175" s="127"/>
      <c r="C175" s="126"/>
      <c r="D175" s="126"/>
      <c r="E175" s="128">
        <f t="shared" si="2"/>
        <v>232401.17606160161</v>
      </c>
      <c r="F175"/>
      <c r="G175" s="87"/>
      <c r="H175" s="88"/>
      <c r="I175" s="89"/>
      <c r="J175" s="90"/>
      <c r="K175" s="113"/>
      <c r="L175" s="122"/>
      <c r="M175" s="233"/>
      <c r="N175" s="234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25"/>
      <c r="B176" s="127"/>
      <c r="C176" s="126"/>
      <c r="D176" s="126"/>
      <c r="E176" s="128">
        <f t="shared" si="2"/>
        <v>232401.17606160161</v>
      </c>
      <c r="F176"/>
      <c r="G176" s="87"/>
      <c r="H176" s="88"/>
      <c r="I176" s="89"/>
      <c r="J176" s="90"/>
      <c r="K176" s="113"/>
      <c r="L176" s="122"/>
      <c r="M176" s="233"/>
      <c r="N176" s="234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25"/>
      <c r="B177" s="127"/>
      <c r="C177" s="126"/>
      <c r="D177" s="126"/>
      <c r="E177" s="128">
        <f t="shared" si="2"/>
        <v>232401.17606160161</v>
      </c>
      <c r="F177"/>
      <c r="G177" s="87"/>
      <c r="H177" s="88"/>
      <c r="I177" s="89"/>
      <c r="J177" s="90"/>
      <c r="K177" s="113"/>
      <c r="L177" s="122"/>
      <c r="M177" s="233"/>
      <c r="N177" s="234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25"/>
      <c r="B178" s="127"/>
      <c r="C178" s="126"/>
      <c r="D178" s="126"/>
      <c r="E178" s="128">
        <f t="shared" si="2"/>
        <v>232401.17606160161</v>
      </c>
      <c r="F178"/>
      <c r="G178" s="87"/>
      <c r="H178" s="88"/>
      <c r="I178" s="89"/>
      <c r="J178" s="90"/>
      <c r="K178" s="113"/>
      <c r="L178" s="122"/>
      <c r="M178" s="233"/>
      <c r="N178" s="234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25"/>
      <c r="B179" s="127"/>
      <c r="C179" s="126"/>
      <c r="D179" s="126"/>
      <c r="E179" s="128">
        <f t="shared" si="2"/>
        <v>232401.17606160161</v>
      </c>
      <c r="F179"/>
      <c r="G179" s="87"/>
      <c r="H179" s="88"/>
      <c r="I179" s="89"/>
      <c r="J179" s="90"/>
      <c r="K179" s="113"/>
      <c r="L179" s="122"/>
      <c r="M179" s="233"/>
      <c r="N179" s="234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25"/>
      <c r="B180" s="127"/>
      <c r="C180" s="126"/>
      <c r="D180" s="126"/>
      <c r="E180" s="128">
        <f t="shared" si="2"/>
        <v>232401.17606160161</v>
      </c>
      <c r="F180"/>
      <c r="G180" s="87"/>
      <c r="H180" s="88"/>
      <c r="I180" s="89"/>
      <c r="J180" s="90"/>
      <c r="K180" s="113"/>
      <c r="L180" s="122"/>
      <c r="M180" s="233"/>
      <c r="N180" s="234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25"/>
      <c r="B181" s="127"/>
      <c r="C181" s="126"/>
      <c r="D181" s="126"/>
      <c r="E181" s="111">
        <f t="shared" si="2"/>
        <v>232401.17606160161</v>
      </c>
      <c r="F181"/>
      <c r="G181" s="87"/>
      <c r="H181" s="88"/>
      <c r="I181" s="89"/>
      <c r="J181" s="90"/>
      <c r="K181" s="113"/>
      <c r="L181" s="122"/>
      <c r="M181" s="233"/>
      <c r="N181" s="234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25"/>
      <c r="B182" s="127"/>
      <c r="C182" s="126"/>
      <c r="D182" s="126"/>
      <c r="E182" s="128">
        <f t="shared" si="2"/>
        <v>232401.17606160161</v>
      </c>
      <c r="F182"/>
      <c r="G182" s="87"/>
      <c r="H182" s="88"/>
      <c r="I182" s="89"/>
      <c r="J182" s="90"/>
      <c r="K182" s="113"/>
      <c r="L182" s="122"/>
      <c r="M182" s="233"/>
      <c r="N182" s="234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25"/>
      <c r="B183" s="127"/>
      <c r="C183" s="126"/>
      <c r="D183" s="126"/>
      <c r="E183" s="128">
        <f t="shared" si="2"/>
        <v>232401.17606160161</v>
      </c>
      <c r="F183"/>
      <c r="G183" s="87"/>
      <c r="H183" s="88"/>
      <c r="I183" s="89"/>
      <c r="J183" s="90"/>
      <c r="K183" s="113"/>
      <c r="L183" s="122"/>
      <c r="M183" s="233"/>
      <c r="N183" s="234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25"/>
      <c r="B184" s="127"/>
      <c r="C184" s="126"/>
      <c r="D184" s="126"/>
      <c r="E184" s="128">
        <f t="shared" si="2"/>
        <v>232401.17606160161</v>
      </c>
      <c r="F184"/>
      <c r="G184" s="87"/>
      <c r="H184" s="88"/>
      <c r="I184" s="89"/>
      <c r="J184" s="90"/>
      <c r="K184" s="113"/>
      <c r="L184" s="122"/>
      <c r="M184" s="233"/>
      <c r="N184" s="234"/>
      <c r="O184"/>
      <c r="P184"/>
      <c r="Q184"/>
      <c r="R184"/>
      <c r="S184"/>
      <c r="T184"/>
      <c r="U184"/>
      <c r="V184"/>
    </row>
    <row r="185" spans="1:22" s="3" customFormat="1" hidden="1" x14ac:dyDescent="0.3">
      <c r="A185" s="125"/>
      <c r="B185" s="127"/>
      <c r="C185" s="126"/>
      <c r="D185" s="126"/>
      <c r="E185" s="128">
        <f t="shared" si="2"/>
        <v>232401.17606160161</v>
      </c>
      <c r="F185"/>
      <c r="G185" s="87"/>
      <c r="H185" s="88"/>
      <c r="I185" s="89"/>
      <c r="J185" s="90"/>
      <c r="K185" s="113"/>
      <c r="L185" s="122"/>
      <c r="M185" s="233"/>
      <c r="N185" s="234"/>
      <c r="O185"/>
      <c r="P185"/>
      <c r="Q185"/>
      <c r="R185"/>
      <c r="S185"/>
      <c r="T185"/>
      <c r="U185"/>
      <c r="V185"/>
    </row>
    <row r="186" spans="1:22" s="3" customFormat="1" x14ac:dyDescent="0.3">
      <c r="A186" s="166"/>
      <c r="B186" s="167"/>
      <c r="C186" s="42"/>
      <c r="D186" s="15"/>
      <c r="E186" s="26"/>
      <c r="F186"/>
      <c r="G186" s="87"/>
      <c r="H186" s="88"/>
      <c r="I186" s="89"/>
      <c r="J186" s="90"/>
      <c r="K186" s="113"/>
      <c r="L186" s="122"/>
      <c r="M186" s="233"/>
      <c r="N186" s="234"/>
      <c r="O186"/>
      <c r="P186"/>
      <c r="Q186"/>
      <c r="R186"/>
      <c r="S186"/>
      <c r="T186"/>
      <c r="U186"/>
      <c r="V186"/>
    </row>
    <row r="187" spans="1:22" s="3" customFormat="1" ht="15.75" thickBot="1" x14ac:dyDescent="0.35">
      <c r="A187" s="4"/>
      <c r="B187" s="5"/>
      <c r="C187" s="15"/>
      <c r="D187" s="15"/>
      <c r="E187" s="26"/>
      <c r="F187"/>
      <c r="G187" s="87"/>
      <c r="H187" s="88"/>
      <c r="I187" s="89"/>
      <c r="J187" s="90"/>
      <c r="K187" s="112"/>
      <c r="L187" s="122"/>
      <c r="M187" s="233"/>
      <c r="N187" s="234"/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237" t="s">
        <v>9</v>
      </c>
      <c r="C188" s="15"/>
      <c r="D188" s="15"/>
      <c r="E188" s="109">
        <f>SUM(C$2:C185)-SUM(D$2:D185)</f>
        <v>232401.17606160161</v>
      </c>
      <c r="F188"/>
      <c r="G188" s="91">
        <f>SUM(G2:G187)</f>
        <v>105625</v>
      </c>
      <c r="H188" s="92">
        <f t="shared" ref="H188:N188" si="3">SUM(H2:H187)</f>
        <v>0</v>
      </c>
      <c r="I188" s="93">
        <f t="shared" si="3"/>
        <v>0</v>
      </c>
      <c r="J188" s="94">
        <f t="shared" si="3"/>
        <v>0</v>
      </c>
      <c r="K188" s="114">
        <f t="shared" si="3"/>
        <v>0</v>
      </c>
      <c r="L188" s="115">
        <f t="shared" si="3"/>
        <v>0</v>
      </c>
      <c r="M188" s="235">
        <f t="shared" si="3"/>
        <v>340473.46999999991</v>
      </c>
      <c r="N188" s="236">
        <f t="shared" si="3"/>
        <v>0</v>
      </c>
      <c r="O188"/>
      <c r="P188"/>
      <c r="Q188"/>
      <c r="R188"/>
      <c r="S188"/>
      <c r="T188"/>
      <c r="U188"/>
      <c r="V188"/>
    </row>
    <row r="189" spans="1:22" s="3" customFormat="1" ht="16.5" thickBot="1" x14ac:dyDescent="0.35">
      <c r="A189" s="4"/>
      <c r="B189" s="30"/>
      <c r="C189" s="15"/>
      <c r="D189" s="15"/>
      <c r="E189" s="26"/>
      <c r="F189"/>
      <c r="G189" s="286">
        <f>G188-H188</f>
        <v>105625</v>
      </c>
      <c r="H189" s="287"/>
      <c r="I189" s="288">
        <f>I188-J188</f>
        <v>0</v>
      </c>
      <c r="J189" s="289"/>
      <c r="K189" s="290">
        <f>K188-L188</f>
        <v>0</v>
      </c>
      <c r="L189" s="291"/>
      <c r="M189" s="292">
        <f>M188-N188</f>
        <v>340473.46999999991</v>
      </c>
      <c r="N189" s="293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4"/>
      <c r="B190" s="238" t="s">
        <v>27</v>
      </c>
      <c r="C190" s="15"/>
      <c r="D190" s="15"/>
      <c r="E190" s="239">
        <f>G2</f>
        <v>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ht="15.75" thickBot="1" x14ac:dyDescent="0.35">
      <c r="A191" s="4"/>
      <c r="B191" s="177"/>
      <c r="C191" s="158"/>
      <c r="D191" s="158"/>
      <c r="E191" s="17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06" t="s">
        <v>49</v>
      </c>
      <c r="C192" s="15"/>
      <c r="D192" s="15"/>
      <c r="E192" s="110">
        <f>SUM(E190:E191)</f>
        <v>105625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B194" s="107" t="s">
        <v>59</v>
      </c>
      <c r="C194" s="15"/>
      <c r="D194" s="15"/>
      <c r="E194" s="108">
        <f>I2</f>
        <v>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74"/>
      <c r="C195" s="175"/>
      <c r="D195" s="175"/>
      <c r="E195" s="176"/>
      <c r="F195"/>
      <c r="G195"/>
      <c r="H195"/>
      <c r="I195"/>
      <c r="J195"/>
      <c r="K195"/>
      <c r="L195"/>
      <c r="M195"/>
      <c r="N195" s="179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07" t="s">
        <v>59</v>
      </c>
      <c r="C196" s="15"/>
      <c r="D196" s="15"/>
      <c r="E196" s="108">
        <f>SUM(E194:E195)</f>
        <v>0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B197" s="6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ht="13.5" thickBot="1" x14ac:dyDescent="0.25"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5.75" thickBot="1" x14ac:dyDescent="0.35">
      <c r="A199" s="4"/>
      <c r="B199" s="240" t="s">
        <v>58</v>
      </c>
      <c r="C199" s="15"/>
      <c r="D199" s="15"/>
      <c r="E199" s="241">
        <f>K2</f>
        <v>0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171"/>
      <c r="C200" s="172"/>
      <c r="D200" s="172"/>
      <c r="E200" s="17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240" t="s">
        <v>50</v>
      </c>
      <c r="C201" s="15"/>
      <c r="D201" s="15"/>
      <c r="E201" s="241">
        <f>SUM(E199:E200)</f>
        <v>0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2.75" x14ac:dyDescent="0.2"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3.5" thickBot="1" x14ac:dyDescent="0.25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5.75" thickBot="1" x14ac:dyDescent="0.35">
      <c r="A204" s="4"/>
      <c r="B204" s="242" t="s">
        <v>63</v>
      </c>
      <c r="C204" s="15"/>
      <c r="D204" s="15"/>
      <c r="E204" s="243">
        <f>M2</f>
        <v>254990.84999999998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>
        <v>44753</v>
      </c>
      <c r="B205" s="244" t="s">
        <v>72</v>
      </c>
      <c r="C205" s="245"/>
      <c r="D205" s="245"/>
      <c r="E205" s="246">
        <f>M4</f>
        <v>15746.56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44802</v>
      </c>
      <c r="B206" s="244" t="s">
        <v>72</v>
      </c>
      <c r="C206" s="245"/>
      <c r="D206" s="245"/>
      <c r="E206" s="246">
        <f>M28</f>
        <v>18172.79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44851</v>
      </c>
      <c r="B207" s="244" t="s">
        <v>72</v>
      </c>
      <c r="C207" s="245"/>
      <c r="D207" s="245"/>
      <c r="E207" s="246">
        <f>M54</f>
        <v>23658.98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44900</v>
      </c>
      <c r="B208" s="244" t="s">
        <v>72</v>
      </c>
      <c r="C208" s="245"/>
      <c r="D208" s="245"/>
      <c r="E208" s="246">
        <f>M78</f>
        <v>27904.29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44949</v>
      </c>
      <c r="B209" s="244" t="s">
        <v>72</v>
      </c>
      <c r="C209" s="245"/>
      <c r="D209" s="245"/>
      <c r="E209" s="246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244" t="s">
        <v>72</v>
      </c>
      <c r="C210" s="245"/>
      <c r="D210" s="245"/>
      <c r="E210" s="246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244" t="s">
        <v>72</v>
      </c>
      <c r="C211" s="245"/>
      <c r="D211" s="245"/>
      <c r="E211" s="246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ht="15.75" thickBot="1" x14ac:dyDescent="0.35">
      <c r="A212" s="4"/>
      <c r="B212" s="244" t="s">
        <v>72</v>
      </c>
      <c r="C212" s="245"/>
      <c r="D212" s="245"/>
      <c r="E212" s="246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/>
      <c r="B213" s="242" t="s">
        <v>64</v>
      </c>
      <c r="C213" s="15"/>
      <c r="D213" s="15"/>
      <c r="E213" s="243">
        <f>SUM(E204:E211)</f>
        <v>340473.46999999991</v>
      </c>
      <c r="F213" s="25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5"/>
      <c r="D214" s="15"/>
      <c r="E214" s="26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6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5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6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4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6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6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8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5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8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5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B371" s="21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5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6"/>
      <c r="D373" s="18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C374" s="15"/>
      <c r="D374" s="16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B375" s="5"/>
      <c r="C375" s="16"/>
      <c r="D375" s="18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5"/>
      <c r="D376" s="16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5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6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5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6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5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C397" s="15"/>
      <c r="D397" s="15"/>
      <c r="E397" s="26"/>
    </row>
    <row r="398" spans="1:22" s="3" customFormat="1" x14ac:dyDescent="0.3">
      <c r="A398" s="4"/>
      <c r="B398" s="5"/>
      <c r="C398" s="15"/>
      <c r="D398" s="15"/>
      <c r="E398" s="26"/>
    </row>
    <row r="399" spans="1:22" s="3" customFormat="1" x14ac:dyDescent="0.3">
      <c r="A399" s="4"/>
      <c r="B399" s="14"/>
      <c r="C399" s="15"/>
      <c r="D399" s="15"/>
      <c r="E399" s="26"/>
    </row>
    <row r="400" spans="1:22" s="3" customFormat="1" x14ac:dyDescent="0.3">
      <c r="A400" s="4"/>
      <c r="B400" s="5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ht="15.75" x14ac:dyDescent="0.3">
      <c r="A402" s="4"/>
      <c r="B402" s="17"/>
      <c r="C402" s="15"/>
      <c r="D402" s="15"/>
      <c r="E402" s="26"/>
    </row>
    <row r="403" spans="1:5" s="3" customFormat="1" x14ac:dyDescent="0.3">
      <c r="A403" s="4"/>
      <c r="B403" s="5"/>
      <c r="C403" s="15"/>
      <c r="D403" s="16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5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8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5"/>
      <c r="E416" s="26"/>
    </row>
    <row r="417" spans="1:5" s="3" customFormat="1" x14ac:dyDescent="0.3">
      <c r="A417" s="4"/>
      <c r="B417" s="5"/>
      <c r="C417" s="15"/>
      <c r="D417" s="19"/>
      <c r="E417" s="26"/>
    </row>
    <row r="418" spans="1:5" s="3" customFormat="1" x14ac:dyDescent="0.3">
      <c r="A418" s="4"/>
      <c r="B418" s="5"/>
      <c r="C418" s="15"/>
      <c r="D418" s="16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8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5"/>
      <c r="E423" s="26"/>
    </row>
    <row r="424" spans="1:5" s="3" customFormat="1" x14ac:dyDescent="0.3">
      <c r="A424" s="4"/>
      <c r="B424" s="5"/>
      <c r="C424" s="15"/>
      <c r="D424" s="19"/>
      <c r="E424" s="26"/>
    </row>
    <row r="425" spans="1:5" s="3" customFormat="1" x14ac:dyDescent="0.3">
      <c r="A425" s="4"/>
      <c r="B425" s="5"/>
      <c r="C425" s="15"/>
      <c r="D425" s="16"/>
      <c r="E425" s="26"/>
    </row>
    <row r="426" spans="1:5" s="3" customFormat="1" x14ac:dyDescent="0.3">
      <c r="A426" s="4"/>
      <c r="B426" s="5"/>
      <c r="C426" s="15"/>
      <c r="D426" s="15"/>
      <c r="E426" s="26"/>
    </row>
    <row r="427" spans="1:5" s="3" customFormat="1" x14ac:dyDescent="0.3">
      <c r="A427" s="4"/>
      <c r="B427" s="5"/>
      <c r="C427" s="15"/>
      <c r="D427" s="16"/>
      <c r="E427" s="26"/>
    </row>
    <row r="428" spans="1:5" s="3" customFormat="1" x14ac:dyDescent="0.3">
      <c r="A428" s="4"/>
      <c r="B428" s="20"/>
      <c r="C428" s="15"/>
      <c r="D428" s="15"/>
      <c r="E428" s="26"/>
    </row>
    <row r="429" spans="1:5" s="3" customFormat="1" x14ac:dyDescent="0.3">
      <c r="A429" s="4"/>
      <c r="B429" s="5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6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6"/>
      <c r="C435" s="15"/>
      <c r="D435" s="15"/>
      <c r="E435" s="26"/>
    </row>
    <row r="436" spans="1:5" s="3" customFormat="1" x14ac:dyDescent="0.3">
      <c r="A436" s="4"/>
      <c r="B436" s="20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5"/>
      <c r="C438" s="15"/>
      <c r="D438" s="15"/>
      <c r="E438" s="26"/>
    </row>
    <row r="439" spans="1:5" s="3" customFormat="1" x14ac:dyDescent="0.3">
      <c r="A439" s="4"/>
      <c r="B439" s="5"/>
      <c r="C439" s="15"/>
      <c r="D439" s="18"/>
      <c r="E439" s="26"/>
    </row>
    <row r="440" spans="1:5" s="3" customFormat="1" x14ac:dyDescent="0.3">
      <c r="A440" s="4"/>
      <c r="B440" s="5"/>
      <c r="C440" s="15"/>
      <c r="D440" s="15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6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20"/>
      <c r="C445" s="15"/>
      <c r="D445" s="16"/>
      <c r="E445" s="26"/>
    </row>
    <row r="446" spans="1:5" s="3" customFormat="1" x14ac:dyDescent="0.3">
      <c r="A446" s="4"/>
      <c r="B446" s="5"/>
      <c r="C446" s="15"/>
      <c r="D446" s="15"/>
      <c r="E446" s="26"/>
    </row>
    <row r="447" spans="1:5" s="3" customFormat="1" x14ac:dyDescent="0.3">
      <c r="A447" s="4"/>
      <c r="B447" s="5"/>
      <c r="C447" s="15"/>
      <c r="D447" s="16"/>
      <c r="E447" s="26"/>
    </row>
    <row r="448" spans="1:5" s="3" customFormat="1" x14ac:dyDescent="0.3">
      <c r="A448" s="4"/>
      <c r="B448" s="20"/>
      <c r="C448" s="15"/>
      <c r="D448" s="16"/>
      <c r="E448" s="26"/>
    </row>
    <row r="449" spans="1:5" s="3" customFormat="1" x14ac:dyDescent="0.3">
      <c r="A449" s="4"/>
      <c r="B449" s="5"/>
      <c r="C449" s="15"/>
      <c r="D449" s="15"/>
      <c r="E449" s="26"/>
    </row>
    <row r="450" spans="1:5" s="3" customFormat="1" x14ac:dyDescent="0.3">
      <c r="A450" s="4"/>
      <c r="B450" s="5"/>
      <c r="C450" s="15"/>
      <c r="D450" s="18"/>
      <c r="E450" s="26"/>
    </row>
    <row r="451" spans="1:5" s="3" customFormat="1" x14ac:dyDescent="0.3">
      <c r="A451" s="4"/>
      <c r="B451" s="5"/>
      <c r="C451" s="15"/>
      <c r="D451" s="16"/>
      <c r="E451" s="26"/>
    </row>
    <row r="452" spans="1:5" s="3" customFormat="1" x14ac:dyDescent="0.3">
      <c r="A452" s="4"/>
      <c r="B452" s="20"/>
      <c r="C452" s="15"/>
      <c r="D452" s="15"/>
      <c r="E452" s="26"/>
    </row>
    <row r="453" spans="1:5" s="3" customFormat="1" x14ac:dyDescent="0.3">
      <c r="A453" s="4"/>
      <c r="B453" s="5"/>
      <c r="C453" s="15"/>
      <c r="D453" s="15"/>
      <c r="E453" s="26"/>
    </row>
    <row r="454" spans="1:5" s="3" customFormat="1" x14ac:dyDescent="0.3">
      <c r="A454" s="4"/>
      <c r="B454" s="5"/>
      <c r="C454" s="15"/>
      <c r="D454" s="16"/>
      <c r="E454" s="26"/>
    </row>
    <row r="455" spans="1:5" s="5" customFormat="1" x14ac:dyDescent="0.3">
      <c r="A455" s="4"/>
      <c r="C455" s="15"/>
      <c r="D455" s="16"/>
      <c r="E455" s="26"/>
    </row>
    <row r="456" spans="1:5" s="5" customFormat="1" x14ac:dyDescent="0.3">
      <c r="A456" s="4"/>
      <c r="C456" s="15"/>
      <c r="D456" s="15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6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8"/>
      <c r="E460" s="26"/>
    </row>
    <row r="461" spans="1:5" s="5" customFormat="1" x14ac:dyDescent="0.3">
      <c r="A461" s="4"/>
      <c r="C461" s="15"/>
      <c r="D461" s="15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B467" s="20"/>
      <c r="C467" s="15"/>
      <c r="D467" s="15"/>
      <c r="E467" s="26"/>
    </row>
    <row r="468" spans="1:5" s="5" customFormat="1" x14ac:dyDescent="0.3">
      <c r="A468" s="4"/>
      <c r="C468" s="15"/>
      <c r="D468" s="15"/>
      <c r="E468" s="26"/>
    </row>
    <row r="469" spans="1:5" s="5" customFormat="1" x14ac:dyDescent="0.3">
      <c r="A469" s="4"/>
      <c r="C469" s="15"/>
      <c r="D469" s="16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5"/>
      <c r="E472" s="26"/>
    </row>
    <row r="473" spans="1:5" s="5" customFormat="1" x14ac:dyDescent="0.3">
      <c r="A473" s="4"/>
      <c r="C473" s="15"/>
      <c r="D473" s="16"/>
      <c r="E473" s="26"/>
    </row>
    <row r="474" spans="1:5" s="5" customFormat="1" x14ac:dyDescent="0.3">
      <c r="A474" s="4"/>
      <c r="C474" s="15"/>
      <c r="D474" s="15"/>
      <c r="E474" s="26"/>
    </row>
    <row r="475" spans="1:5" s="5" customFormat="1" x14ac:dyDescent="0.3">
      <c r="A475" s="4"/>
      <c r="B475" s="6"/>
      <c r="C475" s="15"/>
      <c r="D475" s="15"/>
      <c r="E475" s="26"/>
    </row>
    <row r="476" spans="1:5" s="5" customFormat="1" x14ac:dyDescent="0.3">
      <c r="A476" s="4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6"/>
      <c r="E478" s="26"/>
    </row>
    <row r="479" spans="1:5" s="5" customFormat="1" x14ac:dyDescent="0.3">
      <c r="A479" s="4"/>
      <c r="B479" s="20"/>
      <c r="C479" s="15"/>
      <c r="D479" s="16"/>
      <c r="E479" s="26"/>
    </row>
    <row r="480" spans="1:5" s="5" customFormat="1" x14ac:dyDescent="0.3">
      <c r="A480" s="4"/>
      <c r="C480" s="15"/>
      <c r="D480" s="15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B484" s="20"/>
      <c r="C484" s="15"/>
      <c r="D484" s="15"/>
      <c r="E484" s="26"/>
    </row>
    <row r="485" spans="1:5" s="5" customFormat="1" x14ac:dyDescent="0.3">
      <c r="A485" s="4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B488" s="23"/>
      <c r="C488" s="15"/>
      <c r="D488" s="15"/>
      <c r="E488" s="26"/>
    </row>
    <row r="489" spans="1:5" s="5" customFormat="1" x14ac:dyDescent="0.3">
      <c r="A489" s="4"/>
      <c r="C489" s="15"/>
      <c r="D489" s="15"/>
      <c r="E489" s="26"/>
    </row>
    <row r="490" spans="1:5" s="5" customFormat="1" x14ac:dyDescent="0.3">
      <c r="A490" s="4"/>
      <c r="C490" s="15"/>
      <c r="D490" s="16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5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B498" s="20"/>
      <c r="C498" s="15"/>
      <c r="D498" s="15"/>
      <c r="E498" s="26"/>
    </row>
    <row r="499" spans="1:5" s="5" customFormat="1" x14ac:dyDescent="0.3">
      <c r="A499" s="4"/>
      <c r="B499" s="22"/>
      <c r="C499" s="18"/>
      <c r="D499" s="15"/>
      <c r="E499" s="26"/>
    </row>
    <row r="500" spans="1:5" s="5" customFormat="1" x14ac:dyDescent="0.3">
      <c r="A500" s="4"/>
      <c r="B500" s="22"/>
      <c r="C500" s="18"/>
      <c r="D500" s="18"/>
      <c r="E500" s="26"/>
    </row>
    <row r="501" spans="1:5" s="5" customFormat="1" x14ac:dyDescent="0.3">
      <c r="A501" s="4"/>
      <c r="C501" s="15"/>
      <c r="D501" s="18"/>
      <c r="E501" s="26"/>
    </row>
    <row r="502" spans="1:5" s="5" customFormat="1" x14ac:dyDescent="0.3">
      <c r="A502" s="4"/>
      <c r="B502"/>
      <c r="C502" s="15"/>
      <c r="D502" s="15"/>
      <c r="E502" s="26"/>
    </row>
    <row r="503" spans="1:5" s="5" customFormat="1" x14ac:dyDescent="0.3">
      <c r="A503" s="4"/>
      <c r="C503" s="15"/>
      <c r="D503" s="15"/>
      <c r="E503" s="26"/>
    </row>
    <row r="504" spans="1:5" s="5" customFormat="1" x14ac:dyDescent="0.3">
      <c r="A504" s="4"/>
      <c r="C504" s="15"/>
      <c r="D504" s="16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5"/>
      <c r="E506" s="26"/>
    </row>
    <row r="507" spans="1:5" s="5" customFormat="1" x14ac:dyDescent="0.3">
      <c r="A507" s="4"/>
      <c r="C507" s="15"/>
      <c r="D507" s="15"/>
      <c r="E507" s="26"/>
    </row>
    <row r="508" spans="1:5" x14ac:dyDescent="0.3">
      <c r="A508" s="4"/>
      <c r="B508" s="5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ht="16.5" x14ac:dyDescent="0.3">
      <c r="A515" s="4"/>
      <c r="D515" s="15"/>
      <c r="E515" s="26"/>
    </row>
    <row r="516" spans="1:5" ht="16.5" x14ac:dyDescent="0.3"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</sheetData>
  <mergeCells count="4">
    <mergeCell ref="G189:H189"/>
    <mergeCell ref="I189:J189"/>
    <mergeCell ref="K189:L189"/>
    <mergeCell ref="M189:N189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8" zoomScaleNormal="100" workbookViewId="0">
      <selection activeCell="C22" sqref="C22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8"/>
    </row>
    <row r="4" spans="1:13" ht="24.75" customHeight="1" thickBot="1" x14ac:dyDescent="0.25">
      <c r="A4" s="294"/>
      <c r="B4" s="295"/>
      <c r="C4" s="295"/>
      <c r="D4" s="295"/>
      <c r="E4" s="295"/>
      <c r="F4" s="295"/>
      <c r="G4" s="295"/>
      <c r="H4" s="295"/>
      <c r="I4" s="295"/>
    </row>
    <row r="5" spans="1:13" ht="26.25" thickBot="1" x14ac:dyDescent="0.25">
      <c r="A5" s="102"/>
      <c r="B5" s="247" t="s">
        <v>13</v>
      </c>
      <c r="C5" s="192" t="s">
        <v>68</v>
      </c>
      <c r="D5" s="142" t="s">
        <v>14</v>
      </c>
      <c r="E5" s="248" t="s">
        <v>3</v>
      </c>
      <c r="F5" s="103" t="s">
        <v>47</v>
      </c>
      <c r="G5" s="104" t="s">
        <v>45</v>
      </c>
      <c r="H5" s="249" t="s">
        <v>36</v>
      </c>
      <c r="I5" s="250" t="s">
        <v>48</v>
      </c>
    </row>
    <row r="6" spans="1:13" ht="26.25" thickBot="1" x14ac:dyDescent="0.25">
      <c r="A6" s="132" t="s">
        <v>81</v>
      </c>
      <c r="B6" s="133"/>
      <c r="C6" s="133"/>
      <c r="D6" s="134"/>
      <c r="E6" s="135">
        <f>'CAJA SAN JUAN'!E2</f>
        <v>192457.75242523802</v>
      </c>
      <c r="F6" s="135">
        <f>'CAJA SAN JUAN'!G2</f>
        <v>105625</v>
      </c>
      <c r="G6" s="136">
        <f>'CAJA SAN JUAN'!I2</f>
        <v>0</v>
      </c>
      <c r="H6" s="137">
        <f>'CAJA SAN JUAN'!K2</f>
        <v>0</v>
      </c>
      <c r="I6" s="164">
        <f>'CAJA SAN JUAN'!M2</f>
        <v>254990.84999999998</v>
      </c>
    </row>
    <row r="7" spans="1:13" ht="15.75" thickBot="1" x14ac:dyDescent="0.35">
      <c r="A7" s="95" t="s">
        <v>15</v>
      </c>
      <c r="B7" s="126">
        <f>SUM('CAJA SAN JUAN'!C7:C17)</f>
        <v>230208.55</v>
      </c>
      <c r="C7" s="193">
        <f>SUM('CAJA SAN JUAN'!C19:C20)</f>
        <v>11619.37</v>
      </c>
      <c r="D7" s="143">
        <f>SUM('CAJA SAN JUAN'!D5:D6)+'CAJA SAN JUAN'!D18</f>
        <v>244720.08000000002</v>
      </c>
      <c r="E7" s="128">
        <f>+B7+C7-D7+E6-F7</f>
        <v>189565.59242523799</v>
      </c>
      <c r="F7" s="96"/>
      <c r="G7" s="97"/>
      <c r="H7" s="116"/>
      <c r="I7" s="257">
        <f>'CAJA SAN JUAN'!M4</f>
        <v>15746.56</v>
      </c>
      <c r="J7" s="188"/>
    </row>
    <row r="8" spans="1:13" ht="15.75" thickBot="1" x14ac:dyDescent="0.35">
      <c r="A8" s="95" t="s">
        <v>16</v>
      </c>
      <c r="B8" s="126">
        <f>SUM('CAJA SAN JUAN'!C21:C30)</f>
        <v>170997.2</v>
      </c>
      <c r="C8" s="194">
        <f>SUM('CAJA SAN JUAN'!C32:C33)</f>
        <v>10344.25</v>
      </c>
      <c r="D8" s="144">
        <f>SUM('CAJA SAN JUAN'!D21:D22)+'CAJA SAN JUAN'!D31</f>
        <v>293971.92</v>
      </c>
      <c r="E8" s="128">
        <f>+B8+C8-D8+E7-F8</f>
        <v>76935.12242523802</v>
      </c>
      <c r="F8" s="96"/>
      <c r="G8" s="98"/>
      <c r="H8" s="117"/>
      <c r="I8" s="257">
        <f>'CAJA SAN JUAN'!M28</f>
        <v>18172.79</v>
      </c>
      <c r="J8" s="188"/>
    </row>
    <row r="9" spans="1:13" ht="15.75" thickBot="1" x14ac:dyDescent="0.35">
      <c r="A9" s="95" t="s">
        <v>17</v>
      </c>
      <c r="B9" s="126">
        <f>SUM('CAJA SAN JUAN'!C34:C42)</f>
        <v>173172.78</v>
      </c>
      <c r="C9" s="194">
        <f>SUM('CAJA SAN JUAN'!C44:C45)</f>
        <v>26584.32</v>
      </c>
      <c r="D9" s="144">
        <f>SUM('CAJA SAN JUAN'!D35:D36)+'CAJA SAN JUAN'!D43</f>
        <v>238178.82</v>
      </c>
      <c r="E9" s="128">
        <f t="shared" ref="E9:E18" si="0">+B9+C9-D9+E8-F9</f>
        <v>38513.402425238019</v>
      </c>
      <c r="F9" s="96"/>
      <c r="G9" s="98"/>
      <c r="H9" s="118"/>
      <c r="I9" s="257">
        <f>'CAJA SAN JUAN'!M54</f>
        <v>23658.98</v>
      </c>
      <c r="J9" s="188"/>
    </row>
    <row r="10" spans="1:13" ht="15.75" thickBot="1" x14ac:dyDescent="0.35">
      <c r="A10" s="95" t="s">
        <v>18</v>
      </c>
      <c r="B10" s="126">
        <f>SUM('CAJA SAN JUAN'!C46:C60)</f>
        <v>330443.74</v>
      </c>
      <c r="C10" s="194">
        <f>SUM('CAJA SAN JUAN'!C62:C63)</f>
        <v>14742.769999999999</v>
      </c>
      <c r="D10" s="144">
        <f>SUM('CAJA SAN JUAN'!D49:D50)+'CAJA SAN JUAN'!D61</f>
        <v>314365.26</v>
      </c>
      <c r="E10" s="128">
        <f t="shared" si="0"/>
        <v>69334.652425238019</v>
      </c>
      <c r="F10" s="96"/>
      <c r="G10" s="98"/>
      <c r="H10" s="119"/>
      <c r="I10" s="257"/>
      <c r="J10" s="188"/>
    </row>
    <row r="11" spans="1:13" ht="15.75" thickBot="1" x14ac:dyDescent="0.35">
      <c r="A11" s="95" t="s">
        <v>19</v>
      </c>
      <c r="B11" s="126">
        <f>SUM('CAJA SAN JUAN'!C64:C73)</f>
        <v>243219.68</v>
      </c>
      <c r="C11" s="194">
        <f>SUM('CAJA SAN JUAN'!C75:C76)</f>
        <v>146252.86363636365</v>
      </c>
      <c r="D11" s="144">
        <f>SUM('CAJA SAN JUAN'!D66:D67)+'CAJA SAN JUAN'!D74</f>
        <v>336174.3</v>
      </c>
      <c r="E11" s="128">
        <f t="shared" si="0"/>
        <v>122632.89606160167</v>
      </c>
      <c r="F11" s="96"/>
      <c r="G11" s="98"/>
      <c r="H11" s="119"/>
      <c r="I11" s="257">
        <f>'CAJA SAN JUAN'!M78</f>
        <v>27904.29</v>
      </c>
      <c r="J11" s="188"/>
    </row>
    <row r="12" spans="1:13" ht="15.75" thickBot="1" x14ac:dyDescent="0.35">
      <c r="A12" s="95" t="s">
        <v>20</v>
      </c>
      <c r="B12" s="126">
        <f>SUM('CAJA SAN JUAN'!C77:C92)</f>
        <v>419468.28</v>
      </c>
      <c r="C12" s="194">
        <f>SUM('CAJA SAN JUAN'!C94:C95)</f>
        <v>0</v>
      </c>
      <c r="D12" s="144">
        <f>SUM('CAJA SAN JUAN'!D81:D82)+'CAJA SAN JUAN'!D93</f>
        <v>309700</v>
      </c>
      <c r="E12" s="128">
        <f t="shared" si="0"/>
        <v>232401.1760616017</v>
      </c>
      <c r="F12" s="96"/>
      <c r="G12" s="98"/>
      <c r="H12" s="119"/>
      <c r="I12" s="257"/>
      <c r="J12" s="188"/>
    </row>
    <row r="13" spans="1:13" ht="15.75" thickBot="1" x14ac:dyDescent="0.35">
      <c r="A13" s="95" t="s">
        <v>21</v>
      </c>
      <c r="B13" s="126">
        <f>SUM('CAJA SAN JUAN'!C96:C99)</f>
        <v>0</v>
      </c>
      <c r="C13" s="194"/>
      <c r="D13" s="144">
        <f>SUM('CAJA SAN JUAN'!D92:D93)</f>
        <v>0</v>
      </c>
      <c r="E13" s="128">
        <f t="shared" si="0"/>
        <v>232401.1760616017</v>
      </c>
      <c r="F13" s="96"/>
      <c r="G13" s="98"/>
      <c r="H13" s="119"/>
      <c r="I13" s="257"/>
    </row>
    <row r="14" spans="1:13" ht="15.75" thickBot="1" x14ac:dyDescent="0.35">
      <c r="A14" s="95" t="s">
        <v>22</v>
      </c>
      <c r="B14" s="126">
        <f>SUM('CAJA SAN JUAN'!C103:C113)</f>
        <v>0</v>
      </c>
      <c r="C14" s="194"/>
      <c r="D14" s="144">
        <f>SUM('CAJA SAN JUAN'!D107:D108)</f>
        <v>0</v>
      </c>
      <c r="E14" s="128">
        <f t="shared" si="0"/>
        <v>232401.1760616017</v>
      </c>
      <c r="F14" s="96"/>
      <c r="G14" s="98"/>
      <c r="H14" s="119"/>
      <c r="I14" s="257"/>
    </row>
    <row r="15" spans="1:13" ht="15.75" thickBot="1" x14ac:dyDescent="0.35">
      <c r="A15" s="95" t="s">
        <v>23</v>
      </c>
      <c r="B15" s="126">
        <f>SUM('CAJA SAN JUAN'!C117:C128)</f>
        <v>0</v>
      </c>
      <c r="C15" s="194"/>
      <c r="D15" s="144">
        <f>SUM('CAJA SAN JUAN'!D119:D120)</f>
        <v>0</v>
      </c>
      <c r="E15" s="128">
        <f t="shared" si="0"/>
        <v>232401.1760616017</v>
      </c>
      <c r="F15" s="96"/>
      <c r="G15" s="98"/>
      <c r="H15" s="119"/>
      <c r="I15" s="257"/>
    </row>
    <row r="16" spans="1:13" ht="15.75" thickBot="1" x14ac:dyDescent="0.35">
      <c r="A16" s="95" t="s">
        <v>24</v>
      </c>
      <c r="B16" s="126">
        <f>SUM('CAJA SAN JUAN'!C133:C145)</f>
        <v>0</v>
      </c>
      <c r="C16" s="194"/>
      <c r="D16" s="144">
        <f>SUM('CAJA SAN JUAN'!D135:D136)</f>
        <v>0</v>
      </c>
      <c r="E16" s="128">
        <f t="shared" si="0"/>
        <v>232401.1760616017</v>
      </c>
      <c r="F16" s="96"/>
      <c r="G16" s="98"/>
      <c r="H16" s="119"/>
      <c r="I16" s="257"/>
    </row>
    <row r="17" spans="1:9" ht="15.75" thickBot="1" x14ac:dyDescent="0.35">
      <c r="A17" s="95" t="s">
        <v>25</v>
      </c>
      <c r="B17" s="126">
        <f>SUM('CAJA SAN JUAN'!C149:C159)</f>
        <v>0</v>
      </c>
      <c r="C17" s="194"/>
      <c r="D17" s="144">
        <f>SUM('CAJA SAN JUAN'!D151:D152)</f>
        <v>0</v>
      </c>
      <c r="E17" s="128">
        <f t="shared" si="0"/>
        <v>232401.1760616017</v>
      </c>
      <c r="F17" s="180"/>
      <c r="G17" s="181"/>
      <c r="H17" s="182"/>
      <c r="I17" s="257"/>
    </row>
    <row r="18" spans="1:9" ht="15.75" thickBot="1" x14ac:dyDescent="0.35">
      <c r="A18" s="95" t="s">
        <v>26</v>
      </c>
      <c r="B18" s="126">
        <f>SUM('CAJA SAN JUAN'!C163:C178)</f>
        <v>0</v>
      </c>
      <c r="C18" s="195"/>
      <c r="D18" s="145">
        <f>SUM('CAJA SAN JUAN'!D164:D165)</f>
        <v>0</v>
      </c>
      <c r="E18" s="128">
        <f t="shared" si="0"/>
        <v>232401.1760616017</v>
      </c>
      <c r="F18" s="96"/>
      <c r="G18" s="98"/>
      <c r="H18" s="119"/>
      <c r="I18" s="257"/>
    </row>
    <row r="19" spans="1:9" ht="26.25" thickBot="1" x14ac:dyDescent="0.25">
      <c r="A19" s="101" t="s">
        <v>82</v>
      </c>
      <c r="B19" s="251">
        <f>SUM(B6:B18)</f>
        <v>1567510.23</v>
      </c>
      <c r="C19" s="252">
        <f>SUM(C6:C18)</f>
        <v>209543.57363636364</v>
      </c>
      <c r="D19" s="253">
        <f>SUM(D6:D18)</f>
        <v>1737110.3800000001</v>
      </c>
      <c r="E19" s="254">
        <f>E18</f>
        <v>232401.1760616017</v>
      </c>
      <c r="F19" s="99">
        <f>SUM(F6:F18)</f>
        <v>105625</v>
      </c>
      <c r="G19" s="100">
        <f>SUM(G6:G18)</f>
        <v>0</v>
      </c>
      <c r="H19" s="255">
        <f>SUM(H6:H18)</f>
        <v>0</v>
      </c>
      <c r="I19" s="256">
        <f>SUM(I6:I18)</f>
        <v>340473.46999999991</v>
      </c>
    </row>
    <row r="20" spans="1:9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7"/>
  <sheetViews>
    <sheetView workbookViewId="0">
      <selection activeCell="C8" sqref="C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2B100-573E-4C57-BEDB-97CC087A5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4109C-A582-4B10-82D4-70C1B831AB67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ab81fe37-2b7c-4715-8ad9-b6463c63c8f7"/>
    <ds:schemaRef ds:uri="c283789d-a58a-43ff-9492-16dcb6d1c0a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2013-10-10T17:45:58Z</cp:lastPrinted>
  <dcterms:created xsi:type="dcterms:W3CDTF">2010-01-14T12:37:43Z</dcterms:created>
  <dcterms:modified xsi:type="dcterms:W3CDTF">2023-01-04T14:51:09Z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