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20" documentId="14_{3783AA7C-CEFC-4EDD-985E-477E304605A3}" xr6:coauthVersionLast="47" xr6:coauthVersionMax="47" xr10:uidLastSave="{5282E38A-095C-4D7B-A13B-CA09B1EB19D8}"/>
  <bookViews>
    <workbookView xWindow="-120" yWindow="-120" windowWidth="20730" windowHeight="11160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B10" i="3"/>
  <c r="B9" i="3"/>
  <c r="D9" i="3"/>
  <c r="C9" i="3"/>
  <c r="D11" i="3"/>
  <c r="C53" i="2"/>
  <c r="I9" i="3"/>
  <c r="E205" i="2"/>
  <c r="C37" i="2" l="1"/>
  <c r="D8" i="3"/>
  <c r="C8" i="3"/>
  <c r="B8" i="3"/>
  <c r="I8" i="3"/>
  <c r="E204" i="2"/>
  <c r="B7" i="3"/>
  <c r="C20" i="2"/>
  <c r="C7" i="3" s="1"/>
  <c r="C19" i="3" l="1"/>
  <c r="D18" i="2"/>
  <c r="D7" i="3" s="1"/>
  <c r="E191" i="2" l="1"/>
  <c r="H6" i="3"/>
  <c r="H19" i="3" s="1"/>
  <c r="G6" i="3"/>
  <c r="G19" i="3" s="1"/>
  <c r="F6" i="3"/>
  <c r="F19" i="3" s="1"/>
  <c r="E6" i="3"/>
  <c r="E7" i="3" s="1"/>
  <c r="E8" i="3" s="1"/>
  <c r="I7" i="3"/>
  <c r="I6" i="3"/>
  <c r="E203" i="2"/>
  <c r="P2" i="2"/>
  <c r="D18" i="3"/>
  <c r="D17" i="3"/>
  <c r="D16" i="3"/>
  <c r="D15" i="3"/>
  <c r="D14" i="3"/>
  <c r="D13" i="3"/>
  <c r="D12" i="3"/>
  <c r="B18" i="3"/>
  <c r="B17" i="3"/>
  <c r="B16" i="3"/>
  <c r="B11" i="3"/>
  <c r="B15" i="3"/>
  <c r="B14" i="3"/>
  <c r="B13" i="3"/>
  <c r="B12" i="3"/>
  <c r="K20" i="3"/>
  <c r="E194" i="2"/>
  <c r="E193" i="2"/>
  <c r="N191" i="2"/>
  <c r="L191" i="2"/>
  <c r="K191" i="2"/>
  <c r="J191" i="2"/>
  <c r="H191" i="2"/>
  <c r="G191" i="2"/>
  <c r="I191" i="2"/>
  <c r="E2" i="2"/>
  <c r="E4" i="2" s="1"/>
  <c r="E5" i="2" s="1"/>
  <c r="E6" i="2" s="1"/>
  <c r="E7" i="2" s="1"/>
  <c r="E8" i="2" s="1"/>
  <c r="E9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E12" i="3" s="1"/>
  <c r="E13" i="3" s="1"/>
  <c r="E14" i="3" s="1"/>
  <c r="E15" i="3" s="1"/>
  <c r="E16" i="3" s="1"/>
  <c r="E17" i="3" s="1"/>
  <c r="E18" i="3" s="1"/>
  <c r="I19" i="3"/>
  <c r="G192" i="2"/>
  <c r="I192" i="2"/>
  <c r="E197" i="2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B19" i="3"/>
  <c r="M191" i="2"/>
  <c r="M192" i="2" s="1"/>
  <c r="K192" i="2"/>
  <c r="E200" i="2" s="1"/>
  <c r="E195" i="2"/>
  <c r="E207" i="2"/>
  <c r="Q106" i="1"/>
  <c r="Q51" i="1"/>
  <c r="C6" i="1"/>
  <c r="C26" i="1" s="1"/>
  <c r="D27" i="1" s="1"/>
  <c r="E23" i="2" l="1"/>
  <c r="E24" i="2" s="1"/>
  <c r="E25" i="2" s="1"/>
  <c r="E26" i="2" s="1"/>
  <c r="E27" i="2" s="1"/>
  <c r="E28" i="2" s="1"/>
  <c r="E29" i="2" s="1"/>
  <c r="E30" i="2" s="1"/>
  <c r="E31" i="2" s="1"/>
  <c r="D19" i="3"/>
  <c r="E19" i="3"/>
  <c r="E32" i="2" l="1"/>
  <c r="E33" i="2" s="1"/>
  <c r="E34" i="2" s="1"/>
  <c r="E35" i="2" s="1"/>
  <c r="E36" i="2" s="1"/>
  <c r="E37" i="2" s="1"/>
  <c r="E38" i="2" s="1"/>
  <c r="E39" i="2" s="1"/>
  <c r="E40" i="2" s="1"/>
  <c r="E41" i="2" s="1"/>
  <c r="E42" i="2" l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l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</calcChain>
</file>

<file path=xl/sharedStrings.xml><?xml version="1.0" encoding="utf-8"?>
<sst xmlns="http://schemas.openxmlformats.org/spreadsheetml/2006/main" count="217" uniqueCount="110">
  <si>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</si>
  <si>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</si>
  <si>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</si>
  <si>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</si>
  <si>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</si>
  <si>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</si>
  <si>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</si>
  <si>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</si>
  <si>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</si>
  <si>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</si>
  <si>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</si>
  <si>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</si>
  <si>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</si>
  <si>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</si>
  <si>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</si>
  <si>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DESE TECHNOLOGIES ARGENTINA S.A.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</si>
  <si>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</si>
  <si>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</si>
  <si>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</si>
  <si>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</si>
  <si>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</si>
  <si>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</si>
  <si>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</si>
  <si>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</si>
  <si>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2021</t>
  </si>
  <si>
    <t>Cobrado 2021</t>
  </si>
  <si>
    <t>FUNDASUR (Fund P/el Desarrollo Tecnológico)</t>
  </si>
  <si>
    <t>COBRANZAS</t>
  </si>
  <si>
    <t xml:space="preserve">TOTAL </t>
  </si>
  <si>
    <t>CATTANEO LUIS E.(Velostar)</t>
  </si>
  <si>
    <t>COMPEL COMPUTACIÓN ELECTRONICA SRL</t>
  </si>
  <si>
    <t>COOPERATIVA DE ELECT LTDA PEDRO LURO</t>
  </si>
  <si>
    <t>FERNANDO ALARCON</t>
  </si>
  <si>
    <t>LACALLE</t>
  </si>
  <si>
    <t>NODOCOOP FEDERACIÓN DE COOPERATIVAS LIMITADA</t>
  </si>
  <si>
    <t>TOTAL</t>
  </si>
  <si>
    <t>adeuda 30/06/2021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</si>
  <si>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</si>
  <si>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</si>
  <si>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</si>
  <si>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</si>
  <si>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</si>
  <si>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</si>
  <si>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Intereces plazo fijo en $</t>
  </si>
  <si>
    <t>Tecoar SA</t>
  </si>
  <si>
    <t>ISP Group SRL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</si>
  <si>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</si>
  <si>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</si>
  <si>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</si>
  <si>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</si>
  <si>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</si>
  <si>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</si>
  <si>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 xml:space="preserve">   Gtos dir Julio 2021</t>
  </si>
  <si>
    <t xml:space="preserve">   Gtos indir Julio 2021</t>
  </si>
  <si>
    <t>Saldo 30 de Junio 2021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</si>
  <si>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</si>
  <si>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</si>
  <si>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</si>
  <si>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</si>
  <si>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</si>
  <si>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</si>
  <si>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</si>
  <si>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</si>
  <si>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</si>
  <si>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</si>
  <si>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</si>
  <si>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</si>
  <si>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</si>
  <si>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</si>
  <si>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</si>
  <si>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</si>
  <si>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</si>
  <si>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</si>
  <si>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Facturado 2022</t>
  </si>
  <si>
    <t>Cobrado 2022</t>
  </si>
  <si>
    <t>Bvnet SA</t>
  </si>
  <si>
    <t>Cattaneo Luis</t>
  </si>
  <si>
    <t>CELDA- Cooperativa De Servicios Eléctricos, Obras Y Servicios Públicos, Asistenciales Y Crédito, Vivienda Y Consumo De Darregueira Limitada</t>
  </si>
  <si>
    <t>Compel Computación Electrónica SRL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</si>
  <si>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</si>
  <si>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Dese Technologies Argentina S.A.</t>
  </si>
  <si>
    <t>Eternet SRL</t>
  </si>
  <si>
    <t>Fernando Alarcon</t>
  </si>
  <si>
    <t>Lacalle José G</t>
  </si>
  <si>
    <t>Nodocoop Federación de Coop Ltda</t>
  </si>
  <si>
    <t>Silica Networks Argentina SA</t>
  </si>
  <si>
    <t>Velocom Argentina SA</t>
  </si>
  <si>
    <t>Fundacion del Sur para el Desarrollo Tecn (Fundasur)</t>
  </si>
  <si>
    <t>Universidad Nacional del Sur (UNS)</t>
  </si>
  <si>
    <t>debito</t>
  </si>
  <si>
    <t>Saldo 30/06/2021</t>
  </si>
  <si>
    <t>SALDO TOTAL AL 30.06.2022</t>
  </si>
  <si>
    <t xml:space="preserve">Coop de Elec Ltda de Pedro Luro </t>
  </si>
  <si>
    <t>Plazo fijo en $ se renovó con $7.037,64 de la caja (300.000)</t>
  </si>
  <si>
    <t xml:space="preserve">   Gtos dir Agosto 2021</t>
  </si>
  <si>
    <t xml:space="preserve">   Gtos indir Agosto 2021</t>
  </si>
  <si>
    <t>Crédito Fiscal</t>
  </si>
  <si>
    <t>Iva Debito Fiscal Julio 2021</t>
  </si>
  <si>
    <t>Iva Credito Fiscal Directos Julio 2021</t>
  </si>
  <si>
    <t>Iva Credito Fiscal Indirectos Julio 2021</t>
  </si>
  <si>
    <t>Iva Debito Fiscal Agosto 2021</t>
  </si>
  <si>
    <t>Iva Credito Fiscal Directos Agosto 2021</t>
  </si>
  <si>
    <t>Iva Credito Fiscal Indirectos Agosto 2021</t>
  </si>
  <si>
    <t xml:space="preserve">   Gtos dir Septiembre 2021</t>
  </si>
  <si>
    <t xml:space="preserve">   Gtos indir Septiembre 2021</t>
  </si>
  <si>
    <t>Iva Debito Fiscal Septiembre 2021</t>
  </si>
  <si>
    <t>Iva Credito Fiscal Directos Septiembre 2021</t>
  </si>
  <si>
    <t>Iva Credito Fiscal Indirectos Septiembre 2021</t>
  </si>
  <si>
    <t xml:space="preserve">   Gtos dir Octubre 2021</t>
  </si>
  <si>
    <t xml:space="preserve">   Gtos indir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</si>
</sst>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7030A0"/>
      <name val="Bookman Old Style"/>
      <family val="1"/>
    </font>
    <font>
      <sz val="10"/>
      <color rgb="FF7030A0"/>
      <name val="Arial"/>
      <family val="2"/>
    </font>
    <font>
      <b/>
      <sz val="10"/>
      <color rgb="FF7030A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3" fillId="2" borderId="13" xfId="0" applyNumberFormat="1" applyFont="1" applyFill="1" applyBorder="1"/>
    <xf numFmtId="164" fontId="9" fillId="0" borderId="0" xfId="0" applyNumberFormat="1" applyFont="1"/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10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5" fillId="3" borderId="0" xfId="1" applyFont="1" applyFill="1" applyAlignment="1" applyProtection="1">
      <alignment horizontal="center"/>
      <protection locked="0"/>
    </xf>
    <xf numFmtId="0" fontId="4" fillId="3" borderId="0" xfId="1" applyFont="1" applyFill="1" applyProtection="1">
      <protection locked="0"/>
    </xf>
    <xf numFmtId="165" fontId="11" fillId="3" borderId="0" xfId="0" applyNumberFormat="1" applyFont="1" applyFill="1"/>
    <xf numFmtId="165" fontId="6" fillId="3" borderId="0" xfId="0" applyNumberFormat="1" applyFont="1" applyFill="1"/>
    <xf numFmtId="165" fontId="4" fillId="0" borderId="0" xfId="0" applyNumberFormat="1" applyFont="1"/>
    <xf numFmtId="165" fontId="11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166" fontId="11" fillId="2" borderId="3" xfId="0" applyNumberFormat="1" applyFont="1" applyFill="1" applyBorder="1"/>
    <xf numFmtId="166" fontId="13" fillId="2" borderId="3" xfId="0" applyNumberFormat="1" applyFont="1" applyFill="1" applyBorder="1"/>
    <xf numFmtId="165" fontId="3" fillId="4" borderId="3" xfId="0" applyNumberFormat="1" applyFont="1" applyFill="1" applyBorder="1"/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4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10" fillId="0" borderId="21" xfId="0" applyNumberFormat="1" applyFont="1" applyBorder="1" applyAlignment="1">
      <alignment horizontal="center"/>
    </xf>
    <xf numFmtId="166" fontId="0" fillId="0" borderId="0" xfId="0" applyNumberFormat="1"/>
    <xf numFmtId="166" fontId="10" fillId="0" borderId="0" xfId="0" applyNumberFormat="1" applyFont="1"/>
    <xf numFmtId="0" fontId="0" fillId="5" borderId="22" xfId="0" applyFill="1" applyBorder="1"/>
    <xf numFmtId="0" fontId="15" fillId="5" borderId="23" xfId="0" applyFont="1" applyFill="1" applyBorder="1"/>
    <xf numFmtId="166" fontId="0" fillId="5" borderId="23" xfId="0" applyNumberFormat="1" applyFill="1" applyBorder="1"/>
    <xf numFmtId="166" fontId="10" fillId="5" borderId="23" xfId="0" applyNumberFormat="1" applyFont="1" applyFill="1" applyBorder="1"/>
    <xf numFmtId="0" fontId="0" fillId="5" borderId="25" xfId="0" applyFill="1" applyBorder="1"/>
    <xf numFmtId="0" fontId="15" fillId="5" borderId="26" xfId="0" applyFont="1" applyFill="1" applyBorder="1"/>
    <xf numFmtId="166" fontId="0" fillId="5" borderId="26" xfId="0" applyNumberFormat="1" applyFill="1" applyBorder="1"/>
    <xf numFmtId="166" fontId="10" fillId="5" borderId="26" xfId="0" applyNumberFormat="1" applyFont="1" applyFill="1" applyBorder="1"/>
    <xf numFmtId="14" fontId="10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10" fillId="0" borderId="26" xfId="0" applyNumberFormat="1" applyFont="1" applyBorder="1"/>
    <xf numFmtId="165" fontId="10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10" fillId="6" borderId="0" xfId="0" applyFont="1" applyFill="1" applyAlignment="1" applyProtection="1">
      <alignment horizontal="left"/>
      <protection locked="0"/>
    </xf>
    <xf numFmtId="14" fontId="10" fillId="6" borderId="0" xfId="0" applyNumberFormat="1" applyFont="1" applyFill="1"/>
    <xf numFmtId="165" fontId="10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10" fillId="6" borderId="0" xfId="0" applyNumberFormat="1" applyFont="1" applyFill="1"/>
    <xf numFmtId="165" fontId="3" fillId="6" borderId="19" xfId="0" applyNumberFormat="1" applyFont="1" applyFill="1" applyBorder="1"/>
    <xf numFmtId="14" fontId="10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10" fillId="0" borderId="0" xfId="0" applyNumberFormat="1" applyFont="1"/>
    <xf numFmtId="165" fontId="3" fillId="5" borderId="3" xfId="0" applyNumberFormat="1" applyFont="1" applyFill="1" applyBorder="1"/>
    <xf numFmtId="14" fontId="16" fillId="7" borderId="0" xfId="0" applyNumberFormat="1" applyFont="1" applyFill="1"/>
    <xf numFmtId="0" fontId="16" fillId="7" borderId="0" xfId="0" applyFont="1" applyFill="1"/>
    <xf numFmtId="165" fontId="17" fillId="7" borderId="0" xfId="0" applyNumberFormat="1" applyFont="1" applyFill="1" applyAlignment="1">
      <alignment horizontal="center" wrapText="1"/>
    </xf>
    <xf numFmtId="165" fontId="18" fillId="7" borderId="0" xfId="0" applyNumberFormat="1" applyFont="1" applyFill="1" applyAlignment="1">
      <alignment horizontal="center"/>
    </xf>
    <xf numFmtId="164" fontId="16" fillId="7" borderId="0" xfId="0" applyNumberFormat="1" applyFont="1" applyFill="1" applyAlignment="1">
      <alignment horizontal="center"/>
    </xf>
    <xf numFmtId="168" fontId="0" fillId="0" borderId="0" xfId="0" applyNumberFormat="1"/>
    <xf numFmtId="165" fontId="19" fillId="8" borderId="3" xfId="0" applyNumberFormat="1" applyFont="1" applyFill="1" applyBorder="1" applyAlignment="1">
      <alignment horizontal="center"/>
    </xf>
    <xf numFmtId="165" fontId="20" fillId="8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65" fontId="20" fillId="9" borderId="3" xfId="0" applyNumberFormat="1" applyFont="1" applyFill="1" applyBorder="1" applyAlignment="1">
      <alignment horizontal="center"/>
    </xf>
    <xf numFmtId="165" fontId="19" fillId="10" borderId="3" xfId="0" applyNumberFormat="1" applyFont="1" applyFill="1" applyBorder="1" applyAlignment="1">
      <alignment horizontal="center"/>
    </xf>
    <xf numFmtId="165" fontId="20" fillId="10" borderId="3" xfId="0" applyNumberFormat="1" applyFont="1" applyFill="1" applyBorder="1" applyAlignment="1">
      <alignment horizontal="center"/>
    </xf>
    <xf numFmtId="14" fontId="21" fillId="11" borderId="0" xfId="0" applyNumberFormat="1" applyFont="1" applyFill="1"/>
    <xf numFmtId="0" fontId="5" fillId="11" borderId="0" xfId="0" applyFont="1" applyFill="1"/>
    <xf numFmtId="164" fontId="22" fillId="11" borderId="0" xfId="0" applyNumberFormat="1" applyFont="1" applyFill="1"/>
    <xf numFmtId="165" fontId="5" fillId="11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3" fillId="5" borderId="0" xfId="0" applyFont="1" applyFill="1"/>
    <xf numFmtId="169" fontId="24" fillId="5" borderId="0" xfId="0" applyNumberFormat="1" applyFont="1" applyFill="1"/>
    <xf numFmtId="165" fontId="24" fillId="5" borderId="0" xfId="0" applyNumberFormat="1" applyFont="1" applyFill="1"/>
    <xf numFmtId="164" fontId="24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5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1" fillId="3" borderId="0" xfId="0" applyNumberFormat="1" applyFont="1" applyFill="1"/>
    <xf numFmtId="165" fontId="0" fillId="12" borderId="30" xfId="0" applyNumberFormat="1" applyFill="1" applyBorder="1"/>
    <xf numFmtId="165" fontId="28" fillId="12" borderId="31" xfId="0" applyNumberFormat="1" applyFont="1" applyFill="1" applyBorder="1"/>
    <xf numFmtId="165" fontId="0" fillId="13" borderId="30" xfId="0" applyNumberFormat="1" applyFill="1" applyBorder="1"/>
    <xf numFmtId="165" fontId="0" fillId="13" borderId="31" xfId="0" applyNumberFormat="1" applyFill="1" applyBorder="1"/>
    <xf numFmtId="170" fontId="0" fillId="14" borderId="34" xfId="0" applyNumberFormat="1" applyFill="1" applyBorder="1"/>
    <xf numFmtId="170" fontId="0" fillId="14" borderId="31" xfId="0" applyNumberFormat="1" applyFill="1" applyBorder="1"/>
    <xf numFmtId="165" fontId="5" fillId="15" borderId="30" xfId="0" applyNumberFormat="1" applyFont="1" applyFill="1" applyBorder="1"/>
    <xf numFmtId="165" fontId="5" fillId="15" borderId="31" xfId="0" applyNumberFormat="1" applyFont="1" applyFill="1" applyBorder="1"/>
    <xf numFmtId="165" fontId="0" fillId="12" borderId="31" xfId="0" applyNumberFormat="1" applyFill="1" applyBorder="1"/>
    <xf numFmtId="165" fontId="28" fillId="13" borderId="31" xfId="0" applyNumberFormat="1" applyFont="1" applyFill="1" applyBorder="1"/>
    <xf numFmtId="170" fontId="0" fillId="14" borderId="30" xfId="0" applyNumberFormat="1" applyFill="1" applyBorder="1"/>
    <xf numFmtId="14" fontId="21" fillId="3" borderId="0" xfId="0" applyNumberFormat="1" applyFont="1" applyFill="1"/>
    <xf numFmtId="0" fontId="5" fillId="3" borderId="0" xfId="0" applyFont="1" applyFill="1"/>
    <xf numFmtId="165" fontId="21" fillId="3" borderId="0" xfId="0" applyNumberFormat="1" applyFont="1" applyFill="1"/>
    <xf numFmtId="164" fontId="21" fillId="16" borderId="0" xfId="0" applyNumberFormat="1" applyFont="1" applyFill="1"/>
    <xf numFmtId="14" fontId="21" fillId="12" borderId="0" xfId="0" applyNumberFormat="1" applyFont="1" applyFill="1"/>
    <xf numFmtId="165" fontId="21" fillId="12" borderId="0" xfId="0" applyNumberFormat="1" applyFont="1" applyFill="1"/>
    <xf numFmtId="0" fontId="28" fillId="0" borderId="0" xfId="0" applyFont="1"/>
    <xf numFmtId="14" fontId="21" fillId="15" borderId="0" xfId="0" applyNumberFormat="1" applyFont="1" applyFill="1"/>
    <xf numFmtId="165" fontId="21" fillId="15" borderId="0" xfId="0" applyNumberFormat="1" applyFont="1" applyFill="1"/>
    <xf numFmtId="0" fontId="5" fillId="15" borderId="0" xfId="0" applyFont="1" applyFill="1"/>
    <xf numFmtId="14" fontId="27" fillId="0" borderId="0" xfId="0" applyNumberFormat="1" applyFont="1"/>
    <xf numFmtId="165" fontId="27" fillId="0" borderId="0" xfId="0" applyNumberFormat="1" applyFont="1"/>
    <xf numFmtId="165" fontId="26" fillId="0" borderId="0" xfId="0" applyNumberFormat="1" applyFont="1"/>
    <xf numFmtId="164" fontId="21" fillId="0" borderId="0" xfId="0" applyNumberFormat="1" applyFont="1"/>
    <xf numFmtId="14" fontId="21" fillId="0" borderId="0" xfId="0" applyNumberFormat="1" applyFont="1"/>
    <xf numFmtId="165" fontId="21" fillId="0" borderId="0" xfId="0" applyNumberFormat="1" applyFont="1"/>
    <xf numFmtId="0" fontId="21" fillId="0" borderId="0" xfId="0" applyFont="1"/>
    <xf numFmtId="0" fontId="29" fillId="17" borderId="3" xfId="0" applyFont="1" applyFill="1" applyBorder="1" applyAlignment="1">
      <alignment horizontal="center"/>
    </xf>
    <xf numFmtId="164" fontId="22" fillId="4" borderId="3" xfId="0" applyNumberFormat="1" applyFont="1" applyFill="1" applyBorder="1"/>
    <xf numFmtId="165" fontId="2" fillId="12" borderId="3" xfId="0" applyNumberFormat="1" applyFont="1" applyFill="1" applyBorder="1" applyAlignment="1">
      <alignment horizontal="center"/>
    </xf>
    <xf numFmtId="165" fontId="30" fillId="12" borderId="3" xfId="0" applyNumberFormat="1" applyFont="1" applyFill="1" applyBorder="1" applyAlignment="1">
      <alignment horizontal="center"/>
    </xf>
    <xf numFmtId="165" fontId="2" fillId="13" borderId="3" xfId="0" applyNumberFormat="1" applyFont="1" applyFill="1" applyBorder="1" applyAlignment="1">
      <alignment horizontal="center"/>
    </xf>
    <xf numFmtId="165" fontId="30" fillId="13" borderId="3" xfId="0" applyNumberFormat="1" applyFont="1" applyFill="1" applyBorder="1" applyAlignment="1">
      <alignment horizontal="center"/>
    </xf>
    <xf numFmtId="170" fontId="3" fillId="14" borderId="3" xfId="0" applyNumberFormat="1" applyFont="1" applyFill="1" applyBorder="1" applyAlignment="1">
      <alignment horizontal="center"/>
    </xf>
    <xf numFmtId="170" fontId="25" fillId="14" borderId="3" xfId="0" applyNumberFormat="1" applyFont="1" applyFill="1" applyBorder="1" applyAlignment="1">
      <alignment horizontal="center"/>
    </xf>
    <xf numFmtId="165" fontId="2" fillId="15" borderId="3" xfId="0" applyNumberFormat="1" applyFont="1" applyFill="1" applyBorder="1" applyAlignment="1">
      <alignment horizontal="center"/>
    </xf>
    <xf numFmtId="165" fontId="30" fillId="15" borderId="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12" borderId="3" xfId="0" applyFont="1" applyFill="1" applyBorder="1" applyAlignment="1">
      <alignment horizontal="center"/>
    </xf>
    <xf numFmtId="164" fontId="21" fillId="12" borderId="3" xfId="0" applyNumberFormat="1" applyFont="1" applyFill="1" applyBorder="1"/>
    <xf numFmtId="0" fontId="13" fillId="12" borderId="0" xfId="0" applyFont="1" applyFill="1"/>
    <xf numFmtId="164" fontId="21" fillId="12" borderId="0" xfId="0" applyNumberFormat="1" applyFont="1" applyFill="1"/>
    <xf numFmtId="14" fontId="26" fillId="0" borderId="0" xfId="0" applyNumberFormat="1" applyFont="1"/>
    <xf numFmtId="0" fontId="22" fillId="8" borderId="3" xfId="0" applyFont="1" applyFill="1" applyBorder="1" applyAlignment="1">
      <alignment horizontal="center"/>
    </xf>
    <xf numFmtId="164" fontId="22" fillId="8" borderId="3" xfId="0" applyNumberFormat="1" applyFont="1" applyFill="1" applyBorder="1"/>
    <xf numFmtId="0" fontId="6" fillId="0" borderId="0" xfId="0" applyFont="1"/>
    <xf numFmtId="13" fontId="21" fillId="0" borderId="0" xfId="0" applyNumberFormat="1" applyFont="1"/>
    <xf numFmtId="0" fontId="22" fillId="9" borderId="3" xfId="0" applyFont="1" applyFill="1" applyBorder="1" applyAlignment="1">
      <alignment horizontal="center"/>
    </xf>
    <xf numFmtId="169" fontId="22" fillId="9" borderId="3" xfId="0" applyNumberFormat="1" applyFont="1" applyFill="1" applyBorder="1"/>
    <xf numFmtId="0" fontId="31" fillId="0" borderId="0" xfId="0" applyFont="1"/>
    <xf numFmtId="168" fontId="32" fillId="0" borderId="0" xfId="0" applyNumberFormat="1" applyFont="1"/>
    <xf numFmtId="0" fontId="21" fillId="0" borderId="0" xfId="0" applyFont="1" applyAlignment="1">
      <alignment wrapText="1"/>
    </xf>
    <xf numFmtId="0" fontId="22" fillId="10" borderId="3" xfId="0" applyFont="1" applyFill="1" applyBorder="1" applyAlignment="1">
      <alignment horizontal="center"/>
    </xf>
    <xf numFmtId="169" fontId="22" fillId="10" borderId="3" xfId="0" applyNumberFormat="1" applyFont="1" applyFill="1" applyBorder="1"/>
    <xf numFmtId="164" fontId="21" fillId="15" borderId="0" xfId="0" applyNumberFormat="1" applyFont="1" applyFill="1"/>
    <xf numFmtId="165" fontId="22" fillId="0" borderId="0" xfId="0" applyNumberFormat="1" applyFont="1"/>
    <xf numFmtId="17" fontId="9" fillId="0" borderId="0" xfId="0" applyNumberFormat="1" applyFont="1"/>
    <xf numFmtId="17" fontId="5" fillId="0" borderId="0" xfId="0" applyNumberFormat="1" applyFont="1"/>
    <xf numFmtId="0" fontId="33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1" fillId="0" borderId="0" xfId="0" applyNumberFormat="1" applyFont="1"/>
    <xf numFmtId="0" fontId="22" fillId="0" borderId="0" xfId="0" applyFont="1"/>
    <xf numFmtId="0" fontId="34" fillId="0" borderId="0" xfId="0" applyFont="1"/>
    <xf numFmtId="165" fontId="34" fillId="0" borderId="0" xfId="0" applyNumberFormat="1" applyFont="1"/>
    <xf numFmtId="14" fontId="0" fillId="0" borderId="0" xfId="0" applyNumberFormat="1"/>
    <xf numFmtId="164" fontId="34" fillId="0" borderId="0" xfId="0" applyNumberFormat="1" applyFont="1"/>
    <xf numFmtId="0" fontId="35" fillId="0" borderId="0" xfId="0" applyFont="1"/>
    <xf numFmtId="165" fontId="37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8" fillId="2" borderId="3" xfId="0" applyNumberFormat="1" applyFont="1" applyFill="1" applyBorder="1" applyAlignment="1">
      <alignment horizontal="center" vertical="center"/>
    </xf>
    <xf numFmtId="165" fontId="39" fillId="2" borderId="3" xfId="0" applyNumberFormat="1" applyFont="1" applyFill="1" applyBorder="1" applyAlignment="1">
      <alignment horizontal="center" vertical="center"/>
    </xf>
    <xf numFmtId="165" fontId="39" fillId="8" borderId="3" xfId="0" applyNumberFormat="1" applyFont="1" applyFill="1" applyBorder="1" applyAlignment="1">
      <alignment horizontal="center" vertical="center" wrapText="1"/>
    </xf>
    <xf numFmtId="165" fontId="39" fillId="9" borderId="3" xfId="0" applyNumberFormat="1" applyFont="1" applyFill="1" applyBorder="1" applyAlignment="1">
      <alignment horizontal="center" vertical="center" wrapText="1"/>
    </xf>
    <xf numFmtId="165" fontId="39" fillId="10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wrapText="1"/>
    </xf>
    <xf numFmtId="0" fontId="0" fillId="11" borderId="35" xfId="0" applyFill="1" applyBorder="1"/>
    <xf numFmtId="0" fontId="0" fillId="11" borderId="36" xfId="0" applyFill="1" applyBorder="1"/>
    <xf numFmtId="165" fontId="3" fillId="11" borderId="36" xfId="0" applyNumberFormat="1" applyFont="1" applyFill="1" applyBorder="1"/>
    <xf numFmtId="165" fontId="3" fillId="11" borderId="37" xfId="0" applyNumberFormat="1" applyFont="1" applyFill="1" applyBorder="1"/>
    <xf numFmtId="170" fontId="3" fillId="11" borderId="36" xfId="0" applyNumberFormat="1" applyFont="1" applyFill="1" applyBorder="1"/>
    <xf numFmtId="165" fontId="3" fillId="11" borderId="31" xfId="0" applyNumberFormat="1" applyFont="1" applyFill="1" applyBorder="1" applyAlignment="1">
      <alignment horizontal="right"/>
    </xf>
    <xf numFmtId="165" fontId="39" fillId="7" borderId="3" xfId="0" applyNumberFormat="1" applyFont="1" applyFill="1" applyBorder="1" applyAlignment="1">
      <alignment horizontal="left"/>
    </xf>
    <xf numFmtId="165" fontId="27" fillId="3" borderId="38" xfId="0" applyNumberFormat="1" applyFont="1" applyFill="1" applyBorder="1"/>
    <xf numFmtId="165" fontId="5" fillId="12" borderId="0" xfId="0" applyNumberFormat="1" applyFont="1" applyFill="1"/>
    <xf numFmtId="165" fontId="28" fillId="13" borderId="0" xfId="0" applyNumberFormat="1" applyFont="1" applyFill="1" applyAlignment="1">
      <alignment horizontal="right"/>
    </xf>
    <xf numFmtId="170" fontId="5" fillId="14" borderId="38" xfId="0" applyNumberFormat="1" applyFont="1" applyFill="1" applyBorder="1"/>
    <xf numFmtId="0" fontId="0" fillId="6" borderId="0" xfId="0" applyFill="1"/>
    <xf numFmtId="165" fontId="27" fillId="3" borderId="39" xfId="0" applyNumberFormat="1" applyFont="1" applyFill="1" applyBorder="1"/>
    <xf numFmtId="165" fontId="0" fillId="12" borderId="0" xfId="0" applyNumberFormat="1" applyFill="1"/>
    <xf numFmtId="165" fontId="0" fillId="13" borderId="0" xfId="0" applyNumberFormat="1" applyFill="1" applyAlignment="1">
      <alignment horizontal="center"/>
    </xf>
    <xf numFmtId="170" fontId="5" fillId="14" borderId="39" xfId="0" applyNumberFormat="1" applyFont="1" applyFill="1" applyBorder="1" applyAlignment="1">
      <alignment horizontal="right"/>
    </xf>
    <xf numFmtId="165" fontId="5" fillId="15" borderId="31" xfId="0" applyNumberFormat="1" applyFont="1" applyFill="1" applyBorder="1" applyAlignment="1">
      <alignment horizontal="right"/>
    </xf>
    <xf numFmtId="170" fontId="5" fillId="14" borderId="39" xfId="0" applyNumberFormat="1" applyFont="1" applyFill="1" applyBorder="1"/>
    <xf numFmtId="170" fontId="0" fillId="14" borderId="39" xfId="0" applyNumberFormat="1" applyFill="1" applyBorder="1" applyAlignment="1">
      <alignment horizontal="right"/>
    </xf>
    <xf numFmtId="165" fontId="28" fillId="12" borderId="0" xfId="0" applyNumberFormat="1" applyFont="1" applyFill="1"/>
    <xf numFmtId="165" fontId="27" fillId="3" borderId="40" xfId="0" applyNumberFormat="1" applyFont="1" applyFill="1" applyBorder="1"/>
    <xf numFmtId="165" fontId="40" fillId="2" borderId="3" xfId="0" applyNumberFormat="1" applyFont="1" applyFill="1" applyBorder="1" applyAlignment="1">
      <alignment horizontal="left" wrapText="1"/>
    </xf>
    <xf numFmtId="165" fontId="40" fillId="2" borderId="3" xfId="0" applyNumberFormat="1" applyFont="1" applyFill="1" applyBorder="1"/>
    <xf numFmtId="165" fontId="38" fillId="2" borderId="3" xfId="0" applyNumberFormat="1" applyFont="1" applyFill="1" applyBorder="1"/>
    <xf numFmtId="8" fontId="40" fillId="2" borderId="3" xfId="0" applyNumberFormat="1" applyFont="1" applyFill="1" applyBorder="1"/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3" fillId="10" borderId="3" xfId="0" applyNumberFormat="1" applyFont="1" applyFill="1" applyBorder="1" applyAlignment="1">
      <alignment horizontal="right" wrapText="1"/>
    </xf>
    <xf numFmtId="165" fontId="0" fillId="0" borderId="0" xfId="0" applyNumberFormat="1"/>
    <xf numFmtId="0" fontId="0" fillId="18" borderId="7" xfId="0" applyFill="1" applyBorder="1" applyAlignment="1">
      <alignment horizontal="center"/>
    </xf>
    <xf numFmtId="0" fontId="5" fillId="18" borderId="8" xfId="1" applyFont="1" applyFill="1" applyBorder="1" applyProtection="1">
      <protection locked="0"/>
    </xf>
    <xf numFmtId="164" fontId="5" fillId="18" borderId="9" xfId="0" applyNumberFormat="1" applyFont="1" applyFill="1" applyBorder="1"/>
    <xf numFmtId="0" fontId="0" fillId="18" borderId="10" xfId="0" applyFill="1" applyBorder="1" applyAlignment="1">
      <alignment horizontal="center"/>
    </xf>
    <xf numFmtId="0" fontId="4" fillId="18" borderId="11" xfId="1" applyFont="1" applyFill="1" applyBorder="1" applyProtection="1">
      <protection locked="0"/>
    </xf>
    <xf numFmtId="164" fontId="5" fillId="18" borderId="12" xfId="0" applyNumberFormat="1" applyFont="1" applyFill="1" applyBorder="1"/>
    <xf numFmtId="0" fontId="5" fillId="18" borderId="0" xfId="0" applyFont="1" applyFill="1" applyAlignment="1">
      <alignment horizontal="center"/>
    </xf>
    <xf numFmtId="0" fontId="5" fillId="18" borderId="0" xfId="0" applyFont="1" applyFill="1" applyAlignment="1">
      <alignment horizontal="left"/>
    </xf>
    <xf numFmtId="165" fontId="6" fillId="18" borderId="0" xfId="0" applyNumberFormat="1" applyFont="1" applyFill="1"/>
    <xf numFmtId="0" fontId="5" fillId="18" borderId="19" xfId="0" applyFont="1" applyFill="1" applyBorder="1"/>
    <xf numFmtId="165" fontId="14" fillId="18" borderId="19" xfId="0" applyNumberFormat="1" applyFont="1" applyFill="1" applyBorder="1"/>
    <xf numFmtId="165" fontId="5" fillId="18" borderId="20" xfId="0" applyNumberFormat="1" applyFont="1" applyFill="1" applyBorder="1"/>
    <xf numFmtId="0" fontId="5" fillId="18" borderId="20" xfId="0" applyFont="1" applyFill="1" applyBorder="1"/>
    <xf numFmtId="165" fontId="14" fillId="18" borderId="20" xfId="0" applyNumberFormat="1" applyFont="1" applyFill="1" applyBorder="1"/>
    <xf numFmtId="0" fontId="3" fillId="19" borderId="16" xfId="0" applyFont="1" applyFill="1" applyBorder="1"/>
    <xf numFmtId="14" fontId="3" fillId="19" borderId="13" xfId="0" applyNumberFormat="1" applyFont="1" applyFill="1" applyBorder="1"/>
    <xf numFmtId="0" fontId="0" fillId="18" borderId="0" xfId="0" applyFill="1" applyAlignment="1">
      <alignment horizontal="center"/>
    </xf>
    <xf numFmtId="0" fontId="10" fillId="18" borderId="0" xfId="0" applyFont="1" applyFill="1" applyAlignment="1" applyProtection="1">
      <alignment horizontal="left"/>
      <protection locked="0"/>
    </xf>
    <xf numFmtId="14" fontId="10" fillId="18" borderId="0" xfId="0" applyNumberFormat="1" applyFont="1" applyFill="1"/>
    <xf numFmtId="0" fontId="5" fillId="18" borderId="26" xfId="1" applyFont="1" applyFill="1" applyBorder="1" applyProtection="1">
      <protection locked="0"/>
    </xf>
    <xf numFmtId="166" fontId="10" fillId="18" borderId="26" xfId="0" applyNumberFormat="1" applyFont="1" applyFill="1" applyBorder="1"/>
    <xf numFmtId="165" fontId="10" fillId="18" borderId="26" xfId="0" applyNumberFormat="1" applyFont="1" applyFill="1" applyBorder="1"/>
    <xf numFmtId="0" fontId="5" fillId="18" borderId="0" xfId="0" applyFont="1" applyFill="1" applyAlignment="1" applyProtection="1">
      <alignment horizontal="left"/>
      <protection locked="0"/>
    </xf>
    <xf numFmtId="165" fontId="10" fillId="18" borderId="0" xfId="0" applyNumberFormat="1" applyFont="1" applyFill="1"/>
    <xf numFmtId="165" fontId="3" fillId="18" borderId="28" xfId="0" applyNumberFormat="1" applyFont="1" applyFill="1" applyBorder="1"/>
    <xf numFmtId="165" fontId="3" fillId="18" borderId="19" xfId="0" applyNumberFormat="1" applyFont="1" applyFill="1" applyBorder="1"/>
    <xf numFmtId="0" fontId="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5" fontId="39" fillId="20" borderId="3" xfId="0" applyNumberFormat="1" applyFont="1" applyFill="1" applyBorder="1" applyAlignment="1">
      <alignment horizontal="center" vertical="center" wrapText="1"/>
    </xf>
    <xf numFmtId="170" fontId="3" fillId="20" borderId="3" xfId="0" applyNumberFormat="1" applyFont="1" applyFill="1" applyBorder="1"/>
    <xf numFmtId="165" fontId="19" fillId="20" borderId="3" xfId="0" applyNumberFormat="1" applyFont="1" applyFill="1" applyBorder="1" applyAlignment="1">
      <alignment horizontal="center"/>
    </xf>
    <xf numFmtId="165" fontId="20" fillId="20" borderId="3" xfId="0" applyNumberFormat="1" applyFont="1" applyFill="1" applyBorder="1" applyAlignment="1">
      <alignment horizontal="center"/>
    </xf>
    <xf numFmtId="170" fontId="22" fillId="20" borderId="3" xfId="0" applyNumberFormat="1" applyFont="1" applyFill="1" applyBorder="1"/>
    <xf numFmtId="0" fontId="22" fillId="20" borderId="3" xfId="0" applyFont="1" applyFill="1" applyBorder="1" applyAlignment="1">
      <alignment horizontal="center"/>
    </xf>
    <xf numFmtId="0" fontId="42" fillId="3" borderId="0" xfId="0" applyFont="1" applyFill="1"/>
    <xf numFmtId="0" fontId="13" fillId="0" borderId="0" xfId="0" applyFont="1"/>
    <xf numFmtId="0" fontId="44" fillId="0" borderId="0" xfId="0" applyFont="1"/>
    <xf numFmtId="165" fontId="43" fillId="0" borderId="0" xfId="0" applyNumberFormat="1" applyFont="1"/>
    <xf numFmtId="165" fontId="45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3" fillId="3" borderId="38" xfId="0" applyNumberFormat="1" applyFont="1" applyFill="1" applyBorder="1"/>
    <xf numFmtId="165" fontId="43" fillId="3" borderId="39" xfId="0" applyNumberFormat="1" applyFont="1" applyFill="1" applyBorder="1"/>
    <xf numFmtId="165" fontId="43" fillId="3" borderId="40" xfId="0" applyNumberFormat="1" applyFont="1" applyFill="1" applyBorder="1"/>
    <xf numFmtId="165" fontId="45" fillId="2" borderId="3" xfId="0" applyNumberFormat="1" applyFont="1" applyFill="1" applyBorder="1"/>
    <xf numFmtId="0" fontId="0" fillId="0" borderId="0" xfId="0" applyFill="1"/>
    <xf numFmtId="0" fontId="9" fillId="0" borderId="0" xfId="0" applyFont="1" applyFill="1"/>
    <xf numFmtId="14" fontId="10" fillId="19" borderId="16" xfId="0" applyNumberFormat="1" applyFont="1" applyFill="1" applyBorder="1" applyAlignment="1">
      <alignment horizontal="center" vertical="center"/>
    </xf>
    <xf numFmtId="14" fontId="10" fillId="19" borderId="13" xfId="0" applyNumberFormat="1" applyFont="1" applyFill="1" applyBorder="1" applyAlignment="1">
      <alignment horizontal="center" vertical="center"/>
    </xf>
    <xf numFmtId="166" fontId="3" fillId="19" borderId="16" xfId="0" applyNumberFormat="1" applyFont="1" applyFill="1" applyBorder="1" applyAlignment="1">
      <alignment horizontal="center" vertical="center"/>
    </xf>
    <xf numFmtId="166" fontId="3" fillId="19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10" fillId="2" borderId="16" xfId="0" applyNumberFormat="1" applyFont="1" applyFill="1" applyBorder="1" applyAlignment="1">
      <alignment horizontal="center" wrapText="1"/>
    </xf>
    <xf numFmtId="14" fontId="10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20" borderId="1" xfId="0" applyNumberFormat="1" applyFont="1" applyFill="1" applyBorder="1" applyAlignment="1">
      <alignment horizontal="center"/>
    </xf>
    <xf numFmtId="170" fontId="3" fillId="20" borderId="2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A568D2"/>
      <color rgb="FF18186C"/>
      <color rgb="FF008EC0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9525</xdr:colOff>
      <xdr:row>0</xdr:row>
      <xdr:rowOff>695325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C7854B1-7337-4F70-AD89-49EACBBC6AEB}"/>
            </a:ext>
          </a:extLst>
        </xdr:cNvPr>
        <xdr:cNvGrpSpPr>
          <a:grpSpLocks/>
        </xdr:cNvGrpSpPr>
      </xdr:nvGrpSpPr>
      <xdr:grpSpPr bwMode="auto">
        <a:xfrm>
          <a:off x="0" y="9525"/>
          <a:ext cx="6991350" cy="685800"/>
          <a:chOff x="0" y="30561"/>
          <a:chExt cx="7000875" cy="1002626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id="{9242B6AA-B57E-488D-A866-702C102AD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bright="70000" contrast="-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6681"/>
            <a:ext cx="7000875" cy="996505"/>
          </a:xfrm>
          <a:prstGeom prst="rect">
            <a:avLst/>
          </a:prstGeom>
          <a:ln w="15875" cap="sq">
            <a:solidFill>
              <a:srgbClr val="000000"/>
            </a:solidFill>
            <a:miter lim="800000"/>
            <a:headEnd/>
            <a:tailE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 de texto 1" descr="Balance de situación" title="Título 1">
            <a:extLst>
              <a:ext uri="{FF2B5EF4-FFF2-40B4-BE49-F238E27FC236}">
                <a16:creationId xmlns:a16="http://schemas.microsoft.com/office/drawing/2014/main" id="{3BBAF8B5-DE80-4D9D-9015-0D135BAAB9B9}"/>
              </a:ext>
            </a:extLst>
          </xdr:cNvPr>
          <xdr:cNvSpPr txBox="1"/>
        </xdr:nvSpPr>
        <xdr:spPr>
          <a:xfrm>
            <a:off x="0" y="30561"/>
            <a:ext cx="1716927" cy="1002626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</xdr:grpSp>
    <xdr:clientData/>
  </xdr:twoCellAnchor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0</xdr:row>
      <xdr:rowOff>108963</xdr:rowOff>
    </xdr:from>
    <xdr:to>
      <xdr:col>4</xdr:col>
      <xdr:colOff>858919</xdr:colOff>
      <xdr:row>0</xdr:row>
      <xdr:rowOff>524257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108963"/>
          <a:ext cx="1354219" cy="415294"/>
        </a:xfrm>
        <a:prstGeom prst="rect">
          <a:avLst/>
        </a:prstGeom>
      </xdr:spPr>
    </xdr:pic>
    <xdr:clientData/>
  </xdr:twoCellAnchor>
  <xdr:twoCellAnchor>
    <xdr:from>
      <xdr:col>1</xdr:col>
      <xdr:colOff>1466851</xdr:colOff>
      <xdr:row>0</xdr:row>
      <xdr:rowOff>0</xdr:rowOff>
    </xdr:from>
    <xdr:to>
      <xdr:col>2</xdr:col>
      <xdr:colOff>66675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295526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981074</xdr:colOff>
      <xdr:row>4</xdr:row>
      <xdr:rowOff>0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id="{0581CF89-261E-4507-8688-785878A3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88296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600075</xdr:colOff>
      <xdr:row>0</xdr:row>
      <xdr:rowOff>104775</xdr:rowOff>
    </xdr:from>
    <xdr:to>
      <xdr:col>5</xdr:col>
      <xdr:colOff>952500</xdr:colOff>
      <xdr:row>4</xdr:row>
      <xdr:rowOff>28575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2562225" y="104775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2021-2022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4" tint="-0.249977111117893"/>
  </sheetPr>
  <dimension ref="A4:U106"/>
  <sheetViews>
    <sheetView tabSelected="1" topLeftCell="A16" workbookViewId="0"/>
  </sheetViews>
  <sheetFormatPr baseColWidth="10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6" t="s">
        <v>0</v>
      </c>
      <c r="B5" s="277"/>
      <c r="C5" s="1" t="s">
        <v>1</v>
      </c>
      <c r="D5" s="268"/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s="268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-8029.5599999999977</v>
      </c>
      <c r="D7" s="268"/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D8" s="268"/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D9" s="268"/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D10" s="268"/>
      <c r="E10" s="6" t="s">
        <v>4</v>
      </c>
      <c r="F10" s="7"/>
      <c r="I10" s="8"/>
    </row>
    <row r="11" spans="1:9" ht="15.75" x14ac:dyDescent="0.3">
      <c r="A11" s="9">
        <v>6</v>
      </c>
      <c r="B11" s="18" t="s">
        <v>15</v>
      </c>
      <c r="C11" s="11">
        <f>Q77-SUM(C36:P36)</f>
        <v>0</v>
      </c>
      <c r="D11" s="268"/>
      <c r="E11" s="6" t="s">
        <v>4</v>
      </c>
      <c r="I11" s="8"/>
    </row>
    <row r="12" spans="1:9" ht="15.75" x14ac:dyDescent="0.3">
      <c r="A12" s="9">
        <v>7</v>
      </c>
      <c r="B12" s="17" t="s">
        <v>9</v>
      </c>
      <c r="C12" s="11">
        <f>Q79-SUM(C37:P37)</f>
        <v>0</v>
      </c>
      <c r="D12" s="268"/>
      <c r="E12" s="13"/>
      <c r="F12" s="7"/>
      <c r="I12" s="8"/>
    </row>
    <row r="13" spans="1:9" ht="15.75" x14ac:dyDescent="0.3">
      <c r="A13" s="9">
        <v>8</v>
      </c>
      <c r="B13" s="17" t="s">
        <v>10</v>
      </c>
      <c r="C13" s="11">
        <f>Q81-SUM(C38:P38)</f>
        <v>-6095.98</v>
      </c>
      <c r="D13" s="268"/>
      <c r="E13" s="13"/>
      <c r="F13" s="7"/>
      <c r="I13" s="8"/>
    </row>
    <row r="14" spans="1:9" ht="15.75" x14ac:dyDescent="0.3">
      <c r="A14" s="9">
        <v>9</v>
      </c>
      <c r="B14" s="10" t="s">
        <v>11</v>
      </c>
      <c r="C14" s="11">
        <f>Q83-SUM(C39:P39)</f>
        <v>0</v>
      </c>
      <c r="D14" s="268"/>
      <c r="E14" s="6" t="s">
        <v>4</v>
      </c>
      <c r="F14" s="7"/>
      <c r="I14" s="8"/>
    </row>
    <row r="15" spans="1:9" ht="15.75" x14ac:dyDescent="0.3">
      <c r="A15" s="9">
        <v>10</v>
      </c>
      <c r="B15" s="17" t="s">
        <v>12</v>
      </c>
      <c r="C15" s="11">
        <f>Q85-SUM(C40:P40)</f>
        <v>0</v>
      </c>
      <c r="D15" s="268"/>
      <c r="E15" s="6"/>
      <c r="F15" s="19"/>
      <c r="I15" s="8"/>
    </row>
    <row r="16" spans="1:9" ht="15.75" x14ac:dyDescent="0.3">
      <c r="A16" s="9">
        <v>11</v>
      </c>
      <c r="B16" s="10" t="s">
        <v>13</v>
      </c>
      <c r="C16" s="11">
        <f>Q87-SUM(C41:P41)</f>
        <v>0</v>
      </c>
      <c r="D16" s="269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14</v>
      </c>
      <c r="C17" s="11">
        <f>Q89-SUM(C42:P42)</f>
        <v>0</v>
      </c>
      <c r="D17" s="269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24">
        <v>1</v>
      </c>
      <c r="B23" s="225" t="s">
        <v>16</v>
      </c>
      <c r="C23" s="226">
        <f>Q101-SUM(C48:P48)</f>
        <v>0</v>
      </c>
      <c r="D23" s="14"/>
      <c r="E23" s="13"/>
      <c r="F23" s="7"/>
      <c r="I23" s="8"/>
    </row>
    <row r="24" spans="1:16" ht="15.75" x14ac:dyDescent="0.3">
      <c r="A24" s="224">
        <v>2</v>
      </c>
      <c r="B24" s="225" t="s">
        <v>17</v>
      </c>
      <c r="C24" s="226">
        <f>Q103-SUM(C49:P49)</f>
        <v>0</v>
      </c>
      <c r="D24" s="14"/>
      <c r="E24" s="13"/>
      <c r="F24" s="7"/>
      <c r="I24" s="8"/>
    </row>
    <row r="25" spans="1:16" ht="15.75" thickBot="1" x14ac:dyDescent="0.3">
      <c r="A25" s="227"/>
      <c r="B25" s="228"/>
      <c r="C25" s="229"/>
    </row>
    <row r="26" spans="1:16" ht="15.75" thickBot="1" x14ac:dyDescent="0.3">
      <c r="B26" s="21" t="s">
        <v>18</v>
      </c>
      <c r="C26" s="22">
        <f>SUM(C6:C25)</f>
        <v>-14125.539999999997</v>
      </c>
    </row>
    <row r="27" spans="1:16" x14ac:dyDescent="0.25">
      <c r="C27" s="23"/>
      <c r="D27" s="24">
        <f>C26+C27</f>
        <v>-14125.539999999997</v>
      </c>
    </row>
    <row r="28" spans="1:16" ht="15.75" thickBot="1" x14ac:dyDescent="0.3"/>
    <row r="29" spans="1:16" x14ac:dyDescent="0.25">
      <c r="A29" s="278" t="s">
        <v>19</v>
      </c>
      <c r="B29" s="279"/>
      <c r="C29" s="280" t="s">
        <v>36</v>
      </c>
      <c r="D29" s="25">
        <v>44391</v>
      </c>
      <c r="E29" s="25">
        <v>44414</v>
      </c>
      <c r="F29" s="25">
        <v>44448</v>
      </c>
      <c r="G29" s="25">
        <v>44481</v>
      </c>
      <c r="H29" s="25"/>
      <c r="I29" s="25"/>
      <c r="J29" s="25"/>
      <c r="K29" s="25"/>
      <c r="L29" s="25"/>
      <c r="M29" s="25"/>
      <c r="N29" s="25"/>
      <c r="O29" s="25"/>
      <c r="P29" s="25"/>
    </row>
    <row r="30" spans="1:16" ht="15.75" thickBot="1" x14ac:dyDescent="0.3">
      <c r="A30" s="282" t="s">
        <v>20</v>
      </c>
      <c r="B30" s="283"/>
      <c r="C30" s="281" t="s">
        <v>21</v>
      </c>
      <c r="D30" s="26" t="s">
        <v>22</v>
      </c>
      <c r="E30" s="26" t="s">
        <v>22</v>
      </c>
      <c r="F30" s="26" t="s">
        <v>22</v>
      </c>
      <c r="G30" s="26" t="s">
        <v>22</v>
      </c>
      <c r="H30" s="26" t="s">
        <v>22</v>
      </c>
      <c r="I30" s="26" t="s">
        <v>22</v>
      </c>
      <c r="J30" s="26" t="s">
        <v>22</v>
      </c>
      <c r="K30" s="26" t="s">
        <v>22</v>
      </c>
      <c r="L30" s="26" t="s">
        <v>22</v>
      </c>
      <c r="M30" s="26" t="s">
        <v>22</v>
      </c>
      <c r="N30" s="26" t="s">
        <v>22</v>
      </c>
      <c r="O30" s="26" t="s">
        <v>22</v>
      </c>
      <c r="P30" s="26" t="s">
        <v>22</v>
      </c>
    </row>
    <row r="31" spans="1:16" x14ac:dyDescent="0.25">
      <c r="A31" s="27">
        <v>1</v>
      </c>
      <c r="B31" s="28" t="s">
        <v>2</v>
      </c>
      <c r="C31" s="7"/>
      <c r="D31" s="7">
        <v>47237.19</v>
      </c>
      <c r="E31" s="7">
        <v>66679.47</v>
      </c>
      <c r="F31" s="7">
        <v>52192.14</v>
      </c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29">
        <v>2</v>
      </c>
      <c r="B32" s="30" t="s">
        <v>5</v>
      </c>
      <c r="C32" s="31"/>
      <c r="D32" s="32">
        <v>7267.26</v>
      </c>
      <c r="E32" s="32">
        <v>10258.379999999999</v>
      </c>
      <c r="F32" s="32">
        <v>8029.5599999999995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 x14ac:dyDescent="0.25">
      <c r="A33" s="6">
        <v>3</v>
      </c>
      <c r="B33" s="33" t="s">
        <v>6</v>
      </c>
      <c r="C33" s="34"/>
      <c r="D33" s="7">
        <v>2422.42</v>
      </c>
      <c r="E33" s="7">
        <v>3419.46</v>
      </c>
      <c r="F33" s="7">
        <v>2676.52</v>
      </c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29">
        <v>4</v>
      </c>
      <c r="B34" s="30" t="s">
        <v>7</v>
      </c>
      <c r="C34" s="31"/>
      <c r="D34" s="32">
        <v>2422.42</v>
      </c>
      <c r="E34" s="32">
        <v>3419.46</v>
      </c>
      <c r="F34" s="32">
        <v>2676.52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1:16" x14ac:dyDescent="0.25">
      <c r="A35" s="6">
        <v>5</v>
      </c>
      <c r="B35" s="35" t="s">
        <v>8</v>
      </c>
      <c r="C35" s="34"/>
      <c r="D35" s="7">
        <v>2422.42</v>
      </c>
      <c r="E35" s="7">
        <v>3419.46</v>
      </c>
      <c r="F35" s="7">
        <v>2676.5199999999995</v>
      </c>
      <c r="G35" s="7">
        <v>2582.14</v>
      </c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29">
        <v>6</v>
      </c>
      <c r="B36" s="30" t="s">
        <v>15</v>
      </c>
      <c r="C36" s="31"/>
      <c r="D36" s="32">
        <v>4844.84</v>
      </c>
      <c r="E36" s="32">
        <v>6838.92</v>
      </c>
      <c r="F36" s="32">
        <v>5353.0399999999991</v>
      </c>
      <c r="G36" s="32">
        <v>5164.28</v>
      </c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6">
        <v>7</v>
      </c>
      <c r="B37" s="35" t="s">
        <v>9</v>
      </c>
      <c r="C37" s="34"/>
      <c r="D37" s="7">
        <v>10900.89</v>
      </c>
      <c r="E37" s="7">
        <v>15387.57</v>
      </c>
      <c r="F37" s="7">
        <v>12044.34</v>
      </c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29">
        <v>8</v>
      </c>
      <c r="B38" s="30" t="s">
        <v>10</v>
      </c>
      <c r="C38" s="31"/>
      <c r="D38" s="32">
        <v>2422.42</v>
      </c>
      <c r="E38" s="32">
        <v>3419.46</v>
      </c>
      <c r="F38" s="32">
        <v>2676.52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6">
        <v>9</v>
      </c>
      <c r="B39" s="35" t="s">
        <v>11</v>
      </c>
      <c r="C39" s="34"/>
      <c r="D39" s="7">
        <v>3633.63</v>
      </c>
      <c r="E39" s="7">
        <v>5129.1899999999996</v>
      </c>
      <c r="F39" s="7">
        <v>4014.78</v>
      </c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29">
        <v>10</v>
      </c>
      <c r="B40" s="30" t="s">
        <v>12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x14ac:dyDescent="0.25">
      <c r="A41" s="6">
        <v>11</v>
      </c>
      <c r="B41" s="35" t="s">
        <v>13</v>
      </c>
      <c r="C41" s="7"/>
      <c r="D41" s="7">
        <v>2422.42</v>
      </c>
      <c r="E41" s="7">
        <v>3419.46</v>
      </c>
      <c r="F41" s="7">
        <v>2676.52</v>
      </c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29">
        <v>12</v>
      </c>
      <c r="B42" s="30" t="s">
        <v>14</v>
      </c>
      <c r="C42" s="32"/>
      <c r="D42" s="32">
        <v>2422.42</v>
      </c>
      <c r="E42" s="32">
        <v>3419.46</v>
      </c>
      <c r="F42" s="32">
        <v>2676.52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x14ac:dyDescent="0.25">
      <c r="A43" s="6">
        <v>13</v>
      </c>
      <c r="B43" s="3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9">
        <v>14</v>
      </c>
      <c r="B44" s="3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x14ac:dyDescent="0.25">
      <c r="A45" s="6">
        <v>15</v>
      </c>
      <c r="B45" s="35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9">
        <v>16</v>
      </c>
      <c r="B46" s="3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x14ac:dyDescent="0.25">
      <c r="A47" s="6"/>
      <c r="B47" s="35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30">
        <v>1</v>
      </c>
      <c r="B48" s="231" t="s">
        <v>16</v>
      </c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</row>
    <row r="49" spans="1:19" x14ac:dyDescent="0.25">
      <c r="A49" s="6">
        <v>2</v>
      </c>
      <c r="B49" s="36" t="s">
        <v>17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9" ht="15.75" thickBot="1" x14ac:dyDescent="0.3">
      <c r="A50" s="230"/>
      <c r="B50" s="231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</row>
    <row r="51" spans="1:19" ht="15.75" thickBot="1" x14ac:dyDescent="0.3">
      <c r="B51" s="37"/>
      <c r="C51" s="38">
        <f>SUM(C31:C49)</f>
        <v>0</v>
      </c>
      <c r="D51" s="39">
        <f>SUM(D31:D49)</f>
        <v>88418.33</v>
      </c>
      <c r="E51" s="39">
        <f>SUM(E31:E49)</f>
        <v>124810.29000000005</v>
      </c>
      <c r="F51" s="39">
        <f t="shared" ref="F51:P51" si="0">SUM(F31:F49)</f>
        <v>97692.98</v>
      </c>
      <c r="G51" s="39">
        <f t="shared" si="0"/>
        <v>7746.42</v>
      </c>
      <c r="H51" s="39">
        <f t="shared" si="0"/>
        <v>0</v>
      </c>
      <c r="I51" s="39">
        <f t="shared" si="0"/>
        <v>0</v>
      </c>
      <c r="J51" s="39">
        <f t="shared" si="0"/>
        <v>0</v>
      </c>
      <c r="K51" s="39">
        <f t="shared" si="0"/>
        <v>0</v>
      </c>
      <c r="L51" s="39">
        <f t="shared" si="0"/>
        <v>0</v>
      </c>
      <c r="M51" s="39">
        <f t="shared" si="0"/>
        <v>0</v>
      </c>
      <c r="N51" s="39">
        <f t="shared" si="0"/>
        <v>0</v>
      </c>
      <c r="O51" s="39">
        <f t="shared" si="0"/>
        <v>0</v>
      </c>
      <c r="P51" s="39">
        <f t="shared" si="0"/>
        <v>0</v>
      </c>
      <c r="Q51" s="40">
        <f>SUM(D51:P51)</f>
        <v>318668.02</v>
      </c>
    </row>
    <row r="52" spans="1:19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9" ht="15.75" thickBot="1" x14ac:dyDescent="0.3">
      <c r="Q53" s="41"/>
    </row>
    <row r="54" spans="1:19" x14ac:dyDescent="0.25">
      <c r="B54" s="238" t="s">
        <v>23</v>
      </c>
      <c r="C54" s="270" t="s">
        <v>24</v>
      </c>
      <c r="D54" s="272" t="s">
        <v>25</v>
      </c>
      <c r="E54" s="270" t="s">
        <v>73</v>
      </c>
      <c r="F54" s="272" t="s">
        <v>74</v>
      </c>
      <c r="G54" s="42"/>
      <c r="H54" s="42"/>
      <c r="Q54" s="41"/>
      <c r="R54" s="41"/>
      <c r="S54" s="43"/>
    </row>
    <row r="55" spans="1:19" ht="15.75" thickBot="1" x14ac:dyDescent="0.3">
      <c r="B55" s="239" t="s">
        <v>20</v>
      </c>
      <c r="C55" s="271"/>
      <c r="D55" s="273"/>
      <c r="E55" s="271"/>
      <c r="F55" s="273"/>
      <c r="G55" s="41"/>
      <c r="H55" s="41"/>
      <c r="Q55" s="41"/>
      <c r="R55" s="41"/>
      <c r="S55" s="41"/>
    </row>
    <row r="56" spans="1:19" x14ac:dyDescent="0.25">
      <c r="B56" s="233" t="s">
        <v>26</v>
      </c>
      <c r="C56" s="234"/>
      <c r="D56" s="235"/>
      <c r="E56" s="234"/>
      <c r="F56" s="235"/>
    </row>
    <row r="57" spans="1:19" x14ac:dyDescent="0.25">
      <c r="B57" s="236" t="s">
        <v>17</v>
      </c>
      <c r="C57" s="237">
        <v>232000</v>
      </c>
      <c r="D57" s="235">
        <v>-232000</v>
      </c>
      <c r="E57" s="237"/>
      <c r="F57" s="235"/>
    </row>
    <row r="58" spans="1:19" x14ac:dyDescent="0.25">
      <c r="B58" s="236"/>
      <c r="C58" s="237"/>
      <c r="D58" s="235"/>
      <c r="E58" s="237"/>
      <c r="F58" s="235"/>
      <c r="G58" s="44"/>
      <c r="H58" s="44"/>
      <c r="Q58" s="45"/>
      <c r="R58" s="45"/>
      <c r="S58" s="46"/>
    </row>
    <row r="59" spans="1:19" x14ac:dyDescent="0.25">
      <c r="B59" s="236"/>
      <c r="C59" s="237"/>
      <c r="D59" s="235"/>
      <c r="E59" s="237"/>
      <c r="F59" s="235"/>
      <c r="G59" s="44"/>
      <c r="H59" s="44"/>
      <c r="Q59" s="45"/>
      <c r="R59" s="45"/>
      <c r="S59" s="46"/>
    </row>
    <row r="60" spans="1:19" x14ac:dyDescent="0.25">
      <c r="B60" s="14"/>
      <c r="C60" s="47"/>
      <c r="D60" s="48"/>
      <c r="E60" s="47"/>
      <c r="F60" s="48"/>
      <c r="G60" s="44"/>
      <c r="H60" s="44"/>
      <c r="Q60" s="45"/>
      <c r="R60" s="45"/>
      <c r="S60" s="46"/>
    </row>
    <row r="61" spans="1:19" ht="15.75" thickBot="1" x14ac:dyDescent="0.3">
      <c r="A61" s="49"/>
      <c r="B61" s="49"/>
      <c r="C61" s="49"/>
      <c r="D61" s="49"/>
      <c r="E61" s="50"/>
      <c r="F61" s="50"/>
      <c r="G61" s="50"/>
      <c r="H61" s="50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6"/>
    </row>
    <row r="62" spans="1:19" x14ac:dyDescent="0.25">
      <c r="E62" s="44"/>
      <c r="F62" s="44"/>
      <c r="G62" s="44"/>
      <c r="H62" s="44"/>
      <c r="Q62" s="45"/>
      <c r="R62" s="45"/>
      <c r="S62" s="46"/>
    </row>
    <row r="63" spans="1:19" x14ac:dyDescent="0.25">
      <c r="B63" s="14"/>
      <c r="C63" s="51"/>
      <c r="D63" s="52"/>
      <c r="E63" s="52"/>
      <c r="F63" s="52"/>
      <c r="G63" s="52"/>
      <c r="H63" s="51"/>
    </row>
    <row r="64" spans="1:19" x14ac:dyDescent="0.25">
      <c r="A64" s="53"/>
      <c r="B64" s="54" t="s">
        <v>27</v>
      </c>
      <c r="C64" s="55"/>
      <c r="D64" s="56"/>
      <c r="E64" s="56"/>
      <c r="F64" s="56"/>
      <c r="G64" s="56"/>
      <c r="H64" s="55"/>
      <c r="I64" s="55"/>
      <c r="J64" s="55"/>
      <c r="K64" s="55"/>
      <c r="L64" s="55"/>
      <c r="M64" s="55"/>
      <c r="N64" s="55"/>
      <c r="O64" s="55"/>
      <c r="P64" s="55"/>
      <c r="Q64" s="274" t="s">
        <v>28</v>
      </c>
    </row>
    <row r="65" spans="1:17" x14ac:dyDescent="0.25">
      <c r="A65" s="57"/>
      <c r="B65" s="58"/>
      <c r="C65" s="59"/>
      <c r="D65" s="60"/>
      <c r="E65" s="60"/>
      <c r="F65" s="60"/>
      <c r="G65" s="60"/>
      <c r="H65" s="59"/>
      <c r="I65" s="59"/>
      <c r="J65" s="59"/>
      <c r="K65" s="59"/>
      <c r="L65" s="59"/>
      <c r="M65" s="59"/>
      <c r="N65" s="59"/>
      <c r="O65" s="59"/>
      <c r="P65" s="59"/>
      <c r="Q65" s="275"/>
    </row>
    <row r="66" spans="1:17" x14ac:dyDescent="0.25">
      <c r="A66" s="13"/>
      <c r="B66" s="14"/>
      <c r="C66" s="61">
        <v>44400</v>
      </c>
      <c r="D66" s="61">
        <v>44428</v>
      </c>
      <c r="E66" s="61">
        <v>44463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2"/>
    </row>
    <row r="67" spans="1:17" x14ac:dyDescent="0.25">
      <c r="A67" s="13">
        <v>1</v>
      </c>
      <c r="B67" s="63" t="s">
        <v>2</v>
      </c>
      <c r="C67" s="64">
        <v>47237.19</v>
      </c>
      <c r="D67" s="65">
        <v>66679.47</v>
      </c>
      <c r="E67" s="65">
        <v>52192.14</v>
      </c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6">
        <f>SUM(C67:P67)</f>
        <v>166108.79999999999</v>
      </c>
    </row>
    <row r="68" spans="1:17" x14ac:dyDescent="0.25">
      <c r="A68" s="67"/>
      <c r="B68" s="68"/>
      <c r="C68" s="69">
        <v>44427</v>
      </c>
      <c r="D68" s="69">
        <v>44476</v>
      </c>
      <c r="E68" s="69"/>
      <c r="F68" s="69"/>
      <c r="G68" s="69"/>
      <c r="H68" s="69"/>
      <c r="I68" s="69"/>
      <c r="J68" s="69"/>
      <c r="K68" s="69"/>
      <c r="L68" s="70"/>
      <c r="M68" s="70"/>
      <c r="N68" s="70"/>
      <c r="O68" s="70"/>
      <c r="P68" s="70"/>
      <c r="Q68" s="71"/>
    </row>
    <row r="69" spans="1:17" x14ac:dyDescent="0.25">
      <c r="A69" s="67">
        <v>2</v>
      </c>
      <c r="B69" s="72" t="s">
        <v>29</v>
      </c>
      <c r="C69" s="73">
        <v>7267.26</v>
      </c>
      <c r="D69" s="70">
        <v>10258.379999999999</v>
      </c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4">
        <f>SUM(C69:P69)</f>
        <v>17525.64</v>
      </c>
    </row>
    <row r="70" spans="1:17" x14ac:dyDescent="0.25">
      <c r="A70" s="13"/>
      <c r="B70" s="28"/>
      <c r="C70" s="75">
        <v>44397</v>
      </c>
      <c r="D70" s="75">
        <v>44432</v>
      </c>
      <c r="E70" s="75">
        <v>44459</v>
      </c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6"/>
    </row>
    <row r="71" spans="1:17" x14ac:dyDescent="0.25">
      <c r="A71" s="13">
        <v>3</v>
      </c>
      <c r="B71" s="77" t="s">
        <v>6</v>
      </c>
      <c r="C71" s="64">
        <v>2422.42</v>
      </c>
      <c r="D71" s="65">
        <v>3419.46</v>
      </c>
      <c r="E71" s="65">
        <v>2676.52</v>
      </c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6">
        <f>SUM(C71:P71)</f>
        <v>8518.4</v>
      </c>
    </row>
    <row r="72" spans="1:17" x14ac:dyDescent="0.25">
      <c r="A72" s="67"/>
      <c r="B72" s="68"/>
      <c r="C72" s="69">
        <v>44400</v>
      </c>
      <c r="D72" s="69">
        <v>44431</v>
      </c>
      <c r="E72" s="69">
        <v>44463</v>
      </c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71"/>
    </row>
    <row r="73" spans="1:17" x14ac:dyDescent="0.25">
      <c r="A73" s="67">
        <v>4</v>
      </c>
      <c r="B73" s="72" t="s">
        <v>30</v>
      </c>
      <c r="C73" s="73">
        <v>2422.42</v>
      </c>
      <c r="D73" s="70">
        <v>3419.46</v>
      </c>
      <c r="E73" s="70">
        <v>2676.52</v>
      </c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4">
        <f>SUM(C73:P73)</f>
        <v>8518.4</v>
      </c>
    </row>
    <row r="74" spans="1:17" x14ac:dyDescent="0.25">
      <c r="A74" s="13"/>
      <c r="B74" s="78"/>
      <c r="C74" s="75">
        <v>44400</v>
      </c>
      <c r="D74" s="75">
        <v>44431</v>
      </c>
      <c r="E74" s="75">
        <v>44454</v>
      </c>
      <c r="F74" s="75">
        <v>44484</v>
      </c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6"/>
    </row>
    <row r="75" spans="1:17" x14ac:dyDescent="0.25">
      <c r="A75" s="13">
        <v>5</v>
      </c>
      <c r="B75" s="79" t="s">
        <v>31</v>
      </c>
      <c r="C75" s="64">
        <v>2422.42</v>
      </c>
      <c r="D75" s="65">
        <v>3419.46</v>
      </c>
      <c r="E75" s="65">
        <v>2676.52</v>
      </c>
      <c r="F75" s="65">
        <v>2582.14</v>
      </c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6">
        <f>SUM(C75:P75)</f>
        <v>11100.539999999999</v>
      </c>
    </row>
    <row r="76" spans="1:17" x14ac:dyDescent="0.25">
      <c r="A76" s="67"/>
      <c r="B76" s="68"/>
      <c r="C76" s="69">
        <v>44393</v>
      </c>
      <c r="D76" s="69">
        <v>44418</v>
      </c>
      <c r="E76" s="69">
        <v>44454</v>
      </c>
      <c r="F76" s="69">
        <v>44484</v>
      </c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71"/>
    </row>
    <row r="77" spans="1:17" x14ac:dyDescent="0.25">
      <c r="A77" s="67">
        <v>6</v>
      </c>
      <c r="B77" s="72" t="s">
        <v>15</v>
      </c>
      <c r="C77" s="73">
        <v>4844.84</v>
      </c>
      <c r="D77" s="70">
        <v>6838.92</v>
      </c>
      <c r="E77" s="70">
        <v>5353.04</v>
      </c>
      <c r="F77" s="70">
        <v>5164.28</v>
      </c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4">
        <f>SUM(C77:P77)</f>
        <v>22201.079999999998</v>
      </c>
    </row>
    <row r="78" spans="1:17" x14ac:dyDescent="0.25">
      <c r="A78" s="13"/>
      <c r="B78" s="80"/>
      <c r="C78" s="75">
        <v>44404</v>
      </c>
      <c r="D78" s="75">
        <v>44425</v>
      </c>
      <c r="E78" s="75">
        <v>44459</v>
      </c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6"/>
    </row>
    <row r="79" spans="1:17" x14ac:dyDescent="0.25">
      <c r="A79" s="13">
        <v>7</v>
      </c>
      <c r="B79" s="79" t="s">
        <v>9</v>
      </c>
      <c r="C79" s="64">
        <v>10900.89</v>
      </c>
      <c r="D79" s="65">
        <v>15387.57</v>
      </c>
      <c r="E79" s="65">
        <v>12044.34</v>
      </c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6">
        <f>SUM(C79:P79)</f>
        <v>38332.800000000003</v>
      </c>
    </row>
    <row r="80" spans="1:17" x14ac:dyDescent="0.25">
      <c r="A80" s="67"/>
      <c r="B80" s="68"/>
      <c r="C80" s="69">
        <v>44400</v>
      </c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71"/>
    </row>
    <row r="81" spans="1:17" x14ac:dyDescent="0.25">
      <c r="A81" s="67">
        <v>8</v>
      </c>
      <c r="B81" s="72" t="s">
        <v>32</v>
      </c>
      <c r="C81" s="73">
        <v>2422.42</v>
      </c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4">
        <f>SUM(C81:P81)</f>
        <v>2422.42</v>
      </c>
    </row>
    <row r="82" spans="1:17" x14ac:dyDescent="0.25">
      <c r="A82" s="13"/>
      <c r="B82" s="35"/>
      <c r="C82" s="75">
        <v>44396</v>
      </c>
      <c r="D82" s="75">
        <v>2078</v>
      </c>
      <c r="E82" s="75">
        <v>44455</v>
      </c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6"/>
    </row>
    <row r="83" spans="1:17" x14ac:dyDescent="0.25">
      <c r="A83" s="13">
        <v>9</v>
      </c>
      <c r="B83" s="79" t="s">
        <v>33</v>
      </c>
      <c r="C83" s="64">
        <v>3633.63</v>
      </c>
      <c r="D83" s="65">
        <v>5129.1899999999996</v>
      </c>
      <c r="E83" s="65">
        <v>4014.78</v>
      </c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6">
        <f>SUM(C83:P83)</f>
        <v>12777.6</v>
      </c>
    </row>
    <row r="84" spans="1:17" x14ac:dyDescent="0.25">
      <c r="A84" s="67"/>
      <c r="B84" s="68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71"/>
    </row>
    <row r="85" spans="1:17" x14ac:dyDescent="0.25">
      <c r="A85" s="67">
        <v>10</v>
      </c>
      <c r="B85" s="72" t="s">
        <v>34</v>
      </c>
      <c r="C85" s="73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4">
        <f>SUM(C85:P85)</f>
        <v>0</v>
      </c>
    </row>
    <row r="86" spans="1:17" x14ac:dyDescent="0.25">
      <c r="A86" s="13"/>
      <c r="B86" s="35"/>
      <c r="C86" s="75">
        <v>44400</v>
      </c>
      <c r="D86" s="75">
        <v>44428</v>
      </c>
      <c r="E86" s="75">
        <v>44463</v>
      </c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6"/>
    </row>
    <row r="87" spans="1:17" x14ac:dyDescent="0.25">
      <c r="A87" s="13">
        <v>11</v>
      </c>
      <c r="B87" s="79" t="s">
        <v>13</v>
      </c>
      <c r="C87" s="64">
        <v>2422.42</v>
      </c>
      <c r="D87" s="65">
        <v>3419.46</v>
      </c>
      <c r="E87" s="65">
        <v>2676.52</v>
      </c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6">
        <f>SUM(C87:P87)</f>
        <v>8518.4</v>
      </c>
    </row>
    <row r="88" spans="1:17" x14ac:dyDescent="0.25">
      <c r="A88" s="67"/>
      <c r="B88" s="68"/>
      <c r="C88" s="69">
        <v>44400</v>
      </c>
      <c r="D88" s="69">
        <v>44428</v>
      </c>
      <c r="E88" s="69">
        <v>44463</v>
      </c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71"/>
    </row>
    <row r="89" spans="1:17" x14ac:dyDescent="0.25">
      <c r="A89" s="67">
        <v>12</v>
      </c>
      <c r="B89" s="72" t="s">
        <v>14</v>
      </c>
      <c r="C89" s="73">
        <v>2422.42</v>
      </c>
      <c r="D89" s="70">
        <v>3419.46</v>
      </c>
      <c r="E89" s="70">
        <v>2676.52</v>
      </c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4">
        <f>SUM(C89:P89)</f>
        <v>8518.4</v>
      </c>
    </row>
    <row r="90" spans="1:17" x14ac:dyDescent="0.25">
      <c r="A90" s="13"/>
      <c r="B90" s="3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6"/>
    </row>
    <row r="91" spans="1:17" x14ac:dyDescent="0.25">
      <c r="A91" s="13">
        <v>13</v>
      </c>
      <c r="B91" s="79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6">
        <f>SUM(C91:P91)</f>
        <v>0</v>
      </c>
    </row>
    <row r="92" spans="1:17" x14ac:dyDescent="0.25">
      <c r="A92" s="67"/>
      <c r="B92" s="68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1"/>
    </row>
    <row r="93" spans="1:17" x14ac:dyDescent="0.25">
      <c r="A93" s="67">
        <v>14</v>
      </c>
      <c r="B93" s="72"/>
      <c r="C93" s="73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4">
        <f>SUM(C93:P93)</f>
        <v>0</v>
      </c>
    </row>
    <row r="94" spans="1:17" x14ac:dyDescent="0.25">
      <c r="A94" s="13"/>
      <c r="B94" s="3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6"/>
    </row>
    <row r="95" spans="1:17" x14ac:dyDescent="0.25">
      <c r="A95" s="13">
        <v>15</v>
      </c>
      <c r="B95" s="79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6">
        <f>SUM(C95:P95)</f>
        <v>0</v>
      </c>
    </row>
    <row r="96" spans="1:17" x14ac:dyDescent="0.25">
      <c r="A96" s="67"/>
      <c r="B96" s="68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1"/>
    </row>
    <row r="97" spans="1:21" x14ac:dyDescent="0.25">
      <c r="A97" s="67">
        <v>16</v>
      </c>
      <c r="B97" s="72"/>
      <c r="C97" s="73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4">
        <f>SUM(C97:P97)</f>
        <v>0</v>
      </c>
    </row>
    <row r="98" spans="1:21" x14ac:dyDescent="0.25">
      <c r="A98" s="13"/>
      <c r="B98" s="3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6"/>
    </row>
    <row r="99" spans="1:21" x14ac:dyDescent="0.25">
      <c r="A99" s="13"/>
      <c r="B99" s="79"/>
      <c r="C99" s="64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6">
        <f>SUM(C99:P99)</f>
        <v>0</v>
      </c>
    </row>
    <row r="100" spans="1:21" x14ac:dyDescent="0.25">
      <c r="A100" s="240"/>
      <c r="B100" s="241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7"/>
      <c r="N100" s="247"/>
      <c r="O100" s="247"/>
      <c r="P100" s="247"/>
      <c r="Q100" s="248"/>
    </row>
    <row r="101" spans="1:21" x14ac:dyDescent="0.25">
      <c r="A101" s="240">
        <v>1</v>
      </c>
      <c r="B101" s="243" t="s">
        <v>16</v>
      </c>
      <c r="C101" s="244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9">
        <f>SUM(C101:P101)</f>
        <v>0</v>
      </c>
      <c r="U101" s="41"/>
    </row>
    <row r="102" spans="1:21" x14ac:dyDescent="0.25">
      <c r="A102" s="13"/>
      <c r="B102" s="36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6"/>
    </row>
    <row r="103" spans="1:21" x14ac:dyDescent="0.25">
      <c r="A103" s="13">
        <v>2</v>
      </c>
      <c r="B103" s="81" t="s">
        <v>17</v>
      </c>
      <c r="C103" s="64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6">
        <f>SUM(C103:P103)</f>
        <v>0</v>
      </c>
    </row>
    <row r="104" spans="1:21" x14ac:dyDescent="0.25">
      <c r="A104" s="240"/>
      <c r="B104" s="246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7"/>
      <c r="N104" s="247"/>
      <c r="O104" s="247"/>
      <c r="P104" s="247"/>
      <c r="Q104" s="248"/>
    </row>
    <row r="105" spans="1:21" ht="15.75" thickBot="1" x14ac:dyDescent="0.3">
      <c r="A105" s="240"/>
      <c r="B105" s="243"/>
      <c r="C105" s="244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9">
        <f>SUM(C105:P105)</f>
        <v>0</v>
      </c>
      <c r="U105" s="41"/>
    </row>
    <row r="106" spans="1:21" ht="15.75" thickBot="1" x14ac:dyDescent="0.3">
      <c r="A106" s="13"/>
      <c r="B106" s="35"/>
      <c r="C106" s="5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43" t="s">
        <v>35</v>
      </c>
      <c r="Q106" s="83">
        <f>SUM(Q66:Q103)</f>
        <v>304542.48</v>
      </c>
    </row>
  </sheetData>
  <sortState xmlns:xlrd2="http://schemas.microsoft.com/office/spreadsheetml/2017/richdata2" ref="G6:G18">
    <sortCondition ref="G6:G18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49"/>
  <sheetViews>
    <sheetView workbookViewId="0">
      <pane ySplit="1" topLeftCell="A51" activePane="bottomLeft" state="frozen"/>
      <selection pane="bottomLeft" activeCell="C54" sqref="C54"/>
    </sheetView>
  </sheetViews>
  <sheetFormatPr baseColWidth="10" defaultRowHeight="15" customHeight="1" x14ac:dyDescent="0.25"/>
  <cols>
    <col min="1" max="1" width="12.42578125" style="184" bestFit="1" customWidth="1"/>
    <col min="2" max="2" width="45.5703125" style="182" customWidth="1"/>
    <col min="3" max="3" width="16.7109375" style="183" customWidth="1"/>
    <col min="4" max="4" width="14.7109375" style="183" bestFit="1" customWidth="1"/>
    <col min="5" max="5" width="15.28515625" style="185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84" t="s">
        <v>37</v>
      </c>
      <c r="B1" s="85" t="s">
        <v>20</v>
      </c>
      <c r="C1" s="86" t="s">
        <v>38</v>
      </c>
      <c r="D1" s="87" t="s">
        <v>39</v>
      </c>
      <c r="E1" s="88" t="s">
        <v>40</v>
      </c>
      <c r="F1" s="89"/>
      <c r="G1" s="90" t="s">
        <v>41</v>
      </c>
      <c r="H1" s="91" t="s">
        <v>39</v>
      </c>
      <c r="I1" s="92" t="s">
        <v>41</v>
      </c>
      <c r="J1" s="93" t="s">
        <v>39</v>
      </c>
      <c r="K1" s="254" t="s">
        <v>41</v>
      </c>
      <c r="L1" s="255" t="s">
        <v>39</v>
      </c>
      <c r="M1" s="94" t="s">
        <v>41</v>
      </c>
      <c r="N1" s="95" t="s">
        <v>39</v>
      </c>
    </row>
    <row r="2" spans="1:28" ht="15" customHeight="1" x14ac:dyDescent="0.3">
      <c r="A2" s="96" t="s">
        <v>54</v>
      </c>
      <c r="B2" s="97"/>
      <c r="C2" s="98">
        <v>166763.96000000014</v>
      </c>
      <c r="D2" s="99"/>
      <c r="E2" s="98">
        <f>SUM(C2:D2)</f>
        <v>166763.96000000014</v>
      </c>
      <c r="F2" s="89"/>
      <c r="G2" s="100">
        <v>0</v>
      </c>
      <c r="H2" s="101"/>
      <c r="I2" s="102">
        <v>0</v>
      </c>
      <c r="J2" s="103"/>
      <c r="K2" s="104">
        <v>3004</v>
      </c>
      <c r="L2" s="105"/>
      <c r="M2" s="100">
        <v>292962.36</v>
      </c>
      <c r="N2" s="106"/>
      <c r="O2">
        <v>300000</v>
      </c>
      <c r="P2" s="223">
        <f>O2-M2</f>
        <v>7037.640000000014</v>
      </c>
    </row>
    <row r="3" spans="1:28" s="14" customFormat="1" ht="15" customHeight="1" x14ac:dyDescent="0.35">
      <c r="A3" s="107"/>
      <c r="B3" s="107"/>
      <c r="C3" s="108"/>
      <c r="D3" s="109"/>
      <c r="E3" s="110"/>
      <c r="F3" s="89"/>
      <c r="G3" s="111"/>
      <c r="H3" s="112"/>
      <c r="I3" s="113"/>
      <c r="J3" s="114"/>
      <c r="K3" s="115"/>
      <c r="L3" s="116"/>
      <c r="M3" s="111"/>
      <c r="N3" s="117"/>
    </row>
    <row r="4" spans="1:28" s="14" customFormat="1" ht="15" customHeight="1" x14ac:dyDescent="0.3">
      <c r="A4" s="144"/>
      <c r="B4" s="259" t="s">
        <v>52</v>
      </c>
      <c r="C4" s="141"/>
      <c r="D4" s="142">
        <v>29784</v>
      </c>
      <c r="E4" s="118">
        <f>E2+C4-D4</f>
        <v>136979.96000000014</v>
      </c>
      <c r="F4"/>
      <c r="G4" s="119"/>
      <c r="H4" s="120"/>
      <c r="I4" s="121"/>
      <c r="J4" s="122"/>
      <c r="K4" s="123"/>
      <c r="L4" s="124"/>
      <c r="M4" s="125"/>
      <c r="N4" s="126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44"/>
      <c r="B5" s="259" t="s">
        <v>53</v>
      </c>
      <c r="C5" s="141"/>
      <c r="D5" s="142">
        <v>43289</v>
      </c>
      <c r="E5" s="118">
        <f t="shared" ref="E5:E37" si="0">E4+C5-D5</f>
        <v>93690.960000000137</v>
      </c>
      <c r="F5"/>
      <c r="G5" s="119"/>
      <c r="H5" s="127"/>
      <c r="I5" s="121"/>
      <c r="J5" s="128"/>
      <c r="K5" s="129"/>
      <c r="L5" s="124"/>
      <c r="M5" s="125"/>
      <c r="N5" s="126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44"/>
      <c r="B6" s="259" t="s">
        <v>42</v>
      </c>
      <c r="C6" s="141"/>
      <c r="D6" s="142">
        <v>3558</v>
      </c>
      <c r="E6" s="118">
        <f t="shared" si="0"/>
        <v>90132.960000000137</v>
      </c>
      <c r="F6"/>
      <c r="G6" s="119"/>
      <c r="H6" s="127"/>
      <c r="I6" s="121"/>
      <c r="J6" s="122"/>
      <c r="K6" s="129"/>
      <c r="L6" s="124"/>
      <c r="M6" s="125"/>
      <c r="N6" s="12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137"/>
      <c r="B7" s="139" t="s">
        <v>93</v>
      </c>
      <c r="C7" s="138"/>
      <c r="D7" s="138">
        <v>7037.64</v>
      </c>
      <c r="E7" s="118">
        <f t="shared" si="0"/>
        <v>83095.320000000138</v>
      </c>
      <c r="F7"/>
      <c r="G7" s="119"/>
      <c r="H7" s="127"/>
      <c r="I7" s="121"/>
      <c r="J7" s="122"/>
      <c r="K7" s="129"/>
      <c r="L7" s="124"/>
      <c r="M7" s="125">
        <v>7037.640000000014</v>
      </c>
      <c r="N7" s="126"/>
      <c r="O7"/>
      <c r="P7"/>
      <c r="Q7"/>
      <c r="R7"/>
      <c r="S7"/>
      <c r="T7"/>
      <c r="U7"/>
      <c r="V7"/>
    </row>
    <row r="8" spans="1:28" s="14" customFormat="1" ht="15" customHeight="1" x14ac:dyDescent="0.3">
      <c r="A8" s="130">
        <v>44393</v>
      </c>
      <c r="B8" s="131" t="s">
        <v>80</v>
      </c>
      <c r="C8" s="132">
        <v>4844.84</v>
      </c>
      <c r="D8" s="132"/>
      <c r="E8" s="118">
        <f t="shared" si="0"/>
        <v>87940.160000000134</v>
      </c>
      <c r="F8"/>
      <c r="G8" s="119"/>
      <c r="H8" s="127"/>
      <c r="I8" s="121"/>
      <c r="J8" s="122"/>
      <c r="K8" s="129"/>
      <c r="L8" s="124"/>
      <c r="M8" s="125"/>
      <c r="N8" s="126"/>
      <c r="O8"/>
      <c r="P8"/>
      <c r="Q8"/>
      <c r="R8"/>
      <c r="S8"/>
      <c r="T8"/>
      <c r="U8"/>
      <c r="V8"/>
    </row>
    <row r="9" spans="1:28" s="14" customFormat="1" ht="15" customHeight="1" x14ac:dyDescent="0.3">
      <c r="A9" s="130">
        <v>44396</v>
      </c>
      <c r="B9" s="131" t="s">
        <v>83</v>
      </c>
      <c r="C9" s="132">
        <v>3633.63</v>
      </c>
      <c r="D9" s="132"/>
      <c r="E9" s="118">
        <f t="shared" si="0"/>
        <v>91573.790000000139</v>
      </c>
      <c r="F9"/>
      <c r="G9" s="119"/>
      <c r="H9" s="127"/>
      <c r="I9" s="121"/>
      <c r="J9" s="122"/>
      <c r="K9" s="129"/>
      <c r="L9" s="124"/>
      <c r="M9" s="125"/>
      <c r="N9" s="126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130">
        <v>44397</v>
      </c>
      <c r="B10" s="131" t="s">
        <v>77</v>
      </c>
      <c r="C10" s="132">
        <v>2422.42</v>
      </c>
      <c r="D10" s="132"/>
      <c r="E10" s="118">
        <f t="shared" si="0"/>
        <v>93996.210000000137</v>
      </c>
      <c r="F10"/>
      <c r="G10" s="119"/>
      <c r="H10" s="127"/>
      <c r="I10" s="121"/>
      <c r="J10" s="122"/>
      <c r="K10" s="129"/>
      <c r="L10" s="124"/>
      <c r="M10" s="125"/>
      <c r="N10" s="126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130">
        <v>44400</v>
      </c>
      <c r="B11" s="131" t="s">
        <v>75</v>
      </c>
      <c r="C11" s="132">
        <v>47237.19</v>
      </c>
      <c r="D11" s="132"/>
      <c r="E11" s="118">
        <f t="shared" si="0"/>
        <v>141233.40000000014</v>
      </c>
      <c r="F11"/>
      <c r="G11" s="119"/>
      <c r="H11" s="127"/>
      <c r="I11" s="121"/>
      <c r="J11" s="122"/>
      <c r="K11" s="129"/>
      <c r="L11" s="124"/>
      <c r="M11" s="125"/>
      <c r="N11" s="126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130">
        <v>44400</v>
      </c>
      <c r="B12" s="131" t="s">
        <v>92</v>
      </c>
      <c r="C12" s="132">
        <v>2422.42</v>
      </c>
      <c r="D12" s="132"/>
      <c r="E12" s="118">
        <f t="shared" si="0"/>
        <v>143655.82000000015</v>
      </c>
      <c r="F12"/>
      <c r="G12" s="119"/>
      <c r="H12" s="127"/>
      <c r="I12" s="121"/>
      <c r="J12" s="122"/>
      <c r="K12" s="129"/>
      <c r="L12" s="124"/>
      <c r="M12" s="125"/>
      <c r="N12" s="126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130">
        <v>44400</v>
      </c>
      <c r="B13" s="131" t="s">
        <v>82</v>
      </c>
      <c r="C13" s="132">
        <v>2422.42</v>
      </c>
      <c r="D13" s="132"/>
      <c r="E13" s="118">
        <f t="shared" si="0"/>
        <v>146078.24000000017</v>
      </c>
      <c r="F13"/>
      <c r="G13" s="119"/>
      <c r="H13" s="127"/>
      <c r="I13" s="121"/>
      <c r="J13" s="122"/>
      <c r="K13" s="129"/>
      <c r="L13" s="124"/>
      <c r="M13" s="125"/>
      <c r="N13" s="126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130">
        <v>44400</v>
      </c>
      <c r="B14" s="131" t="s">
        <v>86</v>
      </c>
      <c r="C14" s="132">
        <v>2422.42</v>
      </c>
      <c r="D14" s="132"/>
      <c r="E14" s="118">
        <f t="shared" si="0"/>
        <v>148500.66000000018</v>
      </c>
      <c r="F14"/>
      <c r="G14" s="119"/>
      <c r="H14" s="127"/>
      <c r="I14" s="121"/>
      <c r="J14" s="122"/>
      <c r="K14" s="129"/>
      <c r="L14" s="124"/>
      <c r="M14" s="125"/>
      <c r="N14" s="126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130">
        <v>44400</v>
      </c>
      <c r="B15" s="131" t="s">
        <v>85</v>
      </c>
      <c r="C15" s="132">
        <v>2422.42</v>
      </c>
      <c r="D15" s="132"/>
      <c r="E15" s="118">
        <f t="shared" si="0"/>
        <v>150923.08000000019</v>
      </c>
      <c r="F15"/>
      <c r="G15" s="119"/>
      <c r="H15" s="127"/>
      <c r="I15" s="121"/>
      <c r="J15" s="122"/>
      <c r="K15" s="129"/>
      <c r="L15" s="124"/>
      <c r="M15" s="125"/>
      <c r="N15" s="126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30">
        <v>44403</v>
      </c>
      <c r="B16" s="131" t="s">
        <v>78</v>
      </c>
      <c r="C16" s="132">
        <v>2422.42</v>
      </c>
      <c r="D16" s="132"/>
      <c r="E16" s="118">
        <f t="shared" si="0"/>
        <v>153345.5000000002</v>
      </c>
      <c r="G16" s="119"/>
      <c r="H16" s="127"/>
      <c r="I16" s="121"/>
      <c r="J16" s="122"/>
      <c r="K16" s="129"/>
      <c r="L16" s="124"/>
      <c r="M16" s="125"/>
      <c r="N16" s="126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30">
        <v>44404</v>
      </c>
      <c r="B17" s="131" t="s">
        <v>81</v>
      </c>
      <c r="C17" s="132">
        <v>10900.89</v>
      </c>
      <c r="D17" s="132"/>
      <c r="E17" s="118">
        <f t="shared" si="0"/>
        <v>164246.39000000019</v>
      </c>
      <c r="G17" s="119"/>
      <c r="H17" s="127"/>
      <c r="I17" s="121"/>
      <c r="J17" s="122"/>
      <c r="K17" s="129"/>
      <c r="L17" s="124"/>
      <c r="M17" s="125"/>
      <c r="N17" s="126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44"/>
      <c r="B18" s="14" t="s">
        <v>97</v>
      </c>
      <c r="C18" s="145"/>
      <c r="D18" s="145">
        <f>6254.64+9090.69</f>
        <v>15345.330000000002</v>
      </c>
      <c r="E18" s="118">
        <f t="shared" si="0"/>
        <v>148901.06000000017</v>
      </c>
      <c r="G18" s="119"/>
      <c r="H18" s="127"/>
      <c r="I18" s="121"/>
      <c r="J18" s="122"/>
      <c r="K18" s="129"/>
      <c r="L18" s="124"/>
      <c r="M18" s="125"/>
      <c r="N18" s="126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44"/>
      <c r="B19" s="260" t="s">
        <v>98</v>
      </c>
      <c r="C19" s="261">
        <v>3280.1999999999989</v>
      </c>
      <c r="D19" s="142"/>
      <c r="E19" s="118">
        <f t="shared" si="0"/>
        <v>152181.26000000018</v>
      </c>
      <c r="G19" s="119"/>
      <c r="H19" s="127"/>
      <c r="I19" s="121"/>
      <c r="J19" s="122"/>
      <c r="K19" s="129"/>
      <c r="L19" s="124"/>
      <c r="M19" s="125"/>
      <c r="N19" s="126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44"/>
      <c r="B20" s="260" t="s">
        <v>99</v>
      </c>
      <c r="C20" s="261">
        <f>83.85*79</f>
        <v>6624.15</v>
      </c>
      <c r="D20" s="142"/>
      <c r="E20" s="133">
        <f t="shared" si="0"/>
        <v>158805.41000000018</v>
      </c>
      <c r="G20" s="119"/>
      <c r="H20" s="127"/>
      <c r="I20" s="121"/>
      <c r="J20" s="122"/>
      <c r="K20" s="129"/>
      <c r="L20" s="124"/>
      <c r="M20" s="125"/>
      <c r="N20" s="126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44"/>
      <c r="B21" s="259" t="s">
        <v>94</v>
      </c>
      <c r="C21" s="141"/>
      <c r="D21" s="142">
        <v>29784</v>
      </c>
      <c r="E21" s="118">
        <f t="shared" si="0"/>
        <v>129021.41000000018</v>
      </c>
      <c r="G21" s="119"/>
      <c r="H21" s="127"/>
      <c r="I21" s="121"/>
      <c r="J21" s="122"/>
      <c r="K21" s="129"/>
      <c r="L21" s="124"/>
      <c r="M21" s="125"/>
      <c r="N21" s="126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144"/>
      <c r="B22" s="259" t="s">
        <v>95</v>
      </c>
      <c r="C22" s="141"/>
      <c r="D22" s="142">
        <v>73365</v>
      </c>
      <c r="E22" s="118">
        <f t="shared" si="0"/>
        <v>55656.410000000178</v>
      </c>
      <c r="G22" s="119"/>
      <c r="H22" s="127"/>
      <c r="I22" s="121"/>
      <c r="J22" s="122"/>
      <c r="K22" s="129"/>
      <c r="L22" s="124"/>
      <c r="M22" s="125"/>
      <c r="N22" s="126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144"/>
      <c r="B23" s="259" t="s">
        <v>42</v>
      </c>
      <c r="C23" s="141"/>
      <c r="D23" s="142">
        <v>6030</v>
      </c>
      <c r="E23" s="118">
        <f t="shared" si="0"/>
        <v>49626.410000000178</v>
      </c>
      <c r="G23" s="119"/>
      <c r="H23" s="127"/>
      <c r="I23" s="121"/>
      <c r="J23" s="122"/>
      <c r="K23" s="129"/>
      <c r="L23" s="124"/>
      <c r="M23" s="125"/>
      <c r="N23" s="126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130">
        <v>44418</v>
      </c>
      <c r="B24" s="131" t="s">
        <v>80</v>
      </c>
      <c r="C24" s="132">
        <v>6838.92</v>
      </c>
      <c r="D24" s="132"/>
      <c r="E24" s="118">
        <f t="shared" si="0"/>
        <v>56465.330000000176</v>
      </c>
      <c r="G24" s="119"/>
      <c r="H24" s="127"/>
      <c r="I24" s="121"/>
      <c r="J24" s="122"/>
      <c r="K24" s="129"/>
      <c r="L24" s="124"/>
      <c r="M24" s="125"/>
      <c r="N24" s="126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130">
        <v>44425</v>
      </c>
      <c r="B25" s="131" t="s">
        <v>81</v>
      </c>
      <c r="C25" s="132">
        <v>15387.57</v>
      </c>
      <c r="D25" s="132"/>
      <c r="E25" s="118">
        <f t="shared" si="0"/>
        <v>71852.900000000169</v>
      </c>
      <c r="G25" s="119"/>
      <c r="H25" s="127"/>
      <c r="I25" s="121"/>
      <c r="J25" s="122"/>
      <c r="K25" s="129"/>
      <c r="L25" s="124"/>
      <c r="M25" s="125"/>
      <c r="N25" s="126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137"/>
      <c r="B26" s="139" t="s">
        <v>43</v>
      </c>
      <c r="C26" s="138"/>
      <c r="D26" s="138"/>
      <c r="E26" s="118">
        <f t="shared" si="0"/>
        <v>71852.900000000169</v>
      </c>
      <c r="G26" s="119"/>
      <c r="H26" s="127"/>
      <c r="I26" s="121"/>
      <c r="J26" s="122"/>
      <c r="K26" s="129"/>
      <c r="L26" s="124"/>
      <c r="M26" s="125">
        <v>9221.92</v>
      </c>
      <c r="N26" s="126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130">
        <v>44427</v>
      </c>
      <c r="B27" s="258" t="s">
        <v>76</v>
      </c>
      <c r="C27" s="132">
        <v>7267.26</v>
      </c>
      <c r="D27" s="132"/>
      <c r="E27" s="118">
        <f t="shared" si="0"/>
        <v>79120.160000000164</v>
      </c>
      <c r="F27"/>
      <c r="G27" s="119"/>
      <c r="H27" s="127"/>
      <c r="I27" s="121"/>
      <c r="J27" s="122"/>
      <c r="K27" s="129"/>
      <c r="L27" s="124"/>
      <c r="M27" s="125"/>
      <c r="N27" s="126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130">
        <v>44428</v>
      </c>
      <c r="B28" s="131" t="s">
        <v>75</v>
      </c>
      <c r="C28" s="132">
        <v>66679.47</v>
      </c>
      <c r="D28" s="132"/>
      <c r="E28" s="118">
        <f t="shared" si="0"/>
        <v>145799.63000000018</v>
      </c>
      <c r="F28"/>
      <c r="G28" s="119"/>
      <c r="H28" s="127"/>
      <c r="I28" s="121"/>
      <c r="J28" s="122"/>
      <c r="K28" s="129"/>
      <c r="L28" s="124"/>
      <c r="M28" s="125"/>
      <c r="N28" s="126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130">
        <v>44428</v>
      </c>
      <c r="B29" s="131" t="s">
        <v>83</v>
      </c>
      <c r="C29" s="132">
        <v>5129.1899999999996</v>
      </c>
      <c r="D29" s="132"/>
      <c r="E29" s="118">
        <f t="shared" si="0"/>
        <v>150928.82000000018</v>
      </c>
      <c r="F29"/>
      <c r="G29" s="119"/>
      <c r="H29" s="127"/>
      <c r="I29" s="121"/>
      <c r="J29" s="122"/>
      <c r="K29" s="129"/>
      <c r="L29" s="124"/>
      <c r="M29" s="125"/>
      <c r="N29" s="126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130">
        <v>44428</v>
      </c>
      <c r="B30" s="131" t="s">
        <v>85</v>
      </c>
      <c r="C30" s="132">
        <v>3419.46</v>
      </c>
      <c r="D30" s="132"/>
      <c r="E30" s="118">
        <f t="shared" si="0"/>
        <v>154348.28000000017</v>
      </c>
      <c r="F30"/>
      <c r="G30" s="119"/>
      <c r="H30" s="127"/>
      <c r="I30" s="121"/>
      <c r="J30" s="122"/>
      <c r="K30" s="129"/>
      <c r="L30" s="124"/>
      <c r="M30" s="125"/>
      <c r="N30" s="126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130">
        <v>44428</v>
      </c>
      <c r="B31" s="131" t="s">
        <v>86</v>
      </c>
      <c r="C31" s="132">
        <v>3419.46</v>
      </c>
      <c r="D31" s="132"/>
      <c r="E31" s="118">
        <f t="shared" si="0"/>
        <v>157767.74000000017</v>
      </c>
      <c r="F31"/>
      <c r="G31" s="119"/>
      <c r="H31" s="127"/>
      <c r="I31" s="121"/>
      <c r="J31" s="122"/>
      <c r="K31" s="129"/>
      <c r="L31" s="124"/>
      <c r="M31" s="125"/>
      <c r="N31" s="126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30">
        <v>44431</v>
      </c>
      <c r="B32" s="131" t="s">
        <v>78</v>
      </c>
      <c r="C32" s="132">
        <v>3419.46</v>
      </c>
      <c r="D32" s="132"/>
      <c r="E32" s="118">
        <f t="shared" si="0"/>
        <v>161187.20000000016</v>
      </c>
      <c r="F32"/>
      <c r="G32" s="119"/>
      <c r="H32" s="127"/>
      <c r="I32" s="121"/>
      <c r="J32" s="122"/>
      <c r="K32" s="129"/>
      <c r="L32" s="124"/>
      <c r="M32" s="125"/>
      <c r="N32" s="126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30">
        <v>44431</v>
      </c>
      <c r="B33" s="131" t="s">
        <v>92</v>
      </c>
      <c r="C33" s="132">
        <v>3419.46</v>
      </c>
      <c r="D33" s="132"/>
      <c r="E33" s="118">
        <f t="shared" si="0"/>
        <v>164606.66000000015</v>
      </c>
      <c r="F33"/>
      <c r="G33" s="119"/>
      <c r="H33" s="127"/>
      <c r="I33" s="121"/>
      <c r="J33" s="122"/>
      <c r="K33" s="129"/>
      <c r="L33" s="124"/>
      <c r="M33" s="125"/>
      <c r="N33" s="126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30">
        <v>44432</v>
      </c>
      <c r="B34" s="131" t="s">
        <v>77</v>
      </c>
      <c r="C34" s="132">
        <v>3419.46</v>
      </c>
      <c r="D34" s="132"/>
      <c r="E34" s="118">
        <f t="shared" si="0"/>
        <v>168026.12000000014</v>
      </c>
      <c r="F34"/>
      <c r="G34" s="119"/>
      <c r="H34" s="127"/>
      <c r="I34" s="121"/>
      <c r="J34" s="122"/>
      <c r="K34" s="129"/>
      <c r="L34" s="124"/>
      <c r="M34" s="125"/>
      <c r="N34" s="126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144"/>
      <c r="B35" s="14" t="s">
        <v>100</v>
      </c>
      <c r="C35" s="145"/>
      <c r="D35" s="145">
        <v>21661.29</v>
      </c>
      <c r="E35" s="118">
        <f t="shared" si="0"/>
        <v>146364.83000000013</v>
      </c>
      <c r="F35"/>
      <c r="G35" s="119"/>
      <c r="H35" s="127"/>
      <c r="I35" s="121"/>
      <c r="J35" s="122"/>
      <c r="K35" s="129"/>
      <c r="L35" s="124"/>
      <c r="M35" s="125"/>
      <c r="N35" s="126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44"/>
      <c r="B36" s="260" t="s">
        <v>101</v>
      </c>
      <c r="C36" s="261">
        <v>3280.1999999999989</v>
      </c>
      <c r="D36" s="142"/>
      <c r="E36" s="118">
        <f t="shared" si="0"/>
        <v>149645.03000000014</v>
      </c>
      <c r="F36"/>
      <c r="G36" s="119"/>
      <c r="H36" s="127"/>
      <c r="I36" s="121"/>
      <c r="J36" s="122"/>
      <c r="K36" s="129"/>
      <c r="L36" s="124"/>
      <c r="M36" s="125"/>
      <c r="N36" s="126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44"/>
      <c r="B37" s="260" t="s">
        <v>102</v>
      </c>
      <c r="C37" s="261">
        <f>198.83*79</f>
        <v>15707.570000000002</v>
      </c>
      <c r="D37" s="142"/>
      <c r="E37" s="133">
        <f t="shared" si="0"/>
        <v>165352.60000000015</v>
      </c>
      <c r="F37"/>
      <c r="G37" s="119"/>
      <c r="H37" s="127"/>
      <c r="I37" s="121"/>
      <c r="J37" s="122"/>
      <c r="K37" s="129"/>
      <c r="L37" s="124"/>
      <c r="M37" s="125"/>
      <c r="N37" s="126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44"/>
      <c r="B38" s="259" t="s">
        <v>103</v>
      </c>
      <c r="C38" s="141"/>
      <c r="D38" s="142">
        <v>31171</v>
      </c>
      <c r="E38" s="118">
        <f t="shared" ref="E38:E69" si="1">E37+C38-D38</f>
        <v>134181.60000000015</v>
      </c>
      <c r="F38"/>
      <c r="G38" s="119"/>
      <c r="H38" s="127"/>
      <c r="I38" s="121"/>
      <c r="J38" s="122"/>
      <c r="K38" s="129"/>
      <c r="L38" s="124"/>
      <c r="M38" s="125"/>
      <c r="N38" s="126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144"/>
      <c r="B39" s="259" t="s">
        <v>104</v>
      </c>
      <c r="C39" s="141"/>
      <c r="D39" s="142">
        <v>49567</v>
      </c>
      <c r="E39" s="118">
        <f t="shared" si="1"/>
        <v>84614.600000000151</v>
      </c>
      <c r="F39"/>
      <c r="G39" s="119"/>
      <c r="H39" s="127"/>
      <c r="I39" s="121"/>
      <c r="J39" s="122"/>
      <c r="K39" s="129"/>
      <c r="L39" s="124"/>
      <c r="M39" s="125"/>
      <c r="N39" s="126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144"/>
      <c r="B40" s="259" t="s">
        <v>42</v>
      </c>
      <c r="C40" s="141"/>
      <c r="D40" s="142">
        <v>4074</v>
      </c>
      <c r="E40" s="118">
        <f t="shared" si="1"/>
        <v>80540.600000000151</v>
      </c>
      <c r="F40"/>
      <c r="G40" s="119"/>
      <c r="H40" s="127"/>
      <c r="I40" s="121"/>
      <c r="J40" s="122"/>
      <c r="K40" s="129"/>
      <c r="L40" s="124"/>
      <c r="M40" s="125"/>
      <c r="N40" s="126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130">
        <v>44454</v>
      </c>
      <c r="B41" s="131" t="s">
        <v>92</v>
      </c>
      <c r="C41" s="132">
        <v>2676.52</v>
      </c>
      <c r="D41" s="132"/>
      <c r="E41" s="118">
        <f t="shared" si="1"/>
        <v>83217.120000000155</v>
      </c>
      <c r="F41"/>
      <c r="G41" s="119"/>
      <c r="H41" s="127"/>
      <c r="I41" s="121"/>
      <c r="J41" s="122"/>
      <c r="K41" s="129"/>
      <c r="L41" s="124"/>
      <c r="M41" s="125"/>
      <c r="N41" s="126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130">
        <v>44454</v>
      </c>
      <c r="B42" s="131" t="s">
        <v>80</v>
      </c>
      <c r="C42" s="132">
        <v>5353.04</v>
      </c>
      <c r="D42" s="132"/>
      <c r="E42" s="118">
        <f t="shared" si="1"/>
        <v>88570.160000000149</v>
      </c>
      <c r="F42"/>
      <c r="G42" s="119"/>
      <c r="H42" s="127"/>
      <c r="I42" s="121"/>
      <c r="J42" s="122"/>
      <c r="K42" s="129"/>
      <c r="L42" s="124"/>
      <c r="M42" s="125"/>
      <c r="N42" s="126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130">
        <v>44455</v>
      </c>
      <c r="B43" s="131" t="s">
        <v>83</v>
      </c>
      <c r="C43" s="132">
        <v>4014.78</v>
      </c>
      <c r="D43" s="132"/>
      <c r="E43" s="118">
        <f t="shared" si="1"/>
        <v>92584.940000000148</v>
      </c>
      <c r="F43"/>
      <c r="G43" s="119"/>
      <c r="H43" s="127"/>
      <c r="I43" s="121"/>
      <c r="J43" s="122"/>
      <c r="K43" s="129"/>
      <c r="L43" s="124"/>
      <c r="M43" s="125"/>
      <c r="N43" s="126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137"/>
      <c r="B44" s="139" t="s">
        <v>43</v>
      </c>
      <c r="C44" s="138"/>
      <c r="D44" s="138"/>
      <c r="E44" s="118">
        <f t="shared" si="1"/>
        <v>92584.940000000148</v>
      </c>
      <c r="G44" s="119"/>
      <c r="H44" s="127"/>
      <c r="I44" s="121"/>
      <c r="J44" s="122"/>
      <c r="K44" s="129"/>
      <c r="L44" s="124"/>
      <c r="M44" s="125">
        <v>9505.4</v>
      </c>
      <c r="N44" s="126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130">
        <v>44459</v>
      </c>
      <c r="B45" s="131" t="s">
        <v>77</v>
      </c>
      <c r="C45" s="132">
        <v>2676.52</v>
      </c>
      <c r="D45" s="132"/>
      <c r="E45" s="118">
        <f t="shared" si="1"/>
        <v>95261.460000000152</v>
      </c>
      <c r="F45"/>
      <c r="G45" s="119"/>
      <c r="H45" s="127"/>
      <c r="I45" s="121"/>
      <c r="J45" s="122"/>
      <c r="K45" s="129"/>
      <c r="L45" s="124"/>
      <c r="M45" s="125"/>
      <c r="N45" s="126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130">
        <v>44459</v>
      </c>
      <c r="B46" s="131" t="s">
        <v>81</v>
      </c>
      <c r="C46" s="132">
        <v>12044.34</v>
      </c>
      <c r="D46" s="132"/>
      <c r="E46" s="118">
        <f t="shared" si="1"/>
        <v>107305.80000000015</v>
      </c>
      <c r="F46"/>
      <c r="G46" s="119"/>
      <c r="H46" s="127"/>
      <c r="I46" s="121"/>
      <c r="J46" s="122"/>
      <c r="K46" s="129"/>
      <c r="L46" s="124"/>
      <c r="M46" s="125"/>
      <c r="N46" s="126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130">
        <v>44463</v>
      </c>
      <c r="B47" s="131" t="s">
        <v>75</v>
      </c>
      <c r="C47" s="132">
        <v>52192.14</v>
      </c>
      <c r="D47" s="132"/>
      <c r="E47" s="118">
        <f t="shared" si="1"/>
        <v>159497.94000000015</v>
      </c>
      <c r="F47"/>
      <c r="G47" s="119"/>
      <c r="H47" s="127"/>
      <c r="I47" s="121"/>
      <c r="J47" s="122"/>
      <c r="K47" s="129"/>
      <c r="L47" s="124"/>
      <c r="M47" s="125"/>
      <c r="N47" s="126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130">
        <v>44463</v>
      </c>
      <c r="B48" s="131" t="s">
        <v>78</v>
      </c>
      <c r="C48" s="132">
        <v>2676.52</v>
      </c>
      <c r="D48" s="132"/>
      <c r="E48" s="118">
        <f t="shared" si="1"/>
        <v>162174.46000000014</v>
      </c>
      <c r="F48"/>
      <c r="G48" s="119"/>
      <c r="H48" s="127"/>
      <c r="I48" s="121"/>
      <c r="J48" s="122"/>
      <c r="K48" s="129"/>
      <c r="L48" s="124"/>
      <c r="M48" s="125"/>
      <c r="N48" s="126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30">
        <v>44463</v>
      </c>
      <c r="B49" s="131" t="s">
        <v>85</v>
      </c>
      <c r="C49" s="132">
        <v>2676.52</v>
      </c>
      <c r="D49" s="132"/>
      <c r="E49" s="118">
        <f t="shared" si="1"/>
        <v>164850.98000000013</v>
      </c>
      <c r="F49"/>
      <c r="G49" s="119"/>
      <c r="H49" s="127"/>
      <c r="I49" s="121"/>
      <c r="J49" s="122"/>
      <c r="K49" s="129"/>
      <c r="L49" s="124"/>
      <c r="M49" s="125"/>
      <c r="N49" s="126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30">
        <v>44463</v>
      </c>
      <c r="B50" s="131" t="s">
        <v>86</v>
      </c>
      <c r="C50" s="132">
        <v>2676.52</v>
      </c>
      <c r="D50" s="132"/>
      <c r="E50" s="118">
        <f t="shared" si="1"/>
        <v>167527.50000000012</v>
      </c>
      <c r="F50"/>
      <c r="G50" s="119"/>
      <c r="H50" s="127"/>
      <c r="I50" s="121"/>
      <c r="J50" s="122"/>
      <c r="K50" s="129"/>
      <c r="L50" s="124"/>
      <c r="M50" s="125"/>
      <c r="N50" s="126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44"/>
      <c r="B51" s="14" t="s">
        <v>105</v>
      </c>
      <c r="C51" s="145"/>
      <c r="D51" s="145">
        <v>16954.980000000003</v>
      </c>
      <c r="E51" s="118">
        <f t="shared" si="1"/>
        <v>150572.52000000011</v>
      </c>
      <c r="F51"/>
      <c r="G51" s="119"/>
      <c r="H51" s="127"/>
      <c r="I51" s="121"/>
      <c r="J51" s="122"/>
      <c r="K51" s="129"/>
      <c r="L51" s="124"/>
      <c r="M51" s="125"/>
      <c r="N51" s="126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144"/>
      <c r="B52" s="260" t="s">
        <v>106</v>
      </c>
      <c r="C52" s="261">
        <v>3280.2000000000003</v>
      </c>
      <c r="D52" s="142"/>
      <c r="E52" s="118">
        <f t="shared" si="1"/>
        <v>153852.72000000012</v>
      </c>
      <c r="F52"/>
      <c r="G52" s="119"/>
      <c r="H52" s="127"/>
      <c r="I52" s="121"/>
      <c r="J52" s="122"/>
      <c r="K52" s="129"/>
      <c r="L52" s="124"/>
      <c r="M52" s="125"/>
      <c r="N52" s="126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44"/>
      <c r="B53" s="260" t="s">
        <v>107</v>
      </c>
      <c r="C53" s="261">
        <f>53.91*79</f>
        <v>4258.8899999999994</v>
      </c>
      <c r="D53" s="142"/>
      <c r="E53" s="133">
        <f t="shared" si="1"/>
        <v>158111.6100000001</v>
      </c>
      <c r="F53"/>
      <c r="G53" s="119"/>
      <c r="H53" s="127"/>
      <c r="I53" s="121"/>
      <c r="J53" s="122"/>
      <c r="K53" s="129"/>
      <c r="L53" s="124"/>
      <c r="M53" s="125"/>
      <c r="N53" s="126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30">
        <v>44476</v>
      </c>
      <c r="B54" s="131" t="s">
        <v>76</v>
      </c>
      <c r="C54" s="132">
        <v>10258.379999999999</v>
      </c>
      <c r="D54" s="132"/>
      <c r="E54" s="118">
        <f t="shared" si="1"/>
        <v>168369.99000000011</v>
      </c>
      <c r="F54"/>
      <c r="G54" s="119"/>
      <c r="H54" s="127"/>
      <c r="I54" s="121"/>
      <c r="J54" s="122"/>
      <c r="K54" s="129"/>
      <c r="L54" s="124"/>
      <c r="M54" s="125"/>
      <c r="N54" s="126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44"/>
      <c r="B55" s="259" t="s">
        <v>108</v>
      </c>
      <c r="C55" s="141"/>
      <c r="D55" s="142">
        <v>31176</v>
      </c>
      <c r="E55" s="118">
        <f t="shared" si="1"/>
        <v>137193.99000000011</v>
      </c>
      <c r="F55"/>
      <c r="G55" s="119"/>
      <c r="H55" s="127"/>
      <c r="I55" s="121"/>
      <c r="J55" s="122"/>
      <c r="K55" s="129"/>
      <c r="L55" s="124"/>
      <c r="M55" s="125"/>
      <c r="N55" s="126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144"/>
      <c r="B56" s="259" t="s">
        <v>109</v>
      </c>
      <c r="C56" s="141"/>
      <c r="D56" s="142">
        <v>45648</v>
      </c>
      <c r="E56" s="118">
        <f t="shared" si="1"/>
        <v>91545.990000000107</v>
      </c>
      <c r="F56"/>
      <c r="G56" s="119"/>
      <c r="H56" s="127"/>
      <c r="I56" s="121"/>
      <c r="J56" s="122"/>
      <c r="K56" s="129"/>
      <c r="L56" s="124"/>
      <c r="M56" s="125"/>
      <c r="N56" s="126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144"/>
      <c r="B57" s="259" t="s">
        <v>42</v>
      </c>
      <c r="C57" s="141"/>
      <c r="D57" s="142">
        <v>3804</v>
      </c>
      <c r="E57" s="118">
        <f t="shared" si="1"/>
        <v>87741.990000000107</v>
      </c>
      <c r="F57"/>
      <c r="G57" s="119"/>
      <c r="H57" s="127"/>
      <c r="I57" s="121"/>
      <c r="J57" s="122"/>
      <c r="K57" s="129"/>
      <c r="L57" s="124"/>
      <c r="M57" s="125"/>
      <c r="N57" s="126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130">
        <v>44484</v>
      </c>
      <c r="B58" s="131" t="s">
        <v>92</v>
      </c>
      <c r="C58" s="132">
        <v>2582.14</v>
      </c>
      <c r="D58" s="132"/>
      <c r="E58" s="118">
        <f t="shared" si="1"/>
        <v>90324.130000000107</v>
      </c>
      <c r="F58"/>
      <c r="G58" s="119"/>
      <c r="H58" s="127"/>
      <c r="I58" s="121"/>
      <c r="J58" s="122"/>
      <c r="K58" s="129"/>
      <c r="L58" s="124"/>
      <c r="M58" s="125"/>
      <c r="N58" s="126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130">
        <v>44484</v>
      </c>
      <c r="B59" s="131" t="s">
        <v>80</v>
      </c>
      <c r="C59" s="132">
        <v>5164.28</v>
      </c>
      <c r="D59" s="132"/>
      <c r="E59" s="118">
        <f t="shared" si="1"/>
        <v>95488.410000000105</v>
      </c>
      <c r="F59"/>
      <c r="G59" s="119"/>
      <c r="H59" s="127"/>
      <c r="I59" s="121"/>
      <c r="J59" s="122"/>
      <c r="K59" s="129"/>
      <c r="L59" s="124"/>
      <c r="M59" s="125"/>
      <c r="N59" s="126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130"/>
      <c r="B60" s="131"/>
      <c r="C60" s="132"/>
      <c r="D60" s="132"/>
      <c r="E60" s="118">
        <f t="shared" si="1"/>
        <v>95488.410000000105</v>
      </c>
      <c r="F60"/>
      <c r="G60" s="119"/>
      <c r="H60" s="127"/>
      <c r="I60" s="121"/>
      <c r="J60" s="122"/>
      <c r="K60" s="129"/>
      <c r="L60" s="124"/>
      <c r="M60" s="125"/>
      <c r="N60" s="126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130"/>
      <c r="B61" s="131"/>
      <c r="C61" s="132"/>
      <c r="D61" s="132"/>
      <c r="E61" s="118">
        <f t="shared" si="1"/>
        <v>95488.410000000105</v>
      </c>
      <c r="F61"/>
      <c r="G61" s="119"/>
      <c r="H61" s="127"/>
      <c r="I61" s="121"/>
      <c r="J61" s="122"/>
      <c r="K61" s="129"/>
      <c r="L61" s="124"/>
      <c r="M61" s="125"/>
      <c r="N61" s="126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130"/>
      <c r="B62" s="131"/>
      <c r="C62" s="132"/>
      <c r="D62" s="132"/>
      <c r="E62" s="118">
        <f t="shared" si="1"/>
        <v>95488.410000000105</v>
      </c>
      <c r="F62"/>
      <c r="G62" s="119"/>
      <c r="H62" s="127"/>
      <c r="I62" s="121"/>
      <c r="J62" s="122"/>
      <c r="K62" s="129"/>
      <c r="L62" s="124"/>
      <c r="M62" s="125"/>
      <c r="N62" s="126"/>
      <c r="O62"/>
      <c r="P62"/>
      <c r="Q62"/>
      <c r="R62"/>
      <c r="S62"/>
      <c r="T62"/>
      <c r="U62"/>
      <c r="V62"/>
    </row>
    <row r="63" spans="1:22" s="14" customFormat="1" ht="15" hidden="1" customHeight="1" x14ac:dyDescent="0.3">
      <c r="A63" s="130"/>
      <c r="B63" s="131"/>
      <c r="C63" s="132"/>
      <c r="D63" s="132"/>
      <c r="E63" s="118">
        <f t="shared" si="1"/>
        <v>95488.410000000105</v>
      </c>
      <c r="F63"/>
      <c r="G63" s="119"/>
      <c r="H63" s="127"/>
      <c r="I63" s="121"/>
      <c r="J63" s="122"/>
      <c r="K63" s="129"/>
      <c r="L63" s="124"/>
      <c r="M63" s="125"/>
      <c r="N63" s="126"/>
      <c r="O63"/>
      <c r="P63"/>
      <c r="Q63"/>
      <c r="R63"/>
      <c r="S63"/>
      <c r="T63"/>
      <c r="U63"/>
      <c r="V63"/>
    </row>
    <row r="64" spans="1:22" s="14" customFormat="1" ht="15" hidden="1" customHeight="1" x14ac:dyDescent="0.3">
      <c r="A64" s="130"/>
      <c r="B64" s="131"/>
      <c r="C64" s="132"/>
      <c r="D64" s="132"/>
      <c r="E64" s="118">
        <f t="shared" si="1"/>
        <v>95488.410000000105</v>
      </c>
      <c r="F64"/>
      <c r="G64" s="119"/>
      <c r="H64" s="127"/>
      <c r="I64" s="121"/>
      <c r="J64" s="122"/>
      <c r="K64" s="129"/>
      <c r="L64" s="124"/>
      <c r="M64" s="125"/>
      <c r="N64" s="126"/>
      <c r="O64"/>
      <c r="P64"/>
      <c r="Q64"/>
      <c r="R64"/>
      <c r="S64"/>
      <c r="T64"/>
      <c r="U64"/>
      <c r="V64"/>
    </row>
    <row r="65" spans="1:22" s="14" customFormat="1" ht="15" hidden="1" customHeight="1" x14ac:dyDescent="0.3">
      <c r="A65" s="130"/>
      <c r="B65" s="131"/>
      <c r="C65" s="132"/>
      <c r="D65" s="132"/>
      <c r="E65" s="118">
        <f t="shared" si="1"/>
        <v>95488.410000000105</v>
      </c>
      <c r="F65"/>
      <c r="G65" s="119"/>
      <c r="H65" s="127"/>
      <c r="I65" s="121"/>
      <c r="J65" s="122"/>
      <c r="K65" s="129"/>
      <c r="L65" s="124"/>
      <c r="M65" s="125"/>
      <c r="N65" s="126"/>
      <c r="O65"/>
      <c r="P65"/>
      <c r="Q65"/>
      <c r="R65"/>
      <c r="S65"/>
      <c r="T65"/>
      <c r="U65"/>
      <c r="V65"/>
    </row>
    <row r="66" spans="1:22" s="14" customFormat="1" ht="15" hidden="1" customHeight="1" x14ac:dyDescent="0.3">
      <c r="A66" s="130"/>
      <c r="B66" s="131"/>
      <c r="C66" s="132"/>
      <c r="D66" s="132"/>
      <c r="E66" s="118">
        <f t="shared" si="1"/>
        <v>95488.410000000105</v>
      </c>
      <c r="F66" s="136"/>
      <c r="G66" s="119"/>
      <c r="H66" s="127"/>
      <c r="I66" s="121"/>
      <c r="J66" s="122"/>
      <c r="K66" s="129"/>
      <c r="L66" s="124"/>
      <c r="M66" s="125"/>
      <c r="N66" s="126"/>
      <c r="O66"/>
      <c r="P66"/>
      <c r="Q66"/>
      <c r="R66"/>
      <c r="S66"/>
      <c r="T66"/>
      <c r="U66"/>
      <c r="V66"/>
    </row>
    <row r="67" spans="1:22" s="14" customFormat="1" ht="15" hidden="1" customHeight="1" x14ac:dyDescent="0.3">
      <c r="A67" s="130"/>
      <c r="B67" s="131"/>
      <c r="C67" s="132"/>
      <c r="D67" s="132"/>
      <c r="E67" s="118">
        <f t="shared" si="1"/>
        <v>95488.410000000105</v>
      </c>
      <c r="F67"/>
      <c r="G67" s="119"/>
      <c r="H67" s="127"/>
      <c r="I67" s="121"/>
      <c r="J67" s="122"/>
      <c r="K67" s="129"/>
      <c r="L67" s="124"/>
      <c r="M67" s="125"/>
      <c r="N67" s="126"/>
      <c r="O67"/>
      <c r="P67"/>
      <c r="Q67"/>
      <c r="R67"/>
      <c r="S67"/>
      <c r="T67"/>
      <c r="U67"/>
      <c r="V67"/>
    </row>
    <row r="68" spans="1:22" s="14" customFormat="1" ht="15" hidden="1" customHeight="1" x14ac:dyDescent="0.3">
      <c r="A68" s="130"/>
      <c r="B68" s="131"/>
      <c r="C68" s="132"/>
      <c r="D68" s="132"/>
      <c r="E68" s="118">
        <f t="shared" si="1"/>
        <v>95488.410000000105</v>
      </c>
      <c r="F68"/>
      <c r="G68" s="119"/>
      <c r="H68" s="127"/>
      <c r="I68" s="121"/>
      <c r="J68" s="122"/>
      <c r="K68" s="129"/>
      <c r="L68" s="124"/>
      <c r="M68" s="125"/>
      <c r="N68" s="126"/>
      <c r="O68"/>
      <c r="P68"/>
      <c r="Q68"/>
      <c r="R68"/>
      <c r="S68"/>
      <c r="T68"/>
      <c r="U68"/>
      <c r="V68"/>
    </row>
    <row r="69" spans="1:22" s="14" customFormat="1" ht="15" hidden="1" customHeight="1" x14ac:dyDescent="0.3">
      <c r="A69" s="130"/>
      <c r="B69" s="131"/>
      <c r="C69" s="132"/>
      <c r="D69" s="132"/>
      <c r="E69" s="118">
        <f t="shared" si="1"/>
        <v>95488.410000000105</v>
      </c>
      <c r="F69"/>
      <c r="G69" s="119"/>
      <c r="H69" s="127"/>
      <c r="I69" s="121"/>
      <c r="J69" s="122"/>
      <c r="K69" s="129"/>
      <c r="L69" s="124"/>
      <c r="M69" s="125"/>
      <c r="N69" s="126"/>
      <c r="O69"/>
      <c r="P69"/>
      <c r="Q69"/>
      <c r="R69"/>
      <c r="S69"/>
      <c r="T69"/>
      <c r="U69"/>
      <c r="V69"/>
    </row>
    <row r="70" spans="1:22" s="14" customFormat="1" ht="15" hidden="1" customHeight="1" x14ac:dyDescent="0.3">
      <c r="A70" s="130"/>
      <c r="B70" s="131"/>
      <c r="C70" s="132"/>
      <c r="D70" s="132"/>
      <c r="E70" s="118">
        <f t="shared" ref="E70:E101" si="2">E69+C70-D70</f>
        <v>95488.410000000105</v>
      </c>
      <c r="F70"/>
      <c r="G70" s="119"/>
      <c r="H70" s="127"/>
      <c r="I70" s="121"/>
      <c r="J70" s="122"/>
      <c r="K70" s="129"/>
      <c r="L70" s="124"/>
      <c r="M70" s="125"/>
      <c r="N70" s="126"/>
      <c r="O70"/>
      <c r="P70"/>
      <c r="Q70"/>
      <c r="R70"/>
      <c r="S70"/>
      <c r="T70"/>
      <c r="U70"/>
      <c r="V70"/>
    </row>
    <row r="71" spans="1:22" s="14" customFormat="1" ht="15" hidden="1" customHeight="1" x14ac:dyDescent="0.3">
      <c r="A71" s="130"/>
      <c r="B71" s="131"/>
      <c r="C71" s="132"/>
      <c r="D71" s="132"/>
      <c r="E71" s="118">
        <f t="shared" si="2"/>
        <v>95488.410000000105</v>
      </c>
      <c r="F71"/>
      <c r="G71" s="119"/>
      <c r="H71" s="127"/>
      <c r="I71" s="121"/>
      <c r="J71" s="122"/>
      <c r="K71" s="129"/>
      <c r="L71" s="124"/>
      <c r="M71" s="125"/>
      <c r="N71" s="126"/>
      <c r="O71"/>
      <c r="P71"/>
      <c r="Q71"/>
      <c r="R71"/>
      <c r="S71"/>
      <c r="T71"/>
      <c r="U71"/>
      <c r="V71"/>
    </row>
    <row r="72" spans="1:22" s="14" customFormat="1" ht="15" hidden="1" customHeight="1" x14ac:dyDescent="0.3">
      <c r="A72" s="130"/>
      <c r="B72" s="131"/>
      <c r="C72" s="132"/>
      <c r="D72" s="132"/>
      <c r="E72" s="133">
        <f t="shared" si="2"/>
        <v>95488.410000000105</v>
      </c>
      <c r="F72"/>
      <c r="G72" s="119"/>
      <c r="H72" s="127"/>
      <c r="I72" s="121"/>
      <c r="J72" s="122"/>
      <c r="K72" s="129"/>
      <c r="L72" s="124"/>
      <c r="M72" s="125"/>
      <c r="N72" s="126"/>
      <c r="O72"/>
      <c r="P72"/>
      <c r="Q72"/>
      <c r="R72"/>
      <c r="S72"/>
      <c r="T72"/>
      <c r="U72"/>
      <c r="V72"/>
    </row>
    <row r="73" spans="1:22" s="14" customFormat="1" ht="15" hidden="1" customHeight="1" x14ac:dyDescent="0.3">
      <c r="A73" s="130"/>
      <c r="B73" s="131"/>
      <c r="C73" s="132"/>
      <c r="D73" s="132"/>
      <c r="E73" s="118">
        <f t="shared" si="2"/>
        <v>95488.410000000105</v>
      </c>
      <c r="F73"/>
      <c r="G73" s="119"/>
      <c r="H73" s="127"/>
      <c r="I73" s="121"/>
      <c r="J73" s="122"/>
      <c r="K73" s="129"/>
      <c r="L73" s="124"/>
      <c r="M73" s="125"/>
      <c r="N73" s="126"/>
      <c r="O73"/>
      <c r="P73"/>
      <c r="Q73"/>
      <c r="R73"/>
      <c r="S73"/>
      <c r="T73"/>
      <c r="U73"/>
      <c r="V73"/>
    </row>
    <row r="74" spans="1:22" s="14" customFormat="1" ht="15" hidden="1" customHeight="1" x14ac:dyDescent="0.3">
      <c r="A74" s="130"/>
      <c r="B74" s="131"/>
      <c r="C74" s="132"/>
      <c r="D74" s="132"/>
      <c r="E74" s="118">
        <f t="shared" si="2"/>
        <v>95488.410000000105</v>
      </c>
      <c r="F74"/>
      <c r="G74" s="119"/>
      <c r="H74" s="127"/>
      <c r="I74" s="121"/>
      <c r="J74" s="122"/>
      <c r="K74" s="129"/>
      <c r="L74" s="124"/>
      <c r="M74" s="125"/>
      <c r="N74" s="126"/>
      <c r="O74"/>
      <c r="P74"/>
      <c r="Q74"/>
      <c r="R74"/>
      <c r="S74"/>
      <c r="T74"/>
      <c r="U74"/>
      <c r="V74"/>
    </row>
    <row r="75" spans="1:22" s="14" customFormat="1" ht="12" hidden="1" customHeight="1" x14ac:dyDescent="0.3">
      <c r="A75" s="130"/>
      <c r="B75" s="131"/>
      <c r="C75" s="132"/>
      <c r="D75" s="132"/>
      <c r="E75" s="118">
        <f t="shared" si="2"/>
        <v>95488.410000000105</v>
      </c>
      <c r="F75"/>
      <c r="G75" s="119"/>
      <c r="H75" s="127"/>
      <c r="I75" s="121"/>
      <c r="J75" s="122"/>
      <c r="K75" s="129"/>
      <c r="L75" s="124"/>
      <c r="M75" s="125"/>
      <c r="N75" s="126"/>
      <c r="O75"/>
      <c r="P75"/>
      <c r="Q75"/>
      <c r="R75"/>
      <c r="S75"/>
      <c r="T75"/>
      <c r="U75"/>
      <c r="V75"/>
    </row>
    <row r="76" spans="1:22" s="14" customFormat="1" ht="15" hidden="1" customHeight="1" x14ac:dyDescent="0.3">
      <c r="A76" s="130"/>
      <c r="B76" s="131"/>
      <c r="C76" s="132"/>
      <c r="D76" s="132"/>
      <c r="E76" s="118">
        <f t="shared" si="2"/>
        <v>95488.410000000105</v>
      </c>
      <c r="F76"/>
      <c r="G76" s="119"/>
      <c r="H76" s="127"/>
      <c r="I76" s="121"/>
      <c r="J76" s="122"/>
      <c r="K76" s="129"/>
      <c r="L76" s="124"/>
      <c r="M76" s="125"/>
      <c r="N76" s="126"/>
      <c r="O76"/>
      <c r="P76"/>
      <c r="Q76"/>
      <c r="R76"/>
      <c r="S76"/>
      <c r="T76"/>
      <c r="U76"/>
      <c r="V76"/>
    </row>
    <row r="77" spans="1:22" s="14" customFormat="1" ht="15" hidden="1" customHeight="1" x14ac:dyDescent="0.3">
      <c r="A77" s="130"/>
      <c r="B77" s="131"/>
      <c r="C77" s="132"/>
      <c r="D77" s="132"/>
      <c r="E77" s="118">
        <f t="shared" si="2"/>
        <v>95488.410000000105</v>
      </c>
      <c r="F77"/>
      <c r="G77" s="119"/>
      <c r="H77" s="127"/>
      <c r="I77" s="121"/>
      <c r="J77" s="122"/>
      <c r="K77" s="129"/>
      <c r="L77" s="124"/>
      <c r="M77" s="125"/>
      <c r="N77" s="126"/>
      <c r="O77"/>
      <c r="P77"/>
      <c r="Q77"/>
      <c r="R77"/>
      <c r="S77"/>
      <c r="T77"/>
      <c r="U77"/>
      <c r="V77"/>
    </row>
    <row r="78" spans="1:22" s="14" customFormat="1" ht="15" hidden="1" customHeight="1" x14ac:dyDescent="0.3">
      <c r="A78" s="130"/>
      <c r="B78" s="131"/>
      <c r="C78" s="132"/>
      <c r="D78" s="132"/>
      <c r="E78" s="118">
        <f t="shared" si="2"/>
        <v>95488.410000000105</v>
      </c>
      <c r="F78"/>
      <c r="G78" s="119"/>
      <c r="H78" s="127"/>
      <c r="I78" s="121"/>
      <c r="J78" s="122"/>
      <c r="K78" s="129"/>
      <c r="L78" s="124"/>
      <c r="M78" s="125"/>
      <c r="N78" s="126"/>
      <c r="O78"/>
      <c r="P78"/>
      <c r="Q78"/>
      <c r="R78"/>
      <c r="S78"/>
      <c r="T78"/>
      <c r="U78"/>
      <c r="V78"/>
    </row>
    <row r="79" spans="1:22" s="14" customFormat="1" ht="15" hidden="1" customHeight="1" x14ac:dyDescent="0.3">
      <c r="A79" s="130"/>
      <c r="B79" s="131"/>
      <c r="C79" s="132"/>
      <c r="D79" s="132"/>
      <c r="E79" s="118">
        <f t="shared" si="2"/>
        <v>95488.410000000105</v>
      </c>
      <c r="F79"/>
      <c r="G79" s="119"/>
      <c r="H79" s="127"/>
      <c r="I79" s="121"/>
      <c r="J79" s="122"/>
      <c r="K79" s="129"/>
      <c r="L79" s="124"/>
      <c r="M79" s="125"/>
      <c r="N79" s="126"/>
      <c r="O79"/>
      <c r="P79"/>
      <c r="Q79"/>
      <c r="R79"/>
      <c r="S79"/>
      <c r="T79"/>
      <c r="U79"/>
      <c r="V79"/>
    </row>
    <row r="80" spans="1:22" s="14" customFormat="1" ht="15" hidden="1" customHeight="1" x14ac:dyDescent="0.3">
      <c r="A80" s="130"/>
      <c r="B80" s="131"/>
      <c r="C80" s="132"/>
      <c r="D80" s="132"/>
      <c r="E80" s="118">
        <f t="shared" si="2"/>
        <v>95488.410000000105</v>
      </c>
      <c r="F80"/>
      <c r="G80" s="119"/>
      <c r="H80" s="127"/>
      <c r="I80" s="121"/>
      <c r="J80" s="122"/>
      <c r="K80" s="129"/>
      <c r="L80" s="124"/>
      <c r="M80" s="125"/>
      <c r="N80" s="126"/>
      <c r="O80"/>
      <c r="P80"/>
      <c r="Q80"/>
      <c r="R80"/>
      <c r="S80"/>
      <c r="T80"/>
      <c r="U80"/>
      <c r="V80"/>
    </row>
    <row r="81" spans="1:22" s="14" customFormat="1" ht="15" hidden="1" customHeight="1" x14ac:dyDescent="0.3">
      <c r="A81" s="130"/>
      <c r="B81" s="131"/>
      <c r="C81" s="132"/>
      <c r="D81" s="132"/>
      <c r="E81" s="118">
        <f t="shared" si="2"/>
        <v>95488.410000000105</v>
      </c>
      <c r="F81"/>
      <c r="G81" s="119"/>
      <c r="H81" s="127"/>
      <c r="I81" s="121"/>
      <c r="J81" s="122"/>
      <c r="K81" s="129"/>
      <c r="L81" s="124"/>
      <c r="M81" s="125"/>
      <c r="N81" s="126"/>
      <c r="O81"/>
      <c r="P81"/>
      <c r="Q81"/>
      <c r="R81"/>
      <c r="S81"/>
      <c r="T81"/>
      <c r="U81"/>
      <c r="V81"/>
    </row>
    <row r="82" spans="1:22" s="14" customFormat="1" ht="15" hidden="1" customHeight="1" x14ac:dyDescent="0.3">
      <c r="A82" s="130"/>
      <c r="B82" s="131"/>
      <c r="C82" s="132"/>
      <c r="D82" s="132"/>
      <c r="E82" s="118">
        <f t="shared" si="2"/>
        <v>95488.410000000105</v>
      </c>
      <c r="F82"/>
      <c r="G82" s="119"/>
      <c r="H82" s="127"/>
      <c r="I82" s="121"/>
      <c r="J82" s="122"/>
      <c r="K82" s="129"/>
      <c r="L82" s="124"/>
      <c r="M82" s="125"/>
      <c r="N82" s="126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130"/>
      <c r="B83" s="131"/>
      <c r="C83" s="132"/>
      <c r="D83" s="132"/>
      <c r="E83" s="118">
        <f t="shared" si="2"/>
        <v>95488.410000000105</v>
      </c>
      <c r="F83"/>
      <c r="G83" s="119"/>
      <c r="H83" s="127"/>
      <c r="I83" s="121"/>
      <c r="J83" s="122"/>
      <c r="K83" s="129"/>
      <c r="L83" s="124"/>
      <c r="M83" s="125"/>
      <c r="N83" s="126"/>
      <c r="O83"/>
      <c r="P83"/>
      <c r="Q83"/>
      <c r="R83"/>
      <c r="S83"/>
      <c r="T83"/>
      <c r="U83"/>
      <c r="V83"/>
    </row>
    <row r="84" spans="1:22" s="14" customFormat="1" ht="15" hidden="1" customHeight="1" x14ac:dyDescent="0.3">
      <c r="A84" s="130"/>
      <c r="B84" s="131"/>
      <c r="C84" s="132"/>
      <c r="D84" s="132"/>
      <c r="E84" s="118">
        <f t="shared" si="2"/>
        <v>95488.410000000105</v>
      </c>
      <c r="F84"/>
      <c r="G84" s="119"/>
      <c r="H84" s="127"/>
      <c r="I84" s="121"/>
      <c r="J84" s="122"/>
      <c r="K84" s="129"/>
      <c r="L84" s="124"/>
      <c r="M84" s="125"/>
      <c r="N84" s="126"/>
      <c r="O84"/>
      <c r="P84"/>
      <c r="Q84"/>
      <c r="R84"/>
      <c r="S84"/>
      <c r="T84"/>
      <c r="U84"/>
      <c r="V84"/>
    </row>
    <row r="85" spans="1:22" s="14" customFormat="1" ht="15" hidden="1" customHeight="1" x14ac:dyDescent="0.3">
      <c r="A85" s="130"/>
      <c r="B85" s="131"/>
      <c r="C85" s="132"/>
      <c r="D85" s="132"/>
      <c r="E85" s="133">
        <f t="shared" si="2"/>
        <v>95488.410000000105</v>
      </c>
      <c r="F85"/>
      <c r="G85" s="119"/>
      <c r="H85" s="127"/>
      <c r="I85" s="121"/>
      <c r="J85" s="122"/>
      <c r="K85" s="129"/>
      <c r="L85" s="124"/>
      <c r="M85" s="125"/>
      <c r="N85" s="126"/>
      <c r="O85"/>
      <c r="P85"/>
      <c r="Q85"/>
      <c r="R85"/>
      <c r="S85"/>
      <c r="T85"/>
      <c r="U85"/>
      <c r="V85"/>
    </row>
    <row r="86" spans="1:22" s="14" customFormat="1" ht="15" hidden="1" customHeight="1" x14ac:dyDescent="0.3">
      <c r="A86" s="130"/>
      <c r="B86" s="131"/>
      <c r="C86" s="132"/>
      <c r="D86" s="132"/>
      <c r="E86" s="118">
        <f t="shared" si="2"/>
        <v>95488.410000000105</v>
      </c>
      <c r="F86"/>
      <c r="G86" s="119"/>
      <c r="H86" s="127"/>
      <c r="I86" s="121"/>
      <c r="J86" s="122"/>
      <c r="K86" s="129"/>
      <c r="L86" s="124"/>
      <c r="M86" s="125"/>
      <c r="N86" s="126"/>
      <c r="O86"/>
      <c r="P86"/>
      <c r="Q86"/>
      <c r="R86"/>
      <c r="S86"/>
      <c r="T86"/>
      <c r="U86"/>
      <c r="V86"/>
    </row>
    <row r="87" spans="1:22" s="14" customFormat="1" ht="15" hidden="1" customHeight="1" x14ac:dyDescent="0.3">
      <c r="A87" s="130"/>
      <c r="B87" s="131"/>
      <c r="C87" s="132"/>
      <c r="D87" s="132"/>
      <c r="E87" s="118">
        <f t="shared" si="2"/>
        <v>95488.410000000105</v>
      </c>
      <c r="F87"/>
      <c r="G87" s="119"/>
      <c r="H87" s="127"/>
      <c r="I87" s="121"/>
      <c r="J87" s="122"/>
      <c r="K87" s="129"/>
      <c r="L87" s="124"/>
      <c r="M87" s="125"/>
      <c r="N87" s="126"/>
      <c r="O87"/>
      <c r="P87"/>
      <c r="Q87"/>
      <c r="R87"/>
      <c r="S87"/>
      <c r="T87"/>
      <c r="U87"/>
      <c r="V87"/>
    </row>
    <row r="88" spans="1:22" s="14" customFormat="1" ht="15" hidden="1" customHeight="1" x14ac:dyDescent="0.3">
      <c r="A88" s="130"/>
      <c r="B88" s="131"/>
      <c r="C88" s="132"/>
      <c r="D88" s="132"/>
      <c r="E88" s="118">
        <f t="shared" si="2"/>
        <v>95488.410000000105</v>
      </c>
      <c r="F88"/>
      <c r="G88" s="119"/>
      <c r="H88" s="127"/>
      <c r="I88" s="121"/>
      <c r="J88" s="122"/>
      <c r="K88" s="129"/>
      <c r="L88" s="124"/>
      <c r="M88" s="125"/>
      <c r="N88" s="126"/>
      <c r="O88"/>
      <c r="P88"/>
      <c r="Q88"/>
      <c r="R88"/>
      <c r="S88"/>
      <c r="T88"/>
      <c r="U88"/>
      <c r="V88"/>
    </row>
    <row r="89" spans="1:22" s="14" customFormat="1" ht="15" hidden="1" customHeight="1" x14ac:dyDescent="0.3">
      <c r="A89" s="130"/>
      <c r="B89" s="131"/>
      <c r="C89" s="132"/>
      <c r="D89" s="132"/>
      <c r="E89" s="118">
        <f t="shared" si="2"/>
        <v>95488.410000000105</v>
      </c>
      <c r="F89"/>
      <c r="G89" s="119"/>
      <c r="H89" s="127"/>
      <c r="I89" s="121"/>
      <c r="J89" s="122"/>
      <c r="K89" s="129"/>
      <c r="L89" s="124"/>
      <c r="M89" s="125"/>
      <c r="N89" s="126"/>
      <c r="O89"/>
      <c r="P89"/>
      <c r="Q89"/>
      <c r="R89"/>
      <c r="S89"/>
      <c r="T89"/>
      <c r="U89"/>
      <c r="V89"/>
    </row>
    <row r="90" spans="1:22" s="14" customFormat="1" ht="15" hidden="1" customHeight="1" x14ac:dyDescent="0.3">
      <c r="A90" s="130"/>
      <c r="B90" s="131"/>
      <c r="C90" s="132"/>
      <c r="D90" s="132"/>
      <c r="E90" s="118">
        <f t="shared" si="2"/>
        <v>95488.410000000105</v>
      </c>
      <c r="F90"/>
      <c r="G90" s="119"/>
      <c r="H90" s="127"/>
      <c r="I90" s="121"/>
      <c r="J90" s="122"/>
      <c r="K90" s="129"/>
      <c r="L90" s="124"/>
      <c r="M90" s="125"/>
      <c r="N90" s="126"/>
      <c r="O90"/>
      <c r="P90"/>
      <c r="Q90"/>
      <c r="R90"/>
      <c r="S90"/>
      <c r="T90"/>
      <c r="U90"/>
      <c r="V90"/>
    </row>
    <row r="91" spans="1:22" s="14" customFormat="1" ht="15" hidden="1" customHeight="1" x14ac:dyDescent="0.3">
      <c r="A91" s="130"/>
      <c r="B91" s="131"/>
      <c r="C91" s="132"/>
      <c r="D91" s="132"/>
      <c r="E91" s="118">
        <f t="shared" si="2"/>
        <v>95488.410000000105</v>
      </c>
      <c r="F91"/>
      <c r="G91" s="119"/>
      <c r="H91" s="127"/>
      <c r="I91" s="121"/>
      <c r="J91" s="122"/>
      <c r="K91" s="129"/>
      <c r="L91" s="124"/>
      <c r="M91" s="125"/>
      <c r="N91" s="126"/>
      <c r="O91"/>
      <c r="P91"/>
      <c r="Q91"/>
      <c r="R91"/>
      <c r="S91"/>
      <c r="T91"/>
      <c r="U91"/>
      <c r="V91"/>
    </row>
    <row r="92" spans="1:22" s="14" customFormat="1" ht="15" hidden="1" customHeight="1" x14ac:dyDescent="0.3">
      <c r="A92" s="130"/>
      <c r="B92" s="131"/>
      <c r="C92" s="132"/>
      <c r="D92" s="132"/>
      <c r="E92" s="118">
        <f t="shared" si="2"/>
        <v>95488.410000000105</v>
      </c>
      <c r="F92"/>
      <c r="G92" s="119"/>
      <c r="H92" s="127"/>
      <c r="I92" s="121"/>
      <c r="J92" s="122"/>
      <c r="K92" s="129"/>
      <c r="L92" s="124"/>
      <c r="M92" s="125"/>
      <c r="N92" s="126"/>
      <c r="O92"/>
      <c r="P92"/>
      <c r="Q92"/>
      <c r="R92"/>
      <c r="S92"/>
      <c r="T92"/>
      <c r="U92"/>
      <c r="V92"/>
    </row>
    <row r="93" spans="1:22" s="14" customFormat="1" ht="15" hidden="1" customHeight="1" x14ac:dyDescent="0.3">
      <c r="A93" s="130"/>
      <c r="B93" s="131"/>
      <c r="C93" s="132"/>
      <c r="D93" s="132"/>
      <c r="E93" s="118">
        <f t="shared" si="2"/>
        <v>95488.410000000105</v>
      </c>
      <c r="F93"/>
      <c r="G93" s="119"/>
      <c r="H93" s="127"/>
      <c r="I93" s="121"/>
      <c r="J93" s="122"/>
      <c r="K93" s="129"/>
      <c r="L93" s="124"/>
      <c r="M93" s="125"/>
      <c r="N93" s="126"/>
      <c r="O93"/>
      <c r="P93"/>
      <c r="Q93"/>
      <c r="R93"/>
      <c r="S93"/>
      <c r="T93"/>
      <c r="U93"/>
      <c r="V93"/>
    </row>
    <row r="94" spans="1:22" s="14" customFormat="1" ht="15" hidden="1" customHeight="1" x14ac:dyDescent="0.3">
      <c r="A94" s="130"/>
      <c r="B94" s="131"/>
      <c r="C94" s="132"/>
      <c r="D94" s="132"/>
      <c r="E94" s="118">
        <f t="shared" si="2"/>
        <v>95488.410000000105</v>
      </c>
      <c r="F94"/>
      <c r="G94" s="119"/>
      <c r="H94" s="127"/>
      <c r="I94" s="121"/>
      <c r="J94" s="122"/>
      <c r="K94" s="129"/>
      <c r="L94" s="124"/>
      <c r="M94" s="125"/>
      <c r="N94" s="126"/>
      <c r="O94"/>
      <c r="P94"/>
      <c r="Q94"/>
      <c r="R94"/>
      <c r="S94"/>
      <c r="T94"/>
      <c r="U94"/>
      <c r="V94"/>
    </row>
    <row r="95" spans="1:22" s="14" customFormat="1" ht="15" hidden="1" customHeight="1" x14ac:dyDescent="0.3">
      <c r="A95" s="130"/>
      <c r="B95" s="131"/>
      <c r="C95" s="132"/>
      <c r="D95" s="132"/>
      <c r="E95" s="118">
        <f t="shared" si="2"/>
        <v>95488.410000000105</v>
      </c>
      <c r="F95"/>
      <c r="G95" s="119"/>
      <c r="H95" s="127"/>
      <c r="I95" s="121"/>
      <c r="J95" s="122"/>
      <c r="K95" s="129"/>
      <c r="L95" s="124"/>
      <c r="M95" s="125"/>
      <c r="N95" s="126"/>
      <c r="O95"/>
      <c r="P95"/>
      <c r="Q95"/>
      <c r="R95"/>
      <c r="S95"/>
      <c r="T95"/>
      <c r="U95"/>
      <c r="V95"/>
    </row>
    <row r="96" spans="1:22" s="14" customFormat="1" ht="15" hidden="1" customHeight="1" x14ac:dyDescent="0.3">
      <c r="A96" s="130"/>
      <c r="B96" s="131"/>
      <c r="C96" s="132"/>
      <c r="D96" s="132"/>
      <c r="E96" s="133">
        <f t="shared" si="2"/>
        <v>95488.410000000105</v>
      </c>
      <c r="F96"/>
      <c r="G96" s="119"/>
      <c r="H96" s="127"/>
      <c r="I96" s="121"/>
      <c r="J96" s="122"/>
      <c r="K96" s="129"/>
      <c r="L96" s="124"/>
      <c r="M96" s="125"/>
      <c r="N96" s="126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130"/>
      <c r="B97" s="131"/>
      <c r="C97" s="132"/>
      <c r="D97" s="132"/>
      <c r="E97" s="118">
        <f t="shared" si="2"/>
        <v>95488.410000000105</v>
      </c>
      <c r="F97"/>
      <c r="G97" s="119"/>
      <c r="H97" s="127"/>
      <c r="I97" s="121"/>
      <c r="J97" s="122"/>
      <c r="K97" s="129"/>
      <c r="L97" s="124"/>
      <c r="M97" s="125"/>
      <c r="N97" s="126"/>
      <c r="O97"/>
      <c r="P97"/>
      <c r="Q97"/>
      <c r="R97"/>
      <c r="S97"/>
      <c r="T97"/>
      <c r="U97"/>
      <c r="V97"/>
    </row>
    <row r="98" spans="1:22" s="14" customFormat="1" ht="15" hidden="1" customHeight="1" x14ac:dyDescent="0.3">
      <c r="A98" s="130"/>
      <c r="B98" s="131"/>
      <c r="C98" s="132"/>
      <c r="D98" s="132"/>
      <c r="E98" s="118">
        <f t="shared" si="2"/>
        <v>95488.410000000105</v>
      </c>
      <c r="F98"/>
      <c r="G98" s="119"/>
      <c r="H98" s="127"/>
      <c r="I98" s="121"/>
      <c r="J98" s="122"/>
      <c r="K98" s="129"/>
      <c r="L98" s="124"/>
      <c r="M98" s="125"/>
      <c r="N98" s="126"/>
      <c r="O98"/>
      <c r="P98"/>
      <c r="Q98"/>
      <c r="R98"/>
      <c r="S98"/>
      <c r="T98"/>
      <c r="U98"/>
      <c r="V98"/>
    </row>
    <row r="99" spans="1:22" s="14" customFormat="1" ht="15" hidden="1" customHeight="1" x14ac:dyDescent="0.3">
      <c r="A99" s="130"/>
      <c r="B99" s="131"/>
      <c r="C99" s="132"/>
      <c r="D99" s="132"/>
      <c r="E99" s="118">
        <f t="shared" si="2"/>
        <v>95488.410000000105</v>
      </c>
      <c r="F99"/>
      <c r="G99" s="119"/>
      <c r="H99" s="127"/>
      <c r="I99" s="121"/>
      <c r="J99" s="122"/>
      <c r="K99" s="129"/>
      <c r="L99" s="124"/>
      <c r="M99" s="125"/>
      <c r="N99" s="126"/>
      <c r="O99"/>
      <c r="P99"/>
      <c r="Q99"/>
      <c r="R99"/>
      <c r="S99"/>
      <c r="T99"/>
      <c r="U99"/>
      <c r="V99"/>
    </row>
    <row r="100" spans="1:22" s="14" customFormat="1" ht="15" hidden="1" customHeight="1" x14ac:dyDescent="0.3">
      <c r="A100" s="130"/>
      <c r="B100" s="131"/>
      <c r="C100" s="132"/>
      <c r="D100" s="132"/>
      <c r="E100" s="118">
        <f t="shared" si="2"/>
        <v>95488.410000000105</v>
      </c>
      <c r="F100"/>
      <c r="G100" s="119"/>
      <c r="H100" s="127"/>
      <c r="I100" s="121"/>
      <c r="J100" s="122"/>
      <c r="K100" s="129"/>
      <c r="L100" s="124"/>
      <c r="M100" s="125"/>
      <c r="N100" s="126"/>
      <c r="O100"/>
      <c r="P100"/>
      <c r="Q100"/>
      <c r="R100"/>
      <c r="S100"/>
      <c r="T100"/>
      <c r="U100"/>
      <c r="V100"/>
    </row>
    <row r="101" spans="1:22" s="14" customFormat="1" ht="15" hidden="1" customHeight="1" x14ac:dyDescent="0.3">
      <c r="A101" s="130"/>
      <c r="B101" s="131"/>
      <c r="C101" s="132"/>
      <c r="D101" s="132"/>
      <c r="E101" s="118">
        <f t="shared" si="2"/>
        <v>95488.410000000105</v>
      </c>
      <c r="F101"/>
      <c r="G101" s="119"/>
      <c r="H101" s="127"/>
      <c r="I101" s="121"/>
      <c r="J101" s="122"/>
      <c r="K101" s="129"/>
      <c r="L101" s="124"/>
      <c r="M101" s="125"/>
      <c r="N101" s="126"/>
      <c r="O101"/>
      <c r="P101"/>
      <c r="Q101"/>
      <c r="R101"/>
      <c r="S101"/>
      <c r="T101"/>
      <c r="U101"/>
      <c r="V101"/>
    </row>
    <row r="102" spans="1:22" s="14" customFormat="1" ht="15" hidden="1" customHeight="1" x14ac:dyDescent="0.3">
      <c r="A102" s="130"/>
      <c r="B102" s="131"/>
      <c r="C102" s="132"/>
      <c r="D102" s="132"/>
      <c r="E102" s="118">
        <f t="shared" ref="E102:E133" si="3">E101+C102-D102</f>
        <v>95488.410000000105</v>
      </c>
      <c r="F102"/>
      <c r="G102" s="119"/>
      <c r="H102" s="127"/>
      <c r="I102" s="121"/>
      <c r="J102" s="122"/>
      <c r="K102" s="129"/>
      <c r="L102" s="124"/>
      <c r="M102" s="125"/>
      <c r="N102" s="126"/>
      <c r="O102"/>
      <c r="P102"/>
      <c r="Q102"/>
      <c r="R102"/>
      <c r="S102"/>
      <c r="T102"/>
      <c r="U102"/>
      <c r="V102"/>
    </row>
    <row r="103" spans="1:22" s="14" customFormat="1" ht="15" hidden="1" customHeight="1" x14ac:dyDescent="0.3">
      <c r="A103" s="130"/>
      <c r="B103" s="131"/>
      <c r="C103" s="132"/>
      <c r="D103" s="132"/>
      <c r="E103" s="118">
        <f t="shared" si="3"/>
        <v>95488.410000000105</v>
      </c>
      <c r="F103"/>
      <c r="G103" s="119"/>
      <c r="H103" s="127"/>
      <c r="I103" s="121"/>
      <c r="J103" s="122"/>
      <c r="K103" s="129"/>
      <c r="L103" s="124"/>
      <c r="M103" s="125"/>
      <c r="N103" s="126"/>
      <c r="O103"/>
      <c r="P103"/>
      <c r="Q103"/>
      <c r="R103"/>
      <c r="S103"/>
      <c r="T103"/>
      <c r="U103"/>
      <c r="V103"/>
    </row>
    <row r="104" spans="1:22" s="14" customFormat="1" ht="15" hidden="1" customHeight="1" x14ac:dyDescent="0.3">
      <c r="A104" s="130"/>
      <c r="B104" s="131"/>
      <c r="C104" s="132"/>
      <c r="D104" s="132"/>
      <c r="E104" s="118">
        <f t="shared" si="3"/>
        <v>95488.410000000105</v>
      </c>
      <c r="F104"/>
      <c r="G104" s="119"/>
      <c r="H104" s="127"/>
      <c r="I104" s="121"/>
      <c r="J104" s="122"/>
      <c r="K104" s="129"/>
      <c r="L104" s="124"/>
      <c r="M104" s="125"/>
      <c r="N104" s="126"/>
      <c r="O104"/>
      <c r="P104"/>
      <c r="Q104"/>
      <c r="R104"/>
      <c r="S104"/>
      <c r="T104"/>
      <c r="U104"/>
      <c r="V104"/>
    </row>
    <row r="105" spans="1:22" s="14" customFormat="1" ht="15" hidden="1" customHeight="1" x14ac:dyDescent="0.3">
      <c r="A105" s="130"/>
      <c r="B105" s="131"/>
      <c r="C105" s="132"/>
      <c r="D105" s="132"/>
      <c r="E105" s="118">
        <f t="shared" si="3"/>
        <v>95488.410000000105</v>
      </c>
      <c r="F105"/>
      <c r="G105" s="119"/>
      <c r="H105" s="127"/>
      <c r="I105" s="121"/>
      <c r="J105" s="122"/>
      <c r="K105" s="129"/>
      <c r="L105" s="124"/>
      <c r="M105" s="125"/>
      <c r="N105" s="126"/>
      <c r="O105"/>
      <c r="P105"/>
      <c r="Q105"/>
      <c r="R105"/>
      <c r="S105"/>
      <c r="T105"/>
      <c r="U105"/>
      <c r="V105"/>
    </row>
    <row r="106" spans="1:22" s="14" customFormat="1" ht="15" hidden="1" customHeight="1" x14ac:dyDescent="0.3">
      <c r="A106" s="130"/>
      <c r="B106" s="131"/>
      <c r="C106" s="132"/>
      <c r="D106" s="132"/>
      <c r="E106" s="118">
        <f t="shared" si="3"/>
        <v>95488.410000000105</v>
      </c>
      <c r="F106"/>
      <c r="G106" s="119"/>
      <c r="H106" s="127"/>
      <c r="I106" s="121"/>
      <c r="J106" s="122"/>
      <c r="K106" s="129"/>
      <c r="L106" s="124"/>
      <c r="M106" s="125"/>
      <c r="N106" s="126"/>
      <c r="O106"/>
      <c r="P106"/>
      <c r="Q106"/>
      <c r="R106"/>
      <c r="S106"/>
      <c r="T106"/>
      <c r="U106"/>
      <c r="V106"/>
    </row>
    <row r="107" spans="1:22" s="14" customFormat="1" ht="15" hidden="1" customHeight="1" x14ac:dyDescent="0.3">
      <c r="A107" s="130"/>
      <c r="B107" s="131"/>
      <c r="C107" s="132"/>
      <c r="D107" s="132"/>
      <c r="E107" s="118">
        <f t="shared" si="3"/>
        <v>95488.410000000105</v>
      </c>
      <c r="F107"/>
      <c r="G107" s="119"/>
      <c r="H107" s="127"/>
      <c r="I107" s="121"/>
      <c r="J107" s="122"/>
      <c r="K107" s="129"/>
      <c r="L107" s="124"/>
      <c r="M107" s="125"/>
      <c r="N107" s="126"/>
      <c r="O107"/>
      <c r="P107"/>
      <c r="Q107"/>
      <c r="R107"/>
      <c r="S107"/>
      <c r="T107"/>
      <c r="U107"/>
      <c r="V107"/>
    </row>
    <row r="108" spans="1:22" s="14" customFormat="1" ht="15" hidden="1" customHeight="1" x14ac:dyDescent="0.3">
      <c r="A108" s="130"/>
      <c r="B108" s="131"/>
      <c r="C108" s="132"/>
      <c r="D108" s="132"/>
      <c r="E108" s="118">
        <f t="shared" si="3"/>
        <v>95488.410000000105</v>
      </c>
      <c r="F108"/>
      <c r="G108" s="119"/>
      <c r="H108" s="127"/>
      <c r="I108" s="121"/>
      <c r="J108" s="122"/>
      <c r="K108" s="129"/>
      <c r="L108" s="124"/>
      <c r="M108" s="125"/>
      <c r="N108" s="126"/>
      <c r="O108"/>
      <c r="P108"/>
      <c r="Q108"/>
      <c r="R108"/>
      <c r="S108"/>
      <c r="T108"/>
      <c r="U108"/>
      <c r="V108"/>
    </row>
    <row r="109" spans="1:22" s="14" customFormat="1" ht="15" hidden="1" customHeight="1" x14ac:dyDescent="0.3">
      <c r="A109" s="130"/>
      <c r="B109" s="131"/>
      <c r="C109" s="132"/>
      <c r="D109" s="132"/>
      <c r="E109" s="133">
        <f t="shared" si="3"/>
        <v>95488.410000000105</v>
      </c>
      <c r="F109"/>
      <c r="G109" s="119"/>
      <c r="H109" s="127"/>
      <c r="I109" s="121"/>
      <c r="J109" s="122"/>
      <c r="K109" s="129"/>
      <c r="L109" s="124"/>
      <c r="M109" s="125"/>
      <c r="N109" s="126"/>
      <c r="O109"/>
      <c r="P109"/>
      <c r="Q109"/>
      <c r="R109"/>
      <c r="S109"/>
      <c r="T109"/>
      <c r="U109"/>
      <c r="V109"/>
    </row>
    <row r="110" spans="1:22" s="14" customFormat="1" ht="15" hidden="1" customHeight="1" x14ac:dyDescent="0.3">
      <c r="A110" s="130"/>
      <c r="B110" s="131"/>
      <c r="C110" s="132"/>
      <c r="D110" s="132"/>
      <c r="E110" s="118">
        <f t="shared" si="3"/>
        <v>95488.410000000105</v>
      </c>
      <c r="F110"/>
      <c r="G110" s="119"/>
      <c r="H110" s="127"/>
      <c r="I110" s="121"/>
      <c r="J110" s="122"/>
      <c r="K110" s="129"/>
      <c r="L110" s="124"/>
      <c r="M110" s="125"/>
      <c r="N110" s="126"/>
      <c r="O110"/>
      <c r="P110"/>
      <c r="Q110"/>
      <c r="R110"/>
      <c r="S110"/>
      <c r="T110"/>
      <c r="U110"/>
      <c r="V110"/>
    </row>
    <row r="111" spans="1:22" s="14" customFormat="1" ht="15" hidden="1" customHeight="1" x14ac:dyDescent="0.3">
      <c r="A111" s="130"/>
      <c r="B111" s="131"/>
      <c r="C111" s="132"/>
      <c r="D111" s="132"/>
      <c r="E111" s="118">
        <f t="shared" si="3"/>
        <v>95488.410000000105</v>
      </c>
      <c r="F111"/>
      <c r="G111" s="119"/>
      <c r="H111" s="127"/>
      <c r="I111" s="121"/>
      <c r="J111" s="122"/>
      <c r="K111" s="129"/>
      <c r="L111" s="124"/>
      <c r="M111" s="125"/>
      <c r="N111" s="126"/>
      <c r="O111"/>
      <c r="P111"/>
      <c r="Q111"/>
      <c r="R111"/>
      <c r="S111"/>
      <c r="T111"/>
      <c r="U111"/>
      <c r="V111"/>
    </row>
    <row r="112" spans="1:22" s="14" customFormat="1" ht="15" hidden="1" customHeight="1" x14ac:dyDescent="0.3">
      <c r="A112" s="130"/>
      <c r="B112" s="131"/>
      <c r="C112" s="132"/>
      <c r="D112" s="132"/>
      <c r="E112" s="118">
        <f t="shared" si="3"/>
        <v>95488.410000000105</v>
      </c>
      <c r="F112"/>
      <c r="G112" s="119"/>
      <c r="H112" s="127"/>
      <c r="I112" s="121"/>
      <c r="J112" s="122"/>
      <c r="K112" s="129"/>
      <c r="L112" s="124"/>
      <c r="M112" s="125"/>
      <c r="N112" s="126"/>
      <c r="O112"/>
      <c r="P112"/>
      <c r="Q112"/>
      <c r="R112"/>
      <c r="S112"/>
      <c r="T112"/>
      <c r="U112"/>
      <c r="V112"/>
    </row>
    <row r="113" spans="1:22" s="14" customFormat="1" ht="15" hidden="1" customHeight="1" x14ac:dyDescent="0.3">
      <c r="A113" s="130"/>
      <c r="B113" s="131"/>
      <c r="C113" s="132"/>
      <c r="D113" s="132"/>
      <c r="E113" s="118">
        <f t="shared" si="3"/>
        <v>95488.410000000105</v>
      </c>
      <c r="F113"/>
      <c r="G113" s="119"/>
      <c r="H113" s="127"/>
      <c r="I113" s="121"/>
      <c r="J113" s="122"/>
      <c r="K113" s="129"/>
      <c r="L113" s="124"/>
      <c r="M113" s="125"/>
      <c r="N113" s="126"/>
      <c r="O113"/>
      <c r="P113"/>
      <c r="Q113"/>
      <c r="R113"/>
      <c r="S113"/>
      <c r="T113"/>
      <c r="U113"/>
      <c r="V113"/>
    </row>
    <row r="114" spans="1:22" s="14" customFormat="1" ht="15" hidden="1" customHeight="1" x14ac:dyDescent="0.3">
      <c r="A114" s="130"/>
      <c r="B114" s="131"/>
      <c r="C114" s="132"/>
      <c r="D114" s="132"/>
      <c r="E114" s="118">
        <f t="shared" si="3"/>
        <v>95488.410000000105</v>
      </c>
      <c r="F114"/>
      <c r="G114" s="119"/>
      <c r="H114" s="127"/>
      <c r="I114" s="121"/>
      <c r="J114" s="122"/>
      <c r="K114" s="129"/>
      <c r="L114" s="124"/>
      <c r="M114" s="125"/>
      <c r="N114" s="126"/>
      <c r="O114"/>
      <c r="P114"/>
      <c r="Q114"/>
      <c r="R114"/>
      <c r="S114"/>
      <c r="T114"/>
      <c r="U114"/>
      <c r="V114"/>
    </row>
    <row r="115" spans="1:22" s="14" customFormat="1" ht="15" hidden="1" customHeight="1" x14ac:dyDescent="0.3">
      <c r="A115" s="130"/>
      <c r="B115" s="131"/>
      <c r="C115" s="132"/>
      <c r="D115" s="132"/>
      <c r="E115" s="118">
        <f t="shared" si="3"/>
        <v>95488.410000000105</v>
      </c>
      <c r="F115"/>
      <c r="G115" s="119"/>
      <c r="H115" s="120"/>
      <c r="I115" s="121"/>
      <c r="J115" s="122"/>
      <c r="K115" s="129"/>
      <c r="L115" s="124"/>
      <c r="M115" s="125"/>
      <c r="N115" s="126"/>
      <c r="O115"/>
      <c r="P115"/>
      <c r="Q115"/>
      <c r="R115"/>
      <c r="S115"/>
      <c r="T115"/>
      <c r="U115"/>
      <c r="V115"/>
    </row>
    <row r="116" spans="1:22" s="14" customFormat="1" ht="15" hidden="1" customHeight="1" x14ac:dyDescent="0.3">
      <c r="A116" s="130"/>
      <c r="B116" s="131"/>
      <c r="C116" s="132"/>
      <c r="D116" s="132"/>
      <c r="E116" s="118">
        <f t="shared" si="3"/>
        <v>95488.410000000105</v>
      </c>
      <c r="F116"/>
      <c r="G116" s="119"/>
      <c r="H116" s="127"/>
      <c r="I116" s="121"/>
      <c r="J116" s="122"/>
      <c r="K116" s="129"/>
      <c r="L116" s="124"/>
      <c r="M116" s="125"/>
      <c r="N116" s="126"/>
      <c r="O116"/>
      <c r="P116"/>
      <c r="Q116"/>
      <c r="R116"/>
      <c r="S116"/>
      <c r="T116"/>
      <c r="U116"/>
      <c r="V116"/>
    </row>
    <row r="117" spans="1:22" s="14" customFormat="1" ht="15" hidden="1" customHeight="1" x14ac:dyDescent="0.3">
      <c r="A117" s="130"/>
      <c r="B117" s="131"/>
      <c r="C117" s="132"/>
      <c r="D117" s="132"/>
      <c r="E117" s="118">
        <f t="shared" si="3"/>
        <v>95488.410000000105</v>
      </c>
      <c r="F117"/>
      <c r="G117" s="119"/>
      <c r="H117" s="127"/>
      <c r="I117" s="121"/>
      <c r="J117" s="122"/>
      <c r="K117" s="129"/>
      <c r="L117" s="124"/>
      <c r="M117" s="125"/>
      <c r="N117" s="126"/>
      <c r="O117"/>
      <c r="P117"/>
      <c r="Q117"/>
      <c r="R117"/>
      <c r="S117"/>
      <c r="T117"/>
      <c r="U117"/>
      <c r="V117"/>
    </row>
    <row r="118" spans="1:22" s="14" customFormat="1" ht="15" hidden="1" customHeight="1" x14ac:dyDescent="0.3">
      <c r="A118" s="130"/>
      <c r="B118" s="131"/>
      <c r="C118" s="132"/>
      <c r="D118" s="132"/>
      <c r="E118" s="118">
        <f t="shared" si="3"/>
        <v>95488.410000000105</v>
      </c>
      <c r="F118"/>
      <c r="G118" s="119"/>
      <c r="H118" s="127"/>
      <c r="I118" s="121"/>
      <c r="J118" s="122"/>
      <c r="K118" s="129"/>
      <c r="L118" s="124"/>
      <c r="M118" s="125"/>
      <c r="N118" s="126"/>
      <c r="O118"/>
      <c r="P118"/>
      <c r="Q118"/>
      <c r="R118"/>
      <c r="S118"/>
      <c r="T118"/>
      <c r="U118"/>
      <c r="V118"/>
    </row>
    <row r="119" spans="1:22" s="14" customFormat="1" ht="15" hidden="1" customHeight="1" x14ac:dyDescent="0.3">
      <c r="A119" s="130"/>
      <c r="B119" s="131"/>
      <c r="C119" s="132"/>
      <c r="D119" s="132"/>
      <c r="E119" s="118">
        <f t="shared" si="3"/>
        <v>95488.410000000105</v>
      </c>
      <c r="F119"/>
      <c r="G119" s="119"/>
      <c r="H119" s="127"/>
      <c r="I119" s="121"/>
      <c r="J119" s="122"/>
      <c r="K119" s="129"/>
      <c r="L119" s="124"/>
      <c r="M119" s="125"/>
      <c r="N119" s="126"/>
      <c r="O119"/>
      <c r="P119"/>
      <c r="Q119"/>
      <c r="R119"/>
      <c r="S119"/>
      <c r="T119"/>
      <c r="U119"/>
      <c r="V119"/>
    </row>
    <row r="120" spans="1:22" s="14" customFormat="1" ht="15" hidden="1" customHeight="1" x14ac:dyDescent="0.3">
      <c r="A120" s="130"/>
      <c r="B120" s="131"/>
      <c r="C120" s="132"/>
      <c r="D120" s="132"/>
      <c r="E120" s="118">
        <f t="shared" si="3"/>
        <v>95488.410000000105</v>
      </c>
      <c r="F120"/>
      <c r="G120" s="119"/>
      <c r="H120" s="127"/>
      <c r="I120" s="121"/>
      <c r="J120" s="122"/>
      <c r="K120" s="129"/>
      <c r="L120" s="124"/>
      <c r="M120" s="125"/>
      <c r="N120" s="126"/>
      <c r="O120"/>
      <c r="P120"/>
      <c r="Q120"/>
      <c r="R120"/>
      <c r="S120"/>
      <c r="T120"/>
      <c r="U120"/>
      <c r="V120"/>
    </row>
    <row r="121" spans="1:22" s="14" customFormat="1" ht="15" hidden="1" customHeight="1" x14ac:dyDescent="0.3">
      <c r="A121" s="130"/>
      <c r="B121" s="131"/>
      <c r="C121" s="132"/>
      <c r="D121" s="132"/>
      <c r="E121" s="118">
        <f t="shared" si="3"/>
        <v>95488.410000000105</v>
      </c>
      <c r="F121"/>
      <c r="G121" s="119"/>
      <c r="H121" s="127"/>
      <c r="I121" s="121"/>
      <c r="J121" s="122"/>
      <c r="K121" s="129"/>
      <c r="L121" s="124"/>
      <c r="M121" s="125"/>
      <c r="N121" s="126"/>
      <c r="O121"/>
      <c r="P121"/>
      <c r="Q121"/>
      <c r="R121"/>
      <c r="S121"/>
      <c r="T121"/>
      <c r="U121"/>
      <c r="V121"/>
    </row>
    <row r="122" spans="1:22" s="14" customFormat="1" ht="15" customHeight="1" x14ac:dyDescent="0.3">
      <c r="A122" s="130"/>
      <c r="B122" s="131"/>
      <c r="C122" s="132"/>
      <c r="D122" s="132"/>
      <c r="E122" s="118">
        <f t="shared" si="3"/>
        <v>95488.410000000105</v>
      </c>
      <c r="F122"/>
      <c r="G122" s="119"/>
      <c r="H122" s="127"/>
      <c r="I122" s="121"/>
      <c r="J122" s="122"/>
      <c r="K122" s="129"/>
      <c r="L122" s="124"/>
      <c r="M122" s="125"/>
      <c r="N122" s="126"/>
      <c r="O122"/>
      <c r="P122"/>
      <c r="Q122"/>
      <c r="R122"/>
      <c r="S122"/>
      <c r="T122"/>
      <c r="U122"/>
      <c r="V122"/>
    </row>
    <row r="123" spans="1:22" s="14" customFormat="1" ht="15" hidden="1" customHeight="1" x14ac:dyDescent="0.3">
      <c r="A123" s="130"/>
      <c r="B123" s="131"/>
      <c r="C123" s="132"/>
      <c r="D123" s="132"/>
      <c r="E123" s="133">
        <f t="shared" si="3"/>
        <v>95488.410000000105</v>
      </c>
      <c r="F123"/>
      <c r="G123" s="119"/>
      <c r="H123" s="127"/>
      <c r="I123" s="121"/>
      <c r="J123" s="122"/>
      <c r="K123" s="129"/>
      <c r="L123" s="124"/>
      <c r="M123" s="125"/>
      <c r="N123" s="126"/>
      <c r="O123"/>
      <c r="P123"/>
      <c r="Q123"/>
      <c r="R123"/>
      <c r="S123"/>
      <c r="T123"/>
      <c r="U123"/>
      <c r="V123"/>
    </row>
    <row r="124" spans="1:22" s="14" customFormat="1" ht="15" hidden="1" customHeight="1" x14ac:dyDescent="0.3">
      <c r="A124" s="130"/>
      <c r="B124" s="131"/>
      <c r="C124" s="132"/>
      <c r="D124" s="132"/>
      <c r="E124" s="118">
        <f t="shared" si="3"/>
        <v>95488.410000000105</v>
      </c>
      <c r="F124"/>
      <c r="G124" s="119"/>
      <c r="H124" s="127"/>
      <c r="I124" s="121"/>
      <c r="J124" s="122"/>
      <c r="K124" s="129"/>
      <c r="L124" s="124"/>
      <c r="M124" s="125"/>
      <c r="N124" s="126"/>
      <c r="O124"/>
      <c r="P124"/>
      <c r="Q124"/>
      <c r="R124"/>
      <c r="S124"/>
      <c r="T124"/>
      <c r="U124"/>
      <c r="V124"/>
    </row>
    <row r="125" spans="1:22" s="14" customFormat="1" ht="15" hidden="1" customHeight="1" x14ac:dyDescent="0.3">
      <c r="A125" s="130"/>
      <c r="B125" s="131"/>
      <c r="C125" s="132"/>
      <c r="D125" s="132"/>
      <c r="E125" s="118">
        <f t="shared" si="3"/>
        <v>95488.410000000105</v>
      </c>
      <c r="F125"/>
      <c r="G125" s="119"/>
      <c r="H125" s="127"/>
      <c r="I125" s="121"/>
      <c r="J125" s="122"/>
      <c r="K125" s="129"/>
      <c r="L125" s="124"/>
      <c r="M125" s="125"/>
      <c r="N125" s="126"/>
      <c r="O125"/>
      <c r="P125"/>
      <c r="Q125"/>
      <c r="R125"/>
      <c r="S125"/>
      <c r="T125"/>
      <c r="U125"/>
      <c r="V125"/>
    </row>
    <row r="126" spans="1:22" s="14" customFormat="1" ht="15" hidden="1" customHeight="1" x14ac:dyDescent="0.3">
      <c r="A126" s="130"/>
      <c r="B126" s="131"/>
      <c r="C126" s="132"/>
      <c r="D126" s="132"/>
      <c r="E126" s="118">
        <f t="shared" si="3"/>
        <v>95488.410000000105</v>
      </c>
      <c r="F126"/>
      <c r="G126" s="119"/>
      <c r="H126" s="127"/>
      <c r="I126" s="121"/>
      <c r="J126" s="122"/>
      <c r="K126" s="129"/>
      <c r="L126" s="124"/>
      <c r="M126" s="125"/>
      <c r="N126" s="126"/>
      <c r="O126"/>
      <c r="P126"/>
      <c r="Q126"/>
      <c r="R126"/>
      <c r="S126"/>
      <c r="T126"/>
      <c r="U126"/>
      <c r="V126"/>
    </row>
    <row r="127" spans="1:22" s="14" customFormat="1" ht="15" hidden="1" customHeight="1" x14ac:dyDescent="0.3">
      <c r="A127" s="130"/>
      <c r="B127" s="131"/>
      <c r="C127" s="132"/>
      <c r="D127" s="132"/>
      <c r="E127" s="118">
        <f t="shared" si="3"/>
        <v>95488.410000000105</v>
      </c>
      <c r="F127"/>
      <c r="G127" s="119"/>
      <c r="H127" s="127"/>
      <c r="I127" s="121"/>
      <c r="J127" s="122"/>
      <c r="K127" s="129"/>
      <c r="L127" s="124"/>
      <c r="M127" s="125"/>
      <c r="N127" s="126"/>
      <c r="O127"/>
      <c r="P127"/>
      <c r="Q127"/>
      <c r="R127"/>
      <c r="S127"/>
      <c r="T127"/>
      <c r="U127"/>
      <c r="V127"/>
    </row>
    <row r="128" spans="1:22" s="14" customFormat="1" ht="15" hidden="1" customHeight="1" x14ac:dyDescent="0.3">
      <c r="A128" s="130"/>
      <c r="B128" s="131"/>
      <c r="C128" s="132"/>
      <c r="D128" s="132"/>
      <c r="E128" s="118">
        <f t="shared" si="3"/>
        <v>95488.410000000105</v>
      </c>
      <c r="F128"/>
      <c r="G128" s="119"/>
      <c r="H128" s="127"/>
      <c r="I128" s="121"/>
      <c r="J128" s="122"/>
      <c r="K128" s="129"/>
      <c r="L128" s="124"/>
      <c r="M128" s="125"/>
      <c r="N128" s="126"/>
      <c r="O128"/>
      <c r="P128"/>
      <c r="Q128"/>
      <c r="R128"/>
      <c r="S128"/>
      <c r="T128"/>
      <c r="U128"/>
      <c r="V128"/>
    </row>
    <row r="129" spans="1:22" s="14" customFormat="1" ht="15" hidden="1" customHeight="1" x14ac:dyDescent="0.3">
      <c r="A129" s="130"/>
      <c r="B129" s="131"/>
      <c r="C129" s="132"/>
      <c r="D129" s="132"/>
      <c r="E129" s="118">
        <f t="shared" si="3"/>
        <v>95488.410000000105</v>
      </c>
      <c r="F129"/>
      <c r="G129" s="119"/>
      <c r="H129" s="127"/>
      <c r="I129" s="121"/>
      <c r="J129" s="122"/>
      <c r="K129" s="129"/>
      <c r="L129" s="124"/>
      <c r="M129" s="125"/>
      <c r="N129" s="126"/>
      <c r="O129"/>
      <c r="P129"/>
      <c r="Q129"/>
      <c r="R129"/>
      <c r="S129"/>
      <c r="T129"/>
      <c r="U129"/>
      <c r="V129"/>
    </row>
    <row r="130" spans="1:22" s="14" customFormat="1" ht="15" hidden="1" customHeight="1" x14ac:dyDescent="0.3">
      <c r="A130" s="130"/>
      <c r="B130" s="131"/>
      <c r="C130" s="132"/>
      <c r="D130" s="132"/>
      <c r="E130" s="118">
        <f t="shared" si="3"/>
        <v>95488.410000000105</v>
      </c>
      <c r="F130"/>
      <c r="G130" s="119"/>
      <c r="H130" s="127"/>
      <c r="I130" s="121"/>
      <c r="J130" s="122"/>
      <c r="K130" s="129"/>
      <c r="L130" s="124"/>
      <c r="M130" s="125"/>
      <c r="N130" s="126"/>
      <c r="O130"/>
      <c r="P130"/>
      <c r="Q130"/>
      <c r="R130"/>
      <c r="S130"/>
      <c r="T130"/>
      <c r="U130"/>
      <c r="V130"/>
    </row>
    <row r="131" spans="1:22" s="14" customFormat="1" ht="15" hidden="1" customHeight="1" x14ac:dyDescent="0.3">
      <c r="A131" s="130"/>
      <c r="B131" s="131"/>
      <c r="C131" s="132"/>
      <c r="D131" s="132"/>
      <c r="E131" s="118">
        <f t="shared" si="3"/>
        <v>95488.410000000105</v>
      </c>
      <c r="F131"/>
      <c r="G131" s="119"/>
      <c r="H131" s="127"/>
      <c r="I131" s="121"/>
      <c r="J131" s="122"/>
      <c r="K131" s="129"/>
      <c r="L131" s="124"/>
      <c r="M131" s="125"/>
      <c r="N131" s="126"/>
      <c r="O131"/>
      <c r="P131"/>
      <c r="Q131"/>
      <c r="R131"/>
      <c r="S131"/>
      <c r="T131"/>
      <c r="U131"/>
      <c r="V131"/>
    </row>
    <row r="132" spans="1:22" s="14" customFormat="1" ht="15" hidden="1" customHeight="1" x14ac:dyDescent="0.3">
      <c r="A132" s="130"/>
      <c r="B132" s="131"/>
      <c r="C132" s="132"/>
      <c r="D132" s="132"/>
      <c r="E132" s="118">
        <f t="shared" si="3"/>
        <v>95488.410000000105</v>
      </c>
      <c r="F132"/>
      <c r="G132" s="119"/>
      <c r="H132" s="127"/>
      <c r="I132" s="121"/>
      <c r="J132" s="122"/>
      <c r="K132" s="129"/>
      <c r="L132" s="124"/>
      <c r="M132" s="125"/>
      <c r="N132" s="126"/>
      <c r="O132"/>
      <c r="P132"/>
      <c r="Q132"/>
      <c r="R132"/>
      <c r="S132"/>
      <c r="T132"/>
      <c r="U132"/>
      <c r="V132"/>
    </row>
    <row r="133" spans="1:22" s="14" customFormat="1" ht="15" hidden="1" customHeight="1" x14ac:dyDescent="0.3">
      <c r="A133" s="130"/>
      <c r="B133" s="131"/>
      <c r="C133" s="132"/>
      <c r="D133" s="132"/>
      <c r="E133" s="118">
        <f t="shared" si="3"/>
        <v>95488.410000000105</v>
      </c>
      <c r="G133" s="119"/>
      <c r="H133" s="127"/>
      <c r="I133" s="121"/>
      <c r="J133" s="122"/>
      <c r="K133" s="129"/>
      <c r="L133" s="124"/>
      <c r="M133" s="125"/>
      <c r="N133" s="126"/>
      <c r="O133"/>
      <c r="P133"/>
      <c r="Q133"/>
      <c r="R133"/>
      <c r="S133"/>
      <c r="T133"/>
      <c r="U133"/>
      <c r="V133"/>
    </row>
    <row r="134" spans="1:22" s="14" customFormat="1" ht="15" hidden="1" customHeight="1" x14ac:dyDescent="0.3">
      <c r="A134" s="130"/>
      <c r="B134" s="131"/>
      <c r="C134" s="132"/>
      <c r="D134" s="132"/>
      <c r="E134" s="118">
        <f t="shared" ref="E134:E165" si="4">E133+C134-D134</f>
        <v>95488.410000000105</v>
      </c>
      <c r="F134"/>
      <c r="G134" s="119"/>
      <c r="H134" s="127"/>
      <c r="I134" s="121"/>
      <c r="J134" s="122"/>
      <c r="K134" s="129"/>
      <c r="L134" s="124"/>
      <c r="M134" s="125"/>
      <c r="N134" s="126"/>
      <c r="O134"/>
      <c r="P134"/>
      <c r="Q134"/>
      <c r="R134"/>
      <c r="S134"/>
      <c r="T134"/>
      <c r="U134"/>
      <c r="V134"/>
    </row>
    <row r="135" spans="1:22" s="14" customFormat="1" ht="15" hidden="1" customHeight="1" x14ac:dyDescent="0.3">
      <c r="A135" s="130"/>
      <c r="B135" s="131"/>
      <c r="C135" s="132"/>
      <c r="D135" s="132"/>
      <c r="E135" s="118">
        <f t="shared" si="4"/>
        <v>95488.410000000105</v>
      </c>
      <c r="F135"/>
      <c r="G135" s="119"/>
      <c r="H135" s="127"/>
      <c r="I135" s="121"/>
      <c r="J135" s="122"/>
      <c r="K135" s="129"/>
      <c r="L135" s="124"/>
      <c r="M135" s="125"/>
      <c r="N135" s="126"/>
      <c r="O135"/>
      <c r="P135"/>
      <c r="Q135"/>
      <c r="R135"/>
      <c r="S135"/>
      <c r="T135"/>
      <c r="U135"/>
      <c r="V135"/>
    </row>
    <row r="136" spans="1:22" s="14" customFormat="1" ht="15" hidden="1" customHeight="1" x14ac:dyDescent="0.3">
      <c r="A136" s="130"/>
      <c r="B136" s="131"/>
      <c r="C136" s="132"/>
      <c r="D136" s="132"/>
      <c r="E136" s="118">
        <f t="shared" si="4"/>
        <v>95488.410000000105</v>
      </c>
      <c r="F136"/>
      <c r="G136" s="119"/>
      <c r="H136" s="127"/>
      <c r="I136" s="121"/>
      <c r="J136" s="122"/>
      <c r="K136" s="129"/>
      <c r="L136" s="124"/>
      <c r="M136" s="125"/>
      <c r="N136" s="126"/>
      <c r="O136"/>
      <c r="P136"/>
      <c r="Q136"/>
      <c r="R136"/>
      <c r="S136"/>
      <c r="T136"/>
      <c r="U136"/>
      <c r="V136"/>
    </row>
    <row r="137" spans="1:22" s="14" customFormat="1" ht="15" hidden="1" customHeight="1" x14ac:dyDescent="0.3">
      <c r="A137" s="130"/>
      <c r="B137" s="131"/>
      <c r="C137" s="132"/>
      <c r="D137" s="132"/>
      <c r="E137" s="118">
        <f t="shared" si="4"/>
        <v>95488.410000000105</v>
      </c>
      <c r="F137" s="24"/>
      <c r="G137" s="119"/>
      <c r="H137" s="127"/>
      <c r="I137" s="121"/>
      <c r="J137" s="122"/>
      <c r="K137" s="129"/>
      <c r="L137" s="124"/>
      <c r="M137" s="125"/>
      <c r="N137" s="126"/>
      <c r="O137"/>
      <c r="P137"/>
      <c r="Q137"/>
      <c r="R137"/>
      <c r="S137"/>
      <c r="T137"/>
      <c r="U137"/>
      <c r="V137"/>
    </row>
    <row r="138" spans="1:22" s="14" customFormat="1" ht="15" hidden="1" customHeight="1" x14ac:dyDescent="0.3">
      <c r="A138" s="130"/>
      <c r="B138" s="131"/>
      <c r="C138" s="132"/>
      <c r="D138" s="132"/>
      <c r="E138" s="118">
        <f t="shared" si="4"/>
        <v>95488.410000000105</v>
      </c>
      <c r="F138"/>
      <c r="G138" s="119"/>
      <c r="H138" s="127"/>
      <c r="I138" s="121"/>
      <c r="J138" s="122"/>
      <c r="K138" s="129"/>
      <c r="L138" s="124"/>
      <c r="M138" s="125"/>
      <c r="N138" s="126"/>
      <c r="O138"/>
      <c r="P138"/>
      <c r="Q138"/>
      <c r="R138"/>
      <c r="S138"/>
      <c r="T138"/>
      <c r="U138"/>
      <c r="V138"/>
    </row>
    <row r="139" spans="1:22" s="14" customFormat="1" ht="15" hidden="1" customHeight="1" x14ac:dyDescent="0.3">
      <c r="A139" s="130"/>
      <c r="B139" s="131"/>
      <c r="C139" s="132"/>
      <c r="D139" s="132"/>
      <c r="E139" s="133">
        <f t="shared" si="4"/>
        <v>95488.410000000105</v>
      </c>
      <c r="F139"/>
      <c r="G139" s="119"/>
      <c r="H139" s="127"/>
      <c r="I139" s="121"/>
      <c r="J139" s="122"/>
      <c r="K139" s="129"/>
      <c r="L139" s="124"/>
      <c r="M139" s="125"/>
      <c r="N139" s="126"/>
      <c r="O139"/>
      <c r="P139"/>
      <c r="Q139"/>
      <c r="R139"/>
      <c r="S139"/>
      <c r="T139"/>
      <c r="U139"/>
      <c r="V139"/>
    </row>
    <row r="140" spans="1:22" s="14" customFormat="1" ht="15" hidden="1" customHeight="1" x14ac:dyDescent="0.3">
      <c r="A140" s="130"/>
      <c r="B140" s="131"/>
      <c r="C140" s="132"/>
      <c r="D140" s="132"/>
      <c r="E140" s="118">
        <f t="shared" si="4"/>
        <v>95488.410000000105</v>
      </c>
      <c r="F140"/>
      <c r="G140" s="119"/>
      <c r="H140" s="127"/>
      <c r="I140" s="121"/>
      <c r="J140" s="122"/>
      <c r="K140" s="129"/>
      <c r="L140" s="124"/>
      <c r="M140" s="125"/>
      <c r="N140" s="126"/>
      <c r="O140"/>
      <c r="P140"/>
      <c r="Q140"/>
      <c r="R140"/>
      <c r="S140"/>
      <c r="T140"/>
      <c r="U140"/>
      <c r="V140"/>
    </row>
    <row r="141" spans="1:22" s="14" customFormat="1" ht="15" hidden="1" customHeight="1" x14ac:dyDescent="0.3">
      <c r="A141" s="130"/>
      <c r="B141" s="131"/>
      <c r="C141" s="132"/>
      <c r="D141" s="132"/>
      <c r="E141" s="118">
        <f t="shared" si="4"/>
        <v>95488.410000000105</v>
      </c>
      <c r="F141"/>
      <c r="G141" s="119"/>
      <c r="H141" s="127"/>
      <c r="I141" s="121"/>
      <c r="J141" s="122"/>
      <c r="K141" s="129"/>
      <c r="L141" s="124"/>
      <c r="M141" s="125"/>
      <c r="N141" s="126"/>
      <c r="O141"/>
      <c r="P141"/>
      <c r="Q141"/>
      <c r="R141"/>
      <c r="S141"/>
      <c r="T141"/>
      <c r="U141"/>
      <c r="V141"/>
    </row>
    <row r="142" spans="1:22" s="14" customFormat="1" ht="15" hidden="1" customHeight="1" x14ac:dyDescent="0.3">
      <c r="A142" s="130"/>
      <c r="B142" s="131"/>
      <c r="C142" s="132"/>
      <c r="D142" s="132"/>
      <c r="E142" s="118">
        <f t="shared" si="4"/>
        <v>95488.410000000105</v>
      </c>
      <c r="F142"/>
      <c r="G142" s="119"/>
      <c r="H142" s="127"/>
      <c r="I142" s="121"/>
      <c r="J142" s="122"/>
      <c r="K142" s="129"/>
      <c r="L142" s="124"/>
      <c r="M142" s="125"/>
      <c r="N142" s="126"/>
      <c r="O142"/>
      <c r="P142"/>
      <c r="Q142"/>
      <c r="R142"/>
      <c r="S142"/>
      <c r="T142"/>
      <c r="U142"/>
      <c r="V142"/>
    </row>
    <row r="143" spans="1:22" s="14" customFormat="1" ht="15" hidden="1" customHeight="1" x14ac:dyDescent="0.3">
      <c r="A143" s="130"/>
      <c r="B143" s="131"/>
      <c r="C143" s="132"/>
      <c r="D143" s="132"/>
      <c r="E143" s="118">
        <f t="shared" si="4"/>
        <v>95488.410000000105</v>
      </c>
      <c r="F143"/>
      <c r="G143" s="119"/>
      <c r="H143" s="127"/>
      <c r="I143" s="121"/>
      <c r="J143" s="122"/>
      <c r="K143" s="129"/>
      <c r="L143" s="124"/>
      <c r="M143" s="125"/>
      <c r="N143" s="126"/>
      <c r="O143"/>
      <c r="P143"/>
      <c r="Q143"/>
      <c r="R143"/>
      <c r="S143"/>
      <c r="T143"/>
      <c r="U143"/>
      <c r="V143"/>
    </row>
    <row r="144" spans="1:22" s="14" customFormat="1" ht="15" hidden="1" customHeight="1" x14ac:dyDescent="0.3">
      <c r="A144" s="130"/>
      <c r="B144" s="131"/>
      <c r="C144" s="132"/>
      <c r="D144" s="132"/>
      <c r="E144" s="118">
        <f t="shared" si="4"/>
        <v>95488.410000000105</v>
      </c>
      <c r="F144"/>
      <c r="G144" s="119"/>
      <c r="H144" s="127"/>
      <c r="I144" s="121"/>
      <c r="J144" s="122"/>
      <c r="K144" s="129"/>
      <c r="L144" s="124"/>
      <c r="M144" s="125"/>
      <c r="N144" s="126"/>
      <c r="O144"/>
      <c r="P144"/>
      <c r="Q144"/>
      <c r="R144"/>
      <c r="S144"/>
      <c r="T144"/>
      <c r="U144"/>
      <c r="V144"/>
    </row>
    <row r="145" spans="1:22" s="14" customFormat="1" ht="15" hidden="1" customHeight="1" x14ac:dyDescent="0.3">
      <c r="A145" s="130"/>
      <c r="B145" s="131"/>
      <c r="C145" s="132"/>
      <c r="D145" s="132"/>
      <c r="E145" s="118">
        <f t="shared" si="4"/>
        <v>95488.410000000105</v>
      </c>
      <c r="F145"/>
      <c r="G145" s="119"/>
      <c r="H145" s="127"/>
      <c r="I145" s="121"/>
      <c r="J145" s="122"/>
      <c r="K145" s="129"/>
      <c r="L145" s="124"/>
      <c r="M145" s="125"/>
      <c r="N145" s="126"/>
      <c r="O145"/>
      <c r="P145"/>
      <c r="Q145"/>
      <c r="R145"/>
      <c r="S145"/>
      <c r="T145"/>
      <c r="U145"/>
      <c r="V145"/>
    </row>
    <row r="146" spans="1:22" s="14" customFormat="1" ht="15" hidden="1" customHeight="1" x14ac:dyDescent="0.3">
      <c r="A146" s="130"/>
      <c r="B146" s="131"/>
      <c r="C146" s="132"/>
      <c r="D146" s="132"/>
      <c r="E146" s="118">
        <f t="shared" si="4"/>
        <v>95488.410000000105</v>
      </c>
      <c r="F146"/>
      <c r="G146" s="119"/>
      <c r="H146" s="127"/>
      <c r="I146" s="121"/>
      <c r="J146" s="122"/>
      <c r="K146" s="129"/>
      <c r="L146" s="124"/>
      <c r="M146" s="125"/>
      <c r="N146" s="126"/>
      <c r="O146"/>
      <c r="P146"/>
      <c r="Q146"/>
      <c r="R146"/>
      <c r="S146"/>
      <c r="T146"/>
      <c r="U146"/>
      <c r="V146"/>
    </row>
    <row r="147" spans="1:22" s="14" customFormat="1" ht="15" hidden="1" customHeight="1" x14ac:dyDescent="0.3">
      <c r="A147" s="130"/>
      <c r="B147" s="131"/>
      <c r="C147" s="132"/>
      <c r="D147" s="132"/>
      <c r="E147" s="118">
        <f t="shared" si="4"/>
        <v>95488.410000000105</v>
      </c>
      <c r="F147"/>
      <c r="G147" s="119"/>
      <c r="H147" s="127"/>
      <c r="I147" s="121"/>
      <c r="J147" s="122"/>
      <c r="K147" s="129"/>
      <c r="L147" s="124"/>
      <c r="M147" s="125"/>
      <c r="N147" s="126"/>
      <c r="O147"/>
      <c r="P147"/>
      <c r="Q147"/>
      <c r="R147"/>
      <c r="S147"/>
      <c r="T147"/>
      <c r="U147"/>
      <c r="V147"/>
    </row>
    <row r="148" spans="1:22" s="14" customFormat="1" ht="15" hidden="1" customHeight="1" x14ac:dyDescent="0.3">
      <c r="A148" s="130"/>
      <c r="B148" s="131"/>
      <c r="C148" s="132"/>
      <c r="D148" s="132"/>
      <c r="E148" s="118">
        <f t="shared" si="4"/>
        <v>95488.410000000105</v>
      </c>
      <c r="F148"/>
      <c r="G148" s="119"/>
      <c r="H148" s="127"/>
      <c r="I148" s="121"/>
      <c r="J148" s="122"/>
      <c r="K148" s="129"/>
      <c r="L148" s="124"/>
      <c r="M148" s="125"/>
      <c r="N148" s="126"/>
      <c r="O148"/>
      <c r="P148"/>
      <c r="Q148"/>
      <c r="R148"/>
      <c r="S148"/>
      <c r="T148"/>
      <c r="U148"/>
      <c r="V148"/>
    </row>
    <row r="149" spans="1:22" s="14" customFormat="1" ht="15" hidden="1" customHeight="1" x14ac:dyDescent="0.3">
      <c r="A149" s="130"/>
      <c r="B149" s="131"/>
      <c r="C149" s="132"/>
      <c r="D149" s="132"/>
      <c r="E149" s="118">
        <f t="shared" si="4"/>
        <v>95488.410000000105</v>
      </c>
      <c r="F149"/>
      <c r="G149" s="119"/>
      <c r="H149" s="127"/>
      <c r="I149" s="121"/>
      <c r="J149" s="122"/>
      <c r="K149" s="129"/>
      <c r="L149" s="124"/>
      <c r="M149" s="125"/>
      <c r="N149" s="126"/>
      <c r="O149"/>
      <c r="P149"/>
      <c r="Q149"/>
      <c r="R149"/>
      <c r="S149"/>
      <c r="T149"/>
      <c r="U149"/>
      <c r="V149"/>
    </row>
    <row r="150" spans="1:22" s="14" customFormat="1" ht="15" hidden="1" customHeight="1" x14ac:dyDescent="0.3">
      <c r="A150" s="130"/>
      <c r="B150" s="131"/>
      <c r="C150" s="132"/>
      <c r="D150" s="132"/>
      <c r="E150" s="118">
        <f t="shared" si="4"/>
        <v>95488.410000000105</v>
      </c>
      <c r="F150"/>
      <c r="G150" s="119"/>
      <c r="H150" s="127"/>
      <c r="I150" s="121"/>
      <c r="J150" s="122"/>
      <c r="K150" s="129"/>
      <c r="L150" s="124"/>
      <c r="M150" s="125"/>
      <c r="N150" s="126"/>
      <c r="O150"/>
      <c r="P150"/>
      <c r="Q150"/>
      <c r="R150"/>
      <c r="S150"/>
      <c r="T150"/>
      <c r="U150"/>
      <c r="V150"/>
    </row>
    <row r="151" spans="1:22" s="14" customFormat="1" ht="15" hidden="1" customHeight="1" x14ac:dyDescent="0.3">
      <c r="A151" s="130"/>
      <c r="B151" s="131"/>
      <c r="C151" s="132"/>
      <c r="D151" s="132"/>
      <c r="E151" s="118">
        <f t="shared" si="4"/>
        <v>95488.410000000105</v>
      </c>
      <c r="F151"/>
      <c r="G151" s="119"/>
      <c r="H151" s="127"/>
      <c r="I151" s="121"/>
      <c r="J151" s="122"/>
      <c r="K151" s="129"/>
      <c r="L151" s="124"/>
      <c r="M151" s="125"/>
      <c r="N151" s="126"/>
      <c r="O151"/>
      <c r="P151"/>
      <c r="Q151"/>
      <c r="R151"/>
      <c r="S151"/>
      <c r="T151"/>
      <c r="U151"/>
      <c r="V151"/>
    </row>
    <row r="152" spans="1:22" s="14" customFormat="1" ht="15" hidden="1" customHeight="1" x14ac:dyDescent="0.3">
      <c r="A152" s="130"/>
      <c r="B152" s="131"/>
      <c r="C152" s="132"/>
      <c r="D152" s="132"/>
      <c r="E152" s="118">
        <f t="shared" si="4"/>
        <v>95488.410000000105</v>
      </c>
      <c r="F152"/>
      <c r="G152" s="119"/>
      <c r="H152" s="127"/>
      <c r="I152" s="121"/>
      <c r="J152" s="122"/>
      <c r="K152" s="129"/>
      <c r="L152" s="124"/>
      <c r="M152" s="125"/>
      <c r="N152" s="126"/>
      <c r="O152"/>
      <c r="P152"/>
      <c r="Q152"/>
      <c r="R152"/>
      <c r="S152"/>
      <c r="T152"/>
      <c r="U152"/>
      <c r="V152"/>
    </row>
    <row r="153" spans="1:22" s="14" customFormat="1" ht="15" hidden="1" customHeight="1" x14ac:dyDescent="0.3">
      <c r="A153" s="130"/>
      <c r="B153" s="131"/>
      <c r="C153" s="132"/>
      <c r="D153" s="132"/>
      <c r="E153" s="133">
        <f t="shared" si="4"/>
        <v>95488.410000000105</v>
      </c>
      <c r="F153"/>
      <c r="G153" s="119"/>
      <c r="H153" s="127"/>
      <c r="I153" s="121"/>
      <c r="J153" s="122"/>
      <c r="K153" s="129"/>
      <c r="L153" s="124"/>
      <c r="M153" s="125"/>
      <c r="N153" s="126"/>
      <c r="O153"/>
      <c r="P153"/>
      <c r="Q153"/>
      <c r="R153"/>
      <c r="S153"/>
      <c r="T153"/>
      <c r="U153"/>
      <c r="V153"/>
    </row>
    <row r="154" spans="1:22" s="14" customFormat="1" ht="15" customHeight="1" x14ac:dyDescent="0.3">
      <c r="A154" s="130"/>
      <c r="B154" s="131"/>
      <c r="C154" s="132"/>
      <c r="D154" s="132"/>
      <c r="E154" s="118">
        <f t="shared" si="4"/>
        <v>95488.410000000105</v>
      </c>
      <c r="F154"/>
      <c r="G154" s="119"/>
      <c r="H154" s="127"/>
      <c r="I154" s="121"/>
      <c r="J154" s="122"/>
      <c r="K154" s="129"/>
      <c r="L154" s="124"/>
      <c r="M154" s="125"/>
      <c r="N154" s="126"/>
      <c r="O154"/>
      <c r="P154"/>
      <c r="Q154"/>
      <c r="R154"/>
      <c r="S154"/>
      <c r="T154"/>
      <c r="U154"/>
      <c r="V154"/>
    </row>
    <row r="155" spans="1:22" s="14" customFormat="1" ht="15" hidden="1" customHeight="1" x14ac:dyDescent="0.3">
      <c r="A155" s="130"/>
      <c r="B155" s="131"/>
      <c r="C155" s="132"/>
      <c r="D155" s="132"/>
      <c r="E155" s="118">
        <f t="shared" si="4"/>
        <v>95488.410000000105</v>
      </c>
      <c r="F155"/>
      <c r="G155" s="119"/>
      <c r="H155" s="127"/>
      <c r="I155" s="121"/>
      <c r="J155" s="122"/>
      <c r="K155" s="129"/>
      <c r="L155" s="124"/>
      <c r="M155" s="125"/>
      <c r="N155" s="126"/>
      <c r="O155"/>
      <c r="P155"/>
      <c r="Q155"/>
      <c r="R155"/>
      <c r="S155"/>
      <c r="T155"/>
      <c r="U155"/>
      <c r="V155"/>
    </row>
    <row r="156" spans="1:22" s="14" customFormat="1" ht="15" hidden="1" customHeight="1" x14ac:dyDescent="0.3">
      <c r="A156" s="130"/>
      <c r="B156" s="131"/>
      <c r="C156" s="132"/>
      <c r="D156" s="132"/>
      <c r="E156" s="118">
        <f t="shared" si="4"/>
        <v>95488.410000000105</v>
      </c>
      <c r="F156"/>
      <c r="G156" s="119"/>
      <c r="H156" s="127"/>
      <c r="I156" s="121"/>
      <c r="J156" s="122"/>
      <c r="K156" s="129"/>
      <c r="L156" s="124"/>
      <c r="M156" s="125"/>
      <c r="N156" s="126"/>
      <c r="O156"/>
      <c r="P156"/>
      <c r="Q156"/>
      <c r="R156"/>
      <c r="S156"/>
      <c r="T156"/>
      <c r="U156"/>
      <c r="V156"/>
    </row>
    <row r="157" spans="1:22" s="14" customFormat="1" ht="15" hidden="1" customHeight="1" x14ac:dyDescent="0.3">
      <c r="A157" s="130"/>
      <c r="B157" s="131"/>
      <c r="C157" s="132"/>
      <c r="D157" s="132"/>
      <c r="E157" s="118">
        <f t="shared" si="4"/>
        <v>95488.410000000105</v>
      </c>
      <c r="F157"/>
      <c r="G157" s="119"/>
      <c r="H157" s="127"/>
      <c r="I157" s="121"/>
      <c r="J157" s="122"/>
      <c r="K157" s="129"/>
      <c r="L157" s="124"/>
      <c r="M157" s="125"/>
      <c r="N157" s="126"/>
      <c r="O157"/>
      <c r="P157"/>
      <c r="Q157"/>
      <c r="R157"/>
      <c r="S157"/>
      <c r="T157"/>
      <c r="U157"/>
      <c r="V157"/>
    </row>
    <row r="158" spans="1:22" s="14" customFormat="1" ht="15" hidden="1" customHeight="1" x14ac:dyDescent="0.3">
      <c r="A158" s="130"/>
      <c r="B158" s="131"/>
      <c r="C158" s="132"/>
      <c r="D158" s="132"/>
      <c r="E158" s="118">
        <f t="shared" si="4"/>
        <v>95488.410000000105</v>
      </c>
      <c r="F158"/>
      <c r="G158" s="119"/>
      <c r="H158" s="127"/>
      <c r="I158" s="121"/>
      <c r="J158" s="122"/>
      <c r="K158" s="129"/>
      <c r="L158" s="124"/>
      <c r="M158" s="125"/>
      <c r="N158" s="126"/>
      <c r="O158"/>
      <c r="P158"/>
      <c r="Q158"/>
      <c r="R158"/>
      <c r="S158"/>
      <c r="T158"/>
      <c r="U158"/>
      <c r="V158"/>
    </row>
    <row r="159" spans="1:22" s="14" customFormat="1" ht="15" hidden="1" customHeight="1" x14ac:dyDescent="0.3">
      <c r="A159" s="130"/>
      <c r="B159" s="131"/>
      <c r="C159" s="132"/>
      <c r="D159" s="132"/>
      <c r="E159" s="118">
        <f t="shared" si="4"/>
        <v>95488.410000000105</v>
      </c>
      <c r="F159"/>
      <c r="G159" s="119"/>
      <c r="H159" s="127"/>
      <c r="I159" s="121"/>
      <c r="J159" s="122"/>
      <c r="K159" s="129"/>
      <c r="L159" s="124"/>
      <c r="M159" s="125"/>
      <c r="N159" s="126"/>
      <c r="O159"/>
      <c r="P159"/>
      <c r="Q159"/>
      <c r="R159"/>
      <c r="S159"/>
      <c r="T159"/>
      <c r="U159"/>
      <c r="V159"/>
    </row>
    <row r="160" spans="1:22" s="14" customFormat="1" ht="15" hidden="1" customHeight="1" x14ac:dyDescent="0.3">
      <c r="A160" s="130"/>
      <c r="B160" s="131"/>
      <c r="C160" s="132"/>
      <c r="D160" s="132"/>
      <c r="E160" s="118">
        <f t="shared" si="4"/>
        <v>95488.410000000105</v>
      </c>
      <c r="F160"/>
      <c r="G160" s="119"/>
      <c r="H160" s="127"/>
      <c r="I160" s="121"/>
      <c r="J160" s="122"/>
      <c r="K160" s="129"/>
      <c r="L160" s="124"/>
      <c r="M160" s="125"/>
      <c r="N160" s="126"/>
      <c r="O160"/>
      <c r="P160"/>
      <c r="Q160"/>
      <c r="R160"/>
      <c r="S160"/>
      <c r="T160"/>
      <c r="U160"/>
      <c r="V160"/>
    </row>
    <row r="161" spans="1:22" s="14" customFormat="1" ht="15" hidden="1" customHeight="1" x14ac:dyDescent="0.3">
      <c r="A161" s="130"/>
      <c r="B161" s="131"/>
      <c r="C161" s="132"/>
      <c r="D161" s="132"/>
      <c r="E161" s="118">
        <f t="shared" si="4"/>
        <v>95488.410000000105</v>
      </c>
      <c r="F161"/>
      <c r="G161" s="119"/>
      <c r="H161" s="127"/>
      <c r="I161" s="121"/>
      <c r="J161" s="122"/>
      <c r="K161" s="129"/>
      <c r="L161" s="124"/>
      <c r="M161" s="125"/>
      <c r="N161" s="126"/>
      <c r="O161"/>
      <c r="P161"/>
      <c r="Q161"/>
      <c r="R161"/>
      <c r="S161"/>
      <c r="T161"/>
      <c r="U161"/>
      <c r="V161"/>
    </row>
    <row r="162" spans="1:22" s="14" customFormat="1" ht="15" hidden="1" customHeight="1" x14ac:dyDescent="0.3">
      <c r="A162" s="130"/>
      <c r="B162" s="131"/>
      <c r="C162" s="132"/>
      <c r="D162" s="132"/>
      <c r="E162" s="118">
        <f t="shared" si="4"/>
        <v>95488.410000000105</v>
      </c>
      <c r="F162"/>
      <c r="G162" s="119"/>
      <c r="H162" s="127"/>
      <c r="I162" s="121"/>
      <c r="J162" s="122"/>
      <c r="K162" s="129"/>
      <c r="L162" s="124"/>
      <c r="M162" s="125"/>
      <c r="N162" s="126"/>
      <c r="O162"/>
      <c r="P162"/>
      <c r="Q162"/>
      <c r="R162"/>
      <c r="S162"/>
      <c r="T162"/>
      <c r="U162"/>
      <c r="V162"/>
    </row>
    <row r="163" spans="1:22" s="14" customFormat="1" ht="15" hidden="1" customHeight="1" x14ac:dyDescent="0.3">
      <c r="A163" s="130"/>
      <c r="B163" s="131"/>
      <c r="C163" s="132"/>
      <c r="D163" s="132"/>
      <c r="E163" s="118">
        <f t="shared" si="4"/>
        <v>95488.410000000105</v>
      </c>
      <c r="F163"/>
      <c r="G163" s="119"/>
      <c r="H163" s="127"/>
      <c r="I163" s="121"/>
      <c r="J163" s="122"/>
      <c r="K163" s="129"/>
      <c r="L163" s="124"/>
      <c r="M163" s="125"/>
      <c r="N163" s="126"/>
      <c r="O163"/>
      <c r="P163"/>
      <c r="Q163"/>
      <c r="R163"/>
      <c r="S163"/>
      <c r="T163"/>
      <c r="U163"/>
      <c r="V163"/>
    </row>
    <row r="164" spans="1:22" s="14" customFormat="1" ht="15" hidden="1" customHeight="1" x14ac:dyDescent="0.3">
      <c r="A164" s="130"/>
      <c r="B164" s="131"/>
      <c r="C164" s="132"/>
      <c r="D164" s="132"/>
      <c r="E164" s="118">
        <f t="shared" si="4"/>
        <v>95488.410000000105</v>
      </c>
      <c r="F164"/>
      <c r="G164" s="119"/>
      <c r="H164" s="127"/>
      <c r="I164" s="121"/>
      <c r="J164" s="122"/>
      <c r="K164" s="129"/>
      <c r="L164" s="124"/>
      <c r="M164" s="125"/>
      <c r="N164" s="126"/>
      <c r="O164"/>
      <c r="P164"/>
      <c r="Q164"/>
      <c r="R164"/>
      <c r="S164"/>
      <c r="T164"/>
      <c r="U164"/>
      <c r="V164"/>
    </row>
    <row r="165" spans="1:22" s="14" customFormat="1" ht="15" hidden="1" customHeight="1" x14ac:dyDescent="0.3">
      <c r="A165" s="130"/>
      <c r="B165" s="131"/>
      <c r="C165" s="132"/>
      <c r="D165" s="132"/>
      <c r="E165" s="118">
        <f t="shared" si="4"/>
        <v>95488.410000000105</v>
      </c>
      <c r="F165"/>
      <c r="G165" s="119"/>
      <c r="H165" s="127"/>
      <c r="I165" s="121"/>
      <c r="J165" s="122"/>
      <c r="K165" s="129"/>
      <c r="L165" s="124"/>
      <c r="M165" s="125"/>
      <c r="N165" s="126"/>
      <c r="O165"/>
      <c r="P165"/>
      <c r="Q165"/>
      <c r="R165"/>
      <c r="S165"/>
      <c r="T165"/>
      <c r="U165"/>
      <c r="V165"/>
    </row>
    <row r="166" spans="1:22" s="14" customFormat="1" ht="15" hidden="1" customHeight="1" x14ac:dyDescent="0.3">
      <c r="A166" s="130"/>
      <c r="B166" s="131"/>
      <c r="C166" s="132"/>
      <c r="D166" s="132"/>
      <c r="E166" s="118">
        <f t="shared" ref="E166:E187" si="5">E165+C166-D166</f>
        <v>95488.410000000105</v>
      </c>
      <c r="F166"/>
      <c r="G166" s="119"/>
      <c r="H166" s="127"/>
      <c r="I166" s="121"/>
      <c r="J166" s="122"/>
      <c r="K166" s="129"/>
      <c r="L166" s="124"/>
      <c r="M166" s="125"/>
      <c r="N166" s="126"/>
      <c r="O166"/>
      <c r="P166"/>
      <c r="Q166"/>
      <c r="R166"/>
      <c r="S166"/>
      <c r="T166"/>
      <c r="U166"/>
      <c r="V166"/>
    </row>
    <row r="167" spans="1:22" s="14" customFormat="1" ht="15" hidden="1" customHeight="1" x14ac:dyDescent="0.3">
      <c r="A167" s="130"/>
      <c r="B167" s="131"/>
      <c r="C167" s="132"/>
      <c r="D167" s="132"/>
      <c r="E167" s="118">
        <f t="shared" si="5"/>
        <v>95488.410000000105</v>
      </c>
      <c r="F167"/>
      <c r="G167" s="119"/>
      <c r="H167" s="127"/>
      <c r="I167" s="121"/>
      <c r="J167" s="122"/>
      <c r="K167" s="129"/>
      <c r="L167" s="124"/>
      <c r="M167" s="125"/>
      <c r="N167" s="126"/>
      <c r="O167"/>
      <c r="P167"/>
      <c r="Q167"/>
      <c r="R167"/>
      <c r="S167"/>
      <c r="T167"/>
      <c r="U167"/>
      <c r="V167"/>
    </row>
    <row r="168" spans="1:22" s="14" customFormat="1" ht="15" hidden="1" customHeight="1" x14ac:dyDescent="0.3">
      <c r="A168" s="130"/>
      <c r="B168" s="131"/>
      <c r="C168" s="132"/>
      <c r="D168" s="132"/>
      <c r="E168" s="118">
        <f t="shared" si="5"/>
        <v>95488.410000000105</v>
      </c>
      <c r="F168"/>
      <c r="G168" s="119"/>
      <c r="H168" s="127"/>
      <c r="I168" s="121"/>
      <c r="J168" s="122"/>
      <c r="K168" s="129"/>
      <c r="L168" s="124"/>
      <c r="M168" s="125"/>
      <c r="N168" s="126"/>
      <c r="O168"/>
      <c r="P168"/>
      <c r="Q168"/>
      <c r="R168"/>
      <c r="S168"/>
      <c r="T168"/>
      <c r="U168"/>
      <c r="V168"/>
    </row>
    <row r="169" spans="1:22" s="14" customFormat="1" ht="15" hidden="1" customHeight="1" x14ac:dyDescent="0.3">
      <c r="A169" s="130"/>
      <c r="B169" s="131"/>
      <c r="C169" s="132"/>
      <c r="D169" s="132"/>
      <c r="E169" s="118">
        <f t="shared" si="5"/>
        <v>95488.410000000105</v>
      </c>
      <c r="F169"/>
      <c r="G169" s="119"/>
      <c r="H169" s="127"/>
      <c r="I169" s="121"/>
      <c r="J169" s="122"/>
      <c r="K169" s="129"/>
      <c r="L169" s="124"/>
      <c r="M169" s="125"/>
      <c r="N169" s="126"/>
      <c r="O169"/>
      <c r="P169"/>
      <c r="Q169"/>
      <c r="R169"/>
      <c r="S169"/>
      <c r="T169"/>
      <c r="U169"/>
      <c r="V169"/>
    </row>
    <row r="170" spans="1:22" s="14" customFormat="1" ht="15" hidden="1" customHeight="1" x14ac:dyDescent="0.3">
      <c r="A170" s="130"/>
      <c r="B170" s="131"/>
      <c r="C170" s="132"/>
      <c r="D170" s="132"/>
      <c r="E170" s="118">
        <f t="shared" si="5"/>
        <v>95488.410000000105</v>
      </c>
      <c r="F170"/>
      <c r="G170" s="119"/>
      <c r="H170" s="127"/>
      <c r="I170" s="121"/>
      <c r="J170" s="122"/>
      <c r="K170" s="129"/>
      <c r="L170" s="124"/>
      <c r="M170" s="125"/>
      <c r="N170" s="126"/>
      <c r="O170"/>
      <c r="P170"/>
      <c r="Q170"/>
      <c r="R170"/>
      <c r="S170"/>
      <c r="T170"/>
      <c r="U170"/>
      <c r="V170"/>
    </row>
    <row r="171" spans="1:22" s="14" customFormat="1" ht="15" hidden="1" customHeight="1" x14ac:dyDescent="0.3">
      <c r="A171" s="130"/>
      <c r="B171" s="131"/>
      <c r="C171" s="132"/>
      <c r="D171" s="132"/>
      <c r="E171" s="118">
        <f t="shared" si="5"/>
        <v>95488.410000000105</v>
      </c>
      <c r="F171"/>
      <c r="G171" s="119"/>
      <c r="H171" s="127"/>
      <c r="I171" s="121"/>
      <c r="J171" s="122"/>
      <c r="K171" s="129"/>
      <c r="L171" s="124"/>
      <c r="M171" s="125"/>
      <c r="N171" s="126"/>
      <c r="O171"/>
      <c r="P171"/>
      <c r="Q171"/>
      <c r="R171"/>
      <c r="S171"/>
      <c r="T171"/>
      <c r="U171"/>
      <c r="V171"/>
    </row>
    <row r="172" spans="1:22" s="14" customFormat="1" ht="15" hidden="1" customHeight="1" x14ac:dyDescent="0.3">
      <c r="A172" s="130"/>
      <c r="B172" s="131"/>
      <c r="C172" s="132"/>
      <c r="D172" s="132"/>
      <c r="E172" s="118">
        <f t="shared" si="5"/>
        <v>95488.410000000105</v>
      </c>
      <c r="F172"/>
      <c r="G172" s="119"/>
      <c r="H172" s="127"/>
      <c r="I172" s="121"/>
      <c r="J172" s="122"/>
      <c r="K172" s="129"/>
      <c r="L172" s="124"/>
      <c r="M172" s="125"/>
      <c r="N172" s="126"/>
      <c r="O172"/>
      <c r="P172"/>
      <c r="Q172"/>
      <c r="R172"/>
      <c r="S172"/>
      <c r="T172"/>
      <c r="U172"/>
      <c r="V172"/>
    </row>
    <row r="173" spans="1:22" s="14" customFormat="1" ht="15" hidden="1" customHeight="1" x14ac:dyDescent="0.3">
      <c r="A173" s="130"/>
      <c r="B173" s="131"/>
      <c r="C173" s="132"/>
      <c r="D173" s="132"/>
      <c r="E173" s="118">
        <f t="shared" si="5"/>
        <v>95488.410000000105</v>
      </c>
      <c r="F173"/>
      <c r="G173" s="119"/>
      <c r="H173" s="127"/>
      <c r="I173" s="121"/>
      <c r="J173" s="122"/>
      <c r="K173" s="129"/>
      <c r="L173" s="124"/>
      <c r="M173" s="125"/>
      <c r="N173" s="126"/>
      <c r="O173"/>
      <c r="P173"/>
      <c r="Q173"/>
      <c r="R173"/>
      <c r="S173"/>
      <c r="T173"/>
      <c r="U173"/>
      <c r="V173"/>
    </row>
    <row r="174" spans="1:22" s="14" customFormat="1" ht="15" hidden="1" customHeight="1" x14ac:dyDescent="0.3">
      <c r="A174" s="130"/>
      <c r="B174" s="131"/>
      <c r="C174" s="132"/>
      <c r="D174" s="132"/>
      <c r="E174" s="118">
        <f t="shared" si="5"/>
        <v>95488.410000000105</v>
      </c>
      <c r="F174"/>
      <c r="G174" s="119"/>
      <c r="H174" s="127"/>
      <c r="I174" s="121"/>
      <c r="J174" s="122"/>
      <c r="K174" s="129"/>
      <c r="L174" s="124"/>
      <c r="M174" s="125"/>
      <c r="N174" s="126"/>
      <c r="O174"/>
      <c r="P174"/>
      <c r="Q174"/>
      <c r="R174"/>
      <c r="S174"/>
      <c r="T174"/>
      <c r="U174"/>
      <c r="V174"/>
    </row>
    <row r="175" spans="1:22" s="14" customFormat="1" ht="15" hidden="1" customHeight="1" x14ac:dyDescent="0.3">
      <c r="A175" s="130"/>
      <c r="B175" s="131"/>
      <c r="C175" s="132"/>
      <c r="D175" s="132"/>
      <c r="E175" s="118">
        <f t="shared" si="5"/>
        <v>95488.410000000105</v>
      </c>
      <c r="F175"/>
      <c r="G175" s="119"/>
      <c r="H175" s="127"/>
      <c r="I175" s="121"/>
      <c r="J175" s="122"/>
      <c r="K175" s="129"/>
      <c r="L175" s="124"/>
      <c r="M175" s="125"/>
      <c r="N175" s="126"/>
      <c r="O175"/>
      <c r="P175"/>
      <c r="Q175"/>
      <c r="R175"/>
      <c r="S175"/>
      <c r="T175"/>
      <c r="U175"/>
      <c r="V175"/>
    </row>
    <row r="176" spans="1:22" s="14" customFormat="1" ht="15" hidden="1" customHeight="1" x14ac:dyDescent="0.3">
      <c r="A176" s="130"/>
      <c r="B176" s="131"/>
      <c r="C176" s="132"/>
      <c r="D176" s="132"/>
      <c r="E176" s="118">
        <f t="shared" si="5"/>
        <v>95488.410000000105</v>
      </c>
      <c r="F176"/>
      <c r="G176" s="119"/>
      <c r="H176" s="127"/>
      <c r="I176" s="121"/>
      <c r="J176" s="122"/>
      <c r="K176" s="129"/>
      <c r="L176" s="124"/>
      <c r="M176" s="125"/>
      <c r="N176" s="126"/>
      <c r="O176"/>
      <c r="P176"/>
      <c r="Q176"/>
      <c r="R176"/>
      <c r="S176"/>
      <c r="T176"/>
      <c r="U176"/>
      <c r="V176"/>
    </row>
    <row r="177" spans="1:22" s="14" customFormat="1" ht="15" hidden="1" customHeight="1" x14ac:dyDescent="0.3">
      <c r="A177" s="130"/>
      <c r="B177" s="131"/>
      <c r="C177" s="132"/>
      <c r="D177" s="132"/>
      <c r="E177" s="118">
        <f t="shared" si="5"/>
        <v>95488.410000000105</v>
      </c>
      <c r="F177"/>
      <c r="G177" s="119"/>
      <c r="H177" s="127"/>
      <c r="I177" s="121"/>
      <c r="J177" s="122"/>
      <c r="K177" s="129"/>
      <c r="L177" s="124"/>
      <c r="M177" s="125"/>
      <c r="N177" s="126"/>
      <c r="O177"/>
      <c r="P177"/>
      <c r="Q177"/>
      <c r="R177"/>
      <c r="S177"/>
      <c r="T177"/>
      <c r="U177"/>
      <c r="V177"/>
    </row>
    <row r="178" spans="1:22" s="14" customFormat="1" ht="15" hidden="1" customHeight="1" x14ac:dyDescent="0.3">
      <c r="A178" s="130"/>
      <c r="B178" s="131"/>
      <c r="C178" s="132"/>
      <c r="D178" s="132"/>
      <c r="E178" s="118">
        <f t="shared" si="5"/>
        <v>95488.410000000105</v>
      </c>
      <c r="F178"/>
      <c r="G178" s="119"/>
      <c r="H178" s="127"/>
      <c r="I178" s="121"/>
      <c r="J178" s="122"/>
      <c r="K178" s="129"/>
      <c r="L178" s="124"/>
      <c r="M178" s="125"/>
      <c r="N178" s="126"/>
      <c r="O178"/>
      <c r="P178"/>
      <c r="Q178"/>
      <c r="R178"/>
      <c r="S178"/>
      <c r="T178"/>
      <c r="U178"/>
      <c r="V178"/>
    </row>
    <row r="179" spans="1:22" s="14" customFormat="1" ht="15" hidden="1" customHeight="1" x14ac:dyDescent="0.3">
      <c r="A179" s="130"/>
      <c r="B179" s="131"/>
      <c r="C179" s="132"/>
      <c r="D179" s="132"/>
      <c r="E179" s="118">
        <f t="shared" si="5"/>
        <v>95488.410000000105</v>
      </c>
      <c r="F179"/>
      <c r="G179" s="119"/>
      <c r="H179" s="127"/>
      <c r="I179" s="121"/>
      <c r="J179" s="122"/>
      <c r="K179" s="129"/>
      <c r="L179" s="124"/>
      <c r="M179" s="125"/>
      <c r="N179" s="126"/>
      <c r="O179"/>
      <c r="P179"/>
      <c r="Q179"/>
      <c r="R179"/>
      <c r="S179"/>
      <c r="T179"/>
      <c r="U179"/>
      <c r="V179"/>
    </row>
    <row r="180" spans="1:22" s="14" customFormat="1" ht="15" hidden="1" customHeight="1" x14ac:dyDescent="0.3">
      <c r="A180" s="130"/>
      <c r="B180" s="131"/>
      <c r="C180" s="132"/>
      <c r="D180" s="132"/>
      <c r="E180" s="118">
        <f t="shared" si="5"/>
        <v>95488.410000000105</v>
      </c>
      <c r="F180"/>
      <c r="G180" s="119"/>
      <c r="H180" s="127"/>
      <c r="I180" s="121"/>
      <c r="J180" s="122"/>
      <c r="K180" s="129"/>
      <c r="L180" s="124"/>
      <c r="M180" s="125"/>
      <c r="N180" s="126"/>
      <c r="O180"/>
      <c r="P180"/>
      <c r="Q180"/>
      <c r="R180"/>
      <c r="S180"/>
      <c r="T180"/>
      <c r="U180"/>
      <c r="V180"/>
    </row>
    <row r="181" spans="1:22" s="14" customFormat="1" ht="15" hidden="1" customHeight="1" x14ac:dyDescent="0.3">
      <c r="A181" s="130"/>
      <c r="B181" s="131"/>
      <c r="C181" s="132"/>
      <c r="D181" s="132"/>
      <c r="E181" s="118">
        <f t="shared" si="5"/>
        <v>95488.410000000105</v>
      </c>
      <c r="F181"/>
      <c r="G181" s="119"/>
      <c r="H181" s="127"/>
      <c r="I181" s="121"/>
      <c r="J181" s="122"/>
      <c r="K181" s="129"/>
      <c r="L181" s="124"/>
      <c r="M181" s="125"/>
      <c r="N181" s="126"/>
      <c r="O181"/>
      <c r="P181"/>
      <c r="Q181"/>
      <c r="R181"/>
      <c r="S181"/>
      <c r="T181"/>
      <c r="U181"/>
      <c r="V181"/>
    </row>
    <row r="182" spans="1:22" s="14" customFormat="1" ht="15" hidden="1" customHeight="1" x14ac:dyDescent="0.3">
      <c r="A182" s="130"/>
      <c r="B182" s="131"/>
      <c r="C182" s="132"/>
      <c r="D182" s="132"/>
      <c r="E182" s="118">
        <f t="shared" si="5"/>
        <v>95488.410000000105</v>
      </c>
      <c r="F182"/>
      <c r="G182" s="119"/>
      <c r="H182" s="127"/>
      <c r="I182" s="121"/>
      <c r="J182" s="122"/>
      <c r="K182" s="129"/>
      <c r="L182" s="124"/>
      <c r="M182" s="125"/>
      <c r="N182" s="126"/>
      <c r="O182"/>
      <c r="P182"/>
      <c r="Q182"/>
      <c r="R182"/>
      <c r="S182"/>
      <c r="T182"/>
      <c r="U182"/>
      <c r="V182"/>
    </row>
    <row r="183" spans="1:22" s="14" customFormat="1" ht="15" hidden="1" customHeight="1" x14ac:dyDescent="0.3">
      <c r="A183" s="130"/>
      <c r="B183" s="131"/>
      <c r="C183" s="132"/>
      <c r="D183" s="132"/>
      <c r="E183" s="118">
        <f t="shared" si="5"/>
        <v>95488.410000000105</v>
      </c>
      <c r="F183"/>
      <c r="G183" s="119"/>
      <c r="H183" s="127"/>
      <c r="I183" s="121"/>
      <c r="J183" s="122"/>
      <c r="K183" s="129"/>
      <c r="L183" s="124"/>
      <c r="M183" s="125"/>
      <c r="N183" s="126"/>
      <c r="O183"/>
      <c r="P183"/>
      <c r="Q183"/>
      <c r="R183"/>
      <c r="S183"/>
      <c r="T183"/>
      <c r="U183"/>
      <c r="V183"/>
    </row>
    <row r="184" spans="1:22" s="14" customFormat="1" ht="15" hidden="1" customHeight="1" x14ac:dyDescent="0.3">
      <c r="A184" s="130"/>
      <c r="B184" s="131"/>
      <c r="C184" s="132"/>
      <c r="D184" s="132"/>
      <c r="E184" s="118">
        <f t="shared" si="5"/>
        <v>95488.410000000105</v>
      </c>
      <c r="F184"/>
      <c r="G184" s="119"/>
      <c r="H184" s="127"/>
      <c r="I184" s="121"/>
      <c r="J184" s="122"/>
      <c r="K184" s="129"/>
      <c r="L184" s="124"/>
      <c r="M184" s="125"/>
      <c r="N184" s="126"/>
      <c r="O184"/>
      <c r="P184"/>
      <c r="Q184"/>
      <c r="R184"/>
      <c r="S184"/>
      <c r="T184"/>
      <c r="U184"/>
      <c r="V184"/>
    </row>
    <row r="185" spans="1:22" s="14" customFormat="1" ht="15" hidden="1" customHeight="1" x14ac:dyDescent="0.3">
      <c r="A185" s="130"/>
      <c r="B185" s="131"/>
      <c r="C185" s="132"/>
      <c r="D185" s="132"/>
      <c r="E185" s="118">
        <f t="shared" si="5"/>
        <v>95488.410000000105</v>
      </c>
      <c r="F185"/>
      <c r="G185" s="119"/>
      <c r="H185" s="127"/>
      <c r="I185" s="121"/>
      <c r="J185" s="122"/>
      <c r="K185" s="129"/>
      <c r="L185" s="124"/>
      <c r="M185" s="125"/>
      <c r="N185" s="126"/>
      <c r="O185"/>
      <c r="P185"/>
      <c r="Q185"/>
      <c r="R185"/>
      <c r="S185"/>
      <c r="T185"/>
      <c r="U185"/>
      <c r="V185"/>
    </row>
    <row r="186" spans="1:22" s="14" customFormat="1" ht="15" hidden="1" customHeight="1" x14ac:dyDescent="0.3">
      <c r="A186" s="130"/>
      <c r="B186" s="131"/>
      <c r="C186" s="132"/>
      <c r="D186" s="132"/>
      <c r="E186" s="118">
        <f t="shared" si="5"/>
        <v>95488.410000000105</v>
      </c>
      <c r="F186"/>
      <c r="G186" s="119"/>
      <c r="H186" s="127"/>
      <c r="I186" s="121"/>
      <c r="J186" s="122"/>
      <c r="K186" s="129"/>
      <c r="L186" s="124"/>
      <c r="M186" s="125"/>
      <c r="N186" s="126"/>
      <c r="O186"/>
      <c r="P186"/>
      <c r="Q186"/>
      <c r="R186"/>
      <c r="S186"/>
      <c r="T186"/>
      <c r="U186"/>
      <c r="V186"/>
    </row>
    <row r="187" spans="1:22" s="14" customFormat="1" ht="15" customHeight="1" x14ac:dyDescent="0.3">
      <c r="A187" s="130"/>
      <c r="B187" s="131"/>
      <c r="C187" s="132"/>
      <c r="D187" s="132"/>
      <c r="E187" s="118">
        <f t="shared" si="5"/>
        <v>95488.410000000105</v>
      </c>
      <c r="F187"/>
      <c r="G187" s="119"/>
      <c r="H187" s="127"/>
      <c r="I187" s="121"/>
      <c r="J187" s="122"/>
      <c r="K187" s="129"/>
      <c r="L187" s="124"/>
      <c r="M187" s="125"/>
      <c r="N187" s="126"/>
      <c r="O187"/>
      <c r="P187"/>
      <c r="Q187"/>
      <c r="R187"/>
      <c r="S187"/>
      <c r="T187"/>
      <c r="U187"/>
      <c r="V187"/>
    </row>
    <row r="188" spans="1:22" s="14" customFormat="1" ht="15" customHeight="1" x14ac:dyDescent="0.3">
      <c r="A188" s="140"/>
      <c r="B188" s="8" t="s">
        <v>44</v>
      </c>
      <c r="C188" s="141"/>
      <c r="D188" s="142"/>
      <c r="E188" s="143"/>
      <c r="F188"/>
      <c r="G188" s="119"/>
      <c r="H188" s="127"/>
      <c r="I188" s="121"/>
      <c r="J188" s="122"/>
      <c r="K188" s="129"/>
      <c r="L188" s="124"/>
      <c r="M188" s="125"/>
      <c r="N188" s="126"/>
      <c r="O188"/>
      <c r="P188"/>
      <c r="Q188"/>
      <c r="R188"/>
      <c r="S188"/>
      <c r="T188"/>
      <c r="U188"/>
      <c r="V188"/>
    </row>
    <row r="189" spans="1:22" s="14" customFormat="1" ht="15" customHeight="1" x14ac:dyDescent="0.3">
      <c r="A189" s="144"/>
      <c r="B189" s="8" t="s">
        <v>45</v>
      </c>
      <c r="C189" s="145"/>
      <c r="D189" s="142"/>
      <c r="E189" s="143"/>
      <c r="F189"/>
      <c r="G189" s="119"/>
      <c r="H189" s="127"/>
      <c r="I189" s="121"/>
      <c r="J189" s="122"/>
      <c r="K189" s="129"/>
      <c r="L189" s="124"/>
      <c r="M189" s="125"/>
      <c r="N189" s="126"/>
      <c r="O189"/>
      <c r="P189"/>
      <c r="Q189"/>
      <c r="R189"/>
      <c r="S189"/>
      <c r="T189"/>
      <c r="U189"/>
      <c r="V189"/>
    </row>
    <row r="190" spans="1:22" s="14" customFormat="1" ht="15" customHeight="1" thickBot="1" x14ac:dyDescent="0.35">
      <c r="A190" s="144"/>
      <c r="B190" s="146"/>
      <c r="C190" s="145"/>
      <c r="D190" s="145"/>
      <c r="E190" s="143"/>
      <c r="F190"/>
      <c r="G190" s="119"/>
      <c r="H190" s="127"/>
      <c r="I190" s="121"/>
      <c r="J190" s="122"/>
      <c r="K190" s="129"/>
      <c r="L190" s="124"/>
      <c r="M190" s="125"/>
      <c r="N190" s="126"/>
      <c r="O190"/>
      <c r="P190"/>
      <c r="Q190"/>
      <c r="R190"/>
      <c r="S190"/>
      <c r="T190"/>
      <c r="U190"/>
      <c r="V190"/>
    </row>
    <row r="191" spans="1:22" s="14" customFormat="1" ht="15" customHeight="1" thickBot="1" x14ac:dyDescent="0.35">
      <c r="A191" s="144"/>
      <c r="B191" s="147" t="s">
        <v>46</v>
      </c>
      <c r="C191" s="145"/>
      <c r="D191" s="145"/>
      <c r="E191" s="148">
        <f>SUM(C$2:C187)-SUM(D$2:D187)</f>
        <v>95488.410000000556</v>
      </c>
      <c r="F191"/>
      <c r="G191" s="149">
        <f t="shared" ref="G191:N191" si="6">SUM(G2:G190)</f>
        <v>0</v>
      </c>
      <c r="H191" s="150">
        <f t="shared" si="6"/>
        <v>0</v>
      </c>
      <c r="I191" s="151">
        <f t="shared" si="6"/>
        <v>0</v>
      </c>
      <c r="J191" s="152">
        <f t="shared" si="6"/>
        <v>0</v>
      </c>
      <c r="K191" s="153">
        <f t="shared" si="6"/>
        <v>3004</v>
      </c>
      <c r="L191" s="154">
        <f t="shared" si="6"/>
        <v>0</v>
      </c>
      <c r="M191" s="155">
        <f t="shared" si="6"/>
        <v>318727.32</v>
      </c>
      <c r="N191" s="156">
        <f t="shared" si="6"/>
        <v>0</v>
      </c>
      <c r="O191"/>
      <c r="P191"/>
      <c r="Q191"/>
      <c r="R191"/>
      <c r="S191"/>
      <c r="T191"/>
      <c r="U191"/>
      <c r="V191"/>
    </row>
    <row r="192" spans="1:22" s="14" customFormat="1" ht="15" customHeight="1" thickBot="1" x14ac:dyDescent="0.35">
      <c r="A192" s="144"/>
      <c r="B192" s="157"/>
      <c r="C192" s="145"/>
      <c r="D192" s="145"/>
      <c r="E192" s="143"/>
      <c r="F192"/>
      <c r="G192" s="284">
        <f>G191-H191</f>
        <v>0</v>
      </c>
      <c r="H192" s="285"/>
      <c r="I192" s="286">
        <f>I191-J191</f>
        <v>0</v>
      </c>
      <c r="J192" s="287"/>
      <c r="K192" s="288">
        <f>K191-L191</f>
        <v>3004</v>
      </c>
      <c r="L192" s="289"/>
      <c r="M192" s="290">
        <f>M191-N191</f>
        <v>318727.32</v>
      </c>
      <c r="N192" s="291"/>
      <c r="O192"/>
      <c r="P192"/>
      <c r="Q192"/>
      <c r="R192"/>
      <c r="S192"/>
      <c r="T192"/>
      <c r="U192"/>
      <c r="V192"/>
    </row>
    <row r="193" spans="1:22" s="14" customFormat="1" ht="15" customHeight="1" thickBot="1" x14ac:dyDescent="0.35">
      <c r="A193" s="144"/>
      <c r="B193" s="158" t="s">
        <v>47</v>
      </c>
      <c r="C193" s="145"/>
      <c r="D193" s="145"/>
      <c r="E193" s="159">
        <f>D32</f>
        <v>0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14" customFormat="1" ht="15" customHeight="1" thickBot="1" x14ac:dyDescent="0.35">
      <c r="A194" s="134"/>
      <c r="B194" s="160"/>
      <c r="C194" s="135"/>
      <c r="D194" s="135"/>
      <c r="E194" s="161">
        <f>-H115</f>
        <v>0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14" customFormat="1" ht="15" customHeight="1" thickBot="1" x14ac:dyDescent="0.35">
      <c r="A195" s="162"/>
      <c r="B195" s="163" t="s">
        <v>48</v>
      </c>
      <c r="C195" s="145"/>
      <c r="D195" s="145"/>
      <c r="E195" s="164">
        <f>SUM(E193:E194)</f>
        <v>0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14" customFormat="1" ht="15" customHeight="1" thickBot="1" x14ac:dyDescent="0.35">
      <c r="A196" s="162"/>
      <c r="B196" s="165"/>
      <c r="C196" s="7"/>
      <c r="D196" s="145"/>
      <c r="E196" s="16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14" customFormat="1" ht="15" customHeight="1" thickBot="1" x14ac:dyDescent="0.35">
      <c r="A197" s="162"/>
      <c r="B197" s="167" t="s">
        <v>49</v>
      </c>
      <c r="C197" s="145"/>
      <c r="D197" s="145"/>
      <c r="E197" s="168">
        <f>I192</f>
        <v>0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14" customFormat="1" ht="15" customHeight="1" x14ac:dyDescent="0.3">
      <c r="A198" s="162"/>
      <c r="B198" s="169"/>
      <c r="C198" s="145"/>
      <c r="D198" s="145"/>
      <c r="E198" s="170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14" customFormat="1" ht="15" customHeight="1" thickBot="1" x14ac:dyDescent="0.35">
      <c r="A199" s="162"/>
      <c r="B199" s="171"/>
      <c r="C199" s="145"/>
      <c r="D199" s="145"/>
      <c r="E199" s="14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14" customFormat="1" ht="15" customHeight="1" thickBot="1" x14ac:dyDescent="0.35">
      <c r="A200" s="162"/>
      <c r="B200" s="257" t="s">
        <v>50</v>
      </c>
      <c r="C200" s="145"/>
      <c r="D200" s="145"/>
      <c r="E200" s="256">
        <f>K192</f>
        <v>3004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14" customFormat="1" ht="15" customHeight="1" x14ac:dyDescent="0.3">
      <c r="A201" s="162"/>
      <c r="B201" s="165"/>
      <c r="C201" s="7"/>
      <c r="D201" s="145"/>
      <c r="E201" s="14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14" customFormat="1" ht="15" customHeight="1" thickBot="1" x14ac:dyDescent="0.35">
      <c r="A202" s="162"/>
      <c r="B202" s="165"/>
      <c r="C202" s="7"/>
      <c r="D202" s="145"/>
      <c r="E202" s="14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14" customFormat="1" ht="15" customHeight="1" thickBot="1" x14ac:dyDescent="0.35">
      <c r="A203" s="162"/>
      <c r="B203" s="172" t="s">
        <v>51</v>
      </c>
      <c r="C203" s="145"/>
      <c r="D203" s="145"/>
      <c r="E203" s="173">
        <f>M2+D7</f>
        <v>300000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14" customFormat="1" ht="15" customHeight="1" x14ac:dyDescent="0.3">
      <c r="A204" s="137">
        <v>44426</v>
      </c>
      <c r="B204" s="139" t="s">
        <v>43</v>
      </c>
      <c r="C204" s="138"/>
      <c r="D204" s="138"/>
      <c r="E204" s="174">
        <f>M26</f>
        <v>9221.92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14" customFormat="1" ht="15" customHeight="1" x14ac:dyDescent="0.3">
      <c r="A205" s="137">
        <v>44459</v>
      </c>
      <c r="B205" s="139" t="s">
        <v>43</v>
      </c>
      <c r="C205" s="138"/>
      <c r="D205" s="138"/>
      <c r="E205" s="174">
        <f>M44</f>
        <v>9505.4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14" customFormat="1" ht="15" customHeight="1" thickBot="1" x14ac:dyDescent="0.35">
      <c r="A206" s="137">
        <v>44494</v>
      </c>
      <c r="B206" s="139" t="s">
        <v>43</v>
      </c>
      <c r="C206" s="138"/>
      <c r="D206" s="138"/>
      <c r="E206" s="174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14" customFormat="1" ht="15" customHeight="1" thickBot="1" x14ac:dyDescent="0.35">
      <c r="A207" s="162"/>
      <c r="B207" s="172" t="s">
        <v>51</v>
      </c>
      <c r="C207" s="145"/>
      <c r="D207" s="145"/>
      <c r="E207" s="173">
        <f>SUM(E203:E205)</f>
        <v>318727.32</v>
      </c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14" customFormat="1" ht="15" customHeight="1" x14ac:dyDescent="0.3">
      <c r="A208" s="162"/>
      <c r="B208" s="165"/>
      <c r="C208" s="7"/>
      <c r="D208" s="145"/>
      <c r="E208" s="14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14" customFormat="1" ht="15" customHeight="1" x14ac:dyDescent="0.3">
      <c r="A209" s="162"/>
      <c r="B209" s="165"/>
      <c r="C209" s="7"/>
      <c r="D209" s="145"/>
      <c r="E209" s="14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14" customFormat="1" ht="15" customHeight="1" x14ac:dyDescent="0.3">
      <c r="A210" s="162"/>
      <c r="B210" s="165"/>
      <c r="C210" s="7"/>
      <c r="D210" s="145"/>
      <c r="E210" s="14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14" customFormat="1" ht="15" customHeight="1" x14ac:dyDescent="0.3">
      <c r="A211" s="162"/>
      <c r="B211" s="165"/>
      <c r="C211" s="7"/>
      <c r="D211" s="145"/>
      <c r="E211" s="14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14" customFormat="1" ht="15" customHeight="1" x14ac:dyDescent="0.3">
      <c r="A212" s="144"/>
      <c r="B212" s="146"/>
      <c r="C212" s="145"/>
      <c r="D212" s="145"/>
      <c r="E212" s="14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14" customFormat="1" ht="15" customHeight="1" x14ac:dyDescent="0.3">
      <c r="A213" s="144"/>
      <c r="B213" s="146"/>
      <c r="C213" s="145"/>
      <c r="D213" s="145"/>
      <c r="E213" s="14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14" customFormat="1" ht="15" customHeight="1" x14ac:dyDescent="0.3">
      <c r="A214" s="144"/>
      <c r="B214" s="146"/>
      <c r="C214" s="145"/>
      <c r="D214" s="145"/>
      <c r="E214" s="14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14" customFormat="1" ht="15" customHeight="1" x14ac:dyDescent="0.3">
      <c r="A215" s="144"/>
      <c r="B215" s="146"/>
      <c r="C215" s="145"/>
      <c r="D215" s="145"/>
      <c r="E215" s="14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14" customFormat="1" ht="15" customHeight="1" x14ac:dyDescent="0.3">
      <c r="A216" s="144"/>
      <c r="B216" s="146"/>
      <c r="C216" s="145"/>
      <c r="D216" s="145"/>
      <c r="E216" s="14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144"/>
      <c r="B217" s="146"/>
      <c r="C217" s="145"/>
      <c r="D217" s="145"/>
      <c r="E217" s="14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44"/>
      <c r="B218" s="146"/>
      <c r="C218" s="145"/>
      <c r="D218" s="145"/>
      <c r="E218" s="14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44"/>
      <c r="B219" s="146"/>
      <c r="C219" s="145"/>
      <c r="D219" s="145"/>
      <c r="E219" s="14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14" customFormat="1" ht="15" customHeight="1" x14ac:dyDescent="0.3">
      <c r="A220" s="144"/>
      <c r="B220" s="146"/>
      <c r="C220" s="145"/>
      <c r="D220" s="145"/>
      <c r="E220" s="14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14" customFormat="1" ht="15" customHeight="1" x14ac:dyDescent="0.3">
      <c r="A221" s="144"/>
      <c r="B221" s="146"/>
      <c r="C221" s="145"/>
      <c r="D221" s="145"/>
      <c r="E221" s="14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14" customFormat="1" ht="15" customHeight="1" x14ac:dyDescent="0.3">
      <c r="A222" s="144"/>
      <c r="B222" s="146"/>
      <c r="C222" s="145"/>
      <c r="D222" s="145"/>
      <c r="E222" s="14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14" customFormat="1" ht="15" customHeight="1" x14ac:dyDescent="0.3">
      <c r="A223" s="144"/>
      <c r="B223" s="146"/>
      <c r="C223" s="145"/>
      <c r="D223" s="145"/>
      <c r="E223" s="14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x14ac:dyDescent="0.3">
      <c r="A224" s="144"/>
      <c r="B224" s="146"/>
      <c r="C224" s="145"/>
      <c r="D224" s="145"/>
      <c r="E224" s="14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x14ac:dyDescent="0.3">
      <c r="A225" s="144"/>
      <c r="B225" s="146"/>
      <c r="C225" s="145"/>
      <c r="D225" s="145"/>
      <c r="E225" s="14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x14ac:dyDescent="0.3">
      <c r="A226" s="144"/>
      <c r="B226" s="146"/>
      <c r="C226" s="145"/>
      <c r="D226" s="145"/>
      <c r="E226" s="14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x14ac:dyDescent="0.3">
      <c r="A227" s="144"/>
      <c r="B227" s="146"/>
      <c r="C227" s="145"/>
      <c r="D227" s="145"/>
      <c r="E227" s="14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44"/>
      <c r="B228" s="146"/>
      <c r="C228" s="145"/>
      <c r="D228" s="145"/>
      <c r="E228" s="14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x14ac:dyDescent="0.3">
      <c r="A229" s="144"/>
      <c r="B229" s="146"/>
      <c r="C229" s="145"/>
      <c r="D229" s="145"/>
      <c r="E229" s="14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x14ac:dyDescent="0.3">
      <c r="A230" s="144"/>
      <c r="B230" s="146"/>
      <c r="C230" s="145"/>
      <c r="D230" s="145"/>
      <c r="E230" s="14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44"/>
      <c r="B231" s="146"/>
      <c r="C231" s="145"/>
      <c r="D231" s="145"/>
      <c r="E231" s="14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x14ac:dyDescent="0.3">
      <c r="A232" s="144"/>
      <c r="B232" s="146"/>
      <c r="C232" s="145"/>
      <c r="D232" s="145"/>
      <c r="E232" s="14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x14ac:dyDescent="0.3">
      <c r="A233" s="144"/>
      <c r="B233" s="146"/>
      <c r="C233" s="145"/>
      <c r="D233" s="145"/>
      <c r="E233" s="14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144"/>
      <c r="B234" s="146"/>
      <c r="C234" s="145"/>
      <c r="D234" s="145"/>
      <c r="E234" s="14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144"/>
      <c r="B235" s="146"/>
      <c r="C235" s="145"/>
      <c r="D235" s="145"/>
      <c r="E235" s="14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144"/>
      <c r="B236" s="146"/>
      <c r="C236" s="145"/>
      <c r="D236" s="145"/>
      <c r="E236" s="14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144"/>
      <c r="B237" s="146"/>
      <c r="C237" s="145"/>
      <c r="D237" s="145"/>
      <c r="E237" s="14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144"/>
      <c r="B238" s="146"/>
      <c r="C238" s="145"/>
      <c r="D238" s="145"/>
      <c r="E238" s="14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144"/>
      <c r="B239" s="146"/>
      <c r="C239" s="145"/>
      <c r="D239" s="145"/>
      <c r="E239" s="14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144"/>
      <c r="B240" s="146"/>
      <c r="C240" s="145"/>
      <c r="D240" s="145"/>
      <c r="E240" s="14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144"/>
      <c r="B241" s="146"/>
      <c r="C241" s="145"/>
      <c r="D241" s="145"/>
      <c r="E241" s="14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144"/>
      <c r="B242" s="146"/>
      <c r="C242" s="145"/>
      <c r="D242" s="145"/>
      <c r="E242" s="14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x14ac:dyDescent="0.3">
      <c r="A243" s="144"/>
      <c r="B243" s="146"/>
      <c r="C243" s="145"/>
      <c r="D243" s="145"/>
      <c r="E243" s="1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x14ac:dyDescent="0.3">
      <c r="A244" s="144"/>
      <c r="B244" s="146"/>
      <c r="C244" s="145"/>
      <c r="D244" s="145"/>
      <c r="E244" s="14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44"/>
      <c r="B245" s="146"/>
      <c r="C245" s="145"/>
      <c r="D245" s="145"/>
      <c r="E245" s="14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4"/>
      <c r="B246" s="146"/>
      <c r="C246" s="145"/>
      <c r="D246" s="145"/>
      <c r="E246" s="14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4"/>
      <c r="B247" s="146"/>
      <c r="C247" s="145"/>
      <c r="D247" s="145"/>
      <c r="E247" s="14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4"/>
      <c r="B248" s="146"/>
      <c r="C248" s="145"/>
      <c r="D248" s="145"/>
      <c r="E248" s="14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44"/>
      <c r="B249" s="146"/>
      <c r="C249" s="145"/>
      <c r="D249" s="145"/>
      <c r="E249" s="14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44"/>
      <c r="B250" s="146"/>
      <c r="C250" s="145"/>
      <c r="D250" s="145"/>
      <c r="E250" s="14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44"/>
      <c r="B251" s="146"/>
      <c r="C251" s="145"/>
      <c r="D251" s="145"/>
      <c r="E251" s="14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44"/>
      <c r="B252" s="146"/>
      <c r="C252" s="145"/>
      <c r="D252" s="145"/>
      <c r="E252" s="14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44"/>
      <c r="B253" s="146"/>
      <c r="C253" s="145"/>
      <c r="D253" s="145"/>
      <c r="E253" s="14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44"/>
      <c r="B254" s="146"/>
      <c r="C254" s="145"/>
      <c r="D254" s="145"/>
      <c r="E254" s="14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44"/>
      <c r="B255" s="146"/>
      <c r="C255" s="145"/>
      <c r="D255" s="145"/>
      <c r="E255" s="14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44"/>
      <c r="B256" s="146"/>
      <c r="C256" s="145"/>
      <c r="D256" s="145"/>
      <c r="E256" s="14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44"/>
      <c r="B257" s="146"/>
      <c r="C257" s="145"/>
      <c r="D257" s="145"/>
      <c r="E257" s="14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44"/>
      <c r="B258" s="146"/>
      <c r="C258" s="145"/>
      <c r="D258" s="145"/>
      <c r="E258" s="14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44"/>
      <c r="B259" s="146"/>
      <c r="C259" s="145"/>
      <c r="D259" s="145"/>
      <c r="E259" s="14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44"/>
      <c r="B260" s="171"/>
      <c r="C260" s="145"/>
      <c r="D260" s="145"/>
      <c r="E260" s="14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44"/>
      <c r="B261" s="146"/>
      <c r="C261" s="145"/>
      <c r="D261" s="145"/>
      <c r="E261" s="14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44"/>
      <c r="B262" s="146"/>
      <c r="C262" s="145"/>
      <c r="D262" s="145"/>
      <c r="E262" s="14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44"/>
      <c r="B263" s="146"/>
      <c r="C263" s="145"/>
      <c r="D263" s="145"/>
      <c r="E263" s="14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44"/>
      <c r="B264" s="146"/>
      <c r="C264" s="145"/>
      <c r="D264" s="145"/>
      <c r="E264" s="14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44"/>
      <c r="B265" s="146"/>
      <c r="C265" s="145"/>
      <c r="D265" s="145"/>
      <c r="E265" s="14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44"/>
      <c r="B266" s="146"/>
      <c r="C266" s="145"/>
      <c r="D266" s="145"/>
      <c r="E266" s="14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44"/>
      <c r="B267" s="146"/>
      <c r="C267" s="145"/>
      <c r="D267" s="145"/>
      <c r="E267" s="14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44"/>
      <c r="B268" s="146"/>
      <c r="C268" s="145"/>
      <c r="D268" s="145"/>
      <c r="E268" s="14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44"/>
      <c r="B269" s="146"/>
      <c r="C269" s="145"/>
      <c r="D269" s="145"/>
      <c r="E269" s="14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44"/>
      <c r="B270" s="146"/>
      <c r="C270" s="145"/>
      <c r="D270" s="145"/>
      <c r="E270" s="14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44"/>
      <c r="B271" s="146"/>
      <c r="C271" s="145"/>
      <c r="D271" s="145"/>
      <c r="E271" s="14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44"/>
      <c r="B272" s="146"/>
      <c r="C272" s="145"/>
      <c r="D272" s="145"/>
      <c r="E272" s="14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44"/>
      <c r="B273" s="146"/>
      <c r="C273" s="145"/>
      <c r="D273" s="145"/>
      <c r="E273" s="14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44"/>
      <c r="B274" s="146"/>
      <c r="C274" s="145"/>
      <c r="D274" s="145"/>
      <c r="E274" s="14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44"/>
      <c r="B275" s="146"/>
      <c r="C275" s="145"/>
      <c r="D275" s="145"/>
      <c r="E275" s="14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44"/>
      <c r="B276" s="146"/>
      <c r="C276" s="145"/>
      <c r="D276" s="145"/>
      <c r="E276" s="14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44"/>
      <c r="B277" s="146"/>
      <c r="C277" s="145"/>
      <c r="D277" s="145"/>
      <c r="E277" s="14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44"/>
      <c r="B278" s="146"/>
      <c r="C278" s="145"/>
      <c r="D278" s="145"/>
      <c r="E278" s="14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44"/>
      <c r="B279" s="146"/>
      <c r="C279" s="145"/>
      <c r="D279" s="145"/>
      <c r="E279" s="14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44"/>
      <c r="B280" s="146"/>
      <c r="C280" s="145"/>
      <c r="D280" s="145"/>
      <c r="E280" s="14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44"/>
      <c r="B281" s="146"/>
      <c r="C281" s="145"/>
      <c r="D281" s="145"/>
      <c r="E281" s="14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44"/>
      <c r="B282" s="146"/>
      <c r="C282" s="145"/>
      <c r="D282" s="145"/>
      <c r="E282" s="14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44"/>
      <c r="B283" s="146"/>
      <c r="C283" s="145"/>
      <c r="D283" s="145"/>
      <c r="E283" s="14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44"/>
      <c r="B284" s="146"/>
      <c r="C284" s="145"/>
      <c r="D284" s="145"/>
      <c r="E284" s="14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44"/>
      <c r="B285" s="146"/>
      <c r="C285" s="145"/>
      <c r="D285" s="145"/>
      <c r="E285" s="14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44"/>
      <c r="B286" s="146"/>
      <c r="C286" s="145"/>
      <c r="D286" s="145"/>
      <c r="E286" s="14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44"/>
      <c r="B287" s="146"/>
      <c r="C287" s="145"/>
      <c r="D287" s="145"/>
      <c r="E287" s="14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44"/>
      <c r="B288" s="146"/>
      <c r="C288" s="145"/>
      <c r="D288" s="145"/>
      <c r="E288" s="14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44"/>
      <c r="B289" s="146"/>
      <c r="C289" s="145"/>
      <c r="D289" s="145"/>
      <c r="E289" s="14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44"/>
      <c r="B290" s="146"/>
      <c r="C290" s="145"/>
      <c r="D290" s="145"/>
      <c r="E290" s="14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44"/>
      <c r="B291" s="146"/>
      <c r="C291" s="145"/>
      <c r="D291" s="145"/>
      <c r="E291" s="14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44"/>
      <c r="B292" s="146"/>
      <c r="C292" s="145"/>
      <c r="D292" s="145"/>
      <c r="E292" s="14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44"/>
      <c r="B293" s="146"/>
      <c r="C293" s="145"/>
      <c r="D293" s="145"/>
      <c r="E293" s="14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44"/>
      <c r="B294" s="146"/>
      <c r="C294" s="145"/>
      <c r="D294" s="145"/>
      <c r="E294" s="14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44"/>
      <c r="B295" s="146"/>
      <c r="C295" s="145"/>
      <c r="D295" s="145"/>
      <c r="E295" s="14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44"/>
      <c r="B296" s="146"/>
      <c r="C296" s="145"/>
      <c r="D296" s="145"/>
      <c r="E296" s="14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44"/>
      <c r="B297" s="146"/>
      <c r="C297" s="145"/>
      <c r="D297" s="145"/>
      <c r="E297" s="14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44"/>
      <c r="B298" s="171"/>
      <c r="C298" s="145"/>
      <c r="D298" s="145"/>
      <c r="E298" s="14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44"/>
      <c r="B299" s="146"/>
      <c r="C299" s="145"/>
      <c r="D299" s="145"/>
      <c r="E299" s="14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44"/>
      <c r="B300" s="146"/>
      <c r="C300" s="145"/>
      <c r="D300" s="145"/>
      <c r="E300" s="14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44"/>
      <c r="B301" s="144"/>
      <c r="C301" s="145"/>
      <c r="D301" s="145"/>
      <c r="E301" s="14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44"/>
      <c r="B302" s="146"/>
      <c r="C302" s="145"/>
      <c r="D302" s="145"/>
      <c r="E302" s="14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44"/>
      <c r="B303" s="146"/>
      <c r="C303" s="145"/>
      <c r="D303" s="145"/>
      <c r="E303" s="14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44"/>
      <c r="B304" s="146"/>
      <c r="C304" s="145"/>
      <c r="D304" s="145"/>
      <c r="E304" s="14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44"/>
      <c r="B305" s="146"/>
      <c r="C305" s="145"/>
      <c r="D305" s="145"/>
      <c r="E305" s="14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44"/>
      <c r="B306" s="146"/>
      <c r="C306" s="145"/>
      <c r="D306" s="145"/>
      <c r="E306" s="14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44"/>
      <c r="B307" s="146"/>
      <c r="C307" s="145"/>
      <c r="D307" s="145"/>
      <c r="E307" s="14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44"/>
      <c r="B308" s="146"/>
      <c r="C308" s="145"/>
      <c r="D308" s="145"/>
      <c r="E308" s="14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44"/>
      <c r="B309" s="146"/>
      <c r="C309" s="145"/>
      <c r="D309" s="145"/>
      <c r="E309" s="14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44"/>
      <c r="B310" s="146"/>
      <c r="C310" s="145"/>
      <c r="D310" s="145"/>
      <c r="E310" s="14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44"/>
      <c r="B311" s="146"/>
      <c r="C311" s="145"/>
      <c r="D311" s="145"/>
      <c r="E311" s="14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44"/>
      <c r="B312" s="146"/>
      <c r="C312" s="145"/>
      <c r="D312" s="145"/>
      <c r="E312" s="14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44"/>
      <c r="B313" s="146"/>
      <c r="C313" s="145"/>
      <c r="D313" s="145"/>
      <c r="E313" s="14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44"/>
      <c r="B314" s="146"/>
      <c r="C314" s="145"/>
      <c r="D314" s="145"/>
      <c r="E314" s="14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44"/>
      <c r="B315" s="146"/>
      <c r="C315" s="145"/>
      <c r="D315" s="145"/>
      <c r="E315" s="14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44"/>
      <c r="B316" s="146"/>
      <c r="C316" s="145"/>
      <c r="D316" s="145"/>
      <c r="E316" s="14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44"/>
      <c r="B317" s="146"/>
      <c r="C317" s="145"/>
      <c r="D317" s="145"/>
      <c r="E317" s="14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44"/>
      <c r="B318" s="146"/>
      <c r="C318" s="145"/>
      <c r="D318" s="145"/>
      <c r="E318" s="14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44"/>
      <c r="B319" s="146"/>
      <c r="C319" s="145"/>
      <c r="D319" s="145"/>
      <c r="E319" s="14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44"/>
      <c r="B320" s="146"/>
      <c r="C320" s="145"/>
      <c r="D320" s="145"/>
      <c r="E320" s="14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44"/>
      <c r="B321" s="146"/>
      <c r="C321" s="145"/>
      <c r="D321" s="145"/>
      <c r="E321" s="14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44"/>
      <c r="B322" s="146"/>
      <c r="C322" s="145"/>
      <c r="D322" s="145"/>
      <c r="E322" s="14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44"/>
      <c r="B323" s="146"/>
      <c r="C323" s="145"/>
      <c r="D323" s="145"/>
      <c r="E323" s="14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44"/>
      <c r="B324" s="146"/>
      <c r="C324" s="145"/>
      <c r="D324" s="145"/>
      <c r="E324" s="14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44"/>
      <c r="B325" s="146"/>
      <c r="C325" s="145"/>
      <c r="D325" s="145"/>
      <c r="E325" s="14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44"/>
      <c r="B326" s="146"/>
      <c r="C326" s="145"/>
      <c r="D326" s="145"/>
      <c r="E326" s="14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44"/>
      <c r="B327" s="146"/>
      <c r="C327" s="145"/>
      <c r="D327" s="145"/>
      <c r="E327" s="14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44"/>
      <c r="B328" s="146"/>
      <c r="C328" s="145"/>
      <c r="D328" s="145"/>
      <c r="E328" s="14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44"/>
      <c r="B329" s="146"/>
      <c r="C329" s="145"/>
      <c r="D329" s="145"/>
      <c r="E329" s="14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44"/>
      <c r="B330" s="146"/>
      <c r="C330" s="145"/>
      <c r="D330" s="145"/>
      <c r="E330" s="14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44"/>
      <c r="B331" s="146"/>
      <c r="C331" s="145"/>
      <c r="D331" s="145"/>
      <c r="E331" s="14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44"/>
      <c r="B332" s="146"/>
      <c r="C332" s="145"/>
      <c r="D332" s="145"/>
      <c r="E332" s="14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44"/>
      <c r="B333" s="146"/>
      <c r="C333" s="145"/>
      <c r="D333" s="145"/>
      <c r="E333" s="14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44"/>
      <c r="B334" s="146"/>
      <c r="C334" s="145"/>
      <c r="D334" s="145"/>
      <c r="E334" s="14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44"/>
      <c r="B335" s="146"/>
      <c r="C335" s="145"/>
      <c r="D335" s="145"/>
      <c r="E335" s="14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44"/>
      <c r="B336" s="146"/>
      <c r="C336" s="145"/>
      <c r="D336" s="145"/>
      <c r="E336" s="14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44"/>
      <c r="B337" s="146"/>
      <c r="C337" s="145"/>
      <c r="D337" s="145"/>
      <c r="E337" s="14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44"/>
      <c r="B338" s="146"/>
      <c r="C338" s="145"/>
      <c r="D338" s="145"/>
      <c r="E338" s="14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44"/>
      <c r="B339" s="146"/>
      <c r="C339" s="145"/>
      <c r="D339" s="145"/>
      <c r="E339" s="14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44"/>
      <c r="B340" s="146"/>
      <c r="C340" s="145"/>
      <c r="D340" s="145"/>
      <c r="E340" s="14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44"/>
      <c r="B341" s="146"/>
      <c r="C341" s="145"/>
      <c r="D341" s="145"/>
      <c r="E341" s="14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44"/>
      <c r="B342" s="146"/>
      <c r="C342" s="145"/>
      <c r="D342" s="145"/>
      <c r="E342" s="14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44"/>
      <c r="B343" s="171"/>
      <c r="C343" s="145"/>
      <c r="D343" s="145"/>
      <c r="E343" s="1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44"/>
      <c r="B344" s="146"/>
      <c r="C344" s="145"/>
      <c r="D344" s="145"/>
      <c r="E344" s="14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44"/>
      <c r="B345" s="146"/>
      <c r="C345" s="145"/>
      <c r="D345" s="145"/>
      <c r="E345" s="14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44"/>
      <c r="B346" s="146"/>
      <c r="C346" s="145"/>
      <c r="D346" s="145"/>
      <c r="E346" s="14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44"/>
      <c r="B347" s="146"/>
      <c r="C347" s="145"/>
      <c r="D347" s="145"/>
      <c r="E347" s="14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44"/>
      <c r="B348" s="146"/>
      <c r="C348" s="145"/>
      <c r="D348" s="145"/>
      <c r="E348" s="14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44"/>
      <c r="B349" s="146"/>
      <c r="C349" s="145"/>
      <c r="D349" s="145"/>
      <c r="E349" s="14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44"/>
      <c r="B350" s="146"/>
      <c r="C350" s="145"/>
      <c r="D350" s="145"/>
      <c r="E350" s="14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44"/>
      <c r="B351" s="146"/>
      <c r="C351" s="145"/>
      <c r="D351" s="145"/>
      <c r="E351" s="14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44"/>
      <c r="B352" s="146"/>
      <c r="C352" s="145"/>
      <c r="D352" s="145"/>
      <c r="E352" s="14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44"/>
      <c r="B353" s="146"/>
      <c r="C353" s="145"/>
      <c r="D353" s="145"/>
      <c r="E353" s="14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44"/>
      <c r="B354" s="146"/>
      <c r="C354" s="145"/>
      <c r="D354" s="145"/>
      <c r="E354" s="14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44"/>
      <c r="B355" s="146"/>
      <c r="C355" s="145"/>
      <c r="D355" s="145"/>
      <c r="E355" s="14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44"/>
      <c r="B356" s="146"/>
      <c r="C356" s="145"/>
      <c r="D356" s="145"/>
      <c r="E356" s="14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44"/>
      <c r="B357" s="146"/>
      <c r="C357" s="145"/>
      <c r="D357" s="145"/>
      <c r="E357" s="14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44"/>
      <c r="B358" s="146"/>
      <c r="C358" s="145"/>
      <c r="D358" s="145"/>
      <c r="E358" s="14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44"/>
      <c r="B359" s="146"/>
      <c r="C359" s="145"/>
      <c r="D359" s="145"/>
      <c r="E359" s="14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44"/>
      <c r="B360" s="146"/>
      <c r="C360" s="145"/>
      <c r="D360" s="145"/>
      <c r="E360" s="14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44"/>
      <c r="B361" s="146"/>
      <c r="C361" s="145"/>
      <c r="D361" s="145"/>
      <c r="E361" s="14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44"/>
      <c r="B362" s="146"/>
      <c r="C362" s="145"/>
      <c r="D362" s="145"/>
      <c r="E362" s="14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44"/>
      <c r="B363" s="146"/>
      <c r="C363" s="145"/>
      <c r="D363" s="145"/>
      <c r="E363" s="14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44"/>
      <c r="B364" s="146"/>
      <c r="C364" s="145"/>
      <c r="D364" s="145"/>
      <c r="E364" s="14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44"/>
      <c r="B365" s="146"/>
      <c r="C365" s="145"/>
      <c r="D365" s="145"/>
      <c r="E365" s="14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44"/>
      <c r="B366" s="146"/>
      <c r="C366" s="145"/>
      <c r="D366" s="145"/>
      <c r="E366" s="14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44"/>
      <c r="B367" s="146"/>
      <c r="C367" s="145"/>
      <c r="D367" s="145"/>
      <c r="E367" s="14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44"/>
      <c r="B368" s="146"/>
      <c r="C368" s="145"/>
      <c r="D368" s="145"/>
      <c r="E368" s="14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44"/>
      <c r="B369" s="146"/>
      <c r="C369" s="145"/>
      <c r="D369" s="145"/>
      <c r="E369" s="14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44"/>
      <c r="B370" s="146"/>
      <c r="C370" s="145"/>
      <c r="D370" s="145"/>
      <c r="E370" s="14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44"/>
      <c r="B371" s="146"/>
      <c r="C371" s="145"/>
      <c r="D371" s="145"/>
      <c r="E371" s="14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44"/>
      <c r="B372" s="146"/>
      <c r="C372" s="145"/>
      <c r="D372" s="145"/>
      <c r="E372" s="14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44"/>
      <c r="B373" s="171"/>
      <c r="C373" s="145"/>
      <c r="D373" s="145"/>
      <c r="E373" s="14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44"/>
      <c r="B374" s="146"/>
      <c r="C374" s="145"/>
      <c r="D374" s="145"/>
      <c r="E374" s="14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44"/>
      <c r="B375" s="146"/>
      <c r="C375" s="145"/>
      <c r="D375" s="145"/>
      <c r="E375" s="14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44"/>
      <c r="B376" s="146"/>
      <c r="C376" s="145"/>
      <c r="D376" s="145"/>
      <c r="E376" s="14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44"/>
      <c r="B377" s="146"/>
      <c r="C377" s="145"/>
      <c r="D377" s="145"/>
      <c r="E377" s="14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44"/>
      <c r="B378" s="146"/>
      <c r="C378" s="145"/>
      <c r="D378" s="145"/>
      <c r="E378" s="14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44"/>
      <c r="B379" s="146"/>
      <c r="C379" s="145"/>
      <c r="D379" s="145"/>
      <c r="E379" s="14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44"/>
      <c r="B380" s="146"/>
      <c r="C380" s="145"/>
      <c r="D380" s="145"/>
      <c r="E380" s="14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44"/>
      <c r="B381" s="146"/>
      <c r="C381" s="145"/>
      <c r="D381" s="145"/>
      <c r="E381" s="14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44"/>
      <c r="B382" s="146"/>
      <c r="C382" s="145"/>
      <c r="D382" s="145"/>
      <c r="E382" s="14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44"/>
      <c r="B383" s="146"/>
      <c r="C383" s="145"/>
      <c r="D383" s="145"/>
      <c r="E383" s="14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44"/>
      <c r="B384" s="146"/>
      <c r="C384" s="145"/>
      <c r="D384" s="145"/>
      <c r="E384" s="14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44"/>
      <c r="B385" s="146"/>
      <c r="C385" s="145"/>
      <c r="D385" s="175"/>
      <c r="E385" s="14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44"/>
      <c r="B386" s="146"/>
      <c r="C386" s="145"/>
      <c r="D386" s="145"/>
      <c r="E386" s="14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44"/>
      <c r="B387" s="146"/>
      <c r="C387" s="145"/>
      <c r="D387" s="145"/>
      <c r="E387" s="14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44"/>
      <c r="B388" s="146"/>
      <c r="C388" s="145"/>
      <c r="D388" s="145"/>
      <c r="E388" s="14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44"/>
      <c r="B389" s="146"/>
      <c r="C389" s="145"/>
      <c r="D389" s="175"/>
      <c r="E389" s="14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44"/>
      <c r="B390" s="146"/>
      <c r="C390" s="145"/>
      <c r="D390" s="175"/>
      <c r="E390" s="14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44"/>
      <c r="B391" s="146"/>
      <c r="C391" s="145"/>
      <c r="D391" s="175"/>
      <c r="E391" s="14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44"/>
      <c r="B392" s="146"/>
      <c r="C392" s="145"/>
      <c r="D392" s="145"/>
      <c r="E392" s="14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44"/>
      <c r="B393" s="146"/>
      <c r="C393" s="145"/>
      <c r="D393" s="145"/>
      <c r="E393" s="14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44"/>
      <c r="B394" s="146"/>
      <c r="C394" s="145"/>
      <c r="D394" s="145"/>
      <c r="E394" s="14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44"/>
      <c r="B395" s="146"/>
      <c r="C395" s="145"/>
      <c r="D395" s="145"/>
      <c r="E395" s="14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44"/>
      <c r="B396" s="146"/>
      <c r="C396" s="145"/>
      <c r="D396" s="145"/>
      <c r="E396" s="14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44"/>
      <c r="C397" s="145"/>
      <c r="D397" s="145"/>
      <c r="E397" s="14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44"/>
      <c r="B398" s="176"/>
      <c r="C398" s="145"/>
      <c r="D398" s="145"/>
      <c r="E398" s="14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44"/>
      <c r="B399" s="146"/>
      <c r="C399" s="145"/>
      <c r="D399" s="145"/>
      <c r="E399" s="14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44"/>
      <c r="B400" s="146"/>
      <c r="C400" s="48"/>
      <c r="D400" s="175"/>
      <c r="E400" s="14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44"/>
      <c r="C401" s="145"/>
      <c r="D401" s="48"/>
      <c r="E401" s="14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44"/>
      <c r="B402" s="146"/>
      <c r="C402" s="48"/>
      <c r="D402" s="175"/>
      <c r="E402" s="14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44"/>
      <c r="B403" s="146"/>
      <c r="C403" s="145"/>
      <c r="D403" s="48"/>
      <c r="E403" s="14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44"/>
      <c r="B404" s="146"/>
      <c r="C404" s="145"/>
      <c r="D404" s="145"/>
      <c r="E404" s="14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44"/>
      <c r="B405" s="146"/>
      <c r="C405" s="145"/>
      <c r="D405" s="145"/>
      <c r="E405" s="14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44"/>
      <c r="B406" s="146"/>
      <c r="C406" s="145"/>
      <c r="D406" s="145"/>
      <c r="E406" s="14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44"/>
      <c r="B407" s="146"/>
      <c r="C407" s="145"/>
      <c r="D407" s="145"/>
      <c r="E407" s="14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44"/>
      <c r="B408" s="146"/>
      <c r="C408" s="145"/>
      <c r="D408" s="145"/>
      <c r="E408" s="14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44"/>
      <c r="B409" s="146"/>
      <c r="C409" s="145"/>
      <c r="D409" s="145"/>
      <c r="E409" s="14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44"/>
      <c r="B410" s="146"/>
      <c r="C410" s="145"/>
      <c r="D410" s="145"/>
      <c r="E410" s="14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44"/>
      <c r="B411" s="171"/>
      <c r="C411" s="145"/>
      <c r="D411" s="145"/>
      <c r="E411" s="14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44"/>
      <c r="B412" s="146"/>
      <c r="C412" s="145"/>
      <c r="D412" s="145"/>
      <c r="E412" s="14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44"/>
      <c r="B413" s="146"/>
      <c r="C413" s="145"/>
      <c r="D413" s="145"/>
      <c r="E413" s="14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44"/>
      <c r="B414" s="146"/>
      <c r="C414" s="145"/>
      <c r="D414" s="145"/>
      <c r="E414" s="14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44"/>
      <c r="B415" s="146"/>
      <c r="C415" s="145"/>
      <c r="D415" s="145"/>
      <c r="E415" s="14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44"/>
      <c r="B416" s="146"/>
      <c r="C416" s="145"/>
      <c r="D416" s="145"/>
      <c r="E416" s="14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44"/>
      <c r="B417" s="171"/>
      <c r="C417" s="145"/>
      <c r="D417" s="145"/>
      <c r="E417" s="14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44"/>
      <c r="B418" s="146"/>
      <c r="C418" s="145"/>
      <c r="D418" s="145"/>
      <c r="E418" s="14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44"/>
      <c r="B419" s="146"/>
      <c r="C419" s="145"/>
      <c r="D419" s="145"/>
      <c r="E419" s="14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44"/>
      <c r="B420" s="146"/>
      <c r="C420" s="145"/>
      <c r="D420" s="145"/>
      <c r="E420" s="143"/>
      <c r="F420"/>
      <c r="G420"/>
      <c r="H420"/>
      <c r="I420"/>
      <c r="J420"/>
      <c r="K420"/>
      <c r="L420"/>
      <c r="M420"/>
      <c r="N420"/>
    </row>
    <row r="421" spans="1:22" s="14" customFormat="1" ht="15" customHeight="1" x14ac:dyDescent="0.3">
      <c r="A421" s="144"/>
      <c r="B421" s="146"/>
      <c r="C421" s="145"/>
      <c r="D421" s="145"/>
      <c r="E421" s="143"/>
      <c r="F421"/>
      <c r="G421"/>
      <c r="H421"/>
      <c r="I421"/>
      <c r="J421"/>
      <c r="K421"/>
      <c r="L421"/>
      <c r="M421"/>
      <c r="N421"/>
    </row>
    <row r="422" spans="1:22" s="14" customFormat="1" ht="15" customHeight="1" x14ac:dyDescent="0.3">
      <c r="A422" s="144"/>
      <c r="B422" s="146"/>
      <c r="C422" s="145"/>
      <c r="D422" s="145"/>
      <c r="E422" s="143"/>
    </row>
    <row r="423" spans="1:22" s="14" customFormat="1" ht="15" customHeight="1" x14ac:dyDescent="0.3">
      <c r="A423" s="144"/>
      <c r="B423" s="146"/>
      <c r="C423" s="145"/>
      <c r="D423" s="145"/>
      <c r="E423" s="143"/>
    </row>
    <row r="424" spans="1:22" s="14" customFormat="1" ht="15" customHeight="1" x14ac:dyDescent="0.3">
      <c r="A424" s="144"/>
      <c r="C424" s="145"/>
      <c r="D424" s="145"/>
      <c r="E424" s="143"/>
    </row>
    <row r="425" spans="1:22" s="14" customFormat="1" ht="15" customHeight="1" x14ac:dyDescent="0.3">
      <c r="A425" s="144"/>
      <c r="B425" s="146"/>
      <c r="C425" s="145"/>
      <c r="D425" s="145"/>
      <c r="E425" s="143"/>
    </row>
    <row r="426" spans="1:22" s="14" customFormat="1" ht="15" customHeight="1" x14ac:dyDescent="0.3">
      <c r="A426" s="144"/>
      <c r="B426" s="177"/>
      <c r="C426" s="145"/>
      <c r="D426" s="145"/>
      <c r="E426" s="143"/>
    </row>
    <row r="427" spans="1:22" s="14" customFormat="1" ht="15" customHeight="1" x14ac:dyDescent="0.3">
      <c r="A427" s="144"/>
      <c r="B427" s="146"/>
      <c r="C427" s="145"/>
      <c r="D427" s="145"/>
      <c r="E427" s="143"/>
    </row>
    <row r="428" spans="1:22" s="14" customFormat="1" ht="15" customHeight="1" x14ac:dyDescent="0.3">
      <c r="A428" s="144"/>
      <c r="B428" s="146"/>
      <c r="C428" s="145"/>
      <c r="D428" s="145"/>
      <c r="E428" s="143"/>
    </row>
    <row r="429" spans="1:22" s="14" customFormat="1" ht="15" customHeight="1" x14ac:dyDescent="0.3">
      <c r="A429" s="144"/>
      <c r="B429" s="178"/>
      <c r="C429" s="145"/>
      <c r="D429" s="145"/>
      <c r="E429" s="143"/>
    </row>
    <row r="430" spans="1:22" s="14" customFormat="1" ht="15" customHeight="1" x14ac:dyDescent="0.3">
      <c r="A430" s="144"/>
      <c r="B430" s="146"/>
      <c r="C430" s="145"/>
      <c r="D430" s="48"/>
      <c r="E430" s="143"/>
    </row>
    <row r="431" spans="1:22" s="14" customFormat="1" ht="15" customHeight="1" x14ac:dyDescent="0.3">
      <c r="A431" s="144"/>
      <c r="B431" s="146"/>
      <c r="C431" s="145"/>
      <c r="D431" s="48"/>
      <c r="E431" s="143"/>
    </row>
    <row r="432" spans="1:22" s="14" customFormat="1" ht="15" customHeight="1" x14ac:dyDescent="0.3">
      <c r="A432" s="144"/>
      <c r="B432" s="146"/>
      <c r="C432" s="145"/>
      <c r="D432" s="145"/>
      <c r="E432" s="143"/>
    </row>
    <row r="433" spans="1:5" s="14" customFormat="1" ht="15" customHeight="1" x14ac:dyDescent="0.3">
      <c r="A433" s="144"/>
      <c r="B433" s="146"/>
      <c r="C433" s="145"/>
      <c r="D433" s="145"/>
      <c r="E433" s="143"/>
    </row>
    <row r="434" spans="1:5" s="14" customFormat="1" ht="15" customHeight="1" x14ac:dyDescent="0.3">
      <c r="A434" s="144"/>
      <c r="B434" s="146"/>
      <c r="C434" s="145"/>
      <c r="D434" s="145"/>
      <c r="E434" s="143"/>
    </row>
    <row r="435" spans="1:5" s="14" customFormat="1" ht="15" customHeight="1" x14ac:dyDescent="0.3">
      <c r="A435" s="144"/>
      <c r="B435" s="146"/>
      <c r="C435" s="145"/>
      <c r="D435" s="145"/>
      <c r="E435" s="143"/>
    </row>
    <row r="436" spans="1:5" s="14" customFormat="1" ht="15" customHeight="1" x14ac:dyDescent="0.3">
      <c r="A436" s="144"/>
      <c r="B436" s="146"/>
      <c r="C436" s="145"/>
      <c r="D436" s="145"/>
      <c r="E436" s="143"/>
    </row>
    <row r="437" spans="1:5" s="14" customFormat="1" ht="15" customHeight="1" x14ac:dyDescent="0.3">
      <c r="A437" s="144"/>
      <c r="B437" s="146"/>
      <c r="C437" s="145"/>
      <c r="D437" s="145"/>
      <c r="E437" s="143"/>
    </row>
    <row r="438" spans="1:5" s="14" customFormat="1" ht="15" customHeight="1" x14ac:dyDescent="0.3">
      <c r="A438" s="144"/>
      <c r="B438" s="146"/>
      <c r="C438" s="145"/>
      <c r="D438" s="145"/>
      <c r="E438" s="143"/>
    </row>
    <row r="439" spans="1:5" s="14" customFormat="1" ht="15" customHeight="1" x14ac:dyDescent="0.3">
      <c r="A439" s="144"/>
      <c r="B439" s="146"/>
      <c r="C439" s="145"/>
      <c r="D439" s="145"/>
      <c r="E439" s="143"/>
    </row>
    <row r="440" spans="1:5" s="14" customFormat="1" ht="15" customHeight="1" x14ac:dyDescent="0.3">
      <c r="A440" s="144"/>
      <c r="B440" s="146"/>
      <c r="C440" s="145"/>
      <c r="D440" s="145"/>
      <c r="E440" s="143"/>
    </row>
    <row r="441" spans="1:5" s="14" customFormat="1" ht="15" customHeight="1" x14ac:dyDescent="0.3">
      <c r="A441" s="144"/>
      <c r="B441" s="146"/>
      <c r="C441" s="145"/>
      <c r="D441" s="175"/>
      <c r="E441" s="143"/>
    </row>
    <row r="442" spans="1:5" s="14" customFormat="1" ht="15" customHeight="1" x14ac:dyDescent="0.3">
      <c r="A442" s="144"/>
      <c r="B442" s="146"/>
      <c r="C442" s="145"/>
      <c r="D442" s="175"/>
      <c r="E442" s="143"/>
    </row>
    <row r="443" spans="1:5" s="14" customFormat="1" ht="15" customHeight="1" x14ac:dyDescent="0.3">
      <c r="A443" s="144"/>
      <c r="B443" s="146"/>
      <c r="C443" s="145"/>
      <c r="D443" s="145"/>
      <c r="E443" s="143"/>
    </row>
    <row r="444" spans="1:5" s="14" customFormat="1" ht="15" customHeight="1" x14ac:dyDescent="0.3">
      <c r="A444" s="144"/>
      <c r="B444" s="146"/>
      <c r="C444" s="145"/>
      <c r="D444" s="179"/>
      <c r="E444" s="143"/>
    </row>
    <row r="445" spans="1:5" s="14" customFormat="1" ht="15" customHeight="1" x14ac:dyDescent="0.3">
      <c r="A445" s="144"/>
      <c r="B445" s="146"/>
      <c r="C445" s="145"/>
      <c r="D445" s="48"/>
      <c r="E445" s="143"/>
    </row>
    <row r="446" spans="1:5" s="14" customFormat="1" ht="15" customHeight="1" x14ac:dyDescent="0.3">
      <c r="A446" s="144"/>
      <c r="B446" s="146"/>
      <c r="C446" s="145"/>
      <c r="D446" s="48"/>
      <c r="E446" s="143"/>
    </row>
    <row r="447" spans="1:5" s="14" customFormat="1" ht="15" customHeight="1" x14ac:dyDescent="0.3">
      <c r="A447" s="144"/>
      <c r="B447" s="146"/>
      <c r="C447" s="145"/>
      <c r="D447" s="48"/>
      <c r="E447" s="143"/>
    </row>
    <row r="448" spans="1:5" s="14" customFormat="1" ht="15" customHeight="1" x14ac:dyDescent="0.3">
      <c r="A448" s="144"/>
      <c r="B448" s="146"/>
      <c r="C448" s="145"/>
      <c r="D448" s="175"/>
      <c r="E448" s="143"/>
    </row>
    <row r="449" spans="1:5" s="14" customFormat="1" ht="15" customHeight="1" x14ac:dyDescent="0.3">
      <c r="A449" s="144"/>
      <c r="B449" s="146"/>
      <c r="C449" s="145"/>
      <c r="D449" s="175"/>
      <c r="E449" s="143"/>
    </row>
    <row r="450" spans="1:5" s="14" customFormat="1" ht="15" customHeight="1" x14ac:dyDescent="0.3">
      <c r="A450" s="144"/>
      <c r="B450" s="146"/>
      <c r="C450" s="145"/>
      <c r="D450" s="145"/>
      <c r="E450" s="143"/>
    </row>
    <row r="451" spans="1:5" s="14" customFormat="1" ht="15" customHeight="1" x14ac:dyDescent="0.3">
      <c r="A451" s="144"/>
      <c r="B451" s="146"/>
      <c r="C451" s="145"/>
      <c r="D451" s="179"/>
      <c r="E451" s="143"/>
    </row>
    <row r="452" spans="1:5" s="14" customFormat="1" ht="15" customHeight="1" x14ac:dyDescent="0.3">
      <c r="A452" s="144"/>
      <c r="B452" s="146"/>
      <c r="C452" s="145"/>
      <c r="D452" s="48"/>
      <c r="E452" s="143"/>
    </row>
    <row r="453" spans="1:5" s="14" customFormat="1" ht="15" customHeight="1" x14ac:dyDescent="0.3">
      <c r="A453" s="144"/>
      <c r="B453" s="146"/>
      <c r="C453" s="145"/>
      <c r="D453" s="145"/>
      <c r="E453" s="143"/>
    </row>
    <row r="454" spans="1:5" s="14" customFormat="1" ht="15" customHeight="1" x14ac:dyDescent="0.3">
      <c r="A454" s="144"/>
      <c r="B454" s="146"/>
      <c r="C454" s="145"/>
      <c r="D454" s="48"/>
      <c r="E454" s="143"/>
    </row>
    <row r="455" spans="1:5" s="14" customFormat="1" ht="15" customHeight="1" x14ac:dyDescent="0.3">
      <c r="A455" s="144"/>
      <c r="B455" s="180"/>
      <c r="C455" s="145"/>
      <c r="D455" s="145"/>
      <c r="E455" s="143"/>
    </row>
    <row r="456" spans="1:5" s="14" customFormat="1" ht="15" customHeight="1" x14ac:dyDescent="0.3">
      <c r="A456" s="144"/>
      <c r="B456" s="146"/>
      <c r="C456" s="145"/>
      <c r="D456" s="145"/>
      <c r="E456" s="143"/>
    </row>
    <row r="457" spans="1:5" s="14" customFormat="1" ht="15" customHeight="1" x14ac:dyDescent="0.3">
      <c r="A457" s="144"/>
      <c r="B457" s="146"/>
      <c r="C457" s="145"/>
      <c r="D457" s="145"/>
      <c r="E457" s="143"/>
    </row>
    <row r="458" spans="1:5" s="14" customFormat="1" ht="15" customHeight="1" x14ac:dyDescent="0.3">
      <c r="A458" s="144"/>
      <c r="B458" s="146"/>
      <c r="C458" s="145"/>
      <c r="D458" s="48"/>
      <c r="E458" s="143"/>
    </row>
    <row r="459" spans="1:5" s="14" customFormat="1" ht="15" customHeight="1" x14ac:dyDescent="0.3">
      <c r="A459" s="144"/>
      <c r="B459" s="146"/>
      <c r="C459" s="145"/>
      <c r="D459" s="48"/>
      <c r="E459" s="143"/>
    </row>
    <row r="460" spans="1:5" s="14" customFormat="1" ht="15" customHeight="1" x14ac:dyDescent="0.3">
      <c r="A460" s="144"/>
      <c r="B460" s="146"/>
      <c r="C460" s="145"/>
      <c r="D460" s="48"/>
      <c r="E460" s="143"/>
    </row>
    <row r="461" spans="1:5" s="14" customFormat="1" ht="15" customHeight="1" x14ac:dyDescent="0.3">
      <c r="A461" s="144"/>
      <c r="B461" s="146"/>
      <c r="C461" s="145"/>
      <c r="D461" s="48"/>
      <c r="E461" s="143"/>
    </row>
    <row r="462" spans="1:5" s="14" customFormat="1" ht="15" customHeight="1" x14ac:dyDescent="0.3">
      <c r="A462" s="144"/>
      <c r="B462" s="171"/>
      <c r="C462" s="145"/>
      <c r="D462" s="145"/>
      <c r="E462" s="143"/>
    </row>
    <row r="463" spans="1:5" s="14" customFormat="1" ht="15" customHeight="1" x14ac:dyDescent="0.3">
      <c r="A463" s="144"/>
      <c r="B463" s="180"/>
      <c r="C463" s="145"/>
      <c r="D463" s="145"/>
      <c r="E463" s="143"/>
    </row>
    <row r="464" spans="1:5" s="14" customFormat="1" ht="15" customHeight="1" x14ac:dyDescent="0.3">
      <c r="A464" s="144"/>
      <c r="B464" s="180"/>
      <c r="C464" s="145"/>
      <c r="D464" s="145"/>
      <c r="E464" s="143"/>
    </row>
    <row r="465" spans="1:5" s="14" customFormat="1" ht="15" customHeight="1" x14ac:dyDescent="0.3">
      <c r="A465" s="144"/>
      <c r="B465" s="146"/>
      <c r="C465" s="145"/>
      <c r="D465" s="145"/>
      <c r="E465" s="143"/>
    </row>
    <row r="466" spans="1:5" s="14" customFormat="1" ht="15" customHeight="1" x14ac:dyDescent="0.3">
      <c r="A466" s="144"/>
      <c r="B466" s="146"/>
      <c r="C466" s="145"/>
      <c r="D466" s="175"/>
      <c r="E466" s="143"/>
    </row>
    <row r="467" spans="1:5" s="14" customFormat="1" ht="15" customHeight="1" x14ac:dyDescent="0.3">
      <c r="A467" s="144"/>
      <c r="B467" s="146"/>
      <c r="C467" s="145"/>
      <c r="D467" s="145"/>
      <c r="E467" s="143"/>
    </row>
    <row r="468" spans="1:5" s="14" customFormat="1" ht="15" customHeight="1" x14ac:dyDescent="0.3">
      <c r="A468" s="144"/>
      <c r="B468" s="146"/>
      <c r="C468" s="145"/>
      <c r="D468" s="145"/>
      <c r="E468" s="143"/>
    </row>
    <row r="469" spans="1:5" s="14" customFormat="1" ht="15" customHeight="1" x14ac:dyDescent="0.3">
      <c r="A469" s="144"/>
      <c r="B469" s="146"/>
      <c r="C469" s="145"/>
      <c r="D469" s="48"/>
      <c r="E469" s="143"/>
    </row>
    <row r="470" spans="1:5" s="14" customFormat="1" ht="15" customHeight="1" x14ac:dyDescent="0.3">
      <c r="A470" s="144"/>
      <c r="B470" s="146"/>
      <c r="C470" s="145"/>
      <c r="D470" s="48"/>
      <c r="E470" s="143"/>
    </row>
    <row r="471" spans="1:5" s="14" customFormat="1" ht="15" customHeight="1" x14ac:dyDescent="0.3">
      <c r="A471" s="144"/>
      <c r="B471" s="146"/>
      <c r="C471" s="145"/>
      <c r="D471" s="48"/>
      <c r="E471" s="143"/>
    </row>
    <row r="472" spans="1:5" s="14" customFormat="1" ht="15" customHeight="1" x14ac:dyDescent="0.3">
      <c r="A472" s="144"/>
      <c r="B472" s="180"/>
      <c r="C472" s="145"/>
      <c r="D472" s="48"/>
      <c r="E472" s="143"/>
    </row>
    <row r="473" spans="1:5" s="14" customFormat="1" ht="15" customHeight="1" x14ac:dyDescent="0.3">
      <c r="A473" s="144"/>
      <c r="B473" s="146"/>
      <c r="C473" s="145"/>
      <c r="D473" s="145"/>
      <c r="E473" s="143"/>
    </row>
    <row r="474" spans="1:5" s="14" customFormat="1" ht="15" customHeight="1" x14ac:dyDescent="0.3">
      <c r="A474" s="144"/>
      <c r="B474" s="146"/>
      <c r="C474" s="145"/>
      <c r="D474" s="48"/>
      <c r="E474" s="143"/>
    </row>
    <row r="475" spans="1:5" s="14" customFormat="1" ht="15" customHeight="1" x14ac:dyDescent="0.3">
      <c r="A475" s="144"/>
      <c r="B475" s="180"/>
      <c r="C475" s="145"/>
      <c r="D475" s="48"/>
      <c r="E475" s="143"/>
    </row>
    <row r="476" spans="1:5" s="14" customFormat="1" ht="15" customHeight="1" x14ac:dyDescent="0.3">
      <c r="A476" s="144"/>
      <c r="B476" s="146"/>
      <c r="C476" s="145"/>
      <c r="D476" s="145"/>
      <c r="E476" s="143"/>
    </row>
    <row r="477" spans="1:5" s="14" customFormat="1" ht="15" customHeight="1" x14ac:dyDescent="0.3">
      <c r="A477" s="144"/>
      <c r="B477" s="146"/>
      <c r="C477" s="145"/>
      <c r="D477" s="175"/>
      <c r="E477" s="143"/>
    </row>
    <row r="478" spans="1:5" s="14" customFormat="1" ht="15" customHeight="1" x14ac:dyDescent="0.3">
      <c r="A478" s="144"/>
      <c r="B478" s="146"/>
      <c r="C478" s="145"/>
      <c r="D478" s="48"/>
      <c r="E478" s="143"/>
    </row>
    <row r="479" spans="1:5" s="14" customFormat="1" ht="15" customHeight="1" x14ac:dyDescent="0.3">
      <c r="A479" s="144"/>
      <c r="B479" s="180"/>
      <c r="C479" s="145"/>
      <c r="D479" s="145"/>
      <c r="E479" s="143"/>
    </row>
    <row r="480" spans="1:5" s="14" customFormat="1" ht="15" customHeight="1" x14ac:dyDescent="0.3">
      <c r="A480" s="144"/>
      <c r="B480" s="146"/>
      <c r="C480" s="145"/>
      <c r="D480" s="145"/>
      <c r="E480" s="143"/>
    </row>
    <row r="481" spans="1:5" s="14" customFormat="1" ht="15" customHeight="1" x14ac:dyDescent="0.3">
      <c r="A481" s="144"/>
      <c r="B481" s="146"/>
      <c r="C481" s="145"/>
      <c r="D481" s="48"/>
      <c r="E481" s="143"/>
    </row>
    <row r="482" spans="1:5" s="146" customFormat="1" ht="15" customHeight="1" x14ac:dyDescent="0.3">
      <c r="A482" s="144"/>
      <c r="C482" s="145"/>
      <c r="D482" s="48"/>
      <c r="E482" s="143"/>
    </row>
    <row r="483" spans="1:5" s="146" customFormat="1" ht="15" customHeight="1" x14ac:dyDescent="0.3">
      <c r="A483" s="144"/>
      <c r="C483" s="145"/>
      <c r="D483" s="145"/>
      <c r="E483" s="143"/>
    </row>
    <row r="484" spans="1:5" s="146" customFormat="1" ht="15" customHeight="1" x14ac:dyDescent="0.3">
      <c r="A484" s="144"/>
      <c r="C484" s="145"/>
      <c r="D484" s="145"/>
      <c r="E484" s="143"/>
    </row>
    <row r="485" spans="1:5" s="146" customFormat="1" ht="15" customHeight="1" x14ac:dyDescent="0.3">
      <c r="A485" s="144"/>
      <c r="C485" s="145"/>
      <c r="D485" s="48"/>
      <c r="E485" s="143"/>
    </row>
    <row r="486" spans="1:5" s="146" customFormat="1" ht="15" customHeight="1" x14ac:dyDescent="0.3">
      <c r="A486" s="144"/>
      <c r="C486" s="145"/>
      <c r="D486" s="48"/>
      <c r="E486" s="143"/>
    </row>
    <row r="487" spans="1:5" s="146" customFormat="1" ht="15" customHeight="1" x14ac:dyDescent="0.3">
      <c r="A487" s="144"/>
      <c r="C487" s="145"/>
      <c r="D487" s="175"/>
      <c r="E487" s="143"/>
    </row>
    <row r="488" spans="1:5" s="146" customFormat="1" ht="15" customHeight="1" x14ac:dyDescent="0.3">
      <c r="A488" s="144"/>
      <c r="C488" s="145"/>
      <c r="D488" s="145"/>
      <c r="E488" s="143"/>
    </row>
    <row r="489" spans="1:5" s="146" customFormat="1" ht="15" customHeight="1" x14ac:dyDescent="0.3">
      <c r="A489" s="144"/>
      <c r="C489" s="145"/>
      <c r="D489" s="145"/>
      <c r="E489" s="143"/>
    </row>
    <row r="490" spans="1:5" s="146" customFormat="1" ht="15" customHeight="1" x14ac:dyDescent="0.3">
      <c r="A490" s="144"/>
      <c r="C490" s="145"/>
      <c r="D490" s="145"/>
      <c r="E490" s="143"/>
    </row>
    <row r="491" spans="1:5" s="146" customFormat="1" ht="15" customHeight="1" x14ac:dyDescent="0.3">
      <c r="A491" s="144"/>
      <c r="C491" s="145"/>
      <c r="D491" s="145"/>
      <c r="E491" s="143"/>
    </row>
    <row r="492" spans="1:5" s="146" customFormat="1" ht="15" customHeight="1" x14ac:dyDescent="0.3">
      <c r="A492" s="144"/>
      <c r="C492" s="145"/>
      <c r="D492" s="145"/>
      <c r="E492" s="143"/>
    </row>
    <row r="493" spans="1:5" s="146" customFormat="1" ht="15" customHeight="1" x14ac:dyDescent="0.3">
      <c r="A493" s="144"/>
      <c r="C493" s="145"/>
      <c r="D493" s="145"/>
      <c r="E493" s="143"/>
    </row>
    <row r="494" spans="1:5" s="146" customFormat="1" ht="15" customHeight="1" x14ac:dyDescent="0.3">
      <c r="A494" s="144"/>
      <c r="B494" s="180"/>
      <c r="C494" s="145"/>
      <c r="D494" s="145"/>
      <c r="E494" s="143"/>
    </row>
    <row r="495" spans="1:5" s="146" customFormat="1" ht="15" customHeight="1" x14ac:dyDescent="0.3">
      <c r="A495" s="144"/>
      <c r="C495" s="145"/>
      <c r="D495" s="145"/>
      <c r="E495" s="143"/>
    </row>
    <row r="496" spans="1:5" s="146" customFormat="1" ht="15" customHeight="1" x14ac:dyDescent="0.3">
      <c r="A496" s="144"/>
      <c r="C496" s="145"/>
      <c r="D496" s="48"/>
      <c r="E496" s="143"/>
    </row>
    <row r="497" spans="1:5" s="146" customFormat="1" ht="15" customHeight="1" x14ac:dyDescent="0.3">
      <c r="A497" s="144"/>
      <c r="C497" s="145"/>
      <c r="D497" s="48"/>
      <c r="E497" s="143"/>
    </row>
    <row r="498" spans="1:5" s="146" customFormat="1" ht="15" customHeight="1" x14ac:dyDescent="0.3">
      <c r="A498" s="144"/>
      <c r="C498" s="145"/>
      <c r="D498" s="48"/>
      <c r="E498" s="143"/>
    </row>
    <row r="499" spans="1:5" s="146" customFormat="1" ht="15" customHeight="1" x14ac:dyDescent="0.3">
      <c r="A499" s="144"/>
      <c r="C499" s="145"/>
      <c r="D499" s="145"/>
      <c r="E499" s="143"/>
    </row>
    <row r="500" spans="1:5" s="146" customFormat="1" ht="15" customHeight="1" x14ac:dyDescent="0.3">
      <c r="A500" s="144"/>
      <c r="C500" s="145"/>
      <c r="D500" s="48"/>
      <c r="E500" s="143"/>
    </row>
    <row r="501" spans="1:5" s="146" customFormat="1" ht="15" customHeight="1" x14ac:dyDescent="0.3">
      <c r="A501" s="144"/>
      <c r="C501" s="145"/>
      <c r="D501" s="145"/>
      <c r="E501" s="143"/>
    </row>
    <row r="502" spans="1:5" s="146" customFormat="1" ht="15" customHeight="1" x14ac:dyDescent="0.3">
      <c r="A502" s="144"/>
      <c r="B502" s="171"/>
      <c r="C502" s="145"/>
      <c r="D502" s="145"/>
      <c r="E502" s="143"/>
    </row>
    <row r="503" spans="1:5" s="146" customFormat="1" ht="15" customHeight="1" x14ac:dyDescent="0.3">
      <c r="A503" s="144"/>
      <c r="C503" s="145"/>
      <c r="D503" s="145"/>
      <c r="E503" s="143"/>
    </row>
    <row r="504" spans="1:5" s="146" customFormat="1" ht="15" customHeight="1" x14ac:dyDescent="0.3">
      <c r="A504" s="144"/>
      <c r="C504" s="145"/>
      <c r="D504" s="145"/>
      <c r="E504" s="143"/>
    </row>
    <row r="505" spans="1:5" s="146" customFormat="1" ht="15" customHeight="1" x14ac:dyDescent="0.3">
      <c r="A505" s="144"/>
      <c r="C505" s="145"/>
      <c r="D505" s="48"/>
      <c r="E505" s="143"/>
    </row>
    <row r="506" spans="1:5" s="146" customFormat="1" ht="15" customHeight="1" x14ac:dyDescent="0.3">
      <c r="A506" s="144"/>
      <c r="B506" s="180"/>
      <c r="C506" s="145"/>
      <c r="D506" s="48"/>
      <c r="E506" s="143"/>
    </row>
    <row r="507" spans="1:5" s="146" customFormat="1" ht="15" customHeight="1" x14ac:dyDescent="0.3">
      <c r="A507" s="144"/>
      <c r="C507" s="145"/>
      <c r="D507" s="145"/>
      <c r="E507" s="143"/>
    </row>
    <row r="508" spans="1:5" s="146" customFormat="1" ht="15" customHeight="1" x14ac:dyDescent="0.3">
      <c r="A508" s="144"/>
      <c r="C508" s="145"/>
      <c r="D508" s="145"/>
      <c r="E508" s="143"/>
    </row>
    <row r="509" spans="1:5" s="146" customFormat="1" ht="15" customHeight="1" x14ac:dyDescent="0.3">
      <c r="A509" s="144"/>
      <c r="C509" s="145"/>
      <c r="D509" s="145"/>
      <c r="E509" s="143"/>
    </row>
    <row r="510" spans="1:5" s="146" customFormat="1" ht="15" customHeight="1" x14ac:dyDescent="0.3">
      <c r="A510" s="144"/>
      <c r="C510" s="145"/>
      <c r="D510" s="145"/>
      <c r="E510" s="143"/>
    </row>
    <row r="511" spans="1:5" s="146" customFormat="1" ht="15" customHeight="1" x14ac:dyDescent="0.3">
      <c r="A511" s="144"/>
      <c r="B511" s="180"/>
      <c r="C511" s="145"/>
      <c r="D511" s="145"/>
      <c r="E511" s="143"/>
    </row>
    <row r="512" spans="1:5" s="146" customFormat="1" ht="15" customHeight="1" x14ac:dyDescent="0.3">
      <c r="A512" s="144"/>
      <c r="C512" s="145"/>
      <c r="D512" s="145"/>
      <c r="E512" s="143"/>
    </row>
    <row r="513" spans="1:5" s="146" customFormat="1" ht="15" customHeight="1" x14ac:dyDescent="0.3">
      <c r="A513" s="144"/>
      <c r="C513" s="145"/>
      <c r="D513" s="145"/>
      <c r="E513" s="143"/>
    </row>
    <row r="514" spans="1:5" s="146" customFormat="1" ht="15" customHeight="1" x14ac:dyDescent="0.3">
      <c r="A514" s="144"/>
      <c r="C514" s="145"/>
      <c r="D514" s="145"/>
      <c r="E514" s="143"/>
    </row>
    <row r="515" spans="1:5" s="146" customFormat="1" ht="15" customHeight="1" x14ac:dyDescent="0.3">
      <c r="A515" s="144"/>
      <c r="B515" s="14"/>
      <c r="C515" s="145"/>
      <c r="D515" s="145"/>
      <c r="E515" s="143"/>
    </row>
    <row r="516" spans="1:5" s="146" customFormat="1" ht="15" customHeight="1" x14ac:dyDescent="0.3">
      <c r="A516" s="144"/>
      <c r="C516" s="145"/>
      <c r="D516" s="145"/>
      <c r="E516" s="143"/>
    </row>
    <row r="517" spans="1:5" s="146" customFormat="1" ht="15" customHeight="1" x14ac:dyDescent="0.3">
      <c r="A517" s="144"/>
      <c r="C517" s="145"/>
      <c r="D517" s="48"/>
      <c r="E517" s="143"/>
    </row>
    <row r="518" spans="1:5" s="146" customFormat="1" ht="15" customHeight="1" x14ac:dyDescent="0.3">
      <c r="A518" s="144"/>
      <c r="C518" s="145"/>
      <c r="D518" s="48"/>
      <c r="E518" s="143"/>
    </row>
    <row r="519" spans="1:5" s="146" customFormat="1" ht="15" customHeight="1" x14ac:dyDescent="0.3">
      <c r="A519" s="144"/>
      <c r="C519" s="145"/>
      <c r="D519" s="145"/>
      <c r="E519" s="143"/>
    </row>
    <row r="520" spans="1:5" s="146" customFormat="1" ht="15" customHeight="1" x14ac:dyDescent="0.3">
      <c r="A520" s="144"/>
      <c r="C520" s="145"/>
      <c r="D520" s="145"/>
      <c r="E520" s="143"/>
    </row>
    <row r="521" spans="1:5" s="146" customFormat="1" ht="15" customHeight="1" x14ac:dyDescent="0.3">
      <c r="A521" s="144"/>
      <c r="C521" s="145"/>
      <c r="D521" s="145"/>
      <c r="E521" s="143"/>
    </row>
    <row r="522" spans="1:5" s="146" customFormat="1" ht="15" customHeight="1" x14ac:dyDescent="0.3">
      <c r="A522" s="144"/>
      <c r="C522" s="145"/>
      <c r="D522" s="145"/>
      <c r="E522" s="143"/>
    </row>
    <row r="523" spans="1:5" s="146" customFormat="1" ht="15" customHeight="1" x14ac:dyDescent="0.3">
      <c r="A523" s="144"/>
      <c r="C523" s="145"/>
      <c r="D523" s="145"/>
      <c r="E523" s="143"/>
    </row>
    <row r="524" spans="1:5" s="146" customFormat="1" ht="15" customHeight="1" x14ac:dyDescent="0.3">
      <c r="A524" s="144"/>
      <c r="C524" s="145"/>
      <c r="D524" s="145"/>
      <c r="E524" s="143"/>
    </row>
    <row r="525" spans="1:5" s="146" customFormat="1" ht="15" customHeight="1" x14ac:dyDescent="0.3">
      <c r="A525" s="144"/>
      <c r="B525" s="180"/>
      <c r="C525" s="145"/>
      <c r="D525" s="145"/>
      <c r="E525" s="143"/>
    </row>
    <row r="526" spans="1:5" s="146" customFormat="1" ht="15" customHeight="1" x14ac:dyDescent="0.3">
      <c r="A526" s="144"/>
      <c r="B526" s="181"/>
      <c r="C526" s="175"/>
      <c r="D526" s="145"/>
      <c r="E526" s="143"/>
    </row>
    <row r="527" spans="1:5" s="146" customFormat="1" ht="15" customHeight="1" x14ac:dyDescent="0.3">
      <c r="A527" s="144"/>
      <c r="B527" s="181"/>
      <c r="C527" s="175"/>
      <c r="D527" s="175"/>
      <c r="E527" s="143"/>
    </row>
    <row r="528" spans="1:5" s="146" customFormat="1" ht="15" customHeight="1" x14ac:dyDescent="0.3">
      <c r="A528" s="144"/>
      <c r="C528" s="145"/>
      <c r="D528" s="175"/>
      <c r="E528" s="143"/>
    </row>
    <row r="529" spans="1:5" s="146" customFormat="1" ht="15" customHeight="1" x14ac:dyDescent="0.3">
      <c r="A529" s="144"/>
      <c r="B529"/>
      <c r="C529" s="145"/>
      <c r="D529" s="145"/>
      <c r="E529" s="143"/>
    </row>
    <row r="530" spans="1:5" s="146" customFormat="1" ht="15" customHeight="1" x14ac:dyDescent="0.3">
      <c r="A530" s="144"/>
      <c r="C530" s="145"/>
      <c r="D530" s="145"/>
      <c r="E530" s="143"/>
    </row>
    <row r="531" spans="1:5" s="146" customFormat="1" ht="15" customHeight="1" x14ac:dyDescent="0.3">
      <c r="A531" s="144"/>
      <c r="C531" s="145"/>
      <c r="D531" s="48"/>
      <c r="E531" s="143"/>
    </row>
    <row r="532" spans="1:5" s="146" customFormat="1" ht="15" customHeight="1" x14ac:dyDescent="0.3">
      <c r="A532" s="144"/>
      <c r="C532" s="145"/>
      <c r="D532" s="48"/>
      <c r="E532" s="143"/>
    </row>
    <row r="533" spans="1:5" s="146" customFormat="1" ht="15" customHeight="1" x14ac:dyDescent="0.3">
      <c r="A533" s="144"/>
      <c r="C533" s="145"/>
      <c r="D533" s="145"/>
      <c r="E533" s="143"/>
    </row>
    <row r="534" spans="1:5" s="146" customFormat="1" ht="15" customHeight="1" x14ac:dyDescent="0.3">
      <c r="A534" s="144"/>
      <c r="C534" s="145"/>
      <c r="D534" s="145"/>
      <c r="E534" s="143"/>
    </row>
    <row r="535" spans="1:5" ht="15" customHeight="1" x14ac:dyDescent="0.3">
      <c r="A535" s="144"/>
      <c r="B535" s="146"/>
      <c r="C535" s="145"/>
      <c r="D535" s="145"/>
      <c r="E535" s="143"/>
    </row>
    <row r="536" spans="1:5" ht="15" customHeight="1" x14ac:dyDescent="0.3">
      <c r="A536" s="144"/>
      <c r="B536" s="146"/>
      <c r="C536" s="145"/>
      <c r="D536" s="145"/>
      <c r="E536" s="143"/>
    </row>
    <row r="537" spans="1:5" ht="15" customHeight="1" x14ac:dyDescent="0.3">
      <c r="A537" s="144"/>
      <c r="B537" s="146"/>
      <c r="C537" s="145"/>
      <c r="D537" s="145"/>
      <c r="E537" s="143"/>
    </row>
    <row r="538" spans="1:5" ht="15" customHeight="1" x14ac:dyDescent="0.3">
      <c r="A538" s="144"/>
      <c r="B538" s="146"/>
      <c r="C538" s="145"/>
      <c r="D538" s="145"/>
      <c r="E538" s="143"/>
    </row>
    <row r="539" spans="1:5" ht="15" customHeight="1" x14ac:dyDescent="0.3">
      <c r="A539" s="144"/>
      <c r="B539" s="146"/>
      <c r="C539" s="145"/>
      <c r="D539" s="145"/>
      <c r="E539" s="143"/>
    </row>
    <row r="540" spans="1:5" ht="15" customHeight="1" x14ac:dyDescent="0.3">
      <c r="A540" s="144"/>
      <c r="B540" s="146"/>
      <c r="C540" s="145"/>
      <c r="D540" s="145"/>
      <c r="E540" s="143"/>
    </row>
    <row r="541" spans="1:5" ht="15" customHeight="1" x14ac:dyDescent="0.3">
      <c r="A541" s="144"/>
      <c r="B541" s="146"/>
      <c r="C541" s="145"/>
      <c r="D541" s="145"/>
      <c r="E541" s="143"/>
    </row>
    <row r="542" spans="1:5" ht="15" customHeight="1" x14ac:dyDescent="0.3">
      <c r="A542" s="144"/>
      <c r="D542" s="145"/>
      <c r="E542" s="143"/>
    </row>
    <row r="543" spans="1:5" ht="15" customHeight="1" x14ac:dyDescent="0.3">
      <c r="E543" s="143"/>
    </row>
    <row r="544" spans="1:5" ht="15" customHeight="1" x14ac:dyDescent="0.3">
      <c r="E544" s="143"/>
    </row>
    <row r="545" spans="5:5" ht="15" customHeight="1" x14ac:dyDescent="0.3">
      <c r="E545" s="143"/>
    </row>
    <row r="546" spans="5:5" ht="15" customHeight="1" x14ac:dyDescent="0.3">
      <c r="E546" s="143"/>
    </row>
    <row r="547" spans="5:5" ht="15" customHeight="1" x14ac:dyDescent="0.3">
      <c r="E547" s="143"/>
    </row>
    <row r="548" spans="5:5" ht="15" customHeight="1" x14ac:dyDescent="0.3">
      <c r="E548" s="143"/>
    </row>
    <row r="549" spans="5:5" ht="15" customHeight="1" x14ac:dyDescent="0.3">
      <c r="E549" s="143"/>
    </row>
    <row r="550" spans="5:5" ht="15" customHeight="1" x14ac:dyDescent="0.3">
      <c r="E550" s="143"/>
    </row>
    <row r="551" spans="5:5" ht="15" customHeight="1" x14ac:dyDescent="0.3">
      <c r="E551" s="143"/>
    </row>
    <row r="552" spans="5:5" ht="15" customHeight="1" x14ac:dyDescent="0.3">
      <c r="E552" s="143"/>
    </row>
    <row r="553" spans="5:5" ht="15" customHeight="1" x14ac:dyDescent="0.3">
      <c r="E553" s="143"/>
    </row>
    <row r="554" spans="5:5" ht="15" customHeight="1" x14ac:dyDescent="0.3">
      <c r="E554" s="143"/>
    </row>
    <row r="555" spans="5:5" ht="15" customHeight="1" x14ac:dyDescent="0.3">
      <c r="E555" s="143"/>
    </row>
    <row r="556" spans="5:5" ht="15" customHeight="1" x14ac:dyDescent="0.3">
      <c r="E556" s="143"/>
    </row>
    <row r="557" spans="5:5" ht="15" customHeight="1" x14ac:dyDescent="0.3">
      <c r="E557" s="143"/>
    </row>
    <row r="558" spans="5:5" ht="15" customHeight="1" x14ac:dyDescent="0.3">
      <c r="E558" s="143"/>
    </row>
    <row r="559" spans="5:5" ht="15" customHeight="1" x14ac:dyDescent="0.3">
      <c r="E559" s="143"/>
    </row>
    <row r="560" spans="5:5" ht="15" customHeight="1" x14ac:dyDescent="0.3">
      <c r="E560" s="143"/>
    </row>
    <row r="561" spans="5:5" ht="15" customHeight="1" x14ac:dyDescent="0.3">
      <c r="E561" s="143"/>
    </row>
    <row r="562" spans="5:5" ht="15" customHeight="1" x14ac:dyDescent="0.3">
      <c r="E562" s="143"/>
    </row>
    <row r="563" spans="5:5" ht="15" customHeight="1" x14ac:dyDescent="0.3">
      <c r="E563" s="143"/>
    </row>
    <row r="564" spans="5:5" ht="15" customHeight="1" x14ac:dyDescent="0.3">
      <c r="E564" s="143"/>
    </row>
    <row r="565" spans="5:5" ht="15" customHeight="1" x14ac:dyDescent="0.3">
      <c r="E565" s="143"/>
    </row>
    <row r="566" spans="5:5" ht="15" customHeight="1" x14ac:dyDescent="0.3">
      <c r="E566" s="143"/>
    </row>
    <row r="567" spans="5:5" ht="15" customHeight="1" x14ac:dyDescent="0.3">
      <c r="E567" s="143"/>
    </row>
    <row r="568" spans="5:5" ht="15" customHeight="1" x14ac:dyDescent="0.3">
      <c r="E568" s="143"/>
    </row>
    <row r="569" spans="5:5" ht="15" customHeight="1" x14ac:dyDescent="0.3">
      <c r="E569" s="143"/>
    </row>
    <row r="570" spans="5:5" ht="15" customHeight="1" x14ac:dyDescent="0.3">
      <c r="E570" s="143"/>
    </row>
    <row r="571" spans="5:5" ht="15" customHeight="1" x14ac:dyDescent="0.3">
      <c r="E571" s="143"/>
    </row>
    <row r="572" spans="5:5" ht="15" customHeight="1" x14ac:dyDescent="0.3">
      <c r="E572" s="143"/>
    </row>
    <row r="573" spans="5:5" ht="15" customHeight="1" x14ac:dyDescent="0.3">
      <c r="E573" s="143"/>
    </row>
    <row r="574" spans="5:5" ht="15" customHeight="1" x14ac:dyDescent="0.3">
      <c r="E574" s="143"/>
    </row>
    <row r="575" spans="5:5" ht="15" customHeight="1" x14ac:dyDescent="0.3">
      <c r="E575" s="143"/>
    </row>
    <row r="576" spans="5:5" ht="15" customHeight="1" x14ac:dyDescent="0.3">
      <c r="E576" s="143"/>
    </row>
    <row r="577" spans="5:5" ht="15" customHeight="1" x14ac:dyDescent="0.3">
      <c r="E577" s="143"/>
    </row>
    <row r="578" spans="5:5" ht="15" customHeight="1" x14ac:dyDescent="0.3">
      <c r="E578" s="143"/>
    </row>
    <row r="579" spans="5:5" ht="15" customHeight="1" x14ac:dyDescent="0.3">
      <c r="E579" s="143"/>
    </row>
    <row r="580" spans="5:5" ht="15" customHeight="1" x14ac:dyDescent="0.3">
      <c r="E580" s="143"/>
    </row>
    <row r="581" spans="5:5" ht="15" customHeight="1" x14ac:dyDescent="0.3">
      <c r="E581" s="143"/>
    </row>
    <row r="582" spans="5:5" ht="15" customHeight="1" x14ac:dyDescent="0.3">
      <c r="E582" s="143"/>
    </row>
    <row r="583" spans="5:5" ht="15" customHeight="1" x14ac:dyDescent="0.3">
      <c r="E583" s="143"/>
    </row>
    <row r="584" spans="5:5" ht="15" customHeight="1" x14ac:dyDescent="0.3">
      <c r="E584" s="143"/>
    </row>
    <row r="585" spans="5:5" ht="15" customHeight="1" x14ac:dyDescent="0.3">
      <c r="E585" s="143"/>
    </row>
    <row r="586" spans="5:5" ht="15" customHeight="1" x14ac:dyDescent="0.3">
      <c r="E586" s="143"/>
    </row>
    <row r="587" spans="5:5" ht="15" customHeight="1" x14ac:dyDescent="0.3">
      <c r="E587" s="143"/>
    </row>
    <row r="588" spans="5:5" ht="15" customHeight="1" x14ac:dyDescent="0.3">
      <c r="E588" s="143"/>
    </row>
    <row r="589" spans="5:5" ht="15" customHeight="1" x14ac:dyDescent="0.3">
      <c r="E589" s="143"/>
    </row>
    <row r="590" spans="5:5" ht="15" customHeight="1" x14ac:dyDescent="0.3">
      <c r="E590" s="143"/>
    </row>
    <row r="591" spans="5:5" ht="15" customHeight="1" x14ac:dyDescent="0.3">
      <c r="E591" s="143"/>
    </row>
    <row r="592" spans="5:5" ht="15" customHeight="1" x14ac:dyDescent="0.3">
      <c r="E592" s="143"/>
    </row>
    <row r="593" spans="5:5" ht="15" customHeight="1" x14ac:dyDescent="0.3">
      <c r="E593" s="143"/>
    </row>
    <row r="594" spans="5:5" ht="15" customHeight="1" x14ac:dyDescent="0.3">
      <c r="E594" s="143"/>
    </row>
    <row r="595" spans="5:5" ht="15" customHeight="1" x14ac:dyDescent="0.3">
      <c r="E595" s="143"/>
    </row>
    <row r="596" spans="5:5" ht="15" customHeight="1" x14ac:dyDescent="0.3">
      <c r="E596" s="143"/>
    </row>
    <row r="597" spans="5:5" ht="15" customHeight="1" x14ac:dyDescent="0.3">
      <c r="E597" s="143"/>
    </row>
    <row r="598" spans="5:5" ht="15" customHeight="1" x14ac:dyDescent="0.3">
      <c r="E598" s="143"/>
    </row>
    <row r="599" spans="5:5" ht="15" customHeight="1" x14ac:dyDescent="0.3">
      <c r="E599" s="143"/>
    </row>
    <row r="600" spans="5:5" ht="15" customHeight="1" x14ac:dyDescent="0.3">
      <c r="E600" s="143"/>
    </row>
    <row r="601" spans="5:5" ht="15" customHeight="1" x14ac:dyDescent="0.3">
      <c r="E601" s="143"/>
    </row>
    <row r="602" spans="5:5" ht="15" customHeight="1" x14ac:dyDescent="0.3">
      <c r="E602" s="143"/>
    </row>
    <row r="603" spans="5:5" ht="15" customHeight="1" x14ac:dyDescent="0.3">
      <c r="E603" s="143"/>
    </row>
    <row r="604" spans="5:5" ht="15" customHeight="1" x14ac:dyDescent="0.3">
      <c r="E604" s="143"/>
    </row>
    <row r="605" spans="5:5" ht="15" customHeight="1" x14ac:dyDescent="0.3">
      <c r="E605" s="143"/>
    </row>
    <row r="606" spans="5:5" ht="15" customHeight="1" x14ac:dyDescent="0.3">
      <c r="E606" s="143"/>
    </row>
    <row r="607" spans="5:5" ht="15" customHeight="1" x14ac:dyDescent="0.3">
      <c r="E607" s="143"/>
    </row>
    <row r="608" spans="5:5" ht="15" customHeight="1" x14ac:dyDescent="0.3">
      <c r="E608" s="143"/>
    </row>
    <row r="609" spans="5:5" ht="15" customHeight="1" x14ac:dyDescent="0.3">
      <c r="E609" s="143"/>
    </row>
    <row r="610" spans="5:5" ht="15" customHeight="1" x14ac:dyDescent="0.3">
      <c r="E610" s="143"/>
    </row>
    <row r="611" spans="5:5" ht="15" customHeight="1" x14ac:dyDescent="0.3">
      <c r="E611" s="143"/>
    </row>
    <row r="612" spans="5:5" ht="15" customHeight="1" x14ac:dyDescent="0.3">
      <c r="E612" s="143"/>
    </row>
    <row r="613" spans="5:5" ht="15" customHeight="1" x14ac:dyDescent="0.3">
      <c r="E613" s="143"/>
    </row>
    <row r="614" spans="5:5" ht="15" customHeight="1" x14ac:dyDescent="0.3">
      <c r="E614" s="143"/>
    </row>
    <row r="615" spans="5:5" ht="15" customHeight="1" x14ac:dyDescent="0.3">
      <c r="E615" s="143"/>
    </row>
    <row r="616" spans="5:5" ht="15" customHeight="1" x14ac:dyDescent="0.3">
      <c r="E616" s="143"/>
    </row>
    <row r="617" spans="5:5" ht="15" customHeight="1" x14ac:dyDescent="0.3">
      <c r="E617" s="143"/>
    </row>
    <row r="618" spans="5:5" ht="15" customHeight="1" x14ac:dyDescent="0.3">
      <c r="E618" s="143"/>
    </row>
    <row r="619" spans="5:5" ht="15" customHeight="1" x14ac:dyDescent="0.3">
      <c r="E619" s="143"/>
    </row>
    <row r="620" spans="5:5" ht="15" customHeight="1" x14ac:dyDescent="0.3">
      <c r="E620" s="143"/>
    </row>
    <row r="621" spans="5:5" ht="15" customHeight="1" x14ac:dyDescent="0.3">
      <c r="E621" s="143"/>
    </row>
    <row r="622" spans="5:5" ht="15" customHeight="1" x14ac:dyDescent="0.3">
      <c r="E622" s="143"/>
    </row>
    <row r="623" spans="5:5" ht="15" customHeight="1" x14ac:dyDescent="0.3">
      <c r="E623" s="143"/>
    </row>
    <row r="624" spans="5:5" ht="15" customHeight="1" x14ac:dyDescent="0.3">
      <c r="E624" s="143"/>
    </row>
    <row r="625" spans="5:5" ht="15" customHeight="1" x14ac:dyDescent="0.3">
      <c r="E625" s="143"/>
    </row>
    <row r="626" spans="5:5" ht="15" customHeight="1" x14ac:dyDescent="0.3">
      <c r="E626" s="143"/>
    </row>
    <row r="627" spans="5:5" ht="15" customHeight="1" x14ac:dyDescent="0.3">
      <c r="E627" s="143"/>
    </row>
    <row r="628" spans="5:5" ht="15" customHeight="1" x14ac:dyDescent="0.3">
      <c r="E628" s="143"/>
    </row>
    <row r="629" spans="5:5" ht="15" customHeight="1" x14ac:dyDescent="0.3">
      <c r="E629" s="143"/>
    </row>
    <row r="630" spans="5:5" ht="15" customHeight="1" x14ac:dyDescent="0.3">
      <c r="E630" s="143"/>
    </row>
    <row r="631" spans="5:5" ht="15" customHeight="1" x14ac:dyDescent="0.3">
      <c r="E631" s="143"/>
    </row>
    <row r="632" spans="5:5" ht="15" customHeight="1" x14ac:dyDescent="0.3">
      <c r="E632" s="143"/>
    </row>
    <row r="633" spans="5:5" ht="15" customHeight="1" x14ac:dyDescent="0.3">
      <c r="E633" s="143"/>
    </row>
    <row r="634" spans="5:5" ht="15" customHeight="1" x14ac:dyDescent="0.3">
      <c r="E634" s="143"/>
    </row>
    <row r="635" spans="5:5" ht="15" customHeight="1" x14ac:dyDescent="0.3">
      <c r="E635" s="143"/>
    </row>
    <row r="636" spans="5:5" ht="15" customHeight="1" x14ac:dyDescent="0.3">
      <c r="E636" s="143"/>
    </row>
    <row r="637" spans="5:5" ht="15" customHeight="1" x14ac:dyDescent="0.3">
      <c r="E637" s="143"/>
    </row>
    <row r="638" spans="5:5" ht="15" customHeight="1" x14ac:dyDescent="0.3">
      <c r="E638" s="143"/>
    </row>
    <row r="639" spans="5:5" ht="15" customHeight="1" x14ac:dyDescent="0.3">
      <c r="E639" s="143"/>
    </row>
    <row r="640" spans="5:5" ht="15" customHeight="1" x14ac:dyDescent="0.3">
      <c r="E640" s="143"/>
    </row>
    <row r="641" spans="5:5" ht="15" customHeight="1" x14ac:dyDescent="0.3">
      <c r="E641" s="143"/>
    </row>
    <row r="642" spans="5:5" ht="15" customHeight="1" x14ac:dyDescent="0.3">
      <c r="E642" s="143"/>
    </row>
    <row r="643" spans="5:5" ht="15" customHeight="1" x14ac:dyDescent="0.3">
      <c r="E643" s="143"/>
    </row>
    <row r="644" spans="5:5" ht="15" customHeight="1" x14ac:dyDescent="0.3">
      <c r="E644" s="143"/>
    </row>
    <row r="645" spans="5:5" ht="15" customHeight="1" x14ac:dyDescent="0.3">
      <c r="E645" s="143"/>
    </row>
    <row r="646" spans="5:5" ht="15" customHeight="1" x14ac:dyDescent="0.3">
      <c r="E646" s="143"/>
    </row>
    <row r="647" spans="5:5" ht="15" customHeight="1" x14ac:dyDescent="0.3">
      <c r="E647" s="143"/>
    </row>
    <row r="648" spans="5:5" ht="15" customHeight="1" x14ac:dyDescent="0.3">
      <c r="E648" s="143"/>
    </row>
    <row r="649" spans="5:5" ht="15" customHeight="1" x14ac:dyDescent="0.3">
      <c r="E649" s="143"/>
    </row>
    <row r="650" spans="5:5" ht="15" customHeight="1" x14ac:dyDescent="0.3">
      <c r="E650" s="143"/>
    </row>
    <row r="651" spans="5:5" ht="15" customHeight="1" x14ac:dyDescent="0.3">
      <c r="E651" s="143"/>
    </row>
    <row r="652" spans="5:5" ht="15" customHeight="1" x14ac:dyDescent="0.3">
      <c r="E652" s="143"/>
    </row>
    <row r="653" spans="5:5" ht="15" customHeight="1" x14ac:dyDescent="0.3">
      <c r="E653" s="143"/>
    </row>
    <row r="654" spans="5:5" ht="15" customHeight="1" x14ac:dyDescent="0.3">
      <c r="E654" s="143"/>
    </row>
    <row r="655" spans="5:5" ht="15" customHeight="1" x14ac:dyDescent="0.3">
      <c r="E655" s="143"/>
    </row>
    <row r="656" spans="5:5" ht="15" customHeight="1" x14ac:dyDescent="0.3">
      <c r="E656" s="143"/>
    </row>
    <row r="657" spans="5:5" ht="15" customHeight="1" x14ac:dyDescent="0.3">
      <c r="E657" s="143"/>
    </row>
    <row r="658" spans="5:5" ht="15" customHeight="1" x14ac:dyDescent="0.3">
      <c r="E658" s="143"/>
    </row>
    <row r="659" spans="5:5" ht="15" customHeight="1" x14ac:dyDescent="0.3">
      <c r="E659" s="143"/>
    </row>
    <row r="660" spans="5:5" ht="15" customHeight="1" x14ac:dyDescent="0.3">
      <c r="E660" s="143"/>
    </row>
    <row r="661" spans="5:5" ht="15" customHeight="1" x14ac:dyDescent="0.3">
      <c r="E661" s="143"/>
    </row>
    <row r="662" spans="5:5" ht="15" customHeight="1" x14ac:dyDescent="0.3">
      <c r="E662" s="143"/>
    </row>
    <row r="663" spans="5:5" ht="15" customHeight="1" x14ac:dyDescent="0.3">
      <c r="E663" s="143"/>
    </row>
    <row r="664" spans="5:5" ht="15" customHeight="1" x14ac:dyDescent="0.3">
      <c r="E664" s="143"/>
    </row>
    <row r="665" spans="5:5" ht="15" customHeight="1" x14ac:dyDescent="0.3">
      <c r="E665" s="143"/>
    </row>
    <row r="666" spans="5:5" ht="15" customHeight="1" x14ac:dyDescent="0.3">
      <c r="E666" s="143"/>
    </row>
    <row r="667" spans="5:5" ht="15" customHeight="1" x14ac:dyDescent="0.3">
      <c r="E667" s="143"/>
    </row>
    <row r="668" spans="5:5" ht="15" customHeight="1" x14ac:dyDescent="0.3">
      <c r="E668" s="143"/>
    </row>
    <row r="669" spans="5:5" ht="15" customHeight="1" x14ac:dyDescent="0.3">
      <c r="E669" s="143"/>
    </row>
    <row r="670" spans="5:5" ht="15" customHeight="1" x14ac:dyDescent="0.3">
      <c r="E670" s="143"/>
    </row>
    <row r="671" spans="5:5" ht="15" customHeight="1" x14ac:dyDescent="0.3">
      <c r="E671" s="143"/>
    </row>
    <row r="672" spans="5:5" ht="15" customHeight="1" x14ac:dyDescent="0.3">
      <c r="E672" s="143"/>
    </row>
    <row r="673" spans="5:5" ht="15" customHeight="1" x14ac:dyDescent="0.3">
      <c r="E673" s="143"/>
    </row>
    <row r="674" spans="5:5" ht="15" customHeight="1" x14ac:dyDescent="0.3">
      <c r="E674" s="143"/>
    </row>
    <row r="675" spans="5:5" ht="15" customHeight="1" x14ac:dyDescent="0.3">
      <c r="E675" s="143"/>
    </row>
    <row r="676" spans="5:5" ht="15" customHeight="1" x14ac:dyDescent="0.3">
      <c r="E676" s="143"/>
    </row>
    <row r="677" spans="5:5" ht="15" customHeight="1" x14ac:dyDescent="0.3">
      <c r="E677" s="143"/>
    </row>
    <row r="678" spans="5:5" ht="15" customHeight="1" x14ac:dyDescent="0.3">
      <c r="E678" s="143"/>
    </row>
    <row r="679" spans="5:5" ht="15" customHeight="1" x14ac:dyDescent="0.3">
      <c r="E679" s="143"/>
    </row>
    <row r="680" spans="5:5" ht="15" customHeight="1" x14ac:dyDescent="0.3">
      <c r="E680" s="143"/>
    </row>
    <row r="681" spans="5:5" ht="15" customHeight="1" x14ac:dyDescent="0.3">
      <c r="E681" s="143"/>
    </row>
    <row r="682" spans="5:5" ht="15" customHeight="1" x14ac:dyDescent="0.3">
      <c r="E682" s="143"/>
    </row>
    <row r="683" spans="5:5" ht="15" customHeight="1" x14ac:dyDescent="0.3">
      <c r="E683" s="143"/>
    </row>
    <row r="684" spans="5:5" ht="15" customHeight="1" x14ac:dyDescent="0.3">
      <c r="E684" s="143"/>
    </row>
    <row r="685" spans="5:5" ht="15" customHeight="1" x14ac:dyDescent="0.3">
      <c r="E685" s="143"/>
    </row>
    <row r="686" spans="5:5" ht="15" customHeight="1" x14ac:dyDescent="0.3">
      <c r="E686" s="143"/>
    </row>
    <row r="687" spans="5:5" ht="15" customHeight="1" x14ac:dyDescent="0.3">
      <c r="E687" s="143"/>
    </row>
    <row r="688" spans="5:5" ht="15" customHeight="1" x14ac:dyDescent="0.3">
      <c r="E688" s="143"/>
    </row>
    <row r="689" spans="5:5" ht="15" customHeight="1" x14ac:dyDescent="0.3">
      <c r="E689" s="143"/>
    </row>
    <row r="690" spans="5:5" ht="15" customHeight="1" x14ac:dyDescent="0.3">
      <c r="E690" s="143"/>
    </row>
    <row r="691" spans="5:5" ht="15" customHeight="1" x14ac:dyDescent="0.3">
      <c r="E691" s="143"/>
    </row>
    <row r="692" spans="5:5" ht="15" customHeight="1" x14ac:dyDescent="0.3">
      <c r="E692" s="143"/>
    </row>
    <row r="693" spans="5:5" ht="15" customHeight="1" x14ac:dyDescent="0.3">
      <c r="E693" s="143"/>
    </row>
    <row r="694" spans="5:5" ht="15" customHeight="1" x14ac:dyDescent="0.3">
      <c r="E694" s="143"/>
    </row>
    <row r="695" spans="5:5" ht="15" customHeight="1" x14ac:dyDescent="0.3">
      <c r="E695" s="143"/>
    </row>
    <row r="696" spans="5:5" ht="15" customHeight="1" x14ac:dyDescent="0.3">
      <c r="E696" s="143"/>
    </row>
    <row r="697" spans="5:5" ht="15" customHeight="1" x14ac:dyDescent="0.3">
      <c r="E697" s="143"/>
    </row>
    <row r="698" spans="5:5" ht="15" customHeight="1" x14ac:dyDescent="0.3">
      <c r="E698" s="143"/>
    </row>
    <row r="699" spans="5:5" ht="15" customHeight="1" x14ac:dyDescent="0.3">
      <c r="E699" s="143"/>
    </row>
    <row r="700" spans="5:5" ht="15" customHeight="1" x14ac:dyDescent="0.3">
      <c r="E700" s="143"/>
    </row>
    <row r="701" spans="5:5" ht="15" customHeight="1" x14ac:dyDescent="0.3">
      <c r="E701" s="143"/>
    </row>
    <row r="702" spans="5:5" ht="15" customHeight="1" x14ac:dyDescent="0.3">
      <c r="E702" s="143"/>
    </row>
    <row r="703" spans="5:5" ht="15" customHeight="1" x14ac:dyDescent="0.3">
      <c r="E703" s="143"/>
    </row>
    <row r="704" spans="5:5" ht="15" customHeight="1" x14ac:dyDescent="0.3">
      <c r="E704" s="143"/>
    </row>
    <row r="705" spans="5:5" ht="15" customHeight="1" x14ac:dyDescent="0.3">
      <c r="E705" s="143"/>
    </row>
    <row r="706" spans="5:5" ht="15" customHeight="1" x14ac:dyDescent="0.3">
      <c r="E706" s="143"/>
    </row>
    <row r="707" spans="5:5" ht="15" customHeight="1" x14ac:dyDescent="0.3">
      <c r="E707" s="143"/>
    </row>
    <row r="708" spans="5:5" ht="15" customHeight="1" x14ac:dyDescent="0.3">
      <c r="E708" s="143"/>
    </row>
    <row r="709" spans="5:5" ht="15" customHeight="1" x14ac:dyDescent="0.3">
      <c r="E709" s="143"/>
    </row>
    <row r="710" spans="5:5" ht="15" customHeight="1" x14ac:dyDescent="0.3">
      <c r="E710" s="143"/>
    </row>
    <row r="711" spans="5:5" ht="15" customHeight="1" x14ac:dyDescent="0.3">
      <c r="E711" s="143"/>
    </row>
    <row r="712" spans="5:5" ht="15" customHeight="1" x14ac:dyDescent="0.3">
      <c r="E712" s="143"/>
    </row>
    <row r="713" spans="5:5" ht="15" customHeight="1" x14ac:dyDescent="0.3">
      <c r="E713" s="143"/>
    </row>
    <row r="714" spans="5:5" ht="15" customHeight="1" x14ac:dyDescent="0.3">
      <c r="E714" s="143"/>
    </row>
    <row r="715" spans="5:5" ht="15" customHeight="1" x14ac:dyDescent="0.3">
      <c r="E715" s="143"/>
    </row>
    <row r="716" spans="5:5" ht="15" customHeight="1" x14ac:dyDescent="0.3">
      <c r="E716" s="143"/>
    </row>
    <row r="717" spans="5:5" ht="15" customHeight="1" x14ac:dyDescent="0.3">
      <c r="E717" s="143"/>
    </row>
    <row r="718" spans="5:5" ht="15" customHeight="1" x14ac:dyDescent="0.3">
      <c r="E718" s="143"/>
    </row>
    <row r="719" spans="5:5" ht="15" customHeight="1" x14ac:dyDescent="0.3">
      <c r="E719" s="143"/>
    </row>
    <row r="720" spans="5:5" ht="15" customHeight="1" x14ac:dyDescent="0.3">
      <c r="E720" s="143"/>
    </row>
    <row r="721" spans="5:5" ht="15" customHeight="1" x14ac:dyDescent="0.3">
      <c r="E721" s="143"/>
    </row>
    <row r="722" spans="5:5" ht="15" customHeight="1" x14ac:dyDescent="0.3">
      <c r="E722" s="143"/>
    </row>
    <row r="723" spans="5:5" ht="15" customHeight="1" x14ac:dyDescent="0.3">
      <c r="E723" s="143"/>
    </row>
    <row r="724" spans="5:5" ht="15" customHeight="1" x14ac:dyDescent="0.3">
      <c r="E724" s="143"/>
    </row>
    <row r="725" spans="5:5" ht="15" customHeight="1" x14ac:dyDescent="0.3">
      <c r="E725" s="143"/>
    </row>
    <row r="726" spans="5:5" ht="15" customHeight="1" x14ac:dyDescent="0.3">
      <c r="E726" s="143"/>
    </row>
    <row r="727" spans="5:5" ht="15" customHeight="1" x14ac:dyDescent="0.3">
      <c r="E727" s="143"/>
    </row>
    <row r="728" spans="5:5" ht="15" customHeight="1" x14ac:dyDescent="0.3">
      <c r="E728" s="143"/>
    </row>
    <row r="729" spans="5:5" ht="15" customHeight="1" x14ac:dyDescent="0.3">
      <c r="E729" s="143"/>
    </row>
    <row r="730" spans="5:5" ht="15" customHeight="1" x14ac:dyDescent="0.3">
      <c r="E730" s="143"/>
    </row>
    <row r="731" spans="5:5" ht="15" customHeight="1" x14ac:dyDescent="0.3">
      <c r="E731" s="143"/>
    </row>
    <row r="732" spans="5:5" ht="15" customHeight="1" x14ac:dyDescent="0.3">
      <c r="E732" s="143"/>
    </row>
    <row r="733" spans="5:5" ht="15" customHeight="1" x14ac:dyDescent="0.3">
      <c r="E733" s="143"/>
    </row>
    <row r="734" spans="5:5" ht="15" customHeight="1" x14ac:dyDescent="0.3">
      <c r="E734" s="143"/>
    </row>
    <row r="735" spans="5:5" ht="15" customHeight="1" x14ac:dyDescent="0.3">
      <c r="E735" s="143"/>
    </row>
    <row r="736" spans="5:5" ht="15" customHeight="1" x14ac:dyDescent="0.3">
      <c r="E736" s="143"/>
    </row>
    <row r="737" spans="5:5" ht="15" customHeight="1" x14ac:dyDescent="0.3">
      <c r="E737" s="143"/>
    </row>
    <row r="738" spans="5:5" ht="15" customHeight="1" x14ac:dyDescent="0.3">
      <c r="E738" s="143"/>
    </row>
    <row r="739" spans="5:5" ht="15" customHeight="1" x14ac:dyDescent="0.3">
      <c r="E739" s="143"/>
    </row>
    <row r="740" spans="5:5" ht="15" customHeight="1" x14ac:dyDescent="0.3">
      <c r="E740" s="143"/>
    </row>
    <row r="741" spans="5:5" ht="15" customHeight="1" x14ac:dyDescent="0.3">
      <c r="E741" s="143"/>
    </row>
    <row r="742" spans="5:5" ht="15" customHeight="1" x14ac:dyDescent="0.3">
      <c r="E742" s="143"/>
    </row>
    <row r="743" spans="5:5" ht="15" customHeight="1" x14ac:dyDescent="0.3">
      <c r="E743" s="143"/>
    </row>
    <row r="744" spans="5:5" ht="15" customHeight="1" x14ac:dyDescent="0.3">
      <c r="E744" s="143"/>
    </row>
    <row r="745" spans="5:5" ht="15" customHeight="1" x14ac:dyDescent="0.3">
      <c r="E745" s="143"/>
    </row>
    <row r="746" spans="5:5" ht="15" customHeight="1" x14ac:dyDescent="0.3">
      <c r="E746" s="143"/>
    </row>
    <row r="747" spans="5:5" ht="15" customHeight="1" x14ac:dyDescent="0.3">
      <c r="E747" s="143"/>
    </row>
    <row r="748" spans="5:5" ht="15" customHeight="1" x14ac:dyDescent="0.3">
      <c r="E748" s="143"/>
    </row>
    <row r="749" spans="5:5" ht="15" customHeight="1" x14ac:dyDescent="0.3">
      <c r="E749" s="143"/>
    </row>
  </sheetData>
  <mergeCells count="4">
    <mergeCell ref="G192:H192"/>
    <mergeCell ref="I192:J192"/>
    <mergeCell ref="K192:L192"/>
    <mergeCell ref="M192:N19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7" workbookViewId="0">
      <selection activeCell="D11" sqref="D11"/>
    </sheetView>
  </sheetViews>
  <sheetFormatPr baseColWidth="10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0" ht="18" x14ac:dyDescent="0.25">
      <c r="E2" s="186"/>
    </row>
    <row r="4" spans="1:10" ht="18.75" thickBot="1" x14ac:dyDescent="0.3">
      <c r="A4" s="292"/>
      <c r="B4" s="293"/>
      <c r="C4" s="293"/>
      <c r="D4" s="293"/>
      <c r="E4" s="293"/>
      <c r="F4" s="293"/>
      <c r="G4" s="293"/>
      <c r="H4" s="293"/>
      <c r="I4" s="293"/>
    </row>
    <row r="5" spans="1:10" ht="26.25" thickBot="1" x14ac:dyDescent="0.3">
      <c r="A5" s="187"/>
      <c r="B5" s="188" t="s">
        <v>55</v>
      </c>
      <c r="C5" s="262" t="s">
        <v>96</v>
      </c>
      <c r="D5" s="189" t="s">
        <v>56</v>
      </c>
      <c r="E5" s="190" t="s">
        <v>40</v>
      </c>
      <c r="F5" s="191" t="s">
        <v>57</v>
      </c>
      <c r="G5" s="192" t="s">
        <v>58</v>
      </c>
      <c r="H5" s="252" t="s">
        <v>59</v>
      </c>
      <c r="I5" s="193" t="s">
        <v>60</v>
      </c>
    </row>
    <row r="6" spans="1:10" ht="27" thickBot="1" x14ac:dyDescent="0.3">
      <c r="A6" s="194" t="s">
        <v>90</v>
      </c>
      <c r="B6" s="195"/>
      <c r="C6" s="263"/>
      <c r="D6" s="196"/>
      <c r="E6" s="197">
        <f>'CAJA BHB'!C2</f>
        <v>166763.96000000014</v>
      </c>
      <c r="F6" s="197">
        <f>'CAJA BHB'!G2</f>
        <v>0</v>
      </c>
      <c r="G6" s="198">
        <f>'CAJA BHB'!I2</f>
        <v>0</v>
      </c>
      <c r="H6" s="199">
        <f>'CAJA BHB'!K2</f>
        <v>3004</v>
      </c>
      <c r="I6" s="200">
        <f>'CAJA BHB'!M2</f>
        <v>292962.36</v>
      </c>
    </row>
    <row r="7" spans="1:10" ht="16.5" thickBot="1" x14ac:dyDescent="0.35">
      <c r="A7" s="201" t="s">
        <v>61</v>
      </c>
      <c r="B7" s="132">
        <f>SUM('CAJA BHB'!C4:C18)</f>
        <v>81151.069999999992</v>
      </c>
      <c r="C7" s="264">
        <f>SUM('CAJA BHB'!C19:C20)</f>
        <v>9904.3499999999985</v>
      </c>
      <c r="D7" s="202">
        <f>SUM('CAJA BHB'!D4:D7)+'CAJA BHB'!D18</f>
        <v>99013.97</v>
      </c>
      <c r="E7" s="118">
        <f>+B7+C7-D7+E6-F7</f>
        <v>158805.41000000012</v>
      </c>
      <c r="F7" s="203"/>
      <c r="G7" s="204"/>
      <c r="H7" s="205"/>
      <c r="I7" s="211">
        <f>'CAJA BHB'!M7</f>
        <v>7037.640000000014</v>
      </c>
      <c r="J7" s="206"/>
    </row>
    <row r="8" spans="1:10" ht="16.5" thickBot="1" x14ac:dyDescent="0.35">
      <c r="A8" s="201" t="s">
        <v>62</v>
      </c>
      <c r="B8" s="132">
        <f>SUM('CAJA BHB'!C24:C34)</f>
        <v>118399.71000000004</v>
      </c>
      <c r="C8" s="265">
        <f>SUM('CAJA BHB'!C36:C37)</f>
        <v>18987.77</v>
      </c>
      <c r="D8" s="207">
        <f>SUM('CAJA BHB'!D21:D23)+'CAJA BHB'!D35</f>
        <v>130840.29000000001</v>
      </c>
      <c r="E8" s="118">
        <f>+B8+C8-D8+E7-F8</f>
        <v>165352.60000000015</v>
      </c>
      <c r="F8" s="208"/>
      <c r="G8" s="209"/>
      <c r="H8" s="210"/>
      <c r="I8" s="211">
        <f>'CAJA BHB'!M26</f>
        <v>9221.92</v>
      </c>
      <c r="J8" s="206"/>
    </row>
    <row r="9" spans="1:10" ht="16.5" thickBot="1" x14ac:dyDescent="0.35">
      <c r="A9" s="201" t="s">
        <v>63</v>
      </c>
      <c r="B9" s="132">
        <f>SUM('CAJA BHB'!C38:C50)</f>
        <v>86986.900000000009</v>
      </c>
      <c r="C9" s="265">
        <f>SUM('CAJA BHB'!C52:C53)</f>
        <v>7539.09</v>
      </c>
      <c r="D9" s="207">
        <f>SUM('CAJA BHB'!D38:D40)+'CAJA BHB'!D51</f>
        <v>101766.98000000001</v>
      </c>
      <c r="E9" s="118">
        <f t="shared" ref="E9:E18" si="0">+B9+C9-D9+E8-F9</f>
        <v>158111.61000000016</v>
      </c>
      <c r="F9" s="208"/>
      <c r="G9" s="209"/>
      <c r="H9" s="212"/>
      <c r="I9" s="211">
        <f>'CAJA BHB'!M44</f>
        <v>9505.4</v>
      </c>
      <c r="J9" s="206"/>
    </row>
    <row r="10" spans="1:10" ht="16.5" thickBot="1" x14ac:dyDescent="0.35">
      <c r="A10" s="201" t="s">
        <v>64</v>
      </c>
      <c r="B10" s="132">
        <f>SUM('CAJA BHB'!C54:C88)</f>
        <v>18004.8</v>
      </c>
      <c r="C10" s="265"/>
      <c r="D10" s="207">
        <f>SUM('CAJA BHB'!D55:D57)</f>
        <v>80628</v>
      </c>
      <c r="E10" s="118">
        <f t="shared" si="0"/>
        <v>95488.410000000164</v>
      </c>
      <c r="F10" s="208"/>
      <c r="G10" s="209"/>
      <c r="H10" s="213"/>
      <c r="I10" s="211"/>
    </row>
    <row r="11" spans="1:10" ht="16.5" thickBot="1" x14ac:dyDescent="0.35">
      <c r="A11" s="201" t="s">
        <v>65</v>
      </c>
      <c r="B11" s="132">
        <f>SUM('CAJA BHB'!C89:C109)</f>
        <v>0</v>
      </c>
      <c r="C11" s="265"/>
      <c r="D11" s="207">
        <f>SUM('CAJA BHB'!D149:D412)</f>
        <v>0</v>
      </c>
      <c r="E11" s="118">
        <f t="shared" si="0"/>
        <v>95488.410000000164</v>
      </c>
      <c r="F11" s="208"/>
      <c r="G11" s="209"/>
      <c r="H11" s="213"/>
      <c r="I11" s="211"/>
    </row>
    <row r="12" spans="1:10" ht="16.5" thickBot="1" x14ac:dyDescent="0.35">
      <c r="A12" s="201" t="s">
        <v>66</v>
      </c>
      <c r="B12" s="132">
        <f>SUM('CAJA BHB'!C110:C130)</f>
        <v>0</v>
      </c>
      <c r="C12" s="265"/>
      <c r="D12" s="207">
        <f>SUM('CAJA BHB'!D60:D513)</f>
        <v>0</v>
      </c>
      <c r="E12" s="118">
        <f t="shared" si="0"/>
        <v>95488.410000000164</v>
      </c>
      <c r="F12" s="208"/>
      <c r="G12" s="209"/>
      <c r="H12" s="213"/>
      <c r="I12" s="211"/>
    </row>
    <row r="13" spans="1:10" ht="16.5" thickBot="1" x14ac:dyDescent="0.35">
      <c r="A13" s="201" t="s">
        <v>67</v>
      </c>
      <c r="B13" s="132">
        <f>SUM('CAJA BHB'!C131:C141)</f>
        <v>0</v>
      </c>
      <c r="C13" s="265"/>
      <c r="D13" s="207">
        <f>SUM('CAJA BHB'!D612:D614)</f>
        <v>0</v>
      </c>
      <c r="E13" s="118">
        <f t="shared" si="0"/>
        <v>95488.410000000164</v>
      </c>
      <c r="F13" s="208"/>
      <c r="G13" s="209"/>
      <c r="H13" s="213"/>
      <c r="I13" s="211"/>
    </row>
    <row r="14" spans="1:10" ht="16.5" thickBot="1" x14ac:dyDescent="0.35">
      <c r="A14" s="201" t="s">
        <v>68</v>
      </c>
      <c r="B14" s="132">
        <f>SUM('CAJA BHB'!C142:C162)</f>
        <v>0</v>
      </c>
      <c r="C14" s="265"/>
      <c r="D14" s="207">
        <f>SUM('CAJA BHB'!D713:D715)</f>
        <v>0</v>
      </c>
      <c r="E14" s="118">
        <f t="shared" si="0"/>
        <v>95488.410000000164</v>
      </c>
      <c r="F14" s="208"/>
      <c r="G14" s="209"/>
      <c r="H14" s="213"/>
      <c r="I14" s="211"/>
    </row>
    <row r="15" spans="1:10" ht="16.5" thickBot="1" x14ac:dyDescent="0.35">
      <c r="A15" s="201" t="s">
        <v>69</v>
      </c>
      <c r="B15" s="132">
        <f>SUM('CAJA BHB'!C163:C173)</f>
        <v>0</v>
      </c>
      <c r="C15" s="265"/>
      <c r="D15" s="207">
        <f>SUM('CAJA BHB'!D83:D85)</f>
        <v>0</v>
      </c>
      <c r="E15" s="118">
        <f t="shared" si="0"/>
        <v>95488.410000000164</v>
      </c>
      <c r="F15" s="214"/>
      <c r="G15" s="209"/>
      <c r="H15" s="213"/>
      <c r="I15" s="211"/>
    </row>
    <row r="16" spans="1:10" ht="16.5" thickBot="1" x14ac:dyDescent="0.35">
      <c r="A16" s="201" t="s">
        <v>70</v>
      </c>
      <c r="B16" s="132">
        <f>SUM('CAJA BHB'!C174:C184)</f>
        <v>0</v>
      </c>
      <c r="C16" s="265"/>
      <c r="D16" s="207">
        <f>SUM('CAJA BHB'!D94:D96)</f>
        <v>0</v>
      </c>
      <c r="E16" s="118">
        <f t="shared" si="0"/>
        <v>95488.410000000164</v>
      </c>
      <c r="F16" s="208"/>
      <c r="G16" s="209"/>
      <c r="H16" s="213"/>
      <c r="I16" s="211"/>
    </row>
    <row r="17" spans="1:11" ht="16.5" thickBot="1" x14ac:dyDescent="0.35">
      <c r="A17" s="201" t="s">
        <v>71</v>
      </c>
      <c r="B17" s="132">
        <f>SUM('CAJA BHB'!C185:C226)</f>
        <v>0</v>
      </c>
      <c r="C17" s="265"/>
      <c r="D17" s="207">
        <f>SUM('CAJA BHB'!D105:D107)</f>
        <v>0</v>
      </c>
      <c r="E17" s="118">
        <f t="shared" si="0"/>
        <v>95488.410000000164</v>
      </c>
      <c r="F17" s="208"/>
      <c r="G17" s="209"/>
      <c r="H17" s="213"/>
      <c r="I17" s="211"/>
    </row>
    <row r="18" spans="1:11" ht="16.5" thickBot="1" x14ac:dyDescent="0.35">
      <c r="A18" s="201" t="s">
        <v>72</v>
      </c>
      <c r="B18" s="132">
        <f>SUM('CAJA BHB'!C227:C252)</f>
        <v>0</v>
      </c>
      <c r="C18" s="266"/>
      <c r="D18" s="215">
        <f>SUM('CAJA BHB'!D116:D118)</f>
        <v>0</v>
      </c>
      <c r="E18" s="118">
        <f t="shared" si="0"/>
        <v>95488.410000000164</v>
      </c>
      <c r="F18" s="208"/>
      <c r="G18" s="209"/>
      <c r="H18" s="213"/>
      <c r="I18" s="211"/>
    </row>
    <row r="19" spans="1:11" ht="27" thickBot="1" x14ac:dyDescent="0.3">
      <c r="A19" s="216" t="s">
        <v>91</v>
      </c>
      <c r="B19" s="217">
        <f>SUM(B7:B18)</f>
        <v>304542.48000000004</v>
      </c>
      <c r="C19" s="267">
        <f>SUM(C7:C18)</f>
        <v>36431.21</v>
      </c>
      <c r="D19" s="218">
        <f>SUM(D7:D18)</f>
        <v>412249.24</v>
      </c>
      <c r="E19" s="219">
        <f>+E18</f>
        <v>95488.410000000164</v>
      </c>
      <c r="F19" s="220">
        <f>SUM(F6:F18)</f>
        <v>0</v>
      </c>
      <c r="G19" s="221">
        <f>SUM(G6:G18)</f>
        <v>0</v>
      </c>
      <c r="H19" s="253">
        <f>SUM(H6:H18)</f>
        <v>3004</v>
      </c>
      <c r="I19" s="222">
        <f>SUM(I6:I18)</f>
        <v>318727.32</v>
      </c>
    </row>
    <row r="20" spans="1:11" x14ac:dyDescent="0.25">
      <c r="K20" s="223">
        <f>SUM(K9:K19)</f>
        <v>0</v>
      </c>
    </row>
  </sheetData>
  <mergeCells count="1">
    <mergeCell ref="A4:I4"/>
  </mergeCells>
  <pageMargins left="0.7" right="0.7" top="0.75" bottom="0.75" header="0.3" footer="0.3"/>
  <pageSetup orientation="portrait" r:id="rId1"/>
  <ignoredErrors>
    <ignoredError sqref="B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19" workbookViewId="0">
      <selection activeCell="A25" sqref="A25"/>
    </sheetView>
  </sheetViews>
  <sheetFormatPr baseColWidth="10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15</v>
      </c>
    </row>
    <row r="8" spans="1:3" ht="15.75" x14ac:dyDescent="0.3">
      <c r="A8" s="8" t="s">
        <v>9</v>
      </c>
    </row>
    <row r="9" spans="1:3" ht="15.75" x14ac:dyDescent="0.3">
      <c r="A9" s="8" t="s">
        <v>10</v>
      </c>
    </row>
    <row r="10" spans="1:3" x14ac:dyDescent="0.25">
      <c r="A10" t="s">
        <v>11</v>
      </c>
    </row>
    <row r="11" spans="1:3" x14ac:dyDescent="0.25">
      <c r="A11" t="s">
        <v>12</v>
      </c>
      <c r="C11" s="250"/>
    </row>
    <row r="12" spans="1:3" x14ac:dyDescent="0.25">
      <c r="A12" t="s">
        <v>13</v>
      </c>
    </row>
    <row r="13" spans="1:3" x14ac:dyDescent="0.25">
      <c r="A13" t="s">
        <v>14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75</v>
      </c>
    </row>
    <row r="22" spans="1:1" x14ac:dyDescent="0.25">
      <c r="A22" s="251" t="s">
        <v>76</v>
      </c>
    </row>
    <row r="23" spans="1:1" x14ac:dyDescent="0.25">
      <c r="A23" s="14" t="s">
        <v>77</v>
      </c>
    </row>
    <row r="24" spans="1:1" x14ac:dyDescent="0.25">
      <c r="A24" t="s">
        <v>78</v>
      </c>
    </row>
    <row r="25" spans="1:1" x14ac:dyDescent="0.25">
      <c r="A25" s="14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6" spans="1:1" ht="15.75" x14ac:dyDescent="0.3">
      <c r="A36" s="8" t="s">
        <v>87</v>
      </c>
    </row>
    <row r="37" spans="1:1" x14ac:dyDescent="0.25">
      <c r="A37" s="14" t="s">
        <v>88</v>
      </c>
    </row>
    <row r="39" spans="1:1" x14ac:dyDescent="0.25">
      <c r="A39" s="14" t="s">
        <v>89</v>
      </c>
    </row>
    <row r="40" spans="1:1" x14ac:dyDescent="0.25">
      <c r="A40" t="s">
        <v>75</v>
      </c>
    </row>
    <row r="41" spans="1:1" x14ac:dyDescent="0.25">
      <c r="A41" t="s">
        <v>85</v>
      </c>
    </row>
    <row r="42" spans="1:1" x14ac:dyDescent="0.25">
      <c r="A42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EAE0C3-6826-406F-A305-EC287F81D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1ECDC-2204-4356-B090-614E029B3F20}">
  <ds:schemaRefs>
    <ds:schemaRef ds:uri="ab81fe37-2b7c-4715-8ad9-b6463c63c8f7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Garcia</dc:creator>
  <cp:lastModifiedBy>Graciela Sanchez</cp:lastModifiedBy>
  <dcterms:created xsi:type="dcterms:W3CDTF">2021-06-22T19:35:20Z</dcterms:created>
  <dcterms:modified xsi:type="dcterms:W3CDTF">2021-10-15T16:19:05Z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