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HB/"/>
    </mc:Choice>
  </mc:AlternateContent>
  <xr:revisionPtr revIDLastSave="2" documentId="8_{2B00C09C-CE67-4D91-A1D7-60D5A6754B36}" xr6:coauthVersionLast="47" xr6:coauthVersionMax="47" xr10:uidLastSave="{59A26F48-BF59-44C8-A228-0B8CE1FBAD43}"/>
  <bookViews>
    <workbookView xWindow="-120" yWindow="-120" windowWidth="20730" windowHeight="11160" activeTab="1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C51" i="2"/>
  <c r="E236" i="2" l="1"/>
  <c r="I10" i="3"/>
  <c r="B10" i="3"/>
  <c r="D9" i="3"/>
  <c r="C9" i="3"/>
  <c r="B9" i="3"/>
  <c r="C34" i="2"/>
  <c r="E235" i="2"/>
  <c r="I9" i="3"/>
  <c r="D8" i="3"/>
  <c r="C8" i="3"/>
  <c r="B8" i="3"/>
  <c r="I8" i="3"/>
  <c r="E234" i="2"/>
  <c r="C18" i="2"/>
  <c r="D7" i="3" l="1"/>
  <c r="C7" i="3"/>
  <c r="B7" i="3"/>
  <c r="D18" i="3"/>
  <c r="D17" i="3"/>
  <c r="D16" i="3"/>
  <c r="D15" i="3"/>
  <c r="D14" i="3"/>
  <c r="D13" i="3"/>
  <c r="D12" i="3"/>
  <c r="D11" i="3"/>
  <c r="B103" i="1"/>
  <c r="B101" i="1"/>
  <c r="B89" i="1"/>
  <c r="B87" i="1"/>
  <c r="B85" i="1"/>
  <c r="B83" i="1"/>
  <c r="B81" i="1"/>
  <c r="B79" i="1"/>
  <c r="B75" i="1"/>
  <c r="B73" i="1"/>
  <c r="B77" i="1"/>
  <c r="B71" i="1"/>
  <c r="B69" i="1"/>
  <c r="B67" i="1"/>
  <c r="B18" i="3"/>
  <c r="B17" i="3"/>
  <c r="B16" i="3"/>
  <c r="B15" i="3"/>
  <c r="B14" i="3"/>
  <c r="B13" i="3"/>
  <c r="B12" i="3"/>
  <c r="B11" i="3" l="1"/>
  <c r="K20" i="3" l="1"/>
  <c r="C19" i="3" l="1"/>
  <c r="E221" i="2" l="1"/>
  <c r="H6" i="3"/>
  <c r="H19" i="3" s="1"/>
  <c r="G6" i="3"/>
  <c r="G19" i="3" s="1"/>
  <c r="F6" i="3"/>
  <c r="F19" i="3" s="1"/>
  <c r="E6" i="3"/>
  <c r="E7" i="3" s="1"/>
  <c r="E8" i="3" s="1"/>
  <c r="I6" i="3"/>
  <c r="E233" i="2"/>
  <c r="E244" i="2" s="1"/>
  <c r="P2" i="2"/>
  <c r="E224" i="2"/>
  <c r="E223" i="2"/>
  <c r="N221" i="2"/>
  <c r="L221" i="2"/>
  <c r="K221" i="2"/>
  <c r="J221" i="2"/>
  <c r="H221" i="2"/>
  <c r="G221" i="2"/>
  <c r="I221" i="2"/>
  <c r="E2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I19" i="3"/>
  <c r="G222" i="2"/>
  <c r="I222" i="2"/>
  <c r="E227" i="2" s="1"/>
  <c r="B19" i="3"/>
  <c r="R106" i="1" s="1"/>
  <c r="M221" i="2"/>
  <c r="M222" i="2" s="1"/>
  <c r="K222" i="2"/>
  <c r="E230" i="2" s="1"/>
  <c r="E225" i="2"/>
  <c r="Q106" i="1"/>
  <c r="Q51" i="1"/>
  <c r="C6" i="1"/>
  <c r="C26" i="1" s="1"/>
  <c r="D27" i="1" s="1"/>
  <c r="S106" i="1" l="1"/>
  <c r="E12" i="3"/>
  <c r="E13" i="3" s="1"/>
  <c r="E14" i="3" s="1"/>
  <c r="E15" i="3" s="1"/>
  <c r="E16" i="3" s="1"/>
  <c r="E17" i="3" s="1"/>
  <c r="E18" i="3" s="1"/>
  <c r="E19" i="3" s="1"/>
  <c r="D19" i="3"/>
</calcChain>
</file>

<file path=xl/sharedStrings.xml><?xml version="1.0" encoding="utf-8"?>
<sst xmlns="http://schemas.openxmlformats.org/spreadsheetml/2006/main" count="208" uniqueCount="100">
  <si>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</si>
  <si>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</si>
  <si>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</si>
  <si>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</si>
  <si>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</si>
  <si>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</si>
  <si>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</si>
  <si>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</si>
  <si>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</si>
  <si>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DESE TECHNOLOGIES ARGENTINA S.A.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</si>
  <si>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</si>
  <si>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</si>
  <si>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</si>
  <si>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</si>
  <si>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</si>
  <si>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</si>
  <si>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FUNDACION DEL SUR PARA EL DESARROLLO TECN (FUNDASUR)</t>
  </si>
  <si>
    <t>UNIVERSIDAD NACIONAL DEL SUR (UNS)</t>
  </si>
  <si>
    <t>TOTAL DEUDA NAP BHB</t>
  </si>
  <si>
    <t>SERVICIOS NAP FACTURADOS</t>
  </si>
  <si>
    <t>Concepto</t>
  </si>
  <si>
    <t xml:space="preserve">Facturado </t>
  </si>
  <si>
    <t>Facturado</t>
  </si>
  <si>
    <t>ACUERDOS ESPECIALES NAP (FONDO DE RESERVA)</t>
  </si>
  <si>
    <t>Facturado 2022</t>
  </si>
  <si>
    <t>Cobrado 2022</t>
  </si>
  <si>
    <t>FUNDASUR (Fund P/el Desarrollo Tecnológico)</t>
  </si>
  <si>
    <t>COBRANZAS</t>
  </si>
  <si>
    <t xml:space="preserve">TOTAL </t>
  </si>
  <si>
    <t>TOTAL</t>
  </si>
  <si>
    <t>Fecha</t>
  </si>
  <si>
    <t>Ingresos/ cobrado</t>
  </si>
  <si>
    <t>Egresos</t>
  </si>
  <si>
    <t>Saldo</t>
  </si>
  <si>
    <t>Ingresos</t>
  </si>
  <si>
    <t xml:space="preserve">   Prorratero Univ Nacional del Sur</t>
  </si>
  <si>
    <t>Dese Technologies Argentina S.A.</t>
  </si>
  <si>
    <t>Lacalle José G</t>
  </si>
  <si>
    <t>CELDA- Cooperativa De Servicios Eléctricos, Obras Y Servicios Públicos, Asistenciales Y Crédito, Vivienda Y Consumo De Darregueira Limitada</t>
  </si>
  <si>
    <t>Bvnet SA</t>
  </si>
  <si>
    <t>Fernando Alarcon</t>
  </si>
  <si>
    <t>Velocom Argentina SA</t>
  </si>
  <si>
    <t>Silica Networks Argentina SA</t>
  </si>
  <si>
    <t>Compel Computación Electrónica SRL</t>
  </si>
  <si>
    <t>Eternet SRL</t>
  </si>
  <si>
    <t>Intereses plazo fijo en $</t>
  </si>
  <si>
    <t>Cattaneo Luis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</si>
  <si>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</si>
  <si>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</si>
  <si>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</si>
  <si>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</si>
  <si>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</si>
  <si>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</si>
  <si>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</si>
  <si>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</si>
  <si>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</si>
  <si>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</si>
  <si>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</si>
  <si>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</si>
  <si>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</si>
  <si>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</si>
  <si>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</si>
  <si>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</si>
  <si>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</si>
  <si>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</si>
  <si>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</si>
  <si>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</si>
  <si>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</si>
  <si>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</si>
  <si>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</si>
  <si>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</si>
  <si>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</si>
  <si>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</si>
  <si>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Nodocoop Federación de Coop Ltda</t>
  </si>
  <si>
    <t>Fundacion del Sur para el Desarrollo Tecn (Fundasur)</t>
  </si>
  <si>
    <t>Universidad Nacional del Sur (UNS)</t>
  </si>
  <si>
    <t>debito</t>
  </si>
  <si>
    <t>Facturado 2023</t>
  </si>
  <si>
    <t>Cobrado 2023</t>
  </si>
  <si>
    <t xml:space="preserve">   Gtos dir Julio 2022</t>
  </si>
  <si>
    <t xml:space="preserve">   Gtos indir Julio 2022</t>
  </si>
  <si>
    <t>Saldo 30 de Junio 2022</t>
  </si>
  <si>
    <t>Saldo 30/06/2022</t>
  </si>
  <si>
    <t>SALDO TOTAL AL 30.06.2023</t>
  </si>
  <si>
    <t xml:space="preserve">Coop de Elec Ltda de Pedro Luro </t>
  </si>
  <si>
    <t>Iva Debito Fiscal Julio 2022</t>
  </si>
  <si>
    <t>Iva Credito Fiscal directo Julio 2022</t>
  </si>
  <si>
    <t>Iva Credito Fiscal indirecto Julio 2022</t>
  </si>
  <si>
    <t xml:space="preserve">   Gtos dir Agosto 2022</t>
  </si>
  <si>
    <t xml:space="preserve">   Gtos indir Agosto 2022</t>
  </si>
  <si>
    <t>Iva Debito Fiscal Agosto 2022</t>
  </si>
  <si>
    <t>Iva Credito Fiscal directo Agosto 2022</t>
  </si>
  <si>
    <t>Iva Credito Fiscal indirecto Agosto 2022</t>
  </si>
  <si>
    <t xml:space="preserve">   Gtos dir Septiembre 2022</t>
  </si>
  <si>
    <t xml:space="preserve">   Gtos indir Septiembre 2022</t>
  </si>
  <si>
    <t>Iva Debito Fiscal Septiembre 2022</t>
  </si>
  <si>
    <t>Iva Credito Fiscal directo Septiembre 2022</t>
  </si>
  <si>
    <t>Iva Credito Fiscal indirecto Septiembre 2022</t>
  </si>
  <si>
    <t xml:space="preserve">   Gtos dir Octubre 2022</t>
  </si>
  <si>
    <t xml:space="preserve">   Gtos indir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</si>
</sst>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sz val="10"/>
      <color rgb="FF7030A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6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165" fontId="4" fillId="0" borderId="0" xfId="0" applyNumberFormat="1" applyFont="1"/>
    <xf numFmtId="165" fontId="10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3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9" fillId="0" borderId="21" xfId="0" applyNumberFormat="1" applyFont="1" applyBorder="1" applyAlignment="1">
      <alignment horizontal="center"/>
    </xf>
    <xf numFmtId="166" fontId="0" fillId="0" borderId="0" xfId="0" applyNumberFormat="1"/>
    <xf numFmtId="166" fontId="9" fillId="0" borderId="0" xfId="0" applyNumberFormat="1" applyFont="1"/>
    <xf numFmtId="0" fontId="0" fillId="5" borderId="22" xfId="0" applyFill="1" applyBorder="1"/>
    <xf numFmtId="0" fontId="14" fillId="5" borderId="23" xfId="0" applyFont="1" applyFill="1" applyBorder="1"/>
    <xf numFmtId="166" fontId="0" fillId="5" borderId="23" xfId="0" applyNumberFormat="1" applyFill="1" applyBorder="1"/>
    <xf numFmtId="166" fontId="9" fillId="5" borderId="23" xfId="0" applyNumberFormat="1" applyFont="1" applyFill="1" applyBorder="1"/>
    <xf numFmtId="0" fontId="0" fillId="5" borderId="25" xfId="0" applyFill="1" applyBorder="1"/>
    <xf numFmtId="0" fontId="14" fillId="5" borderId="26" xfId="0" applyFont="1" applyFill="1" applyBorder="1"/>
    <xf numFmtId="166" fontId="0" fillId="5" borderId="26" xfId="0" applyNumberFormat="1" applyFill="1" applyBorder="1"/>
    <xf numFmtId="166" fontId="9" fillId="5" borderId="26" xfId="0" applyNumberFormat="1" applyFont="1" applyFill="1" applyBorder="1"/>
    <xf numFmtId="14" fontId="9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9" fillId="0" borderId="26" xfId="0" applyNumberFormat="1" applyFont="1" applyBorder="1"/>
    <xf numFmtId="165" fontId="9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9" fillId="6" borderId="0" xfId="0" applyFont="1" applyFill="1" applyAlignment="1" applyProtection="1">
      <alignment horizontal="left"/>
      <protection locked="0"/>
    </xf>
    <xf numFmtId="14" fontId="9" fillId="6" borderId="0" xfId="0" applyNumberFormat="1" applyFont="1" applyFill="1"/>
    <xf numFmtId="165" fontId="9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9" fillId="6" borderId="0" xfId="0" applyNumberFormat="1" applyFont="1" applyFill="1"/>
    <xf numFmtId="165" fontId="3" fillId="6" borderId="19" xfId="0" applyNumberFormat="1" applyFont="1" applyFill="1" applyBorder="1"/>
    <xf numFmtId="14" fontId="9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9" fillId="0" borderId="0" xfId="0" applyNumberFormat="1" applyFont="1"/>
    <xf numFmtId="165" fontId="3" fillId="5" borderId="3" xfId="0" applyNumberFormat="1" applyFont="1" applyFill="1" applyBorder="1"/>
    <xf numFmtId="14" fontId="15" fillId="7" borderId="0" xfId="0" applyNumberFormat="1" applyFont="1" applyFill="1"/>
    <xf numFmtId="0" fontId="15" fillId="7" borderId="0" xfId="0" applyFont="1" applyFill="1"/>
    <xf numFmtId="165" fontId="16" fillId="7" borderId="0" xfId="0" applyNumberFormat="1" applyFont="1" applyFill="1" applyAlignment="1">
      <alignment horizontal="center" wrapText="1"/>
    </xf>
    <xf numFmtId="165" fontId="17" fillId="7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8" fontId="0" fillId="0" borderId="0" xfId="0" applyNumberFormat="1"/>
    <xf numFmtId="165" fontId="18" fillId="8" borderId="3" xfId="0" applyNumberFormat="1" applyFont="1" applyFill="1" applyBorder="1" applyAlignment="1">
      <alignment horizontal="center"/>
    </xf>
    <xf numFmtId="165" fontId="19" fillId="8" borderId="3" xfId="0" applyNumberFormat="1" applyFont="1" applyFill="1" applyBorder="1" applyAlignment="1">
      <alignment horizontal="center"/>
    </xf>
    <xf numFmtId="165" fontId="18" fillId="9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4" fontId="20" fillId="10" borderId="0" xfId="0" applyNumberFormat="1" applyFont="1" applyFill="1"/>
    <xf numFmtId="0" fontId="5" fillId="10" borderId="0" xfId="0" applyFont="1" applyFill="1"/>
    <xf numFmtId="164" fontId="21" fillId="10" borderId="0" xfId="0" applyNumberFormat="1" applyFont="1" applyFill="1"/>
    <xf numFmtId="165" fontId="5" fillId="10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2" fillId="5" borderId="0" xfId="0" applyFont="1" applyFill="1"/>
    <xf numFmtId="169" fontId="23" fillId="5" borderId="0" xfId="0" applyNumberFormat="1" applyFont="1" applyFill="1"/>
    <xf numFmtId="165" fontId="23" fillId="5" borderId="0" xfId="0" applyNumberFormat="1" applyFont="1" applyFill="1"/>
    <xf numFmtId="164" fontId="23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4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0" fillId="3" borderId="0" xfId="0" applyNumberFormat="1" applyFont="1" applyFill="1"/>
    <xf numFmtId="165" fontId="0" fillId="11" borderId="30" xfId="0" applyNumberFormat="1" applyFill="1" applyBorder="1"/>
    <xf numFmtId="165" fontId="27" fillId="11" borderId="31" xfId="0" applyNumberFormat="1" applyFont="1" applyFill="1" applyBorder="1"/>
    <xf numFmtId="165" fontId="0" fillId="12" borderId="30" xfId="0" applyNumberFormat="1" applyFill="1" applyBorder="1"/>
    <xf numFmtId="165" fontId="0" fillId="12" borderId="31" xfId="0" applyNumberFormat="1" applyFill="1" applyBorder="1"/>
    <xf numFmtId="170" fontId="0" fillId="13" borderId="34" xfId="0" applyNumberFormat="1" applyFill="1" applyBorder="1"/>
    <xf numFmtId="170" fontId="0" fillId="13" borderId="31" xfId="0" applyNumberFormat="1" applyFill="1" applyBorder="1"/>
    <xf numFmtId="165" fontId="0" fillId="11" borderId="31" xfId="0" applyNumberFormat="1" applyFill="1" applyBorder="1"/>
    <xf numFmtId="165" fontId="27" fillId="12" borderId="31" xfId="0" applyNumberFormat="1" applyFont="1" applyFill="1" applyBorder="1"/>
    <xf numFmtId="170" fontId="0" fillId="13" borderId="30" xfId="0" applyNumberFormat="1" applyFill="1" applyBorder="1"/>
    <xf numFmtId="165" fontId="20" fillId="3" borderId="0" xfId="0" applyNumberFormat="1" applyFont="1" applyFill="1"/>
    <xf numFmtId="14" fontId="20" fillId="11" borderId="0" xfId="0" applyNumberFormat="1" applyFont="1" applyFill="1"/>
    <xf numFmtId="165" fontId="20" fillId="11" borderId="0" xfId="0" applyNumberFormat="1" applyFont="1" applyFill="1"/>
    <xf numFmtId="0" fontId="27" fillId="0" borderId="0" xfId="0" applyFont="1"/>
    <xf numFmtId="14" fontId="26" fillId="0" borderId="0" xfId="0" applyNumberFormat="1" applyFont="1"/>
    <xf numFmtId="165" fontId="26" fillId="0" borderId="0" xfId="0" applyNumberFormat="1" applyFont="1"/>
    <xf numFmtId="165" fontId="25" fillId="0" borderId="0" xfId="0" applyNumberFormat="1" applyFont="1"/>
    <xf numFmtId="164" fontId="20" fillId="0" borderId="0" xfId="0" applyNumberFormat="1" applyFont="1"/>
    <xf numFmtId="14" fontId="20" fillId="0" borderId="0" xfId="0" applyNumberFormat="1" applyFont="1"/>
    <xf numFmtId="165" fontId="20" fillId="0" borderId="0" xfId="0" applyNumberFormat="1" applyFont="1"/>
    <xf numFmtId="0" fontId="20" fillId="0" borderId="0" xfId="0" applyFont="1"/>
    <xf numFmtId="164" fontId="21" fillId="4" borderId="3" xfId="0" applyNumberFormat="1" applyFont="1" applyFill="1" applyBorder="1"/>
    <xf numFmtId="165" fontId="2" fillId="11" borderId="3" xfId="0" applyNumberFormat="1" applyFont="1" applyFill="1" applyBorder="1" applyAlignment="1">
      <alignment horizontal="center"/>
    </xf>
    <xf numFmtId="165" fontId="29" fillId="11" borderId="3" xfId="0" applyNumberFormat="1" applyFont="1" applyFill="1" applyBorder="1" applyAlignment="1">
      <alignment horizontal="center"/>
    </xf>
    <xf numFmtId="165" fontId="2" fillId="12" borderId="3" xfId="0" applyNumberFormat="1" applyFont="1" applyFill="1" applyBorder="1" applyAlignment="1">
      <alignment horizontal="center"/>
    </xf>
    <xf numFmtId="165" fontId="29" fillId="12" borderId="3" xfId="0" applyNumberFormat="1" applyFont="1" applyFill="1" applyBorder="1" applyAlignment="1">
      <alignment horizontal="center"/>
    </xf>
    <xf numFmtId="170" fontId="3" fillId="13" borderId="3" xfId="0" applyNumberFormat="1" applyFont="1" applyFill="1" applyBorder="1" applyAlignment="1">
      <alignment horizontal="center"/>
    </xf>
    <xf numFmtId="170" fontId="24" fillId="13" borderId="3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11" borderId="3" xfId="0" applyFont="1" applyFill="1" applyBorder="1" applyAlignment="1">
      <alignment horizontal="center"/>
    </xf>
    <xf numFmtId="164" fontId="20" fillId="11" borderId="3" xfId="0" applyNumberFormat="1" applyFont="1" applyFill="1" applyBorder="1"/>
    <xf numFmtId="0" fontId="12" fillId="11" borderId="0" xfId="0" applyFont="1" applyFill="1"/>
    <xf numFmtId="164" fontId="20" fillId="11" borderId="0" xfId="0" applyNumberFormat="1" applyFont="1" applyFill="1"/>
    <xf numFmtId="14" fontId="25" fillId="0" borderId="0" xfId="0" applyNumberFormat="1" applyFont="1"/>
    <xf numFmtId="0" fontId="21" fillId="8" borderId="3" xfId="0" applyFont="1" applyFill="1" applyBorder="1" applyAlignment="1">
      <alignment horizontal="center"/>
    </xf>
    <xf numFmtId="164" fontId="21" fillId="8" borderId="3" xfId="0" applyNumberFormat="1" applyFont="1" applyFill="1" applyBorder="1"/>
    <xf numFmtId="0" fontId="6" fillId="0" borderId="0" xfId="0" applyFont="1"/>
    <xf numFmtId="13" fontId="20" fillId="0" borderId="0" xfId="0" applyNumberFormat="1" applyFont="1"/>
    <xf numFmtId="0" fontId="21" fillId="9" borderId="3" xfId="0" applyFont="1" applyFill="1" applyBorder="1" applyAlignment="1">
      <alignment horizontal="center"/>
    </xf>
    <xf numFmtId="169" fontId="21" fillId="9" borderId="3" xfId="0" applyNumberFormat="1" applyFont="1" applyFill="1" applyBorder="1"/>
    <xf numFmtId="0" fontId="30" fillId="0" borderId="0" xfId="0" applyFont="1"/>
    <xf numFmtId="168" fontId="31" fillId="0" borderId="0" xfId="0" applyNumberFormat="1" applyFont="1"/>
    <xf numFmtId="0" fontId="20" fillId="0" borderId="0" xfId="0" applyFont="1" applyAlignment="1">
      <alignment wrapText="1"/>
    </xf>
    <xf numFmtId="165" fontId="21" fillId="0" borderId="0" xfId="0" applyNumberFormat="1" applyFont="1"/>
    <xf numFmtId="17" fontId="5" fillId="0" borderId="0" xfId="0" applyNumberFormat="1" applyFont="1"/>
    <xf numFmtId="0" fontId="32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0" fillId="0" borderId="0" xfId="0" applyNumberFormat="1" applyFont="1"/>
    <xf numFmtId="0" fontId="21" fillId="0" borderId="0" xfId="0" applyFont="1"/>
    <xf numFmtId="0" fontId="33" fillId="0" borderId="0" xfId="0" applyFont="1"/>
    <xf numFmtId="165" fontId="33" fillId="0" borderId="0" xfId="0" applyNumberFormat="1" applyFont="1"/>
    <xf numFmtId="14" fontId="0" fillId="0" borderId="0" xfId="0" applyNumberFormat="1"/>
    <xf numFmtId="164" fontId="33" fillId="0" borderId="0" xfId="0" applyNumberFormat="1" applyFont="1"/>
    <xf numFmtId="0" fontId="34" fillId="0" borderId="0" xfId="0" applyFont="1"/>
    <xf numFmtId="165" fontId="36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7" fillId="2" borderId="3" xfId="0" applyNumberFormat="1" applyFont="1" applyFill="1" applyBorder="1" applyAlignment="1">
      <alignment horizontal="center" vertical="center"/>
    </xf>
    <xf numFmtId="165" fontId="38" fillId="8" borderId="3" xfId="0" applyNumberFormat="1" applyFont="1" applyFill="1" applyBorder="1" applyAlignment="1">
      <alignment horizontal="center" vertical="center" wrapText="1"/>
    </xf>
    <xf numFmtId="165" fontId="38" fillId="9" borderId="3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wrapText="1"/>
    </xf>
    <xf numFmtId="0" fontId="0" fillId="10" borderId="35" xfId="0" applyFill="1" applyBorder="1"/>
    <xf numFmtId="0" fontId="0" fillId="10" borderId="36" xfId="0" applyFill="1" applyBorder="1"/>
    <xf numFmtId="165" fontId="3" fillId="10" borderId="36" xfId="0" applyNumberFormat="1" applyFont="1" applyFill="1" applyBorder="1"/>
    <xf numFmtId="165" fontId="3" fillId="10" borderId="37" xfId="0" applyNumberFormat="1" applyFont="1" applyFill="1" applyBorder="1"/>
    <xf numFmtId="170" fontId="3" fillId="10" borderId="36" xfId="0" applyNumberFormat="1" applyFont="1" applyFill="1" applyBorder="1"/>
    <xf numFmtId="165" fontId="3" fillId="10" borderId="31" xfId="0" applyNumberFormat="1" applyFont="1" applyFill="1" applyBorder="1" applyAlignment="1">
      <alignment horizontal="right"/>
    </xf>
    <xf numFmtId="165" fontId="38" fillId="7" borderId="3" xfId="0" applyNumberFormat="1" applyFont="1" applyFill="1" applyBorder="1" applyAlignment="1">
      <alignment horizontal="left"/>
    </xf>
    <xf numFmtId="165" fontId="26" fillId="3" borderId="38" xfId="0" applyNumberFormat="1" applyFont="1" applyFill="1" applyBorder="1"/>
    <xf numFmtId="165" fontId="5" fillId="11" borderId="0" xfId="0" applyNumberFormat="1" applyFont="1" applyFill="1"/>
    <xf numFmtId="165" fontId="27" fillId="12" borderId="0" xfId="0" applyNumberFormat="1" applyFont="1" applyFill="1" applyAlignment="1">
      <alignment horizontal="right"/>
    </xf>
    <xf numFmtId="170" fontId="5" fillId="13" borderId="38" xfId="0" applyNumberFormat="1" applyFont="1" applyFill="1" applyBorder="1"/>
    <xf numFmtId="0" fontId="0" fillId="6" borderId="0" xfId="0" applyFill="1"/>
    <xf numFmtId="165" fontId="26" fillId="3" borderId="39" xfId="0" applyNumberFormat="1" applyFont="1" applyFill="1" applyBorder="1"/>
    <xf numFmtId="165" fontId="0" fillId="11" borderId="0" xfId="0" applyNumberFormat="1" applyFill="1"/>
    <xf numFmtId="165" fontId="0" fillId="12" borderId="0" xfId="0" applyNumberFormat="1" applyFill="1" applyAlignment="1">
      <alignment horizontal="center"/>
    </xf>
    <xf numFmtId="170" fontId="5" fillId="13" borderId="39" xfId="0" applyNumberFormat="1" applyFont="1" applyFill="1" applyBorder="1" applyAlignment="1">
      <alignment horizontal="right"/>
    </xf>
    <xf numFmtId="170" fontId="5" fillId="13" borderId="39" xfId="0" applyNumberFormat="1" applyFont="1" applyFill="1" applyBorder="1"/>
    <xf numFmtId="170" fontId="0" fillId="13" borderId="39" xfId="0" applyNumberFormat="1" applyFill="1" applyBorder="1" applyAlignment="1">
      <alignment horizontal="right"/>
    </xf>
    <xf numFmtId="165" fontId="27" fillId="11" borderId="0" xfId="0" applyNumberFormat="1" applyFont="1" applyFill="1"/>
    <xf numFmtId="165" fontId="26" fillId="3" borderId="40" xfId="0" applyNumberFormat="1" applyFont="1" applyFill="1" applyBorder="1"/>
    <xf numFmtId="165" fontId="39" fillId="2" borderId="3" xfId="0" applyNumberFormat="1" applyFont="1" applyFill="1" applyBorder="1" applyAlignment="1">
      <alignment horizontal="left" wrapText="1"/>
    </xf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0" fillId="0" borderId="0" xfId="0" applyNumberFormat="1"/>
    <xf numFmtId="0" fontId="3" fillId="14" borderId="16" xfId="0" applyFont="1" applyFill="1" applyBorder="1"/>
    <xf numFmtId="14" fontId="3" fillId="14" borderId="13" xfId="0" applyNumberFormat="1" applyFont="1" applyFill="1" applyBorder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0" applyFont="1"/>
    <xf numFmtId="165" fontId="42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1" fillId="3" borderId="38" xfId="0" applyNumberFormat="1" applyFont="1" applyFill="1" applyBorder="1"/>
    <xf numFmtId="165" fontId="41" fillId="3" borderId="39" xfId="0" applyNumberFormat="1" applyFont="1" applyFill="1" applyBorder="1"/>
    <xf numFmtId="165" fontId="41" fillId="3" borderId="40" xfId="0" applyNumberFormat="1" applyFont="1" applyFill="1" applyBorder="1"/>
    <xf numFmtId="169" fontId="5" fillId="0" borderId="0" xfId="0" applyNumberFormat="1" applyFont="1"/>
    <xf numFmtId="164" fontId="5" fillId="0" borderId="0" xfId="0" applyNumberFormat="1" applyFont="1"/>
    <xf numFmtId="165" fontId="18" fillId="16" borderId="3" xfId="0" applyNumberFormat="1" applyFont="1" applyFill="1" applyBorder="1" applyAlignment="1">
      <alignment horizontal="center"/>
    </xf>
    <xf numFmtId="165" fontId="19" fillId="16" borderId="3" xfId="0" applyNumberFormat="1" applyFont="1" applyFill="1" applyBorder="1" applyAlignment="1">
      <alignment horizontal="center"/>
    </xf>
    <xf numFmtId="165" fontId="18" fillId="17" borderId="3" xfId="0" applyNumberFormat="1" applyFont="1" applyFill="1" applyBorder="1" applyAlignment="1">
      <alignment horizontal="center"/>
    </xf>
    <xf numFmtId="165" fontId="19" fillId="17" borderId="3" xfId="0" applyNumberFormat="1" applyFont="1" applyFill="1" applyBorder="1" applyAlignment="1">
      <alignment horizontal="center"/>
    </xf>
    <xf numFmtId="165" fontId="5" fillId="18" borderId="30" xfId="0" applyNumberFormat="1" applyFont="1" applyFill="1" applyBorder="1"/>
    <xf numFmtId="165" fontId="5" fillId="18" borderId="31" xfId="0" applyNumberFormat="1" applyFont="1" applyFill="1" applyBorder="1"/>
    <xf numFmtId="164" fontId="20" fillId="18" borderId="0" xfId="0" applyNumberFormat="1" applyFont="1" applyFill="1"/>
    <xf numFmtId="165" fontId="2" fillId="18" borderId="3" xfId="0" applyNumberFormat="1" applyFont="1" applyFill="1" applyBorder="1" applyAlignment="1">
      <alignment horizontal="center"/>
    </xf>
    <xf numFmtId="165" fontId="29" fillId="18" borderId="3" xfId="0" applyNumberFormat="1" applyFont="1" applyFill="1" applyBorder="1" applyAlignment="1">
      <alignment horizontal="center"/>
    </xf>
    <xf numFmtId="165" fontId="5" fillId="18" borderId="31" xfId="0" applyNumberFormat="1" applyFont="1" applyFill="1" applyBorder="1" applyAlignment="1">
      <alignment horizontal="right"/>
    </xf>
    <xf numFmtId="165" fontId="38" fillId="17" borderId="3" xfId="0" applyNumberFormat="1" applyFont="1" applyFill="1" applyBorder="1" applyAlignment="1">
      <alignment horizontal="center" vertical="center" wrapText="1"/>
    </xf>
    <xf numFmtId="165" fontId="3" fillId="17" borderId="3" xfId="0" applyNumberFormat="1" applyFont="1" applyFill="1" applyBorder="1" applyAlignment="1">
      <alignment horizontal="right" wrapText="1"/>
    </xf>
    <xf numFmtId="165" fontId="38" fillId="16" borderId="3" xfId="0" applyNumberFormat="1" applyFont="1" applyFill="1" applyBorder="1" applyAlignment="1">
      <alignment horizontal="center" vertical="center" wrapText="1"/>
    </xf>
    <xf numFmtId="170" fontId="3" fillId="16" borderId="3" xfId="0" applyNumberFormat="1" applyFont="1" applyFill="1" applyBorder="1"/>
    <xf numFmtId="0" fontId="0" fillId="15" borderId="7" xfId="0" applyFill="1" applyBorder="1" applyAlignment="1">
      <alignment horizontal="center"/>
    </xf>
    <xf numFmtId="0" fontId="5" fillId="15" borderId="8" xfId="1" applyFont="1" applyFill="1" applyBorder="1" applyProtection="1">
      <protection locked="0"/>
    </xf>
    <xf numFmtId="164" fontId="5" fillId="15" borderId="9" xfId="0" applyNumberFormat="1" applyFont="1" applyFill="1" applyBorder="1"/>
    <xf numFmtId="0" fontId="0" fillId="15" borderId="10" xfId="0" applyFill="1" applyBorder="1" applyAlignment="1">
      <alignment horizontal="center"/>
    </xf>
    <xf numFmtId="0" fontId="4" fillId="15" borderId="11" xfId="1" applyFont="1" applyFill="1" applyBorder="1" applyProtection="1">
      <protection locked="0"/>
    </xf>
    <xf numFmtId="164" fontId="5" fillId="15" borderId="12" xfId="0" applyNumberFormat="1" applyFont="1" applyFill="1" applyBorder="1"/>
    <xf numFmtId="0" fontId="5" fillId="15" borderId="0" xfId="0" applyFont="1" applyFill="1" applyAlignment="1">
      <alignment horizontal="center"/>
    </xf>
    <xf numFmtId="0" fontId="5" fillId="15" borderId="0" xfId="0" applyFont="1" applyFill="1" applyAlignment="1">
      <alignment horizontal="left"/>
    </xf>
    <xf numFmtId="165" fontId="6" fillId="15" borderId="0" xfId="0" applyNumberFormat="1" applyFont="1" applyFill="1"/>
    <xf numFmtId="0" fontId="5" fillId="15" borderId="19" xfId="0" applyFont="1" applyFill="1" applyBorder="1"/>
    <xf numFmtId="165" fontId="13" fillId="15" borderId="19" xfId="0" applyNumberFormat="1" applyFont="1" applyFill="1" applyBorder="1"/>
    <xf numFmtId="165" fontId="5" fillId="15" borderId="20" xfId="0" applyNumberFormat="1" applyFont="1" applyFill="1" applyBorder="1"/>
    <xf numFmtId="0" fontId="5" fillId="15" borderId="20" xfId="0" applyFont="1" applyFill="1" applyBorder="1"/>
    <xf numFmtId="165" fontId="13" fillId="15" borderId="20" xfId="0" applyNumberFormat="1" applyFont="1" applyFill="1" applyBorder="1"/>
    <xf numFmtId="0" fontId="0" fillId="15" borderId="0" xfId="0" applyFill="1" applyAlignment="1">
      <alignment horizontal="center"/>
    </xf>
    <xf numFmtId="0" fontId="9" fillId="15" borderId="0" xfId="0" applyFont="1" applyFill="1" applyAlignment="1" applyProtection="1">
      <alignment horizontal="left"/>
      <protection locked="0"/>
    </xf>
    <xf numFmtId="14" fontId="9" fillId="15" borderId="0" xfId="0" applyNumberFormat="1" applyFont="1" applyFill="1"/>
    <xf numFmtId="165" fontId="9" fillId="15" borderId="0" xfId="0" applyNumberFormat="1" applyFont="1" applyFill="1"/>
    <xf numFmtId="165" fontId="3" fillId="15" borderId="28" xfId="0" applyNumberFormat="1" applyFont="1" applyFill="1" applyBorder="1"/>
    <xf numFmtId="0" fontId="5" fillId="15" borderId="26" xfId="1" applyFont="1" applyFill="1" applyBorder="1" applyProtection="1">
      <protection locked="0"/>
    </xf>
    <xf numFmtId="166" fontId="9" fillId="15" borderId="26" xfId="0" applyNumberFormat="1" applyFont="1" applyFill="1" applyBorder="1"/>
    <xf numFmtId="165" fontId="9" fillId="15" borderId="26" xfId="0" applyNumberFormat="1" applyFont="1" applyFill="1" applyBorder="1"/>
    <xf numFmtId="165" fontId="3" fillId="15" borderId="19" xfId="0" applyNumberFormat="1" applyFont="1" applyFill="1" applyBorder="1"/>
    <xf numFmtId="164" fontId="3" fillId="19" borderId="13" xfId="0" applyNumberFormat="1" applyFont="1" applyFill="1" applyBorder="1"/>
    <xf numFmtId="14" fontId="20" fillId="15" borderId="0" xfId="0" applyNumberFormat="1" applyFont="1" applyFill="1"/>
    <xf numFmtId="0" fontId="5" fillId="15" borderId="0" xfId="0" applyFont="1" applyFill="1"/>
    <xf numFmtId="165" fontId="20" fillId="15" borderId="0" xfId="0" applyNumberFormat="1" applyFont="1" applyFill="1"/>
    <xf numFmtId="164" fontId="20" fillId="15" borderId="0" xfId="0" applyNumberFormat="1" applyFont="1" applyFill="1"/>
    <xf numFmtId="0" fontId="21" fillId="17" borderId="3" xfId="0" applyFont="1" applyFill="1" applyBorder="1" applyAlignment="1">
      <alignment horizontal="center"/>
    </xf>
    <xf numFmtId="169" fontId="21" fillId="17" borderId="3" xfId="0" applyNumberFormat="1" applyFont="1" applyFill="1" applyBorder="1"/>
    <xf numFmtId="0" fontId="5" fillId="6" borderId="0" xfId="1" applyFont="1" applyFill="1" applyAlignment="1" applyProtection="1">
      <alignment horizontal="center"/>
      <protection locked="0"/>
    </xf>
    <xf numFmtId="0" fontId="4" fillId="6" borderId="0" xfId="1" applyFont="1" applyFill="1" applyProtection="1">
      <protection locked="0"/>
    </xf>
    <xf numFmtId="165" fontId="10" fillId="6" borderId="0" xfId="0" applyNumberFormat="1" applyFont="1" applyFill="1"/>
    <xf numFmtId="165" fontId="6" fillId="6" borderId="0" xfId="0" applyNumberFormat="1" applyFont="1" applyFill="1"/>
    <xf numFmtId="166" fontId="10" fillId="20" borderId="3" xfId="0" applyNumberFormat="1" applyFont="1" applyFill="1" applyBorder="1"/>
    <xf numFmtId="166" fontId="12" fillId="20" borderId="3" xfId="0" applyNumberFormat="1" applyFont="1" applyFill="1" applyBorder="1"/>
    <xf numFmtId="165" fontId="3" fillId="21" borderId="3" xfId="0" applyNumberFormat="1" applyFont="1" applyFill="1" applyBorder="1"/>
    <xf numFmtId="165" fontId="39" fillId="6" borderId="3" xfId="0" applyNumberFormat="1" applyFont="1" applyFill="1" applyBorder="1"/>
    <xf numFmtId="165" fontId="42" fillId="6" borderId="3" xfId="0" applyNumberFormat="1" applyFont="1" applyFill="1" applyBorder="1"/>
    <xf numFmtId="165" fontId="37" fillId="6" borderId="3" xfId="0" applyNumberFormat="1" applyFont="1" applyFill="1" applyBorder="1"/>
    <xf numFmtId="8" fontId="39" fillId="6" borderId="3" xfId="0" applyNumberFormat="1" applyFont="1" applyFill="1" applyBorder="1"/>
    <xf numFmtId="165" fontId="43" fillId="2" borderId="3" xfId="0" applyNumberFormat="1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horizontal="center"/>
    </xf>
    <xf numFmtId="170" fontId="21" fillId="16" borderId="3" xfId="0" applyNumberFormat="1" applyFont="1" applyFill="1" applyBorder="1"/>
    <xf numFmtId="0" fontId="28" fillId="22" borderId="3" xfId="0" applyFont="1" applyFill="1" applyBorder="1" applyAlignment="1">
      <alignment horizontal="center"/>
    </xf>
    <xf numFmtId="14" fontId="20" fillId="23" borderId="0" xfId="0" applyNumberFormat="1" applyFont="1" applyFill="1"/>
    <xf numFmtId="0" fontId="5" fillId="23" borderId="0" xfId="0" applyFont="1" applyFill="1"/>
    <xf numFmtId="165" fontId="20" fillId="23" borderId="0" xfId="0" applyNumberFormat="1" applyFont="1" applyFill="1"/>
    <xf numFmtId="164" fontId="20" fillId="23" borderId="0" xfId="0" applyNumberFormat="1" applyFont="1" applyFill="1"/>
    <xf numFmtId="0" fontId="44" fillId="0" borderId="0" xfId="0" applyFont="1"/>
    <xf numFmtId="165" fontId="41" fillId="0" borderId="0" xfId="0" applyNumberFormat="1" applyFont="1"/>
    <xf numFmtId="164" fontId="20" fillId="24" borderId="0" xfId="0" applyNumberFormat="1" applyFont="1" applyFill="1"/>
    <xf numFmtId="14" fontId="20" fillId="25" borderId="0" xfId="0" applyNumberFormat="1" applyFont="1" applyFill="1"/>
    <xf numFmtId="0" fontId="5" fillId="25" borderId="0" xfId="0" applyFont="1" applyFill="1"/>
    <xf numFmtId="165" fontId="20" fillId="25" borderId="0" xfId="0" applyNumberFormat="1" applyFont="1" applyFill="1"/>
    <xf numFmtId="14" fontId="9" fillId="14" borderId="16" xfId="0" applyNumberFormat="1" applyFont="1" applyFill="1" applyBorder="1" applyAlignment="1">
      <alignment horizontal="center" vertical="center"/>
    </xf>
    <xf numFmtId="14" fontId="9" fillId="14" borderId="13" xfId="0" applyNumberFormat="1" applyFont="1" applyFill="1" applyBorder="1" applyAlignment="1">
      <alignment horizontal="center" vertical="center"/>
    </xf>
    <xf numFmtId="166" fontId="3" fillId="14" borderId="16" xfId="0" applyNumberFormat="1" applyFont="1" applyFill="1" applyBorder="1" applyAlignment="1">
      <alignment horizontal="center" vertical="center"/>
    </xf>
    <xf numFmtId="166" fontId="3" fillId="14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 wrapText="1"/>
    </xf>
    <xf numFmtId="14" fontId="9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16" borderId="1" xfId="0" applyNumberFormat="1" applyFont="1" applyFill="1" applyBorder="1" applyAlignment="1">
      <alignment horizontal="center"/>
    </xf>
    <xf numFmtId="170" fontId="3" fillId="16" borderId="2" xfId="0" applyNumberFormat="1" applyFont="1" applyFill="1" applyBorder="1" applyAlignment="1">
      <alignment horizontal="center"/>
    </xf>
    <xf numFmtId="165" fontId="2" fillId="17" borderId="1" xfId="0" applyNumberFormat="1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008EC0"/>
      <color rgb="FF87CB3D"/>
      <color rgb="FF99CCFF"/>
      <color rgb="FFA568D2"/>
      <color rgb="FF18186C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AR" sz="1400" b="1" i="0" u="none" strike="noStrike" kern="1200" spc="0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 sz="1400" b="1" i="0" u="none" strike="noStrike" kern="1200" baseline="0">
                <a:solidFill>
                  <a:srgbClr val="008EC0"/>
                </a:solidFill>
                <a:latin typeface="Calibri"/>
                <a:ea typeface="Calibri"/>
                <a:cs typeface="Calibri"/>
              </a:rPr>
              <a:t>DLC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AR" sz="1400" b="1" i="0" u="none" strike="noStrike" kern="1200" spc="0" baseline="0">
              <a:solidFill>
                <a:srgbClr val="00CCFF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138482.08000000002</c:v>
                </c:pt>
                <c:pt idx="1">
                  <c:v>181855.74000000002</c:v>
                </c:pt>
                <c:pt idx="2">
                  <c:v>150980.16999999998</c:v>
                </c:pt>
                <c:pt idx="3">
                  <c:v>29807.140000000003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D-490D-BE9C-46F0FC6587B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12242.3</c:v>
                </c:pt>
                <c:pt idx="1">
                  <c:v>11402.779999999999</c:v>
                </c:pt>
                <c:pt idx="2">
                  <c:v>21599.64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D-490D-BE9C-46F0FC6587B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155354</c:v>
                </c:pt>
                <c:pt idx="1">
                  <c:v>198285</c:v>
                </c:pt>
                <c:pt idx="2">
                  <c:v>156938.15</c:v>
                </c:pt>
                <c:pt idx="3">
                  <c:v>172064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D-490D-BE9C-46F0FC6587B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168711.40729329234</c:v>
                </c:pt>
                <c:pt idx="1">
                  <c:v>163684.92729329236</c:v>
                </c:pt>
                <c:pt idx="2">
                  <c:v>179326.58729329237</c:v>
                </c:pt>
                <c:pt idx="3">
                  <c:v>37069.727293292381</c:v>
                </c:pt>
                <c:pt idx="4">
                  <c:v>37069.727293292381</c:v>
                </c:pt>
                <c:pt idx="5">
                  <c:v>37069.727293292381</c:v>
                </c:pt>
                <c:pt idx="6">
                  <c:v>37069.727293292381</c:v>
                </c:pt>
                <c:pt idx="7">
                  <c:v>37069.727293292381</c:v>
                </c:pt>
                <c:pt idx="8">
                  <c:v>37069.727293292381</c:v>
                </c:pt>
                <c:pt idx="9">
                  <c:v>37069.727293292381</c:v>
                </c:pt>
                <c:pt idx="10">
                  <c:v>37069.727293292381</c:v>
                </c:pt>
                <c:pt idx="11">
                  <c:v>37069.727293292381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4D-490D-BE9C-46F0FC658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785760"/>
        <c:axId val="444783264"/>
      </c:barChart>
      <c:catAx>
        <c:axId val="4447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4783264"/>
        <c:crosses val="autoZero"/>
        <c:auto val="1"/>
        <c:lblAlgn val="ctr"/>
        <c:lblOffset val="100"/>
        <c:noMultiLvlLbl val="0"/>
      </c:catAx>
      <c:valAx>
        <c:axId val="44478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solidFill>
            <a:schemeClr val="accent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47857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5</xdr:col>
      <xdr:colOff>9525</xdr:colOff>
      <xdr:row>0</xdr:row>
      <xdr:rowOff>695325</xdr:rowOff>
    </xdr:to>
    <xdr:pic>
      <xdr:nvPicPr>
        <xdr:cNvPr id="10" name="1 Imagen">
          <a:extLst>
            <a:ext uri="{FF2B5EF4-FFF2-40B4-BE49-F238E27FC236}">
              <a16:creationId xmlns:a16="http://schemas.microsoft.com/office/drawing/2014/main" id="{059DD57C-C3A5-494B-82CF-B421F894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962775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1724026</xdr:colOff>
      <xdr:row>0</xdr:row>
      <xdr:rowOff>0</xdr:rowOff>
    </xdr:from>
    <xdr:to>
      <xdr:col>2</xdr:col>
      <xdr:colOff>323850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552701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  <xdr:twoCellAnchor editAs="oneCell">
    <xdr:from>
      <xdr:col>3</xdr:col>
      <xdr:colOff>466725</xdr:colOff>
      <xdr:row>0</xdr:row>
      <xdr:rowOff>32763</xdr:rowOff>
    </xdr:from>
    <xdr:to>
      <xdr:col>4</xdr:col>
      <xdr:colOff>839869</xdr:colOff>
      <xdr:row>0</xdr:row>
      <xdr:rowOff>448057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32763"/>
          <a:ext cx="1354219" cy="415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885916</xdr:colOff>
      <xdr:row>0</xdr:row>
      <xdr:rowOff>685800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3BBAF8B5-DE80-4D9D-9015-0D135BAAB9B9}"/>
            </a:ext>
          </a:extLst>
        </xdr:cNvPr>
        <xdr:cNvSpPr txBox="1"/>
      </xdr:nvSpPr>
      <xdr:spPr bwMode="auto">
        <a:xfrm>
          <a:off x="0" y="0"/>
          <a:ext cx="1714591" cy="6858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3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B7F09499-204A-4D3E-B310-282FEB9C8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39200" cy="8286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3</xdr:col>
      <xdr:colOff>209550</xdr:colOff>
      <xdr:row>0</xdr:row>
      <xdr:rowOff>38100</xdr:rowOff>
    </xdr:from>
    <xdr:to>
      <xdr:col>5</xdr:col>
      <xdr:colOff>561975</xdr:colOff>
      <xdr:row>3</xdr:row>
      <xdr:rowOff>200025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3152775" y="38100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2022-2023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3</xdr:row>
      <xdr:rowOff>90486</xdr:rowOff>
    </xdr:from>
    <xdr:to>
      <xdr:col>18</xdr:col>
      <xdr:colOff>266700</xdr:colOff>
      <xdr:row>17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3F6CDF-D7A0-71CA-6B8D-ADB00FFE3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7" tint="-0.499984740745262"/>
  </sheetPr>
  <dimension ref="A4:U106"/>
  <sheetViews>
    <sheetView topLeftCell="A18" zoomScaleNormal="100" workbookViewId="0">
      <selection activeCell="D17" sqref="D17"/>
    </sheetView>
  </sheetViews>
  <sheetFormatPr baseColWidth="10" defaultColWidth="11.42578125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8" t="s">
        <v>0</v>
      </c>
      <c r="B5" s="279"/>
      <c r="C5" s="1" t="s">
        <v>1</v>
      </c>
      <c r="E5" s="2"/>
    </row>
    <row r="6" spans="1:9" ht="15.75" x14ac:dyDescent="0.3">
      <c r="A6" s="3">
        <v>1</v>
      </c>
      <c r="B6" s="4" t="s">
        <v>2</v>
      </c>
      <c r="C6" s="5">
        <f>Q67-SUM(C31:P31)</f>
        <v>0</v>
      </c>
      <c r="D6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0</v>
      </c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0</v>
      </c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0</v>
      </c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-3840.54</v>
      </c>
      <c r="E10" s="6" t="s">
        <v>4</v>
      </c>
      <c r="F10" s="7"/>
      <c r="I10" s="8"/>
    </row>
    <row r="11" spans="1:9" ht="15.75" x14ac:dyDescent="0.3">
      <c r="A11" s="9">
        <v>6</v>
      </c>
      <c r="B11" s="18" t="s">
        <v>9</v>
      </c>
      <c r="C11" s="11">
        <f>Q77-SUM(C36:P36)</f>
        <v>0</v>
      </c>
      <c r="E11" s="6" t="s">
        <v>4</v>
      </c>
      <c r="I11" s="8"/>
    </row>
    <row r="12" spans="1:9" ht="15.75" x14ac:dyDescent="0.3">
      <c r="A12" s="9">
        <v>7</v>
      </c>
      <c r="B12" s="17" t="s">
        <v>10</v>
      </c>
      <c r="C12" s="11">
        <f>Q79-SUM(C37:P37)</f>
        <v>0</v>
      </c>
      <c r="E12" s="13"/>
      <c r="F12" s="7"/>
      <c r="I12" s="8"/>
    </row>
    <row r="13" spans="1:9" ht="15.75" x14ac:dyDescent="0.3">
      <c r="A13" s="9">
        <v>8</v>
      </c>
      <c r="B13" s="17" t="s">
        <v>11</v>
      </c>
      <c r="C13" s="11">
        <f>Q81-SUM(C38:P38)</f>
        <v>-3133.8999999999978</v>
      </c>
      <c r="E13" s="13"/>
      <c r="F13" s="7"/>
      <c r="I13" s="8"/>
    </row>
    <row r="14" spans="1:9" ht="15.75" x14ac:dyDescent="0.3">
      <c r="A14" s="9">
        <v>9</v>
      </c>
      <c r="B14" s="10" t="s">
        <v>12</v>
      </c>
      <c r="C14" s="11">
        <f>Q83-SUM(C39:P39)</f>
        <v>0</v>
      </c>
      <c r="E14" s="6" t="s">
        <v>4</v>
      </c>
      <c r="F14" s="7"/>
      <c r="I14" s="8"/>
    </row>
    <row r="15" spans="1:9" ht="15.75" x14ac:dyDescent="0.3">
      <c r="A15" s="9">
        <v>10</v>
      </c>
      <c r="B15" s="17" t="s">
        <v>13</v>
      </c>
      <c r="C15" s="11">
        <f>Q85-SUM(C40:P40)</f>
        <v>0</v>
      </c>
      <c r="E15" s="6"/>
      <c r="F15" s="19"/>
      <c r="I15" s="8"/>
    </row>
    <row r="16" spans="1:9" ht="15.75" x14ac:dyDescent="0.3">
      <c r="A16" s="9">
        <v>11</v>
      </c>
      <c r="B16" s="10" t="s">
        <v>14</v>
      </c>
      <c r="C16" s="11">
        <f>Q87-SUM(C41:P41)</f>
        <v>0</v>
      </c>
      <c r="D16" s="14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15</v>
      </c>
      <c r="C17" s="11">
        <f>Q89-SUM(C42:P42)</f>
        <v>0</v>
      </c>
      <c r="D17" s="14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17">
        <v>1</v>
      </c>
      <c r="B23" s="218" t="s">
        <v>16</v>
      </c>
      <c r="C23" s="219">
        <f>Q101-SUM(C48:P48)</f>
        <v>0</v>
      </c>
      <c r="D23" s="14"/>
      <c r="E23" s="13"/>
      <c r="F23" s="7"/>
      <c r="I23" s="8"/>
    </row>
    <row r="24" spans="1:16" ht="15.75" x14ac:dyDescent="0.3">
      <c r="A24" s="217">
        <v>2</v>
      </c>
      <c r="B24" s="218" t="s">
        <v>17</v>
      </c>
      <c r="C24" s="219">
        <f>Q103-SUM(C49:P49)</f>
        <v>0</v>
      </c>
      <c r="D24" s="14"/>
      <c r="E24" s="13"/>
      <c r="F24" s="7"/>
      <c r="I24" s="8"/>
    </row>
    <row r="25" spans="1:16" ht="15.75" thickBot="1" x14ac:dyDescent="0.3">
      <c r="A25" s="220"/>
      <c r="B25" s="221"/>
      <c r="C25" s="222"/>
    </row>
    <row r="26" spans="1:16" ht="15.75" thickBot="1" x14ac:dyDescent="0.3">
      <c r="B26" s="21" t="s">
        <v>18</v>
      </c>
      <c r="C26" s="240">
        <f>SUM(C6:C25)</f>
        <v>-6974.4399999999978</v>
      </c>
    </row>
    <row r="27" spans="1:16" x14ac:dyDescent="0.25">
      <c r="C27" s="202"/>
      <c r="D27" s="22">
        <f>C26+C27</f>
        <v>-6974.4399999999978</v>
      </c>
    </row>
    <row r="28" spans="1:16" ht="15.75" thickBot="1" x14ac:dyDescent="0.3"/>
    <row r="29" spans="1:16" x14ac:dyDescent="0.25">
      <c r="A29" s="280" t="s">
        <v>19</v>
      </c>
      <c r="B29" s="281"/>
      <c r="C29" s="282" t="s">
        <v>82</v>
      </c>
      <c r="D29" s="23">
        <v>44754</v>
      </c>
      <c r="E29" s="23">
        <v>44781</v>
      </c>
      <c r="F29" s="23">
        <v>44816</v>
      </c>
      <c r="G29" s="23">
        <v>44846</v>
      </c>
      <c r="H29" s="23"/>
      <c r="I29" s="23"/>
      <c r="J29" s="23"/>
      <c r="K29" s="23"/>
      <c r="L29" s="23"/>
      <c r="M29" s="23"/>
      <c r="N29" s="23"/>
      <c r="O29" s="23"/>
      <c r="P29" s="23"/>
    </row>
    <row r="30" spans="1:16" ht="15.75" thickBot="1" x14ac:dyDescent="0.3">
      <c r="A30" s="284" t="s">
        <v>20</v>
      </c>
      <c r="B30" s="285"/>
      <c r="C30" s="283" t="s">
        <v>21</v>
      </c>
      <c r="D30" s="24" t="s">
        <v>22</v>
      </c>
      <c r="E30" s="24" t="s">
        <v>22</v>
      </c>
      <c r="F30" s="24" t="s">
        <v>22</v>
      </c>
      <c r="G30" s="24" t="s">
        <v>22</v>
      </c>
      <c r="H30" s="24" t="s">
        <v>22</v>
      </c>
      <c r="I30" s="24" t="s">
        <v>22</v>
      </c>
      <c r="J30" s="24" t="s">
        <v>22</v>
      </c>
      <c r="K30" s="24" t="s">
        <v>22</v>
      </c>
      <c r="L30" s="24" t="s">
        <v>22</v>
      </c>
      <c r="M30" s="24" t="s">
        <v>22</v>
      </c>
      <c r="N30" s="24" t="s">
        <v>22</v>
      </c>
      <c r="O30" s="24" t="s">
        <v>22</v>
      </c>
      <c r="P30" s="24" t="s">
        <v>22</v>
      </c>
    </row>
    <row r="31" spans="1:16" x14ac:dyDescent="0.25">
      <c r="A31" s="25">
        <v>1</v>
      </c>
      <c r="B31" s="26" t="s">
        <v>2</v>
      </c>
      <c r="C31" s="7"/>
      <c r="D31" s="7">
        <v>97840.6</v>
      </c>
      <c r="E31" s="7">
        <v>124817.55</v>
      </c>
      <c r="F31" s="7">
        <v>101851.75</v>
      </c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247">
        <v>2</v>
      </c>
      <c r="B32" s="248" t="s">
        <v>5</v>
      </c>
      <c r="C32" s="249"/>
      <c r="D32" s="250">
        <v>9031.44</v>
      </c>
      <c r="E32" s="250">
        <v>11521.619999999999</v>
      </c>
      <c r="F32" s="250">
        <v>9401.7000000000007</v>
      </c>
      <c r="G32" s="250"/>
      <c r="H32" s="250"/>
      <c r="I32" s="250"/>
      <c r="J32" s="250"/>
      <c r="K32" s="250"/>
      <c r="L32" s="250"/>
      <c r="M32" s="250"/>
      <c r="N32" s="250"/>
      <c r="O32" s="250"/>
      <c r="P32" s="250"/>
    </row>
    <row r="33" spans="1:16" x14ac:dyDescent="0.25">
      <c r="A33" s="6">
        <v>3</v>
      </c>
      <c r="B33" s="27" t="s">
        <v>6</v>
      </c>
      <c r="C33" s="28"/>
      <c r="D33" s="7">
        <v>3010.48</v>
      </c>
      <c r="E33" s="7">
        <v>3840.54</v>
      </c>
      <c r="F33" s="7">
        <v>3133.9</v>
      </c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247">
        <v>4</v>
      </c>
      <c r="B34" s="248" t="s">
        <v>7</v>
      </c>
      <c r="C34" s="249"/>
      <c r="D34" s="250">
        <v>3010.48</v>
      </c>
      <c r="E34" s="250">
        <v>3840.54</v>
      </c>
      <c r="F34" s="250">
        <v>3133.9</v>
      </c>
      <c r="G34" s="250"/>
      <c r="H34" s="250"/>
      <c r="I34" s="250"/>
      <c r="J34" s="250"/>
      <c r="K34" s="250"/>
      <c r="L34" s="250"/>
      <c r="M34" s="250"/>
      <c r="N34" s="250"/>
      <c r="O34" s="250"/>
      <c r="P34" s="250"/>
    </row>
    <row r="35" spans="1:16" x14ac:dyDescent="0.25">
      <c r="A35" s="6">
        <v>5</v>
      </c>
      <c r="B35" s="29" t="s">
        <v>8</v>
      </c>
      <c r="C35" s="28"/>
      <c r="D35" s="7">
        <v>3010.48</v>
      </c>
      <c r="E35" s="7">
        <v>3840.54</v>
      </c>
      <c r="F35" s="7">
        <v>3133.9</v>
      </c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247">
        <v>6</v>
      </c>
      <c r="B36" s="248" t="s">
        <v>9</v>
      </c>
      <c r="C36" s="249"/>
      <c r="D36" s="250">
        <v>7526.2</v>
      </c>
      <c r="E36" s="250">
        <v>9601.35</v>
      </c>
      <c r="F36" s="250">
        <v>3133.9</v>
      </c>
      <c r="G36" s="250">
        <v>4114</v>
      </c>
      <c r="H36" s="250"/>
      <c r="I36" s="250"/>
      <c r="J36" s="250"/>
      <c r="K36" s="250"/>
      <c r="L36" s="250"/>
      <c r="M36" s="250"/>
      <c r="N36" s="250"/>
      <c r="O36" s="250"/>
      <c r="P36" s="250"/>
    </row>
    <row r="37" spans="1:16" x14ac:dyDescent="0.25">
      <c r="A37" s="6">
        <v>7</v>
      </c>
      <c r="B37" s="27" t="s">
        <v>10</v>
      </c>
      <c r="C37" s="28"/>
      <c r="D37" s="7">
        <v>13547.16</v>
      </c>
      <c r="E37" s="7">
        <v>17282.43</v>
      </c>
      <c r="F37" s="7">
        <v>14102.55</v>
      </c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247">
        <v>8</v>
      </c>
      <c r="B38" s="248" t="s">
        <v>11</v>
      </c>
      <c r="C38" s="249">
        <v>3269.42</v>
      </c>
      <c r="D38" s="250">
        <v>3010.48</v>
      </c>
      <c r="E38" s="250">
        <v>3840.54</v>
      </c>
      <c r="F38" s="250">
        <v>3133.9</v>
      </c>
      <c r="G38" s="250"/>
      <c r="H38" s="250"/>
      <c r="I38" s="250"/>
      <c r="J38" s="250"/>
      <c r="K38" s="250"/>
      <c r="L38" s="250"/>
      <c r="M38" s="250"/>
      <c r="N38" s="250"/>
      <c r="O38" s="250"/>
      <c r="P38" s="250"/>
    </row>
    <row r="39" spans="1:16" x14ac:dyDescent="0.25">
      <c r="A39" s="6">
        <v>9</v>
      </c>
      <c r="B39" s="29" t="s">
        <v>12</v>
      </c>
      <c r="C39" s="28"/>
      <c r="D39" s="7">
        <v>4515.72</v>
      </c>
      <c r="E39" s="7">
        <v>5760.8099999999995</v>
      </c>
      <c r="F39" s="7">
        <v>4700.8500000000004</v>
      </c>
      <c r="G39" s="7">
        <v>6171</v>
      </c>
      <c r="H39" s="7"/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247">
        <v>10</v>
      </c>
      <c r="B40" s="248" t="s">
        <v>13</v>
      </c>
      <c r="C40" s="249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</row>
    <row r="41" spans="1:16" x14ac:dyDescent="0.25">
      <c r="A41" s="6">
        <v>11</v>
      </c>
      <c r="B41" s="27" t="s">
        <v>14</v>
      </c>
      <c r="C41" s="28"/>
      <c r="D41" s="7">
        <v>3010.48</v>
      </c>
      <c r="E41" s="7">
        <v>3840.54</v>
      </c>
      <c r="F41" s="7">
        <v>3133.9</v>
      </c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247">
        <v>12</v>
      </c>
      <c r="B42" s="248" t="s">
        <v>15</v>
      </c>
      <c r="C42" s="249"/>
      <c r="D42" s="250">
        <v>3010.48</v>
      </c>
      <c r="E42" s="250">
        <v>3840.54</v>
      </c>
      <c r="F42" s="250">
        <v>3133.9</v>
      </c>
      <c r="G42" s="250"/>
      <c r="H42" s="250"/>
      <c r="I42" s="250"/>
      <c r="J42" s="250"/>
      <c r="K42" s="250"/>
      <c r="L42" s="250"/>
      <c r="M42" s="250"/>
      <c r="N42" s="250"/>
      <c r="O42" s="250"/>
      <c r="P42" s="250"/>
    </row>
    <row r="43" spans="1:16" x14ac:dyDescent="0.25">
      <c r="A43" s="6">
        <v>13</v>
      </c>
      <c r="B43" s="2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47">
        <v>14</v>
      </c>
      <c r="B44" s="248"/>
      <c r="C44" s="249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</row>
    <row r="45" spans="1:16" x14ac:dyDescent="0.25">
      <c r="A45" s="6">
        <v>15</v>
      </c>
      <c r="B45" s="27"/>
      <c r="C45" s="2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47">
        <v>16</v>
      </c>
      <c r="B46" s="248"/>
      <c r="C46" s="249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</row>
    <row r="47" spans="1:16" x14ac:dyDescent="0.25">
      <c r="A47" s="6"/>
      <c r="B47" s="2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23">
        <v>1</v>
      </c>
      <c r="B48" s="224" t="s">
        <v>16</v>
      </c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</row>
    <row r="49" spans="1:19" x14ac:dyDescent="0.25">
      <c r="A49" s="6">
        <v>2</v>
      </c>
      <c r="B49" s="30" t="s">
        <v>17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9" ht="15.75" thickBot="1" x14ac:dyDescent="0.3">
      <c r="A50" s="223"/>
      <c r="B50" s="224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</row>
    <row r="51" spans="1:19" ht="15.75" thickBot="1" x14ac:dyDescent="0.3">
      <c r="B51" s="31"/>
      <c r="C51" s="251">
        <f>SUM(C31:C49)</f>
        <v>3269.42</v>
      </c>
      <c r="D51" s="252">
        <f>SUM(D31:D49)</f>
        <v>150524.00000000003</v>
      </c>
      <c r="E51" s="252">
        <f>SUM(E31:E49)</f>
        <v>192027.00000000006</v>
      </c>
      <c r="F51" s="252">
        <f t="shared" ref="F51:P51" si="0">SUM(F31:F49)</f>
        <v>151994.14999999997</v>
      </c>
      <c r="G51" s="252">
        <f t="shared" si="0"/>
        <v>10285</v>
      </c>
      <c r="H51" s="252">
        <f t="shared" si="0"/>
        <v>0</v>
      </c>
      <c r="I51" s="252">
        <f t="shared" si="0"/>
        <v>0</v>
      </c>
      <c r="J51" s="252">
        <f t="shared" si="0"/>
        <v>0</v>
      </c>
      <c r="K51" s="252">
        <f t="shared" si="0"/>
        <v>0</v>
      </c>
      <c r="L51" s="252">
        <f t="shared" si="0"/>
        <v>0</v>
      </c>
      <c r="M51" s="252">
        <f t="shared" si="0"/>
        <v>0</v>
      </c>
      <c r="N51" s="252">
        <f t="shared" si="0"/>
        <v>0</v>
      </c>
      <c r="O51" s="252">
        <f t="shared" si="0"/>
        <v>0</v>
      </c>
      <c r="P51" s="252">
        <f t="shared" si="0"/>
        <v>0</v>
      </c>
      <c r="Q51" s="253">
        <f>SUM(D51:P51)</f>
        <v>504830.15000000008</v>
      </c>
    </row>
    <row r="52" spans="1:19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1:19" ht="15.75" thickBot="1" x14ac:dyDescent="0.3">
      <c r="Q53" s="32"/>
    </row>
    <row r="54" spans="1:19" x14ac:dyDescent="0.25">
      <c r="B54" s="191" t="s">
        <v>23</v>
      </c>
      <c r="C54" s="272" t="s">
        <v>24</v>
      </c>
      <c r="D54" s="274" t="s">
        <v>25</v>
      </c>
      <c r="E54" s="272" t="s">
        <v>77</v>
      </c>
      <c r="F54" s="274" t="s">
        <v>78</v>
      </c>
      <c r="G54" s="33"/>
      <c r="H54" s="33"/>
      <c r="Q54" s="32"/>
      <c r="R54" s="32"/>
      <c r="S54" s="34"/>
    </row>
    <row r="55" spans="1:19" ht="15.75" thickBot="1" x14ac:dyDescent="0.3">
      <c r="B55" s="192" t="s">
        <v>20</v>
      </c>
      <c r="C55" s="273"/>
      <c r="D55" s="275"/>
      <c r="E55" s="273"/>
      <c r="F55" s="275"/>
      <c r="G55" s="32"/>
      <c r="H55" s="32"/>
      <c r="Q55" s="32"/>
      <c r="R55" s="32"/>
      <c r="S55" s="32"/>
    </row>
    <row r="56" spans="1:19" x14ac:dyDescent="0.25">
      <c r="B56" s="226" t="s">
        <v>26</v>
      </c>
      <c r="C56" s="227"/>
      <c r="D56" s="228"/>
      <c r="E56" s="227"/>
      <c r="F56" s="228"/>
    </row>
    <row r="57" spans="1:19" x14ac:dyDescent="0.25">
      <c r="B57" s="229" t="s">
        <v>17</v>
      </c>
      <c r="C57" s="230">
        <v>348000</v>
      </c>
      <c r="D57" s="228">
        <v>-348000</v>
      </c>
      <c r="E57" s="230"/>
      <c r="F57" s="228"/>
    </row>
    <row r="58" spans="1:19" x14ac:dyDescent="0.25">
      <c r="B58" s="229"/>
      <c r="C58" s="230"/>
      <c r="D58" s="228"/>
      <c r="E58" s="230"/>
      <c r="F58" s="228"/>
      <c r="G58" s="35"/>
      <c r="H58" s="35"/>
      <c r="Q58" s="36"/>
      <c r="R58" s="36"/>
      <c r="S58" s="37"/>
    </row>
    <row r="59" spans="1:19" x14ac:dyDescent="0.25">
      <c r="B59" s="229"/>
      <c r="C59" s="230"/>
      <c r="D59" s="228"/>
      <c r="E59" s="230"/>
      <c r="F59" s="228"/>
      <c r="G59" s="35"/>
      <c r="H59" s="35"/>
      <c r="Q59" s="36"/>
      <c r="R59" s="36"/>
      <c r="S59" s="37"/>
    </row>
    <row r="60" spans="1:19" x14ac:dyDescent="0.25">
      <c r="B60" s="14"/>
      <c r="C60" s="38"/>
      <c r="D60" s="39"/>
      <c r="E60" s="38"/>
      <c r="F60" s="39"/>
      <c r="G60" s="35"/>
      <c r="H60" s="35"/>
      <c r="Q60" s="36"/>
      <c r="R60" s="36"/>
      <c r="S60" s="37"/>
    </row>
    <row r="61" spans="1:19" ht="15.75" thickBot="1" x14ac:dyDescent="0.3">
      <c r="A61" s="40"/>
      <c r="B61" s="40"/>
      <c r="C61" s="40"/>
      <c r="D61" s="40"/>
      <c r="E61" s="41"/>
      <c r="F61" s="41"/>
      <c r="G61" s="41"/>
      <c r="H61" s="4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7"/>
    </row>
    <row r="62" spans="1:19" x14ac:dyDescent="0.25">
      <c r="E62" s="35"/>
      <c r="F62" s="35"/>
      <c r="G62" s="35"/>
      <c r="H62" s="35"/>
      <c r="Q62" s="36"/>
      <c r="R62" s="36"/>
      <c r="S62" s="37"/>
    </row>
    <row r="63" spans="1:19" x14ac:dyDescent="0.25">
      <c r="B63" s="14"/>
      <c r="C63" s="42"/>
      <c r="D63" s="43"/>
      <c r="E63" s="43"/>
      <c r="F63" s="43"/>
      <c r="G63" s="43"/>
      <c r="H63" s="42"/>
    </row>
    <row r="64" spans="1:19" x14ac:dyDescent="0.25">
      <c r="A64" s="44"/>
      <c r="B64" s="45" t="s">
        <v>27</v>
      </c>
      <c r="C64" s="46"/>
      <c r="D64" s="47"/>
      <c r="E64" s="47"/>
      <c r="F64" s="47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276" t="s">
        <v>28</v>
      </c>
    </row>
    <row r="65" spans="1:17" x14ac:dyDescent="0.25">
      <c r="A65" s="48"/>
      <c r="B65" s="49"/>
      <c r="C65" s="50"/>
      <c r="D65" s="51"/>
      <c r="E65" s="51"/>
      <c r="F65" s="51"/>
      <c r="G65" s="51"/>
      <c r="H65" s="50"/>
      <c r="I65" s="50"/>
      <c r="J65" s="50"/>
      <c r="K65" s="50"/>
      <c r="L65" s="50"/>
      <c r="M65" s="50"/>
      <c r="N65" s="50"/>
      <c r="O65" s="50"/>
      <c r="P65" s="50"/>
      <c r="Q65" s="277"/>
    </row>
    <row r="66" spans="1:17" x14ac:dyDescent="0.25">
      <c r="A66" s="13"/>
      <c r="B66" s="14"/>
      <c r="C66" s="52">
        <v>44769</v>
      </c>
      <c r="D66" s="52">
        <v>44797</v>
      </c>
      <c r="E66" s="52">
        <v>44830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3"/>
    </row>
    <row r="67" spans="1:17" x14ac:dyDescent="0.25">
      <c r="A67" s="13">
        <v>1</v>
      </c>
      <c r="B67" s="54" t="str">
        <f>B6</f>
        <v>BVNET  SA</v>
      </c>
      <c r="C67" s="55">
        <v>97840.6</v>
      </c>
      <c r="D67" s="56">
        <v>124817.55</v>
      </c>
      <c r="E67" s="56">
        <v>101851.75</v>
      </c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7">
        <f>SUM(C67:P67)</f>
        <v>324509.90000000002</v>
      </c>
    </row>
    <row r="68" spans="1:17" x14ac:dyDescent="0.25">
      <c r="A68" s="58"/>
      <c r="B68" s="59"/>
      <c r="C68" s="60">
        <v>44796</v>
      </c>
      <c r="D68" s="60">
        <v>44827</v>
      </c>
      <c r="E68" s="60">
        <v>44854</v>
      </c>
      <c r="F68" s="60"/>
      <c r="G68" s="60"/>
      <c r="H68" s="60"/>
      <c r="I68" s="60"/>
      <c r="J68" s="60"/>
      <c r="K68" s="60"/>
      <c r="L68" s="61"/>
      <c r="M68" s="61"/>
      <c r="N68" s="61"/>
      <c r="O68" s="61"/>
      <c r="P68" s="61"/>
      <c r="Q68" s="62"/>
    </row>
    <row r="69" spans="1:17" x14ac:dyDescent="0.25">
      <c r="A69" s="58">
        <v>2</v>
      </c>
      <c r="B69" s="63" t="str">
        <f>B7</f>
        <v>CATTANEO LUIS E. (VELOSTAR)</v>
      </c>
      <c r="C69" s="64">
        <v>9031.44</v>
      </c>
      <c r="D69" s="61">
        <v>11521.62</v>
      </c>
      <c r="E69" s="61">
        <v>9401.7000000000007</v>
      </c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5">
        <f>SUM(C69:P69)</f>
        <v>29954.760000000002</v>
      </c>
    </row>
    <row r="70" spans="1:17" x14ac:dyDescent="0.25">
      <c r="A70" s="13"/>
      <c r="B70" s="26"/>
      <c r="C70" s="66">
        <v>44767</v>
      </c>
      <c r="D70" s="66">
        <v>44796</v>
      </c>
      <c r="E70" s="66">
        <v>44830</v>
      </c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7"/>
    </row>
    <row r="71" spans="1:17" x14ac:dyDescent="0.25">
      <c r="A71" s="13">
        <v>3</v>
      </c>
      <c r="B71" s="68" t="str">
        <f>B8</f>
        <v xml:space="preserve">CELDA- COOPERATIVA DE SERVICIOS ELÉCTRICOS, OBRAS Y SERVICIOS PÚBLICOS, ASISTENCIALES Y CRÉDITO, VIVIENDA Y CONSUMO DE DARREGUEIRA LIMITADA </v>
      </c>
      <c r="C71" s="55">
        <v>3010.48</v>
      </c>
      <c r="D71" s="56">
        <v>3840.54</v>
      </c>
      <c r="E71" s="56">
        <v>3133.9</v>
      </c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7">
        <f>SUM(C71:P71)</f>
        <v>9984.92</v>
      </c>
    </row>
    <row r="72" spans="1:17" x14ac:dyDescent="0.25">
      <c r="A72" s="58"/>
      <c r="B72" s="59"/>
      <c r="C72" s="60">
        <v>44769</v>
      </c>
      <c r="D72" s="60">
        <v>44795</v>
      </c>
      <c r="E72" s="60">
        <v>44827</v>
      </c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2"/>
    </row>
    <row r="73" spans="1:17" x14ac:dyDescent="0.25">
      <c r="A73" s="58">
        <v>4</v>
      </c>
      <c r="B73" s="63" t="str">
        <f>B9</f>
        <v xml:space="preserve">COMPEL COMPUTACIÓN ELECTRÓNICA SRL </v>
      </c>
      <c r="C73" s="64">
        <v>3010.48</v>
      </c>
      <c r="D73" s="61">
        <v>3840.54</v>
      </c>
      <c r="E73" s="61">
        <v>3133.9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5">
        <f>SUM(C73:P73)</f>
        <v>9984.92</v>
      </c>
    </row>
    <row r="74" spans="1:17" x14ac:dyDescent="0.25">
      <c r="A74" s="13"/>
      <c r="B74" s="69"/>
      <c r="C74" s="66">
        <v>44763</v>
      </c>
      <c r="D74" s="66">
        <v>44826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7"/>
    </row>
    <row r="75" spans="1:17" x14ac:dyDescent="0.25">
      <c r="A75" s="13">
        <v>5</v>
      </c>
      <c r="B75" s="70" t="str">
        <f>B10</f>
        <v>COOP DE ELECTRICIDAD LTDA PEDRO LURO</v>
      </c>
      <c r="C75" s="55">
        <v>3010.48</v>
      </c>
      <c r="D75" s="56">
        <v>3133.9</v>
      </c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7">
        <f>SUM(C75:P75)</f>
        <v>6144.38</v>
      </c>
    </row>
    <row r="76" spans="1:17" x14ac:dyDescent="0.25">
      <c r="A76" s="58"/>
      <c r="B76" s="59"/>
      <c r="C76" s="60">
        <v>44763</v>
      </c>
      <c r="D76" s="60">
        <v>44782</v>
      </c>
      <c r="E76" s="60">
        <v>44817</v>
      </c>
      <c r="F76" s="60">
        <v>44851</v>
      </c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2"/>
    </row>
    <row r="77" spans="1:17" x14ac:dyDescent="0.25">
      <c r="A77" s="58">
        <v>6</v>
      </c>
      <c r="B77" s="63" t="str">
        <f>B11</f>
        <v>DESE TECHNOLOGIES ARGENTINA S.A.</v>
      </c>
      <c r="C77" s="64">
        <v>7526.2</v>
      </c>
      <c r="D77" s="61">
        <v>9601.35</v>
      </c>
      <c r="E77" s="61">
        <v>3133.9</v>
      </c>
      <c r="F77" s="61">
        <v>4114</v>
      </c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5">
        <f>SUM(C77:P77)</f>
        <v>24375.45</v>
      </c>
    </row>
    <row r="78" spans="1:17" x14ac:dyDescent="0.25">
      <c r="A78" s="13"/>
      <c r="B78" s="71"/>
      <c r="C78" s="66">
        <v>44768</v>
      </c>
      <c r="D78" s="66">
        <v>44791</v>
      </c>
      <c r="E78" s="66">
        <v>44823</v>
      </c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7"/>
    </row>
    <row r="79" spans="1:17" x14ac:dyDescent="0.25">
      <c r="A79" s="13">
        <v>7</v>
      </c>
      <c r="B79" s="70" t="str">
        <f>B12</f>
        <v>ETERNET SRL</v>
      </c>
      <c r="C79" s="55">
        <v>13547.16</v>
      </c>
      <c r="D79" s="56">
        <v>17282.43</v>
      </c>
      <c r="E79" s="56">
        <v>14102.55</v>
      </c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7">
        <f>SUM(C79:P79)</f>
        <v>44932.14</v>
      </c>
    </row>
    <row r="80" spans="1:17" x14ac:dyDescent="0.25">
      <c r="A80" s="58"/>
      <c r="B80" s="59"/>
      <c r="C80" s="60">
        <v>44847</v>
      </c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2"/>
    </row>
    <row r="81" spans="1:17" x14ac:dyDescent="0.25">
      <c r="A81" s="58">
        <v>8</v>
      </c>
      <c r="B81" s="63" t="str">
        <f>B13</f>
        <v xml:space="preserve">FERNANDO ALARCÓN </v>
      </c>
      <c r="C81" s="64">
        <v>10120.44</v>
      </c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5">
        <f>SUM(C81:P81)</f>
        <v>10120.44</v>
      </c>
    </row>
    <row r="82" spans="1:17" x14ac:dyDescent="0.25">
      <c r="A82" s="13"/>
      <c r="B82" s="29"/>
      <c r="C82" s="66">
        <v>44771</v>
      </c>
      <c r="D82" s="66">
        <v>44783</v>
      </c>
      <c r="E82" s="66">
        <v>44825</v>
      </c>
      <c r="F82" s="66">
        <v>44851</v>
      </c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7"/>
    </row>
    <row r="83" spans="1:17" x14ac:dyDescent="0.25">
      <c r="A83" s="13">
        <v>9</v>
      </c>
      <c r="B83" s="70" t="str">
        <f>B14</f>
        <v xml:space="preserve">LACALLE </v>
      </c>
      <c r="C83" s="55">
        <v>4515.72</v>
      </c>
      <c r="D83" s="56">
        <v>5760.81</v>
      </c>
      <c r="E83" s="56">
        <v>4700.8500000000004</v>
      </c>
      <c r="F83" s="56">
        <v>6171</v>
      </c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7">
        <f>SUM(C83:P83)</f>
        <v>21148.38</v>
      </c>
    </row>
    <row r="84" spans="1:17" x14ac:dyDescent="0.25">
      <c r="A84" s="58"/>
      <c r="B84" s="5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2"/>
    </row>
    <row r="85" spans="1:17" x14ac:dyDescent="0.25">
      <c r="A85" s="58">
        <v>10</v>
      </c>
      <c r="B85" s="63" t="str">
        <f>B15</f>
        <v xml:space="preserve">NODOCOOP FEDERACIÓN DE COOPERATIVAS LIMITADA  </v>
      </c>
      <c r="C85" s="64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5">
        <f>SUM(C85:P85)</f>
        <v>0</v>
      </c>
    </row>
    <row r="86" spans="1:17" x14ac:dyDescent="0.25">
      <c r="A86" s="13"/>
      <c r="B86" s="29"/>
      <c r="C86" s="66">
        <v>44769</v>
      </c>
      <c r="D86" s="66">
        <v>44797</v>
      </c>
      <c r="E86" s="66">
        <v>44830</v>
      </c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7"/>
    </row>
    <row r="87" spans="1:17" x14ac:dyDescent="0.25">
      <c r="A87" s="13">
        <v>11</v>
      </c>
      <c r="B87" s="70" t="str">
        <f>B16</f>
        <v>SILICA NETWORKS ARGENTINA SA</v>
      </c>
      <c r="C87" s="55">
        <v>3010.48</v>
      </c>
      <c r="D87" s="56">
        <v>3840.54</v>
      </c>
      <c r="E87" s="56">
        <v>3133.9</v>
      </c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7">
        <f>SUM(C87:P87)</f>
        <v>9984.92</v>
      </c>
    </row>
    <row r="88" spans="1:17" x14ac:dyDescent="0.25">
      <c r="A88" s="58"/>
      <c r="B88" s="59"/>
      <c r="C88" s="60">
        <v>44769</v>
      </c>
      <c r="D88" s="60">
        <v>44797</v>
      </c>
      <c r="E88" s="60">
        <v>44830</v>
      </c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2"/>
    </row>
    <row r="89" spans="1:17" x14ac:dyDescent="0.25">
      <c r="A89" s="58">
        <v>12</v>
      </c>
      <c r="B89" s="63" t="str">
        <f>B17</f>
        <v>VELOCOM ARGENTINA S.A</v>
      </c>
      <c r="C89" s="64">
        <v>3010.48</v>
      </c>
      <c r="D89" s="61">
        <v>3840.54</v>
      </c>
      <c r="E89" s="61">
        <v>3133.9</v>
      </c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5">
        <f>SUM(C89:P89)</f>
        <v>9984.92</v>
      </c>
    </row>
    <row r="90" spans="1:17" x14ac:dyDescent="0.25">
      <c r="A90" s="13"/>
      <c r="B90" s="29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7"/>
    </row>
    <row r="91" spans="1:17" x14ac:dyDescent="0.25">
      <c r="A91" s="13">
        <v>13</v>
      </c>
      <c r="B91" s="70"/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7">
        <f>SUM(C91:P91)</f>
        <v>0</v>
      </c>
    </row>
    <row r="92" spans="1:17" x14ac:dyDescent="0.25">
      <c r="A92" s="58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61"/>
      <c r="M92" s="61"/>
      <c r="N92" s="61"/>
      <c r="O92" s="61"/>
      <c r="P92" s="61"/>
      <c r="Q92" s="62"/>
    </row>
    <row r="93" spans="1:17" x14ac:dyDescent="0.25">
      <c r="A93" s="58">
        <v>14</v>
      </c>
      <c r="B93" s="63"/>
      <c r="C93" s="64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5">
        <f>SUM(C93:P93)</f>
        <v>0</v>
      </c>
    </row>
    <row r="94" spans="1:17" x14ac:dyDescent="0.25">
      <c r="A94" s="13"/>
      <c r="B94" s="29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7"/>
    </row>
    <row r="95" spans="1:17" x14ac:dyDescent="0.25">
      <c r="A95" s="13">
        <v>15</v>
      </c>
      <c r="B95" s="70"/>
      <c r="C95" s="55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7">
        <f>SUM(C95:P95)</f>
        <v>0</v>
      </c>
    </row>
    <row r="96" spans="1:17" x14ac:dyDescent="0.25">
      <c r="A96" s="5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1"/>
      <c r="M96" s="61"/>
      <c r="N96" s="61"/>
      <c r="O96" s="61"/>
      <c r="P96" s="61"/>
      <c r="Q96" s="62"/>
    </row>
    <row r="97" spans="1:21" x14ac:dyDescent="0.25">
      <c r="A97" s="58">
        <v>16</v>
      </c>
      <c r="B97" s="63"/>
      <c r="C97" s="64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5">
        <f>SUM(C97:P97)</f>
        <v>0</v>
      </c>
    </row>
    <row r="98" spans="1:21" x14ac:dyDescent="0.25">
      <c r="A98" s="13"/>
      <c r="B98" s="29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7"/>
    </row>
    <row r="99" spans="1:21" x14ac:dyDescent="0.25">
      <c r="A99" s="13"/>
      <c r="B99" s="70"/>
      <c r="C99" s="55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7">
        <f>SUM(C99:P99)</f>
        <v>0</v>
      </c>
    </row>
    <row r="100" spans="1:21" x14ac:dyDescent="0.25">
      <c r="A100" s="231"/>
      <c r="B100" s="232"/>
      <c r="C100" s="233"/>
      <c r="D100" s="233"/>
      <c r="E100" s="233"/>
      <c r="F100" s="233"/>
      <c r="G100" s="233"/>
      <c r="H100" s="233"/>
      <c r="I100" s="233"/>
      <c r="J100" s="233"/>
      <c r="K100" s="233"/>
      <c r="L100" s="234"/>
      <c r="M100" s="234"/>
      <c r="N100" s="234"/>
      <c r="O100" s="234"/>
      <c r="P100" s="234"/>
      <c r="Q100" s="235"/>
    </row>
    <row r="101" spans="1:21" x14ac:dyDescent="0.25">
      <c r="A101" s="231">
        <v>1</v>
      </c>
      <c r="B101" s="236" t="str">
        <f>B48</f>
        <v>FUNDACION DEL SUR PARA EL DESARROLLO TECN (FUNDASUR)</v>
      </c>
      <c r="C101" s="237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9">
        <f>SUM(C101:P101)</f>
        <v>0</v>
      </c>
      <c r="U101" s="32"/>
    </row>
    <row r="102" spans="1:21" x14ac:dyDescent="0.25">
      <c r="A102" s="13"/>
      <c r="B102" s="30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7"/>
    </row>
    <row r="103" spans="1:21" x14ac:dyDescent="0.25">
      <c r="A103" s="13">
        <v>2</v>
      </c>
      <c r="B103" s="72" t="str">
        <f>B49</f>
        <v>UNIVERSIDAD NACIONAL DEL SUR (UNS)</v>
      </c>
      <c r="C103" s="55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7">
        <f>SUM(C103:P103)</f>
        <v>0</v>
      </c>
    </row>
    <row r="104" spans="1:21" x14ac:dyDescent="0.25">
      <c r="A104" s="231"/>
      <c r="B104" s="232"/>
      <c r="C104" s="233"/>
      <c r="D104" s="233"/>
      <c r="E104" s="233"/>
      <c r="F104" s="233"/>
      <c r="G104" s="233"/>
      <c r="H104" s="233"/>
      <c r="I104" s="233"/>
      <c r="J104" s="233"/>
      <c r="K104" s="233"/>
      <c r="L104" s="234"/>
      <c r="M104" s="234"/>
      <c r="N104" s="234"/>
      <c r="O104" s="234"/>
      <c r="P104" s="234"/>
      <c r="Q104" s="235"/>
    </row>
    <row r="105" spans="1:21" ht="15.75" thickBot="1" x14ac:dyDescent="0.3">
      <c r="A105" s="231"/>
      <c r="B105" s="236"/>
      <c r="C105" s="237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9">
        <f>SUM(C105:P105)</f>
        <v>0</v>
      </c>
      <c r="U105" s="32"/>
    </row>
    <row r="106" spans="1:21" ht="15.75" thickBot="1" x14ac:dyDescent="0.3">
      <c r="A106" s="13"/>
      <c r="B106" s="29"/>
      <c r="C106" s="4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34" t="s">
        <v>29</v>
      </c>
      <c r="Q106" s="74">
        <f>SUM(Q66:Q103)</f>
        <v>501125.13</v>
      </c>
      <c r="R106">
        <f>Gráfico!B19</f>
        <v>501125.13000000006</v>
      </c>
      <c r="S106" s="190">
        <f>Q106-R106</f>
        <v>0</v>
      </c>
    </row>
  </sheetData>
  <sortState xmlns:xlrd2="http://schemas.microsoft.com/office/spreadsheetml/2017/richdata2" ref="H6:H17">
    <sortCondition ref="H6:H17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ignoredErrors>
    <ignoredError sqref="B67 B69 B73 B77 B81 B85 B89 B101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86"/>
  <sheetViews>
    <sheetView tabSelected="1" workbookViewId="0">
      <pane ySplit="1" topLeftCell="A49" activePane="bottomLeft" state="frozen"/>
      <selection pane="bottomLeft" activeCell="C58" sqref="C58"/>
    </sheetView>
  </sheetViews>
  <sheetFormatPr baseColWidth="10" defaultColWidth="11.42578125" defaultRowHeight="15" customHeight="1" x14ac:dyDescent="0.25"/>
  <cols>
    <col min="1" max="1" width="12.42578125" style="158" bestFit="1" customWidth="1"/>
    <col min="2" max="2" width="45.5703125" style="156" customWidth="1"/>
    <col min="3" max="3" width="16.7109375" style="157" customWidth="1"/>
    <col min="4" max="4" width="14.7109375" style="157" bestFit="1" customWidth="1"/>
    <col min="5" max="5" width="15.28515625" style="159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75" t="s">
        <v>30</v>
      </c>
      <c r="B1" s="76" t="s">
        <v>20</v>
      </c>
      <c r="C1" s="77" t="s">
        <v>31</v>
      </c>
      <c r="D1" s="78" t="s">
        <v>32</v>
      </c>
      <c r="E1" s="79" t="s">
        <v>33</v>
      </c>
      <c r="F1" s="80"/>
      <c r="G1" s="81" t="s">
        <v>34</v>
      </c>
      <c r="H1" s="82" t="s">
        <v>32</v>
      </c>
      <c r="I1" s="83" t="s">
        <v>34</v>
      </c>
      <c r="J1" s="84" t="s">
        <v>32</v>
      </c>
      <c r="K1" s="203" t="s">
        <v>34</v>
      </c>
      <c r="L1" s="204" t="s">
        <v>32</v>
      </c>
      <c r="M1" s="205" t="s">
        <v>34</v>
      </c>
      <c r="N1" s="206" t="s">
        <v>32</v>
      </c>
    </row>
    <row r="2" spans="1:28" ht="15" customHeight="1" x14ac:dyDescent="0.3">
      <c r="A2" s="85" t="s">
        <v>81</v>
      </c>
      <c r="B2" s="86"/>
      <c r="C2" s="87">
        <v>173341.02729329234</v>
      </c>
      <c r="D2" s="88"/>
      <c r="E2" s="87">
        <f>SUM(C2:D2)</f>
        <v>173341.02729329234</v>
      </c>
      <c r="F2" s="80"/>
      <c r="G2" s="89">
        <v>0</v>
      </c>
      <c r="H2" s="90"/>
      <c r="I2" s="91">
        <v>0</v>
      </c>
      <c r="J2" s="92"/>
      <c r="K2" s="93">
        <v>3004</v>
      </c>
      <c r="L2" s="94"/>
      <c r="M2" s="89">
        <v>423773.06</v>
      </c>
      <c r="N2" s="95"/>
      <c r="O2">
        <v>300000</v>
      </c>
      <c r="P2" s="190">
        <f>O2-M2</f>
        <v>-123773.06</v>
      </c>
    </row>
    <row r="3" spans="1:28" s="14" customFormat="1" ht="15" customHeight="1" x14ac:dyDescent="0.35">
      <c r="A3" s="96"/>
      <c r="B3" s="96"/>
      <c r="C3" s="97"/>
      <c r="D3" s="98"/>
      <c r="E3" s="99"/>
      <c r="F3" s="80"/>
      <c r="G3" s="100"/>
      <c r="H3" s="101"/>
      <c r="I3" s="102"/>
      <c r="J3" s="103"/>
      <c r="K3" s="104"/>
      <c r="L3" s="105"/>
      <c r="M3" s="100"/>
      <c r="N3" s="106"/>
    </row>
    <row r="4" spans="1:28" s="14" customFormat="1" ht="15" customHeight="1" x14ac:dyDescent="0.3">
      <c r="A4" s="125"/>
      <c r="B4" s="195" t="s">
        <v>79</v>
      </c>
      <c r="C4" s="122"/>
      <c r="D4" s="123">
        <v>43900</v>
      </c>
      <c r="E4" s="265">
        <f>E2+C4-D4</f>
        <v>129441.02729329234</v>
      </c>
      <c r="F4"/>
      <c r="G4" s="108"/>
      <c r="H4" s="109"/>
      <c r="I4" s="110"/>
      <c r="J4" s="111"/>
      <c r="K4" s="112"/>
      <c r="L4" s="113"/>
      <c r="M4" s="207"/>
      <c r="N4" s="208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25"/>
      <c r="B5" s="195" t="s">
        <v>80</v>
      </c>
      <c r="C5" s="122"/>
      <c r="D5" s="123">
        <v>80500</v>
      </c>
      <c r="E5" s="265">
        <f t="shared" ref="E5:E8" si="0">E4+C5-D5</f>
        <v>48941.02729329234</v>
      </c>
      <c r="F5"/>
      <c r="G5" s="108"/>
      <c r="H5" s="114"/>
      <c r="I5" s="110"/>
      <c r="J5" s="115"/>
      <c r="K5" s="116"/>
      <c r="L5" s="113"/>
      <c r="M5" s="207"/>
      <c r="N5" s="208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25"/>
      <c r="B6" s="195" t="s">
        <v>35</v>
      </c>
      <c r="C6" s="122"/>
      <c r="D6" s="123">
        <v>4830</v>
      </c>
      <c r="E6" s="265">
        <f t="shared" si="0"/>
        <v>44111.02729329234</v>
      </c>
      <c r="F6"/>
      <c r="G6" s="108"/>
      <c r="H6" s="114"/>
      <c r="I6" s="110"/>
      <c r="J6" s="111"/>
      <c r="K6" s="116"/>
      <c r="L6" s="113"/>
      <c r="M6" s="207"/>
      <c r="N6" s="208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262">
        <v>44763</v>
      </c>
      <c r="B7" s="263" t="s">
        <v>84</v>
      </c>
      <c r="C7" s="264">
        <v>3010.48</v>
      </c>
      <c r="D7" s="264"/>
      <c r="E7" s="265">
        <f t="shared" si="0"/>
        <v>47121.507293292343</v>
      </c>
      <c r="F7"/>
      <c r="G7" s="108"/>
      <c r="H7" s="114"/>
      <c r="I7" s="110"/>
      <c r="J7" s="111"/>
      <c r="K7" s="116"/>
      <c r="L7" s="113"/>
      <c r="M7" s="207"/>
      <c r="N7" s="208"/>
      <c r="O7"/>
      <c r="P7"/>
      <c r="Q7"/>
      <c r="R7"/>
      <c r="S7"/>
      <c r="T7"/>
      <c r="U7"/>
      <c r="V7"/>
    </row>
    <row r="8" spans="1:28" s="14" customFormat="1" ht="15" customHeight="1" x14ac:dyDescent="0.3">
      <c r="A8" s="262">
        <v>44763</v>
      </c>
      <c r="B8" s="263" t="s">
        <v>36</v>
      </c>
      <c r="C8" s="264">
        <v>7526.2</v>
      </c>
      <c r="D8" s="264"/>
      <c r="E8" s="265">
        <f t="shared" si="0"/>
        <v>54647.70729329234</v>
      </c>
      <c r="F8"/>
      <c r="G8" s="108"/>
      <c r="H8" s="114"/>
      <c r="I8" s="110"/>
      <c r="J8" s="111"/>
      <c r="K8" s="116"/>
      <c r="L8" s="113"/>
      <c r="M8" s="207"/>
      <c r="N8" s="208"/>
      <c r="O8"/>
      <c r="P8"/>
      <c r="Q8"/>
      <c r="R8"/>
      <c r="S8"/>
      <c r="T8"/>
      <c r="U8"/>
      <c r="V8"/>
    </row>
    <row r="9" spans="1:28" s="14" customFormat="1" ht="15" customHeight="1" x14ac:dyDescent="0.3">
      <c r="A9" s="262">
        <v>44767</v>
      </c>
      <c r="B9" s="263" t="s">
        <v>38</v>
      </c>
      <c r="C9" s="264">
        <v>3010.48</v>
      </c>
      <c r="D9" s="264"/>
      <c r="E9" s="265">
        <f t="shared" ref="E9:E72" si="1">E8+C9-D9</f>
        <v>57658.187293292343</v>
      </c>
      <c r="F9"/>
      <c r="G9" s="108"/>
      <c r="H9" s="114"/>
      <c r="I9" s="110"/>
      <c r="J9" s="111"/>
      <c r="K9" s="116"/>
      <c r="L9" s="113"/>
      <c r="M9" s="207"/>
      <c r="N9" s="208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262">
        <v>44768</v>
      </c>
      <c r="B10" s="263" t="s">
        <v>44</v>
      </c>
      <c r="C10" s="264">
        <v>13547.16</v>
      </c>
      <c r="D10" s="264"/>
      <c r="E10" s="265">
        <f t="shared" si="1"/>
        <v>71205.347293292347</v>
      </c>
      <c r="F10"/>
      <c r="G10" s="108"/>
      <c r="H10" s="114"/>
      <c r="I10" s="110"/>
      <c r="J10" s="111"/>
      <c r="K10" s="116"/>
      <c r="L10" s="113"/>
      <c r="M10" s="207"/>
      <c r="N10" s="208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262">
        <v>44769</v>
      </c>
      <c r="B11" s="263" t="s">
        <v>39</v>
      </c>
      <c r="C11" s="264">
        <v>97840.6</v>
      </c>
      <c r="D11" s="264"/>
      <c r="E11" s="265">
        <f t="shared" si="1"/>
        <v>169045.94729329235</v>
      </c>
      <c r="F11"/>
      <c r="G11" s="108"/>
      <c r="H11" s="114"/>
      <c r="I11" s="110"/>
      <c r="J11" s="111"/>
      <c r="K11" s="116"/>
      <c r="L11" s="113"/>
      <c r="M11" s="207"/>
      <c r="N11" s="208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262">
        <v>44769</v>
      </c>
      <c r="B12" s="263" t="s">
        <v>43</v>
      </c>
      <c r="C12" s="264">
        <v>3010.48</v>
      </c>
      <c r="D12" s="264"/>
      <c r="E12" s="265">
        <f t="shared" si="1"/>
        <v>172056.42729329236</v>
      </c>
      <c r="F12"/>
      <c r="G12" s="108"/>
      <c r="H12" s="114"/>
      <c r="I12" s="110"/>
      <c r="J12" s="111"/>
      <c r="K12" s="116"/>
      <c r="L12" s="113"/>
      <c r="M12" s="207"/>
      <c r="N12" s="208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262">
        <v>44769</v>
      </c>
      <c r="B13" s="263" t="s">
        <v>42</v>
      </c>
      <c r="C13" s="264">
        <v>3010.48</v>
      </c>
      <c r="D13" s="264"/>
      <c r="E13" s="265">
        <f t="shared" si="1"/>
        <v>175066.90729329237</v>
      </c>
      <c r="F13"/>
      <c r="G13" s="108"/>
      <c r="H13" s="114"/>
      <c r="I13" s="110"/>
      <c r="J13" s="111"/>
      <c r="K13" s="116"/>
      <c r="L13" s="113"/>
      <c r="M13" s="207"/>
      <c r="N13" s="208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262">
        <v>44769</v>
      </c>
      <c r="B14" s="263" t="s">
        <v>41</v>
      </c>
      <c r="C14" s="264">
        <v>3010.48</v>
      </c>
      <c r="D14" s="264"/>
      <c r="E14" s="265">
        <f t="shared" si="1"/>
        <v>178077.38729329238</v>
      </c>
      <c r="F14"/>
      <c r="G14" s="108"/>
      <c r="H14" s="114"/>
      <c r="I14" s="110"/>
      <c r="J14" s="111"/>
      <c r="K14" s="116"/>
      <c r="L14" s="113"/>
      <c r="M14" s="207"/>
      <c r="N14" s="208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262">
        <v>44771</v>
      </c>
      <c r="B15" s="263" t="s">
        <v>37</v>
      </c>
      <c r="C15" s="264">
        <v>4515.72</v>
      </c>
      <c r="D15" s="264"/>
      <c r="E15" s="265">
        <f t="shared" si="1"/>
        <v>182593.10729329239</v>
      </c>
      <c r="F15"/>
      <c r="G15" s="108"/>
      <c r="H15" s="114"/>
      <c r="I15" s="110"/>
      <c r="J15" s="111"/>
      <c r="K15" s="116"/>
      <c r="L15" s="113"/>
      <c r="M15" s="207"/>
      <c r="N15" s="208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25"/>
      <c r="B16" s="14" t="s">
        <v>85</v>
      </c>
      <c r="C16" s="126"/>
      <c r="D16" s="126">
        <v>26124</v>
      </c>
      <c r="E16" s="265">
        <f t="shared" si="1"/>
        <v>156469.10729329239</v>
      </c>
      <c r="G16" s="108"/>
      <c r="H16" s="114"/>
      <c r="I16" s="110"/>
      <c r="J16" s="111"/>
      <c r="K16" s="116"/>
      <c r="L16" s="113"/>
      <c r="M16" s="207"/>
      <c r="N16" s="208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25"/>
      <c r="B17" s="266" t="s">
        <v>86</v>
      </c>
      <c r="C17" s="267">
        <v>4592.28</v>
      </c>
      <c r="D17" s="123"/>
      <c r="E17" s="265">
        <f t="shared" si="1"/>
        <v>161061.38729329238</v>
      </c>
      <c r="G17" s="108"/>
      <c r="H17" s="114"/>
      <c r="I17" s="110"/>
      <c r="J17" s="111"/>
      <c r="K17" s="116"/>
      <c r="L17" s="113"/>
      <c r="M17" s="207"/>
      <c r="N17" s="208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25"/>
      <c r="B18" s="266" t="s">
        <v>87</v>
      </c>
      <c r="C18" s="267">
        <f>72.17*106</f>
        <v>7650.02</v>
      </c>
      <c r="D18" s="123"/>
      <c r="E18" s="268">
        <f t="shared" si="1"/>
        <v>168711.40729329237</v>
      </c>
      <c r="G18" s="108"/>
      <c r="H18" s="114"/>
      <c r="I18" s="110"/>
      <c r="J18" s="111"/>
      <c r="K18" s="116"/>
      <c r="L18" s="113"/>
      <c r="M18" s="207"/>
      <c r="N18" s="208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25"/>
      <c r="B19" s="195" t="s">
        <v>88</v>
      </c>
      <c r="C19" s="122"/>
      <c r="D19" s="123">
        <v>54400</v>
      </c>
      <c r="E19" s="265">
        <f t="shared" si="1"/>
        <v>114311.40729329237</v>
      </c>
      <c r="G19" s="108"/>
      <c r="H19" s="114"/>
      <c r="I19" s="110"/>
      <c r="J19" s="111"/>
      <c r="K19" s="116"/>
      <c r="L19" s="113"/>
      <c r="M19" s="207"/>
      <c r="N19" s="208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25"/>
      <c r="B20" s="195" t="s">
        <v>89</v>
      </c>
      <c r="C20" s="122"/>
      <c r="D20" s="123">
        <v>104300</v>
      </c>
      <c r="E20" s="265">
        <f t="shared" si="1"/>
        <v>10011.407293292374</v>
      </c>
      <c r="G20" s="108"/>
      <c r="H20" s="114"/>
      <c r="I20" s="110"/>
      <c r="J20" s="111"/>
      <c r="K20" s="116"/>
      <c r="L20" s="113"/>
      <c r="M20" s="207"/>
      <c r="N20" s="208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25"/>
      <c r="B21" s="195" t="s">
        <v>35</v>
      </c>
      <c r="C21" s="122"/>
      <c r="D21" s="123">
        <v>6258</v>
      </c>
      <c r="E21" s="265">
        <f t="shared" si="1"/>
        <v>3753.4072932923737</v>
      </c>
      <c r="G21" s="108"/>
      <c r="H21" s="114"/>
      <c r="I21" s="110"/>
      <c r="J21" s="111"/>
      <c r="K21" s="116"/>
      <c r="L21" s="113"/>
      <c r="M21" s="207"/>
      <c r="N21" s="208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269"/>
      <c r="B22" s="270" t="s">
        <v>45</v>
      </c>
      <c r="C22" s="271"/>
      <c r="D22" s="271"/>
      <c r="E22" s="265">
        <f t="shared" si="1"/>
        <v>3753.4072932923737</v>
      </c>
      <c r="G22" s="108"/>
      <c r="H22" s="114"/>
      <c r="I22" s="110"/>
      <c r="J22" s="111"/>
      <c r="K22" s="116"/>
      <c r="L22" s="113"/>
      <c r="M22" s="207">
        <v>20317.89</v>
      </c>
      <c r="N22" s="208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262">
        <v>44782</v>
      </c>
      <c r="B23" s="263" t="s">
        <v>36</v>
      </c>
      <c r="C23" s="264">
        <v>9601.35</v>
      </c>
      <c r="D23" s="264"/>
      <c r="E23" s="265">
        <f t="shared" si="1"/>
        <v>13354.757293292374</v>
      </c>
      <c r="G23" s="108"/>
      <c r="H23" s="114"/>
      <c r="I23" s="110"/>
      <c r="J23" s="111"/>
      <c r="K23" s="116"/>
      <c r="L23" s="113"/>
      <c r="M23" s="207"/>
      <c r="N23" s="208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262">
        <v>44783</v>
      </c>
      <c r="B24" s="263" t="s">
        <v>37</v>
      </c>
      <c r="C24" s="264">
        <v>5760.81</v>
      </c>
      <c r="D24" s="264"/>
      <c r="E24" s="265">
        <f t="shared" si="1"/>
        <v>19115.567293292374</v>
      </c>
      <c r="G24" s="108"/>
      <c r="H24" s="114"/>
      <c r="I24" s="110"/>
      <c r="J24" s="111"/>
      <c r="K24" s="116"/>
      <c r="L24" s="113"/>
      <c r="M24" s="207"/>
      <c r="N24" s="208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262">
        <v>44791</v>
      </c>
      <c r="B25" s="263" t="s">
        <v>44</v>
      </c>
      <c r="C25" s="264">
        <v>17282.43</v>
      </c>
      <c r="D25" s="264"/>
      <c r="E25" s="265">
        <f t="shared" si="1"/>
        <v>36397.99729329237</v>
      </c>
      <c r="G25" s="108"/>
      <c r="H25" s="114"/>
      <c r="I25" s="110"/>
      <c r="J25" s="111"/>
      <c r="K25" s="116"/>
      <c r="L25" s="113"/>
      <c r="M25" s="207"/>
      <c r="N25" s="208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262">
        <v>44795</v>
      </c>
      <c r="B26" s="263" t="s">
        <v>43</v>
      </c>
      <c r="C26" s="264">
        <v>3840.54</v>
      </c>
      <c r="D26" s="264"/>
      <c r="E26" s="265">
        <f t="shared" si="1"/>
        <v>40238.537293292371</v>
      </c>
      <c r="G26" s="108"/>
      <c r="H26" s="114"/>
      <c r="I26" s="110"/>
      <c r="J26" s="111"/>
      <c r="K26" s="116"/>
      <c r="L26" s="113"/>
      <c r="M26" s="207"/>
      <c r="N26" s="208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262">
        <v>44796</v>
      </c>
      <c r="B27" s="263" t="s">
        <v>46</v>
      </c>
      <c r="C27" s="264">
        <v>9031.44</v>
      </c>
      <c r="D27" s="264"/>
      <c r="E27" s="265">
        <f t="shared" si="1"/>
        <v>49269.977293292373</v>
      </c>
      <c r="F27"/>
      <c r="G27" s="108"/>
      <c r="H27" s="114"/>
      <c r="I27" s="110"/>
      <c r="J27" s="111"/>
      <c r="K27" s="116"/>
      <c r="L27" s="113"/>
      <c r="M27" s="207"/>
      <c r="N27" s="208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262">
        <v>44796</v>
      </c>
      <c r="B28" s="263" t="s">
        <v>38</v>
      </c>
      <c r="C28" s="264">
        <v>3840.54</v>
      </c>
      <c r="D28" s="264"/>
      <c r="E28" s="265">
        <f t="shared" si="1"/>
        <v>53110.517293292374</v>
      </c>
      <c r="F28"/>
      <c r="G28" s="108"/>
      <c r="H28" s="114"/>
      <c r="I28" s="110"/>
      <c r="J28" s="111"/>
      <c r="K28" s="116"/>
      <c r="L28" s="113"/>
      <c r="M28" s="207"/>
      <c r="N28" s="208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262">
        <v>44797</v>
      </c>
      <c r="B29" s="263" t="s">
        <v>39</v>
      </c>
      <c r="C29" s="264">
        <v>124817.55</v>
      </c>
      <c r="D29" s="264"/>
      <c r="E29" s="265">
        <f t="shared" si="1"/>
        <v>177928.06729329238</v>
      </c>
      <c r="F29"/>
      <c r="G29" s="108"/>
      <c r="H29" s="114"/>
      <c r="I29" s="110"/>
      <c r="J29" s="111"/>
      <c r="K29" s="116"/>
      <c r="L29" s="113"/>
      <c r="M29" s="207"/>
      <c r="N29" s="208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262">
        <v>44797</v>
      </c>
      <c r="B30" s="263" t="s">
        <v>42</v>
      </c>
      <c r="C30" s="264">
        <v>3840.54</v>
      </c>
      <c r="D30" s="264"/>
      <c r="E30" s="265">
        <f t="shared" si="1"/>
        <v>181768.60729329239</v>
      </c>
      <c r="F30"/>
      <c r="G30" s="108"/>
      <c r="H30" s="114"/>
      <c r="I30" s="110"/>
      <c r="J30" s="111"/>
      <c r="K30" s="116"/>
      <c r="L30" s="113"/>
      <c r="M30" s="207"/>
      <c r="N30" s="208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262">
        <v>44797</v>
      </c>
      <c r="B31" s="263" t="s">
        <v>41</v>
      </c>
      <c r="C31" s="264">
        <v>3840.54</v>
      </c>
      <c r="D31" s="264"/>
      <c r="E31" s="265">
        <f t="shared" si="1"/>
        <v>185609.14729329239</v>
      </c>
      <c r="F31"/>
      <c r="G31" s="108"/>
      <c r="H31" s="114"/>
      <c r="I31" s="110"/>
      <c r="J31" s="111"/>
      <c r="K31" s="116"/>
      <c r="L31" s="113"/>
      <c r="M31" s="207"/>
      <c r="N31" s="208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125"/>
      <c r="B32" s="14" t="s">
        <v>90</v>
      </c>
      <c r="C32" s="126"/>
      <c r="D32" s="126">
        <v>33327</v>
      </c>
      <c r="E32" s="265">
        <f t="shared" si="1"/>
        <v>152282.14729329239</v>
      </c>
      <c r="F32"/>
      <c r="G32" s="108"/>
      <c r="H32" s="114"/>
      <c r="I32" s="110"/>
      <c r="J32" s="111"/>
      <c r="K32" s="116"/>
      <c r="L32" s="113"/>
      <c r="M32" s="207"/>
      <c r="N32" s="208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125"/>
      <c r="B33" s="266" t="s">
        <v>91</v>
      </c>
      <c r="C33" s="267">
        <v>4592.28</v>
      </c>
      <c r="D33" s="123"/>
      <c r="E33" s="265">
        <f t="shared" si="1"/>
        <v>156874.42729329239</v>
      </c>
      <c r="F33"/>
      <c r="G33" s="108"/>
      <c r="H33" s="114"/>
      <c r="I33" s="110"/>
      <c r="J33" s="111"/>
      <c r="K33" s="116"/>
      <c r="L33" s="113"/>
      <c r="M33" s="207"/>
      <c r="N33" s="208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125"/>
      <c r="B34" s="266" t="s">
        <v>92</v>
      </c>
      <c r="C34" s="267">
        <f>64.25*106</f>
        <v>6810.5</v>
      </c>
      <c r="D34" s="123"/>
      <c r="E34" s="268">
        <f t="shared" si="1"/>
        <v>163684.92729329239</v>
      </c>
      <c r="F34"/>
      <c r="G34" s="108"/>
      <c r="H34" s="114"/>
      <c r="I34" s="110"/>
      <c r="J34" s="111"/>
      <c r="K34" s="116"/>
      <c r="L34" s="113"/>
      <c r="M34" s="207"/>
      <c r="N34" s="208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269"/>
      <c r="B35" s="270" t="s">
        <v>45</v>
      </c>
      <c r="C35" s="271"/>
      <c r="D35" s="271"/>
      <c r="E35" s="265">
        <f t="shared" si="1"/>
        <v>163684.92729329239</v>
      </c>
      <c r="F35"/>
      <c r="G35" s="108"/>
      <c r="H35" s="114"/>
      <c r="I35" s="110"/>
      <c r="J35" s="111"/>
      <c r="K35" s="116"/>
      <c r="L35" s="113"/>
      <c r="M35" s="207">
        <v>22995.39</v>
      </c>
      <c r="N35" s="208"/>
      <c r="O35"/>
      <c r="P35"/>
      <c r="Q35"/>
      <c r="R35"/>
      <c r="S35"/>
      <c r="T35"/>
      <c r="U35"/>
      <c r="V35"/>
    </row>
    <row r="36" spans="1:22" s="14" customFormat="1" ht="15" customHeight="1" x14ac:dyDescent="0.3">
      <c r="A36" s="125"/>
      <c r="B36" s="195" t="s">
        <v>93</v>
      </c>
      <c r="C36" s="122"/>
      <c r="D36" s="123">
        <v>45687</v>
      </c>
      <c r="E36" s="265">
        <f t="shared" si="1"/>
        <v>117997.92729329239</v>
      </c>
      <c r="F36"/>
      <c r="G36" s="108"/>
      <c r="H36" s="114"/>
      <c r="I36" s="110"/>
      <c r="J36" s="111"/>
      <c r="K36" s="116"/>
      <c r="L36" s="113"/>
      <c r="M36" s="207"/>
      <c r="N36" s="208"/>
      <c r="O36"/>
      <c r="P36"/>
      <c r="Q36"/>
      <c r="R36"/>
      <c r="S36"/>
      <c r="T36"/>
      <c r="U36"/>
      <c r="V36"/>
    </row>
    <row r="37" spans="1:22" s="14" customFormat="1" ht="15" customHeight="1" x14ac:dyDescent="0.3">
      <c r="A37" s="125"/>
      <c r="B37" s="195" t="s">
        <v>94</v>
      </c>
      <c r="C37" s="122"/>
      <c r="D37" s="123">
        <v>79928</v>
      </c>
      <c r="E37" s="265">
        <f t="shared" si="1"/>
        <v>38069.927293292392</v>
      </c>
      <c r="F37"/>
      <c r="G37" s="108"/>
      <c r="H37" s="114"/>
      <c r="I37" s="110"/>
      <c r="J37" s="111"/>
      <c r="K37" s="116"/>
      <c r="L37" s="113"/>
      <c r="M37" s="207"/>
      <c r="N37" s="208"/>
      <c r="O37"/>
      <c r="P37"/>
      <c r="Q37"/>
      <c r="R37"/>
      <c r="S37"/>
      <c r="T37"/>
      <c r="U37"/>
      <c r="V37"/>
    </row>
    <row r="38" spans="1:22" s="14" customFormat="1" ht="15" customHeight="1" x14ac:dyDescent="0.3">
      <c r="A38" s="125"/>
      <c r="B38" s="195" t="s">
        <v>35</v>
      </c>
      <c r="C38" s="122"/>
      <c r="D38" s="123">
        <v>4944</v>
      </c>
      <c r="E38" s="265">
        <f t="shared" si="1"/>
        <v>33125.927293292392</v>
      </c>
      <c r="F38"/>
      <c r="G38" s="108"/>
      <c r="H38" s="114"/>
      <c r="I38" s="110"/>
      <c r="J38" s="111"/>
      <c r="K38" s="116"/>
      <c r="L38" s="113"/>
      <c r="M38" s="207"/>
      <c r="N38" s="208"/>
      <c r="O38"/>
      <c r="P38"/>
      <c r="Q38"/>
      <c r="R38"/>
      <c r="S38"/>
      <c r="T38"/>
      <c r="U38"/>
      <c r="V38"/>
    </row>
    <row r="39" spans="1:22" s="14" customFormat="1" ht="15" customHeight="1" x14ac:dyDescent="0.3">
      <c r="A39" s="262">
        <v>44817</v>
      </c>
      <c r="B39" s="263" t="s">
        <v>36</v>
      </c>
      <c r="C39" s="264">
        <v>3133.9</v>
      </c>
      <c r="D39" s="264"/>
      <c r="E39" s="265">
        <f t="shared" si="1"/>
        <v>36259.827293292394</v>
      </c>
      <c r="F39"/>
      <c r="G39" s="108"/>
      <c r="H39" s="114"/>
      <c r="I39" s="110"/>
      <c r="J39" s="111"/>
      <c r="K39" s="116"/>
      <c r="L39" s="113"/>
      <c r="M39" s="207"/>
      <c r="N39" s="208"/>
      <c r="O39"/>
      <c r="P39"/>
      <c r="Q39"/>
      <c r="R39"/>
      <c r="S39"/>
      <c r="T39"/>
      <c r="U39"/>
      <c r="V39"/>
    </row>
    <row r="40" spans="1:22" s="14" customFormat="1" ht="15" customHeight="1" x14ac:dyDescent="0.3">
      <c r="A40" s="262">
        <v>44823</v>
      </c>
      <c r="B40" s="263" t="s">
        <v>44</v>
      </c>
      <c r="C40" s="264">
        <v>14102.55</v>
      </c>
      <c r="D40" s="264"/>
      <c r="E40" s="265">
        <f t="shared" si="1"/>
        <v>50362.377293292389</v>
      </c>
      <c r="F40"/>
      <c r="G40" s="108"/>
      <c r="H40" s="114"/>
      <c r="I40" s="110"/>
      <c r="J40" s="111"/>
      <c r="K40" s="116"/>
      <c r="L40" s="113"/>
      <c r="M40" s="207"/>
      <c r="N40" s="208"/>
      <c r="O40"/>
      <c r="P40"/>
      <c r="Q40"/>
      <c r="R40"/>
      <c r="S40"/>
      <c r="T40"/>
      <c r="U40"/>
      <c r="V40"/>
    </row>
    <row r="41" spans="1:22" s="14" customFormat="1" ht="15" customHeight="1" x14ac:dyDescent="0.3">
      <c r="A41" s="262">
        <v>44825</v>
      </c>
      <c r="B41" s="263" t="s">
        <v>37</v>
      </c>
      <c r="C41" s="264">
        <v>4700.8500000000004</v>
      </c>
      <c r="D41" s="264"/>
      <c r="E41" s="265">
        <f t="shared" si="1"/>
        <v>55063.227293292388</v>
      </c>
      <c r="F41"/>
      <c r="G41" s="108"/>
      <c r="H41" s="114"/>
      <c r="I41" s="110"/>
      <c r="J41" s="111"/>
      <c r="K41" s="116"/>
      <c r="L41" s="113"/>
      <c r="M41" s="207"/>
      <c r="N41" s="208"/>
      <c r="O41"/>
      <c r="P41"/>
      <c r="Q41"/>
      <c r="R41"/>
      <c r="S41"/>
      <c r="T41"/>
      <c r="U41"/>
      <c r="V41"/>
    </row>
    <row r="42" spans="1:22" s="14" customFormat="1" ht="15" customHeight="1" x14ac:dyDescent="0.3">
      <c r="A42" s="262">
        <v>44826</v>
      </c>
      <c r="B42" s="263" t="s">
        <v>84</v>
      </c>
      <c r="C42" s="264">
        <v>3133.9</v>
      </c>
      <c r="D42" s="264"/>
      <c r="E42" s="265">
        <f t="shared" si="1"/>
        <v>58197.127293292389</v>
      </c>
      <c r="F42"/>
      <c r="G42" s="108"/>
      <c r="H42" s="114"/>
      <c r="I42" s="110"/>
      <c r="J42" s="111"/>
      <c r="K42" s="116"/>
      <c r="L42" s="113"/>
      <c r="M42" s="207"/>
      <c r="N42" s="208"/>
      <c r="O42"/>
      <c r="P42"/>
      <c r="Q42"/>
      <c r="R42"/>
      <c r="S42"/>
      <c r="T42"/>
      <c r="U42"/>
      <c r="V42"/>
    </row>
    <row r="43" spans="1:22" s="14" customFormat="1" ht="15" customHeight="1" x14ac:dyDescent="0.3">
      <c r="A43" s="262">
        <v>44827</v>
      </c>
      <c r="B43" s="263" t="s">
        <v>46</v>
      </c>
      <c r="C43" s="264">
        <v>11521.62</v>
      </c>
      <c r="D43" s="264"/>
      <c r="E43" s="265">
        <f t="shared" si="1"/>
        <v>69718.747293292385</v>
      </c>
      <c r="F43"/>
      <c r="G43" s="108"/>
      <c r="H43" s="114"/>
      <c r="I43" s="110"/>
      <c r="J43" s="111"/>
      <c r="K43" s="116"/>
      <c r="L43" s="113"/>
      <c r="M43" s="207"/>
      <c r="N43" s="208"/>
      <c r="O43"/>
      <c r="P43"/>
      <c r="Q43"/>
      <c r="R43"/>
      <c r="S43"/>
      <c r="T43"/>
      <c r="U43"/>
      <c r="V43"/>
    </row>
    <row r="44" spans="1:22" s="14" customFormat="1" ht="15" customHeight="1" x14ac:dyDescent="0.3">
      <c r="A44" s="262">
        <v>44827</v>
      </c>
      <c r="B44" s="263" t="s">
        <v>43</v>
      </c>
      <c r="C44" s="264">
        <v>3133.9</v>
      </c>
      <c r="D44" s="264"/>
      <c r="E44" s="265">
        <f t="shared" si="1"/>
        <v>72852.647293292379</v>
      </c>
      <c r="G44" s="108"/>
      <c r="H44" s="114"/>
      <c r="I44" s="110"/>
      <c r="J44" s="111"/>
      <c r="K44" s="116"/>
      <c r="L44" s="113"/>
      <c r="M44" s="207"/>
      <c r="N44" s="208"/>
      <c r="O44"/>
      <c r="P44"/>
      <c r="Q44"/>
      <c r="R44"/>
      <c r="S44"/>
      <c r="T44"/>
      <c r="U44"/>
      <c r="V44"/>
    </row>
    <row r="45" spans="1:22" s="14" customFormat="1" ht="15" customHeight="1" x14ac:dyDescent="0.3">
      <c r="A45" s="262">
        <v>44830</v>
      </c>
      <c r="B45" s="263" t="s">
        <v>39</v>
      </c>
      <c r="C45" s="264">
        <v>101851.75</v>
      </c>
      <c r="D45" s="264"/>
      <c r="E45" s="265">
        <f t="shared" si="1"/>
        <v>174704.39729329239</v>
      </c>
      <c r="F45"/>
      <c r="G45" s="108"/>
      <c r="H45" s="114"/>
      <c r="I45" s="110"/>
      <c r="J45" s="111"/>
      <c r="K45" s="116"/>
      <c r="L45" s="113"/>
      <c r="M45" s="207"/>
      <c r="N45" s="208"/>
      <c r="O45"/>
      <c r="P45"/>
      <c r="Q45"/>
      <c r="R45"/>
      <c r="S45"/>
      <c r="T45"/>
      <c r="U45"/>
      <c r="V45"/>
    </row>
    <row r="46" spans="1:22" s="14" customFormat="1" ht="15" customHeight="1" x14ac:dyDescent="0.3">
      <c r="A46" s="262">
        <v>44830</v>
      </c>
      <c r="B46" s="263" t="s">
        <v>38</v>
      </c>
      <c r="C46" s="264">
        <v>3133.9</v>
      </c>
      <c r="D46" s="264"/>
      <c r="E46" s="265">
        <f t="shared" si="1"/>
        <v>177838.29729329239</v>
      </c>
      <c r="F46"/>
      <c r="G46" s="108"/>
      <c r="H46" s="114"/>
      <c r="I46" s="110"/>
      <c r="J46" s="111"/>
      <c r="K46" s="116"/>
      <c r="L46" s="113"/>
      <c r="M46" s="207"/>
      <c r="N46" s="208"/>
      <c r="O46"/>
      <c r="P46"/>
      <c r="Q46"/>
      <c r="R46"/>
      <c r="S46"/>
      <c r="T46"/>
      <c r="U46"/>
      <c r="V46"/>
    </row>
    <row r="47" spans="1:22" s="14" customFormat="1" ht="15" customHeight="1" x14ac:dyDescent="0.3">
      <c r="A47" s="262">
        <v>44830</v>
      </c>
      <c r="B47" s="263" t="s">
        <v>42</v>
      </c>
      <c r="C47" s="264">
        <v>3133.9</v>
      </c>
      <c r="D47" s="264"/>
      <c r="E47" s="265">
        <f t="shared" si="1"/>
        <v>180972.19729329238</v>
      </c>
      <c r="F47"/>
      <c r="G47" s="108"/>
      <c r="H47" s="114"/>
      <c r="I47" s="110"/>
      <c r="J47" s="111"/>
      <c r="K47" s="116"/>
      <c r="L47" s="113"/>
      <c r="M47" s="207"/>
      <c r="N47" s="208"/>
      <c r="O47"/>
      <c r="P47"/>
      <c r="Q47"/>
      <c r="R47"/>
      <c r="S47"/>
      <c r="T47"/>
      <c r="U47"/>
      <c r="V47"/>
    </row>
    <row r="48" spans="1:22" s="14" customFormat="1" ht="15" customHeight="1" x14ac:dyDescent="0.3">
      <c r="A48" s="262">
        <v>44830</v>
      </c>
      <c r="B48" s="263" t="s">
        <v>41</v>
      </c>
      <c r="C48" s="264">
        <v>3133.9</v>
      </c>
      <c r="D48" s="264"/>
      <c r="E48" s="265">
        <f t="shared" si="1"/>
        <v>184106.09729329238</v>
      </c>
      <c r="F48"/>
      <c r="G48" s="108"/>
      <c r="H48" s="114"/>
      <c r="I48" s="110"/>
      <c r="J48" s="111"/>
      <c r="K48" s="116"/>
      <c r="L48" s="113"/>
      <c r="M48" s="207"/>
      <c r="N48" s="208"/>
      <c r="O48"/>
      <c r="P48"/>
      <c r="Q48"/>
      <c r="R48"/>
      <c r="S48"/>
      <c r="T48"/>
      <c r="U48"/>
      <c r="V48"/>
    </row>
    <row r="49" spans="1:22" s="14" customFormat="1" ht="15" customHeight="1" x14ac:dyDescent="0.3">
      <c r="A49" s="125"/>
      <c r="B49" s="14" t="s">
        <v>95</v>
      </c>
      <c r="C49" s="126"/>
      <c r="D49" s="126">
        <v>26379.15</v>
      </c>
      <c r="E49" s="265">
        <f t="shared" si="1"/>
        <v>157726.94729329238</v>
      </c>
      <c r="F49"/>
      <c r="G49" s="108"/>
      <c r="H49" s="114"/>
      <c r="I49" s="110"/>
      <c r="J49" s="111"/>
      <c r="K49" s="116"/>
      <c r="L49" s="113"/>
      <c r="M49" s="207"/>
      <c r="N49" s="208"/>
      <c r="O49"/>
      <c r="P49"/>
      <c r="Q49"/>
      <c r="R49"/>
      <c r="S49"/>
      <c r="T49"/>
      <c r="U49"/>
      <c r="V49"/>
    </row>
    <row r="50" spans="1:22" s="14" customFormat="1" ht="15" customHeight="1" x14ac:dyDescent="0.3">
      <c r="A50" s="125"/>
      <c r="B50" s="266" t="s">
        <v>96</v>
      </c>
      <c r="C50" s="267">
        <v>4592.28</v>
      </c>
      <c r="D50" s="123"/>
      <c r="E50" s="265">
        <f t="shared" si="1"/>
        <v>162319.22729329238</v>
      </c>
      <c r="F50"/>
      <c r="G50" s="108"/>
      <c r="H50" s="114"/>
      <c r="I50" s="110"/>
      <c r="J50" s="111"/>
      <c r="K50" s="116"/>
      <c r="L50" s="113"/>
      <c r="M50" s="207"/>
      <c r="N50" s="208"/>
      <c r="O50"/>
      <c r="P50"/>
      <c r="Q50"/>
      <c r="R50"/>
      <c r="S50"/>
      <c r="T50"/>
      <c r="U50"/>
      <c r="V50"/>
    </row>
    <row r="51" spans="1:22" s="14" customFormat="1" ht="15" customHeight="1" x14ac:dyDescent="0.3">
      <c r="A51" s="125"/>
      <c r="B51" s="266" t="s">
        <v>97</v>
      </c>
      <c r="C51" s="267">
        <f>165.12*103</f>
        <v>17007.36</v>
      </c>
      <c r="D51" s="123"/>
      <c r="E51" s="268">
        <f t="shared" si="1"/>
        <v>179326.5872932924</v>
      </c>
      <c r="F51"/>
      <c r="G51" s="108"/>
      <c r="H51" s="114"/>
      <c r="I51" s="110"/>
      <c r="J51" s="111"/>
      <c r="K51" s="116"/>
      <c r="L51" s="113"/>
      <c r="M51" s="207"/>
      <c r="N51" s="208"/>
      <c r="O51"/>
      <c r="P51"/>
      <c r="Q51"/>
      <c r="R51"/>
      <c r="S51"/>
      <c r="T51"/>
      <c r="U51"/>
      <c r="V51"/>
    </row>
    <row r="52" spans="1:22" s="14" customFormat="1" ht="15" customHeight="1" x14ac:dyDescent="0.3">
      <c r="A52" s="269"/>
      <c r="B52" s="270" t="s">
        <v>45</v>
      </c>
      <c r="C52" s="271"/>
      <c r="D52" s="271"/>
      <c r="E52" s="265">
        <f t="shared" si="1"/>
        <v>179326.5872932924</v>
      </c>
      <c r="F52"/>
      <c r="G52" s="108"/>
      <c r="H52" s="114"/>
      <c r="I52" s="110"/>
      <c r="J52" s="111"/>
      <c r="K52" s="116"/>
      <c r="L52" s="113"/>
      <c r="M52" s="207">
        <v>28101.96</v>
      </c>
      <c r="N52" s="208"/>
      <c r="O52"/>
      <c r="P52"/>
      <c r="Q52"/>
      <c r="R52"/>
      <c r="S52"/>
      <c r="T52"/>
      <c r="U52"/>
      <c r="V52"/>
    </row>
    <row r="53" spans="1:22" s="14" customFormat="1" ht="15" customHeight="1" x14ac:dyDescent="0.3">
      <c r="A53" s="125"/>
      <c r="B53" s="195" t="s">
        <v>98</v>
      </c>
      <c r="C53" s="122"/>
      <c r="D53" s="123">
        <v>49082</v>
      </c>
      <c r="E53" s="265">
        <f t="shared" si="1"/>
        <v>130244.5872932924</v>
      </c>
      <c r="F53"/>
      <c r="G53" s="108"/>
      <c r="H53" s="114"/>
      <c r="I53" s="110"/>
      <c r="J53" s="111"/>
      <c r="K53" s="116"/>
      <c r="L53" s="113"/>
      <c r="M53" s="207"/>
      <c r="N53" s="208"/>
      <c r="O53"/>
      <c r="P53"/>
      <c r="Q53"/>
      <c r="R53"/>
      <c r="S53"/>
      <c r="T53"/>
      <c r="U53"/>
      <c r="V53"/>
    </row>
    <row r="54" spans="1:22" s="14" customFormat="1" ht="15" customHeight="1" x14ac:dyDescent="0.3">
      <c r="A54" s="125"/>
      <c r="B54" s="195" t="s">
        <v>99</v>
      </c>
      <c r="C54" s="122"/>
      <c r="D54" s="123">
        <v>115818</v>
      </c>
      <c r="E54" s="265">
        <f t="shared" si="1"/>
        <v>14426.587293292396</v>
      </c>
      <c r="F54"/>
      <c r="G54" s="108"/>
      <c r="H54" s="114"/>
      <c r="I54" s="110"/>
      <c r="J54" s="111"/>
      <c r="K54" s="116"/>
      <c r="L54" s="113"/>
      <c r="M54" s="207"/>
      <c r="N54" s="208"/>
      <c r="O54"/>
      <c r="P54"/>
      <c r="Q54"/>
      <c r="R54"/>
      <c r="S54"/>
      <c r="T54"/>
      <c r="U54"/>
      <c r="V54"/>
    </row>
    <row r="55" spans="1:22" s="14" customFormat="1" ht="15" customHeight="1" x14ac:dyDescent="0.3">
      <c r="A55" s="125"/>
      <c r="B55" s="195" t="s">
        <v>35</v>
      </c>
      <c r="C55" s="122"/>
      <c r="D55" s="123">
        <v>7164</v>
      </c>
      <c r="E55" s="265">
        <f t="shared" si="1"/>
        <v>7262.5872932923958</v>
      </c>
      <c r="F55"/>
      <c r="G55" s="108"/>
      <c r="H55" s="114"/>
      <c r="I55" s="110"/>
      <c r="J55" s="111"/>
      <c r="K55" s="116"/>
      <c r="L55" s="113"/>
      <c r="M55" s="207"/>
      <c r="N55" s="208"/>
      <c r="O55"/>
      <c r="P55"/>
      <c r="Q55"/>
      <c r="R55"/>
      <c r="S55"/>
      <c r="T55"/>
      <c r="U55"/>
      <c r="V55"/>
    </row>
    <row r="56" spans="1:22" s="14" customFormat="1" ht="15" customHeight="1" x14ac:dyDescent="0.3">
      <c r="A56" s="262">
        <v>44847</v>
      </c>
      <c r="B56" s="263" t="s">
        <v>40</v>
      </c>
      <c r="C56" s="264">
        <v>10120.44</v>
      </c>
      <c r="D56" s="264"/>
      <c r="E56" s="265">
        <f t="shared" si="1"/>
        <v>17383.027293292398</v>
      </c>
      <c r="F56"/>
      <c r="G56" s="108"/>
      <c r="H56" s="114"/>
      <c r="I56" s="110"/>
      <c r="J56" s="111"/>
      <c r="K56" s="116"/>
      <c r="L56" s="113"/>
      <c r="M56" s="207"/>
      <c r="N56" s="208"/>
      <c r="O56"/>
      <c r="P56"/>
      <c r="Q56"/>
      <c r="R56"/>
      <c r="S56"/>
      <c r="T56"/>
      <c r="U56"/>
      <c r="V56"/>
    </row>
    <row r="57" spans="1:22" s="14" customFormat="1" ht="15" customHeight="1" x14ac:dyDescent="0.3">
      <c r="A57" s="262">
        <v>44851</v>
      </c>
      <c r="B57" s="263" t="s">
        <v>36</v>
      </c>
      <c r="C57" s="264">
        <v>4114</v>
      </c>
      <c r="D57" s="264"/>
      <c r="E57" s="265">
        <f t="shared" si="1"/>
        <v>21497.027293292398</v>
      </c>
      <c r="F57"/>
      <c r="G57" s="108"/>
      <c r="H57" s="114"/>
      <c r="I57" s="110"/>
      <c r="J57" s="111"/>
      <c r="K57" s="116"/>
      <c r="L57" s="113"/>
      <c r="M57" s="207"/>
      <c r="N57" s="208"/>
      <c r="O57"/>
      <c r="P57"/>
      <c r="Q57"/>
      <c r="R57"/>
      <c r="S57"/>
      <c r="T57"/>
      <c r="U57"/>
      <c r="V57"/>
    </row>
    <row r="58" spans="1:22" s="14" customFormat="1" ht="15" customHeight="1" x14ac:dyDescent="0.3">
      <c r="A58" s="262">
        <v>44851</v>
      </c>
      <c r="B58" s="263" t="s">
        <v>37</v>
      </c>
      <c r="C58" s="264">
        <v>6171</v>
      </c>
      <c r="D58" s="264"/>
      <c r="E58" s="265">
        <f t="shared" si="1"/>
        <v>27668.027293292398</v>
      </c>
      <c r="F58"/>
      <c r="G58" s="108"/>
      <c r="H58" s="114"/>
      <c r="I58" s="110"/>
      <c r="J58" s="111"/>
      <c r="K58" s="116"/>
      <c r="L58" s="113"/>
      <c r="M58" s="207"/>
      <c r="N58" s="208"/>
      <c r="O58"/>
      <c r="P58"/>
      <c r="Q58"/>
      <c r="R58"/>
      <c r="S58"/>
      <c r="T58"/>
      <c r="U58"/>
      <c r="V58"/>
    </row>
    <row r="59" spans="1:22" s="14" customFormat="1" ht="15" customHeight="1" x14ac:dyDescent="0.3">
      <c r="A59" s="262">
        <v>44854</v>
      </c>
      <c r="B59" s="263" t="s">
        <v>46</v>
      </c>
      <c r="C59" s="264">
        <v>9401.7000000000007</v>
      </c>
      <c r="D59" s="264"/>
      <c r="E59" s="265">
        <f t="shared" si="1"/>
        <v>37069.727293292395</v>
      </c>
      <c r="F59"/>
      <c r="G59" s="108"/>
      <c r="H59" s="114"/>
      <c r="I59" s="110"/>
      <c r="J59" s="111"/>
      <c r="K59" s="116"/>
      <c r="L59" s="113"/>
      <c r="M59" s="207"/>
      <c r="N59" s="208"/>
      <c r="O59"/>
      <c r="P59"/>
      <c r="Q59"/>
      <c r="R59"/>
      <c r="S59"/>
      <c r="T59"/>
      <c r="U59"/>
      <c r="V59"/>
    </row>
    <row r="60" spans="1:22" s="14" customFormat="1" ht="15" customHeight="1" x14ac:dyDescent="0.3">
      <c r="A60" s="262"/>
      <c r="B60" s="263"/>
      <c r="C60" s="264"/>
      <c r="D60" s="264"/>
      <c r="E60" s="265">
        <f t="shared" si="1"/>
        <v>37069.727293292395</v>
      </c>
      <c r="F60"/>
      <c r="G60" s="108"/>
      <c r="H60" s="114"/>
      <c r="I60" s="110"/>
      <c r="J60" s="111"/>
      <c r="K60" s="116"/>
      <c r="L60" s="113"/>
      <c r="M60" s="207"/>
      <c r="N60" s="208"/>
      <c r="O60"/>
      <c r="P60"/>
      <c r="Q60"/>
      <c r="R60"/>
      <c r="S60"/>
      <c r="T60"/>
      <c r="U60"/>
      <c r="V60"/>
    </row>
    <row r="61" spans="1:22" s="14" customFormat="1" ht="15" customHeight="1" x14ac:dyDescent="0.3">
      <c r="A61" s="262"/>
      <c r="B61" s="263"/>
      <c r="C61" s="264"/>
      <c r="D61" s="264"/>
      <c r="E61" s="265">
        <f t="shared" si="1"/>
        <v>37069.727293292395</v>
      </c>
      <c r="F61"/>
      <c r="G61" s="108"/>
      <c r="H61" s="114"/>
      <c r="I61" s="110"/>
      <c r="J61" s="111"/>
      <c r="K61" s="116"/>
      <c r="L61" s="113"/>
      <c r="M61" s="207"/>
      <c r="N61" s="208"/>
      <c r="O61"/>
      <c r="P61"/>
      <c r="Q61"/>
      <c r="R61"/>
      <c r="S61"/>
      <c r="T61"/>
      <c r="U61"/>
      <c r="V61"/>
    </row>
    <row r="62" spans="1:22" s="14" customFormat="1" ht="15" customHeight="1" x14ac:dyDescent="0.3">
      <c r="A62" s="262"/>
      <c r="B62" s="263"/>
      <c r="C62" s="264"/>
      <c r="D62" s="264"/>
      <c r="E62" s="265">
        <f t="shared" si="1"/>
        <v>37069.727293292395</v>
      </c>
      <c r="F62"/>
      <c r="G62" s="108"/>
      <c r="H62" s="114"/>
      <c r="I62" s="110"/>
      <c r="J62" s="111"/>
      <c r="K62" s="116"/>
      <c r="L62" s="113"/>
      <c r="M62" s="207"/>
      <c r="N62" s="208"/>
      <c r="O62"/>
      <c r="P62"/>
      <c r="Q62"/>
      <c r="R62"/>
      <c r="S62"/>
      <c r="T62"/>
      <c r="U62"/>
      <c r="V62"/>
    </row>
    <row r="63" spans="1:22" s="14" customFormat="1" ht="15" customHeight="1" x14ac:dyDescent="0.3">
      <c r="A63" s="262"/>
      <c r="B63" s="263"/>
      <c r="C63" s="264"/>
      <c r="D63" s="264"/>
      <c r="E63" s="265">
        <f t="shared" si="1"/>
        <v>37069.727293292395</v>
      </c>
      <c r="F63"/>
      <c r="G63" s="108"/>
      <c r="H63" s="114"/>
      <c r="I63" s="110"/>
      <c r="J63" s="111"/>
      <c r="K63" s="116"/>
      <c r="L63" s="113"/>
      <c r="M63" s="207"/>
      <c r="N63" s="208"/>
      <c r="O63"/>
      <c r="P63"/>
      <c r="Q63"/>
      <c r="R63"/>
      <c r="S63"/>
      <c r="T63"/>
      <c r="U63"/>
      <c r="V63"/>
    </row>
    <row r="64" spans="1:22" s="14" customFormat="1" ht="15" customHeight="1" x14ac:dyDescent="0.3">
      <c r="A64" s="262"/>
      <c r="B64" s="263"/>
      <c r="C64" s="264"/>
      <c r="D64" s="264"/>
      <c r="E64" s="265">
        <f t="shared" si="1"/>
        <v>37069.727293292395</v>
      </c>
      <c r="F64"/>
      <c r="G64" s="108"/>
      <c r="H64" s="114"/>
      <c r="I64" s="110"/>
      <c r="J64" s="111"/>
      <c r="K64" s="116"/>
      <c r="L64" s="113"/>
      <c r="M64" s="207"/>
      <c r="N64" s="208"/>
      <c r="O64"/>
      <c r="P64"/>
      <c r="Q64"/>
      <c r="R64"/>
      <c r="S64"/>
      <c r="T64"/>
      <c r="U64"/>
      <c r="V64"/>
    </row>
    <row r="65" spans="1:22" s="14" customFormat="1" ht="15" customHeight="1" x14ac:dyDescent="0.3">
      <c r="A65" s="262"/>
      <c r="B65" s="263"/>
      <c r="C65" s="264"/>
      <c r="D65" s="264"/>
      <c r="E65" s="265">
        <f t="shared" si="1"/>
        <v>37069.727293292395</v>
      </c>
      <c r="F65"/>
      <c r="G65" s="108"/>
      <c r="H65" s="114"/>
      <c r="I65" s="110"/>
      <c r="J65" s="111"/>
      <c r="K65" s="116"/>
      <c r="L65" s="113"/>
      <c r="M65" s="207"/>
      <c r="N65" s="208"/>
      <c r="O65"/>
      <c r="P65"/>
      <c r="Q65"/>
      <c r="R65"/>
      <c r="S65"/>
      <c r="T65"/>
      <c r="U65"/>
      <c r="V65"/>
    </row>
    <row r="66" spans="1:22" s="14" customFormat="1" ht="15" customHeight="1" x14ac:dyDescent="0.3">
      <c r="A66" s="262"/>
      <c r="B66" s="263"/>
      <c r="C66" s="264"/>
      <c r="D66" s="264"/>
      <c r="E66" s="265">
        <f t="shared" si="1"/>
        <v>37069.727293292395</v>
      </c>
      <c r="F66" s="120"/>
      <c r="G66" s="108"/>
      <c r="H66" s="114"/>
      <c r="I66" s="110"/>
      <c r="J66" s="111"/>
      <c r="K66" s="116"/>
      <c r="L66" s="113"/>
      <c r="M66" s="207"/>
      <c r="N66" s="208"/>
      <c r="O66"/>
      <c r="P66"/>
      <c r="Q66"/>
      <c r="R66"/>
      <c r="S66"/>
      <c r="T66"/>
      <c r="U66"/>
      <c r="V66"/>
    </row>
    <row r="67" spans="1:22" s="14" customFormat="1" ht="15" customHeight="1" x14ac:dyDescent="0.3">
      <c r="A67" s="262"/>
      <c r="B67" s="263"/>
      <c r="C67" s="264"/>
      <c r="D67" s="264"/>
      <c r="E67" s="265">
        <f t="shared" si="1"/>
        <v>37069.727293292395</v>
      </c>
      <c r="F67"/>
      <c r="G67" s="108"/>
      <c r="H67" s="114"/>
      <c r="I67" s="110"/>
      <c r="J67" s="111"/>
      <c r="K67" s="116"/>
      <c r="L67" s="113"/>
      <c r="M67" s="207"/>
      <c r="N67" s="208"/>
      <c r="O67"/>
      <c r="P67"/>
      <c r="Q67"/>
      <c r="R67"/>
      <c r="S67"/>
      <c r="T67"/>
      <c r="U67"/>
      <c r="V67"/>
    </row>
    <row r="68" spans="1:22" s="14" customFormat="1" ht="15" customHeight="1" x14ac:dyDescent="0.3">
      <c r="A68" s="262"/>
      <c r="B68" s="263"/>
      <c r="C68" s="264"/>
      <c r="D68" s="264"/>
      <c r="E68" s="265">
        <f t="shared" si="1"/>
        <v>37069.727293292395</v>
      </c>
      <c r="F68"/>
      <c r="G68" s="108"/>
      <c r="H68" s="114"/>
      <c r="I68" s="110"/>
      <c r="J68" s="111"/>
      <c r="K68" s="116"/>
      <c r="L68" s="113"/>
      <c r="M68" s="207"/>
      <c r="N68" s="208"/>
      <c r="O68"/>
      <c r="P68"/>
      <c r="Q68"/>
      <c r="R68"/>
      <c r="S68"/>
      <c r="T68"/>
      <c r="U68"/>
      <c r="V68"/>
    </row>
    <row r="69" spans="1:22" s="14" customFormat="1" ht="15" customHeight="1" x14ac:dyDescent="0.3">
      <c r="A69" s="262"/>
      <c r="B69" s="263"/>
      <c r="C69" s="264"/>
      <c r="D69" s="264"/>
      <c r="E69" s="265">
        <f t="shared" si="1"/>
        <v>37069.727293292395</v>
      </c>
      <c r="F69"/>
      <c r="G69" s="108"/>
      <c r="H69" s="114"/>
      <c r="I69" s="110"/>
      <c r="J69" s="111"/>
      <c r="K69" s="116"/>
      <c r="L69" s="113"/>
      <c r="M69" s="207"/>
      <c r="N69" s="208"/>
      <c r="O69"/>
      <c r="P69"/>
      <c r="Q69"/>
      <c r="R69"/>
      <c r="S69"/>
      <c r="T69"/>
      <c r="U69"/>
      <c r="V69"/>
    </row>
    <row r="70" spans="1:22" s="14" customFormat="1" ht="15" customHeight="1" x14ac:dyDescent="0.3">
      <c r="A70" s="262"/>
      <c r="B70" s="263"/>
      <c r="C70" s="264"/>
      <c r="D70" s="264"/>
      <c r="E70" s="265">
        <f t="shared" si="1"/>
        <v>37069.727293292395</v>
      </c>
      <c r="F70"/>
      <c r="G70" s="108"/>
      <c r="H70" s="114"/>
      <c r="I70" s="110"/>
      <c r="J70" s="111"/>
      <c r="K70" s="116"/>
      <c r="L70" s="113"/>
      <c r="M70" s="207"/>
      <c r="N70" s="208"/>
      <c r="O70"/>
      <c r="P70"/>
      <c r="Q70"/>
      <c r="R70"/>
      <c r="S70"/>
      <c r="T70"/>
      <c r="U70"/>
      <c r="V70"/>
    </row>
    <row r="71" spans="1:22" s="14" customFormat="1" ht="15" customHeight="1" x14ac:dyDescent="0.3">
      <c r="A71" s="262"/>
      <c r="B71" s="263"/>
      <c r="C71" s="264"/>
      <c r="D71" s="264"/>
      <c r="E71" s="265">
        <f t="shared" si="1"/>
        <v>37069.727293292395</v>
      </c>
      <c r="F71"/>
      <c r="G71" s="108"/>
      <c r="H71" s="114"/>
      <c r="I71" s="110"/>
      <c r="J71" s="111"/>
      <c r="K71" s="116"/>
      <c r="L71" s="113"/>
      <c r="M71" s="207"/>
      <c r="N71" s="208"/>
      <c r="O71"/>
      <c r="P71"/>
      <c r="Q71"/>
      <c r="R71"/>
      <c r="S71"/>
      <c r="T71"/>
      <c r="U71"/>
      <c r="V71"/>
    </row>
    <row r="72" spans="1:22" s="14" customFormat="1" ht="15" customHeight="1" x14ac:dyDescent="0.3">
      <c r="A72" s="262"/>
      <c r="B72" s="263"/>
      <c r="C72" s="264"/>
      <c r="D72" s="264"/>
      <c r="E72" s="265">
        <f t="shared" si="1"/>
        <v>37069.727293292395</v>
      </c>
      <c r="F72"/>
      <c r="G72" s="108"/>
      <c r="H72" s="114"/>
      <c r="I72" s="110"/>
      <c r="J72" s="111"/>
      <c r="K72" s="116"/>
      <c r="L72" s="113"/>
      <c r="M72" s="207"/>
      <c r="N72" s="208"/>
      <c r="O72"/>
      <c r="P72"/>
      <c r="Q72"/>
      <c r="R72"/>
      <c r="S72"/>
      <c r="T72"/>
      <c r="U72"/>
      <c r="V72"/>
    </row>
    <row r="73" spans="1:22" s="14" customFormat="1" ht="15" customHeight="1" x14ac:dyDescent="0.3">
      <c r="A73" s="262"/>
      <c r="B73" s="263"/>
      <c r="C73" s="264"/>
      <c r="D73" s="264"/>
      <c r="E73" s="265">
        <f t="shared" ref="E73:E136" si="2">E72+C73-D73</f>
        <v>37069.727293292395</v>
      </c>
      <c r="F73"/>
      <c r="G73" s="108"/>
      <c r="H73" s="114"/>
      <c r="I73" s="110"/>
      <c r="J73" s="111"/>
      <c r="K73" s="116"/>
      <c r="L73" s="113"/>
      <c r="M73" s="207"/>
      <c r="N73" s="208"/>
      <c r="O73"/>
      <c r="P73"/>
      <c r="Q73"/>
      <c r="R73"/>
      <c r="S73"/>
      <c r="T73"/>
      <c r="U73"/>
      <c r="V73"/>
    </row>
    <row r="74" spans="1:22" s="14" customFormat="1" ht="15" hidden="1" customHeight="1" x14ac:dyDescent="0.3">
      <c r="A74" s="262"/>
      <c r="B74" s="263"/>
      <c r="C74" s="264"/>
      <c r="D74" s="264"/>
      <c r="E74" s="265">
        <f t="shared" si="2"/>
        <v>37069.727293292395</v>
      </c>
      <c r="F74"/>
      <c r="G74" s="108"/>
      <c r="H74" s="114"/>
      <c r="I74" s="110"/>
      <c r="J74" s="111"/>
      <c r="K74" s="116"/>
      <c r="L74" s="113"/>
      <c r="M74" s="207"/>
      <c r="N74" s="208"/>
      <c r="O74"/>
      <c r="P74"/>
      <c r="Q74"/>
      <c r="R74"/>
      <c r="S74"/>
      <c r="T74"/>
      <c r="U74"/>
      <c r="V74"/>
    </row>
    <row r="75" spans="1:22" s="14" customFormat="1" ht="12" hidden="1" customHeight="1" x14ac:dyDescent="0.3">
      <c r="A75" s="262"/>
      <c r="B75" s="263"/>
      <c r="C75" s="264"/>
      <c r="D75" s="264"/>
      <c r="E75" s="265">
        <f t="shared" si="2"/>
        <v>37069.727293292395</v>
      </c>
      <c r="F75"/>
      <c r="G75" s="108"/>
      <c r="H75" s="114"/>
      <c r="I75" s="110"/>
      <c r="J75" s="111"/>
      <c r="K75" s="116"/>
      <c r="L75" s="113"/>
      <c r="M75" s="207"/>
      <c r="N75" s="208"/>
      <c r="O75"/>
      <c r="P75"/>
      <c r="Q75"/>
      <c r="R75"/>
      <c r="S75"/>
      <c r="T75"/>
      <c r="U75"/>
      <c r="V75"/>
    </row>
    <row r="76" spans="1:22" s="14" customFormat="1" ht="15" hidden="1" customHeight="1" x14ac:dyDescent="0.3">
      <c r="A76" s="262"/>
      <c r="B76" s="263"/>
      <c r="C76" s="264"/>
      <c r="D76" s="264"/>
      <c r="E76" s="265">
        <f t="shared" si="2"/>
        <v>37069.727293292395</v>
      </c>
      <c r="F76"/>
      <c r="G76" s="108"/>
      <c r="H76" s="114"/>
      <c r="I76" s="110"/>
      <c r="J76" s="111"/>
      <c r="K76" s="116"/>
      <c r="L76" s="113"/>
      <c r="M76" s="207"/>
      <c r="N76" s="208"/>
      <c r="O76"/>
      <c r="P76"/>
      <c r="Q76"/>
      <c r="R76"/>
      <c r="S76"/>
      <c r="T76"/>
      <c r="U76"/>
      <c r="V76"/>
    </row>
    <row r="77" spans="1:22" s="14" customFormat="1" ht="15" hidden="1" customHeight="1" x14ac:dyDescent="0.3">
      <c r="A77" s="262"/>
      <c r="B77" s="263"/>
      <c r="C77" s="264"/>
      <c r="D77" s="264"/>
      <c r="E77" s="265">
        <f t="shared" si="2"/>
        <v>37069.727293292395</v>
      </c>
      <c r="F77"/>
      <c r="G77" s="108"/>
      <c r="H77" s="114"/>
      <c r="I77" s="110"/>
      <c r="J77" s="111"/>
      <c r="K77" s="116"/>
      <c r="L77" s="113"/>
      <c r="M77" s="207"/>
      <c r="N77" s="208"/>
      <c r="O77"/>
      <c r="P77"/>
      <c r="Q77"/>
      <c r="R77"/>
      <c r="S77"/>
      <c r="T77"/>
      <c r="U77"/>
      <c r="V77"/>
    </row>
    <row r="78" spans="1:22" s="14" customFormat="1" ht="15" hidden="1" customHeight="1" x14ac:dyDescent="0.3">
      <c r="A78" s="262"/>
      <c r="B78" s="263"/>
      <c r="C78" s="264"/>
      <c r="D78" s="264"/>
      <c r="E78" s="265">
        <f t="shared" si="2"/>
        <v>37069.727293292395</v>
      </c>
      <c r="F78"/>
      <c r="G78" s="108"/>
      <c r="H78" s="114"/>
      <c r="I78" s="110"/>
      <c r="J78" s="111"/>
      <c r="K78" s="116"/>
      <c r="L78" s="113"/>
      <c r="M78" s="207"/>
      <c r="N78" s="208"/>
      <c r="O78"/>
      <c r="P78"/>
      <c r="Q78"/>
      <c r="R78"/>
      <c r="S78"/>
      <c r="T78"/>
      <c r="U78"/>
      <c r="V78"/>
    </row>
    <row r="79" spans="1:22" s="14" customFormat="1" ht="15" hidden="1" customHeight="1" x14ac:dyDescent="0.3">
      <c r="A79" s="262"/>
      <c r="B79" s="263"/>
      <c r="C79" s="264"/>
      <c r="D79" s="264"/>
      <c r="E79" s="265">
        <f t="shared" si="2"/>
        <v>37069.727293292395</v>
      </c>
      <c r="F79"/>
      <c r="G79" s="108"/>
      <c r="H79" s="114"/>
      <c r="I79" s="110"/>
      <c r="J79" s="111"/>
      <c r="K79" s="116"/>
      <c r="L79" s="113"/>
      <c r="M79" s="207"/>
      <c r="N79" s="208"/>
      <c r="O79"/>
      <c r="P79"/>
      <c r="Q79"/>
      <c r="R79"/>
      <c r="S79"/>
      <c r="T79"/>
      <c r="U79"/>
      <c r="V79"/>
    </row>
    <row r="80" spans="1:22" s="14" customFormat="1" ht="15" hidden="1" customHeight="1" x14ac:dyDescent="0.3">
      <c r="A80" s="262"/>
      <c r="B80" s="263"/>
      <c r="C80" s="264"/>
      <c r="D80" s="264"/>
      <c r="E80" s="265">
        <f t="shared" si="2"/>
        <v>37069.727293292395</v>
      </c>
      <c r="F80"/>
      <c r="G80" s="108"/>
      <c r="H80" s="114"/>
      <c r="I80" s="110"/>
      <c r="J80" s="111"/>
      <c r="K80" s="116"/>
      <c r="L80" s="113"/>
      <c r="M80" s="207"/>
      <c r="N80" s="208"/>
      <c r="O80"/>
      <c r="P80"/>
      <c r="Q80"/>
      <c r="R80"/>
      <c r="S80"/>
      <c r="T80"/>
      <c r="U80"/>
      <c r="V80"/>
    </row>
    <row r="81" spans="1:22" s="14" customFormat="1" ht="15" hidden="1" customHeight="1" x14ac:dyDescent="0.3">
      <c r="A81" s="262"/>
      <c r="B81" s="263"/>
      <c r="C81" s="264"/>
      <c r="D81" s="264"/>
      <c r="E81" s="265">
        <f t="shared" si="2"/>
        <v>37069.727293292395</v>
      </c>
      <c r="F81"/>
      <c r="G81" s="108"/>
      <c r="H81" s="114"/>
      <c r="I81" s="110"/>
      <c r="J81" s="111"/>
      <c r="K81" s="116"/>
      <c r="L81" s="113"/>
      <c r="M81" s="207"/>
      <c r="N81" s="208"/>
      <c r="O81"/>
      <c r="P81"/>
      <c r="Q81"/>
      <c r="R81"/>
      <c r="S81"/>
      <c r="T81"/>
      <c r="U81"/>
      <c r="V81"/>
    </row>
    <row r="82" spans="1:22" s="14" customFormat="1" ht="15" hidden="1" customHeight="1" x14ac:dyDescent="0.3">
      <c r="A82" s="262"/>
      <c r="B82" s="263"/>
      <c r="C82" s="264"/>
      <c r="D82" s="264"/>
      <c r="E82" s="265">
        <f t="shared" si="2"/>
        <v>37069.727293292395</v>
      </c>
      <c r="F82"/>
      <c r="G82" s="108"/>
      <c r="H82" s="114"/>
      <c r="I82" s="110"/>
      <c r="J82" s="111"/>
      <c r="K82" s="116"/>
      <c r="L82" s="113"/>
      <c r="M82" s="207"/>
      <c r="N82" s="208"/>
      <c r="O82"/>
      <c r="P82"/>
      <c r="Q82"/>
      <c r="R82"/>
      <c r="S82"/>
      <c r="T82"/>
      <c r="U82"/>
      <c r="V82"/>
    </row>
    <row r="83" spans="1:22" s="14" customFormat="1" ht="15" hidden="1" customHeight="1" x14ac:dyDescent="0.3">
      <c r="A83" s="262"/>
      <c r="B83" s="263"/>
      <c r="C83" s="264"/>
      <c r="D83" s="264"/>
      <c r="E83" s="265">
        <f t="shared" si="2"/>
        <v>37069.727293292395</v>
      </c>
      <c r="F83"/>
      <c r="G83" s="108"/>
      <c r="H83" s="114"/>
      <c r="I83" s="110"/>
      <c r="J83" s="111"/>
      <c r="K83" s="116"/>
      <c r="L83" s="113"/>
      <c r="M83" s="207"/>
      <c r="N83" s="208"/>
      <c r="O83"/>
      <c r="P83"/>
      <c r="Q83"/>
      <c r="R83"/>
      <c r="S83"/>
      <c r="T83"/>
      <c r="U83"/>
      <c r="V83"/>
    </row>
    <row r="84" spans="1:22" s="14" customFormat="1" ht="15" hidden="1" customHeight="1" x14ac:dyDescent="0.3">
      <c r="A84" s="262"/>
      <c r="B84" s="263"/>
      <c r="C84" s="264"/>
      <c r="D84" s="264"/>
      <c r="E84" s="265">
        <f t="shared" si="2"/>
        <v>37069.727293292395</v>
      </c>
      <c r="F84"/>
      <c r="G84" s="108"/>
      <c r="H84" s="114"/>
      <c r="I84" s="110"/>
      <c r="J84" s="111"/>
      <c r="K84" s="116"/>
      <c r="L84" s="113"/>
      <c r="M84" s="207"/>
      <c r="N84" s="208"/>
      <c r="O84"/>
      <c r="P84"/>
      <c r="Q84"/>
      <c r="R84"/>
      <c r="S84"/>
      <c r="T84"/>
      <c r="U84"/>
      <c r="V84"/>
    </row>
    <row r="85" spans="1:22" s="14" customFormat="1" ht="15" hidden="1" customHeight="1" x14ac:dyDescent="0.3">
      <c r="A85" s="262"/>
      <c r="B85" s="263"/>
      <c r="C85" s="264"/>
      <c r="D85" s="264"/>
      <c r="E85" s="265">
        <f t="shared" si="2"/>
        <v>37069.727293292395</v>
      </c>
      <c r="F85"/>
      <c r="G85" s="108"/>
      <c r="H85" s="114"/>
      <c r="I85" s="110"/>
      <c r="J85" s="111"/>
      <c r="K85" s="116"/>
      <c r="L85" s="113"/>
      <c r="M85" s="207"/>
      <c r="N85" s="208"/>
      <c r="O85"/>
      <c r="P85"/>
      <c r="Q85"/>
      <c r="R85"/>
      <c r="S85"/>
      <c r="T85"/>
      <c r="U85"/>
      <c r="V85"/>
    </row>
    <row r="86" spans="1:22" s="14" customFormat="1" ht="15" hidden="1" customHeight="1" x14ac:dyDescent="0.3">
      <c r="A86" s="262"/>
      <c r="B86" s="263"/>
      <c r="C86" s="264"/>
      <c r="D86" s="264"/>
      <c r="E86" s="265">
        <f t="shared" si="2"/>
        <v>37069.727293292395</v>
      </c>
      <c r="F86"/>
      <c r="G86" s="108"/>
      <c r="H86" s="114"/>
      <c r="I86" s="110"/>
      <c r="J86" s="111"/>
      <c r="K86" s="116"/>
      <c r="L86" s="113"/>
      <c r="M86" s="209"/>
      <c r="N86" s="208"/>
      <c r="O86"/>
      <c r="P86"/>
      <c r="Q86"/>
      <c r="R86"/>
      <c r="S86"/>
      <c r="T86"/>
      <c r="U86"/>
      <c r="V86"/>
    </row>
    <row r="87" spans="1:22" s="14" customFormat="1" ht="15" hidden="1" customHeight="1" x14ac:dyDescent="0.3">
      <c r="A87" s="262"/>
      <c r="B87" s="263"/>
      <c r="C87" s="264"/>
      <c r="D87" s="264"/>
      <c r="E87" s="265">
        <f t="shared" si="2"/>
        <v>37069.727293292395</v>
      </c>
      <c r="F87"/>
      <c r="G87" s="108"/>
      <c r="H87" s="114"/>
      <c r="I87" s="110"/>
      <c r="J87" s="111"/>
      <c r="K87" s="116"/>
      <c r="L87" s="113"/>
      <c r="M87" s="207"/>
      <c r="N87" s="208"/>
      <c r="O87"/>
      <c r="P87"/>
      <c r="Q87"/>
      <c r="R87"/>
      <c r="S87"/>
      <c r="T87"/>
      <c r="U87"/>
      <c r="V87"/>
    </row>
    <row r="88" spans="1:22" s="14" customFormat="1" ht="15" hidden="1" customHeight="1" x14ac:dyDescent="0.3">
      <c r="A88" s="262"/>
      <c r="B88" s="263"/>
      <c r="C88" s="264"/>
      <c r="D88" s="264"/>
      <c r="E88" s="265">
        <f t="shared" si="2"/>
        <v>37069.727293292395</v>
      </c>
      <c r="F88"/>
      <c r="G88" s="108"/>
      <c r="H88" s="114"/>
      <c r="I88" s="110"/>
      <c r="J88" s="111"/>
      <c r="K88" s="116"/>
      <c r="L88" s="113"/>
      <c r="M88" s="207"/>
      <c r="N88" s="208"/>
      <c r="O88"/>
      <c r="P88"/>
      <c r="Q88"/>
      <c r="R88"/>
      <c r="S88"/>
      <c r="T88"/>
      <c r="U88"/>
      <c r="V88"/>
    </row>
    <row r="89" spans="1:22" s="14" customFormat="1" ht="15" hidden="1" customHeight="1" x14ac:dyDescent="0.3">
      <c r="A89" s="262"/>
      <c r="B89" s="263"/>
      <c r="C89" s="264"/>
      <c r="D89" s="264"/>
      <c r="E89" s="265">
        <f t="shared" si="2"/>
        <v>37069.727293292395</v>
      </c>
      <c r="F89"/>
      <c r="G89" s="108"/>
      <c r="H89" s="114"/>
      <c r="I89" s="110"/>
      <c r="J89" s="111"/>
      <c r="K89" s="116"/>
      <c r="L89" s="113"/>
      <c r="M89" s="207"/>
      <c r="N89" s="208"/>
      <c r="O89"/>
      <c r="P89"/>
      <c r="Q89"/>
      <c r="R89"/>
      <c r="S89"/>
      <c r="T89"/>
      <c r="U89"/>
      <c r="V89"/>
    </row>
    <row r="90" spans="1:22" s="14" customFormat="1" ht="15" hidden="1" customHeight="1" x14ac:dyDescent="0.3">
      <c r="A90" s="262"/>
      <c r="B90" s="263"/>
      <c r="C90" s="264"/>
      <c r="D90" s="264"/>
      <c r="E90" s="265">
        <f t="shared" si="2"/>
        <v>37069.727293292395</v>
      </c>
      <c r="F90"/>
      <c r="G90" s="108"/>
      <c r="H90" s="114"/>
      <c r="I90" s="110"/>
      <c r="J90" s="111"/>
      <c r="K90" s="116"/>
      <c r="L90" s="113"/>
      <c r="M90" s="207"/>
      <c r="N90" s="208"/>
      <c r="O90"/>
      <c r="P90"/>
      <c r="Q90"/>
      <c r="R90"/>
      <c r="S90"/>
      <c r="T90"/>
      <c r="U90"/>
      <c r="V90"/>
    </row>
    <row r="91" spans="1:22" s="14" customFormat="1" ht="15" hidden="1" customHeight="1" x14ac:dyDescent="0.3">
      <c r="A91" s="262"/>
      <c r="B91" s="263"/>
      <c r="C91" s="264"/>
      <c r="D91" s="264"/>
      <c r="E91" s="265">
        <f t="shared" si="2"/>
        <v>37069.727293292395</v>
      </c>
      <c r="F91"/>
      <c r="G91" s="108"/>
      <c r="H91" s="114"/>
      <c r="I91" s="110"/>
      <c r="J91" s="111"/>
      <c r="K91" s="116"/>
      <c r="L91" s="113"/>
      <c r="M91" s="207"/>
      <c r="N91" s="208"/>
      <c r="O91"/>
      <c r="P91"/>
      <c r="Q91"/>
      <c r="R91"/>
      <c r="S91"/>
      <c r="T91"/>
      <c r="U91"/>
      <c r="V91"/>
    </row>
    <row r="92" spans="1:22" s="14" customFormat="1" ht="15" hidden="1" customHeight="1" x14ac:dyDescent="0.3">
      <c r="A92" s="262"/>
      <c r="B92" s="263"/>
      <c r="C92" s="264"/>
      <c r="D92" s="264"/>
      <c r="E92" s="265">
        <f t="shared" si="2"/>
        <v>37069.727293292395</v>
      </c>
      <c r="F92"/>
      <c r="G92" s="108"/>
      <c r="H92" s="114"/>
      <c r="I92" s="110"/>
      <c r="J92" s="111"/>
      <c r="K92" s="116"/>
      <c r="L92" s="113"/>
      <c r="M92" s="207"/>
      <c r="N92" s="208"/>
      <c r="O92"/>
      <c r="P92"/>
      <c r="Q92"/>
      <c r="R92"/>
      <c r="S92"/>
      <c r="T92"/>
      <c r="U92"/>
      <c r="V92"/>
    </row>
    <row r="93" spans="1:22" s="14" customFormat="1" ht="15" hidden="1" customHeight="1" x14ac:dyDescent="0.3">
      <c r="A93" s="262"/>
      <c r="B93" s="263"/>
      <c r="C93" s="264"/>
      <c r="D93" s="264"/>
      <c r="E93" s="265">
        <f t="shared" si="2"/>
        <v>37069.727293292395</v>
      </c>
      <c r="F93"/>
      <c r="G93" s="108"/>
      <c r="H93" s="114"/>
      <c r="I93" s="110"/>
      <c r="J93" s="111"/>
      <c r="K93" s="116"/>
      <c r="L93" s="113"/>
      <c r="M93" s="207"/>
      <c r="N93" s="208"/>
      <c r="O93"/>
      <c r="P93"/>
      <c r="Q93"/>
      <c r="R93"/>
      <c r="S93"/>
      <c r="T93"/>
      <c r="U93"/>
      <c r="V93"/>
    </row>
    <row r="94" spans="1:22" s="14" customFormat="1" ht="15" hidden="1" customHeight="1" x14ac:dyDescent="0.3">
      <c r="A94" s="262"/>
      <c r="B94" s="263"/>
      <c r="C94" s="264"/>
      <c r="D94" s="264"/>
      <c r="E94" s="265">
        <f t="shared" si="2"/>
        <v>37069.727293292395</v>
      </c>
      <c r="F94"/>
      <c r="G94" s="108"/>
      <c r="H94" s="114"/>
      <c r="I94" s="110"/>
      <c r="J94" s="111"/>
      <c r="K94" s="116"/>
      <c r="L94" s="113"/>
      <c r="M94" s="207"/>
      <c r="N94" s="208"/>
      <c r="O94"/>
      <c r="P94"/>
      <c r="Q94"/>
      <c r="R94"/>
      <c r="S94"/>
      <c r="T94"/>
      <c r="U94"/>
      <c r="V94"/>
    </row>
    <row r="95" spans="1:22" s="14" customFormat="1" ht="15" hidden="1" customHeight="1" x14ac:dyDescent="0.3">
      <c r="A95" s="262"/>
      <c r="B95" s="263"/>
      <c r="C95" s="264"/>
      <c r="D95" s="264"/>
      <c r="E95" s="265">
        <f t="shared" si="2"/>
        <v>37069.727293292395</v>
      </c>
      <c r="F95"/>
      <c r="G95" s="108"/>
      <c r="H95" s="114"/>
      <c r="I95" s="110"/>
      <c r="J95" s="111"/>
      <c r="K95" s="116"/>
      <c r="L95" s="113"/>
      <c r="M95" s="207"/>
      <c r="N95" s="208"/>
      <c r="O95"/>
      <c r="P95"/>
      <c r="Q95"/>
      <c r="R95"/>
      <c r="S95"/>
      <c r="T95"/>
      <c r="U95"/>
      <c r="V95"/>
    </row>
    <row r="96" spans="1:22" s="14" customFormat="1" ht="15" hidden="1" customHeight="1" x14ac:dyDescent="0.3">
      <c r="A96" s="262"/>
      <c r="B96" s="263"/>
      <c r="C96" s="264"/>
      <c r="D96" s="264"/>
      <c r="E96" s="265">
        <f t="shared" si="2"/>
        <v>37069.727293292395</v>
      </c>
      <c r="F96"/>
      <c r="G96" s="108"/>
      <c r="H96" s="114"/>
      <c r="I96" s="110"/>
      <c r="J96" s="111"/>
      <c r="K96" s="116"/>
      <c r="L96" s="113"/>
      <c r="M96" s="207"/>
      <c r="N96" s="208"/>
      <c r="O96"/>
      <c r="P96"/>
      <c r="Q96"/>
      <c r="R96"/>
      <c r="S96"/>
      <c r="T96"/>
      <c r="U96"/>
      <c r="V96"/>
    </row>
    <row r="97" spans="1:22" s="14" customFormat="1" ht="15" hidden="1" customHeight="1" x14ac:dyDescent="0.3">
      <c r="A97" s="262"/>
      <c r="B97" s="263"/>
      <c r="C97" s="264"/>
      <c r="D97" s="264"/>
      <c r="E97" s="265">
        <f t="shared" si="2"/>
        <v>37069.727293292395</v>
      </c>
      <c r="F97"/>
      <c r="G97" s="108"/>
      <c r="H97" s="114"/>
      <c r="I97" s="110"/>
      <c r="J97" s="111"/>
      <c r="K97" s="116"/>
      <c r="L97" s="113"/>
      <c r="M97" s="207"/>
      <c r="N97" s="208"/>
      <c r="O97"/>
      <c r="P97"/>
      <c r="Q97"/>
      <c r="R97"/>
      <c r="S97"/>
      <c r="T97"/>
      <c r="U97"/>
      <c r="V97"/>
    </row>
    <row r="98" spans="1:22" s="14" customFormat="1" ht="15" hidden="1" customHeight="1" x14ac:dyDescent="0.3">
      <c r="A98" s="262"/>
      <c r="B98" s="263"/>
      <c r="C98" s="264"/>
      <c r="D98" s="264"/>
      <c r="E98" s="265">
        <f t="shared" si="2"/>
        <v>37069.727293292395</v>
      </c>
      <c r="F98"/>
      <c r="G98" s="108"/>
      <c r="H98" s="114"/>
      <c r="I98" s="110"/>
      <c r="J98" s="111"/>
      <c r="K98" s="116"/>
      <c r="L98" s="113"/>
      <c r="M98" s="207"/>
      <c r="N98" s="208"/>
      <c r="O98"/>
      <c r="P98"/>
      <c r="Q98"/>
      <c r="R98"/>
      <c r="S98"/>
      <c r="T98"/>
      <c r="U98"/>
      <c r="V98"/>
    </row>
    <row r="99" spans="1:22" s="14" customFormat="1" ht="15" hidden="1" customHeight="1" x14ac:dyDescent="0.3">
      <c r="A99" s="262"/>
      <c r="B99" s="263"/>
      <c r="C99" s="264"/>
      <c r="D99" s="264"/>
      <c r="E99" s="265">
        <f t="shared" si="2"/>
        <v>37069.727293292395</v>
      </c>
      <c r="F99"/>
      <c r="G99" s="108"/>
      <c r="H99" s="114"/>
      <c r="I99" s="110"/>
      <c r="J99" s="111"/>
      <c r="K99" s="116"/>
      <c r="L99" s="113"/>
      <c r="M99" s="207"/>
      <c r="N99" s="208"/>
      <c r="O99"/>
      <c r="P99"/>
      <c r="Q99"/>
      <c r="R99"/>
      <c r="S99"/>
      <c r="T99"/>
      <c r="U99"/>
      <c r="V99"/>
    </row>
    <row r="100" spans="1:22" s="14" customFormat="1" ht="15" hidden="1" customHeight="1" x14ac:dyDescent="0.3">
      <c r="A100" s="262"/>
      <c r="B100" s="263"/>
      <c r="C100" s="264"/>
      <c r="D100" s="264"/>
      <c r="E100" s="265">
        <f t="shared" si="2"/>
        <v>37069.727293292395</v>
      </c>
      <c r="F100"/>
      <c r="G100" s="108"/>
      <c r="H100" s="114"/>
      <c r="I100" s="110"/>
      <c r="J100" s="111"/>
      <c r="K100" s="116"/>
      <c r="L100" s="113"/>
      <c r="M100" s="207"/>
      <c r="N100" s="208"/>
      <c r="O100"/>
      <c r="P100"/>
      <c r="Q100"/>
      <c r="R100"/>
      <c r="S100"/>
      <c r="T100"/>
      <c r="U100"/>
      <c r="V100"/>
    </row>
    <row r="101" spans="1:22" s="14" customFormat="1" ht="15" hidden="1" customHeight="1" x14ac:dyDescent="0.3">
      <c r="A101" s="262"/>
      <c r="B101" s="263"/>
      <c r="C101" s="264"/>
      <c r="D101" s="264"/>
      <c r="E101" s="265">
        <f t="shared" si="2"/>
        <v>37069.727293292395</v>
      </c>
      <c r="F101"/>
      <c r="G101" s="108"/>
      <c r="H101" s="114"/>
      <c r="I101" s="110"/>
      <c r="J101" s="111"/>
      <c r="K101" s="116"/>
      <c r="L101" s="113"/>
      <c r="M101" s="207"/>
      <c r="N101" s="208"/>
      <c r="O101"/>
      <c r="P101"/>
      <c r="Q101"/>
      <c r="R101"/>
      <c r="S101"/>
      <c r="T101"/>
      <c r="U101"/>
      <c r="V101"/>
    </row>
    <row r="102" spans="1:22" s="14" customFormat="1" ht="15" hidden="1" customHeight="1" x14ac:dyDescent="0.3">
      <c r="A102" s="262"/>
      <c r="B102" s="263"/>
      <c r="C102" s="264"/>
      <c r="D102" s="264"/>
      <c r="E102" s="265">
        <f t="shared" si="2"/>
        <v>37069.727293292395</v>
      </c>
      <c r="F102"/>
      <c r="G102" s="108"/>
      <c r="H102" s="114"/>
      <c r="I102" s="110"/>
      <c r="J102" s="111"/>
      <c r="K102" s="116"/>
      <c r="L102" s="113"/>
      <c r="M102" s="207"/>
      <c r="N102" s="208"/>
      <c r="O102"/>
      <c r="P102"/>
      <c r="Q102"/>
      <c r="R102"/>
      <c r="S102"/>
      <c r="T102"/>
      <c r="U102"/>
      <c r="V102"/>
    </row>
    <row r="103" spans="1:22" s="14" customFormat="1" ht="15" hidden="1" customHeight="1" x14ac:dyDescent="0.3">
      <c r="A103" s="262"/>
      <c r="B103" s="263"/>
      <c r="C103" s="264"/>
      <c r="D103" s="264"/>
      <c r="E103" s="265">
        <f t="shared" si="2"/>
        <v>37069.727293292395</v>
      </c>
      <c r="F103"/>
      <c r="G103" s="108"/>
      <c r="H103" s="114"/>
      <c r="I103" s="110"/>
      <c r="J103" s="111"/>
      <c r="K103" s="116"/>
      <c r="L103" s="113"/>
      <c r="M103" s="207"/>
      <c r="N103" s="208"/>
      <c r="O103"/>
      <c r="P103"/>
      <c r="Q103"/>
      <c r="R103"/>
      <c r="S103"/>
      <c r="T103"/>
      <c r="U103"/>
      <c r="V103"/>
    </row>
    <row r="104" spans="1:22" s="14" customFormat="1" ht="15" hidden="1" customHeight="1" x14ac:dyDescent="0.3">
      <c r="A104" s="262"/>
      <c r="B104" s="263"/>
      <c r="C104" s="264"/>
      <c r="D104" s="264"/>
      <c r="E104" s="265">
        <f t="shared" si="2"/>
        <v>37069.727293292395</v>
      </c>
      <c r="F104"/>
      <c r="G104" s="108"/>
      <c r="H104" s="114"/>
      <c r="I104" s="110"/>
      <c r="J104" s="111"/>
      <c r="K104" s="116"/>
      <c r="L104" s="113"/>
      <c r="M104" s="207"/>
      <c r="N104" s="208"/>
      <c r="O104"/>
      <c r="P104"/>
      <c r="Q104"/>
      <c r="R104"/>
      <c r="S104"/>
      <c r="T104"/>
      <c r="U104"/>
      <c r="V104"/>
    </row>
    <row r="105" spans="1:22" s="14" customFormat="1" ht="15" hidden="1" customHeight="1" x14ac:dyDescent="0.3">
      <c r="A105" s="262"/>
      <c r="B105" s="263"/>
      <c r="C105" s="264"/>
      <c r="D105" s="264"/>
      <c r="E105" s="265">
        <f t="shared" si="2"/>
        <v>37069.727293292395</v>
      </c>
      <c r="F105"/>
      <c r="G105" s="108"/>
      <c r="H105" s="114"/>
      <c r="I105" s="110"/>
      <c r="J105" s="111"/>
      <c r="K105" s="116"/>
      <c r="L105" s="113"/>
      <c r="M105" s="207"/>
      <c r="N105" s="208"/>
      <c r="O105"/>
      <c r="P105"/>
      <c r="Q105"/>
      <c r="R105"/>
      <c r="S105"/>
      <c r="T105"/>
      <c r="U105"/>
      <c r="V105"/>
    </row>
    <row r="106" spans="1:22" s="14" customFormat="1" ht="15" hidden="1" customHeight="1" x14ac:dyDescent="0.3">
      <c r="A106" s="262"/>
      <c r="B106" s="263"/>
      <c r="C106" s="264"/>
      <c r="D106" s="264"/>
      <c r="E106" s="265">
        <f t="shared" si="2"/>
        <v>37069.727293292395</v>
      </c>
      <c r="G106" s="108"/>
      <c r="H106" s="114"/>
      <c r="I106" s="110"/>
      <c r="J106" s="111"/>
      <c r="K106" s="116"/>
      <c r="L106" s="113"/>
      <c r="M106" s="207"/>
      <c r="N106" s="208"/>
      <c r="O106"/>
      <c r="P106"/>
      <c r="Q106"/>
      <c r="R106"/>
      <c r="S106"/>
      <c r="T106"/>
      <c r="U106"/>
      <c r="V106"/>
    </row>
    <row r="107" spans="1:22" s="14" customFormat="1" ht="15" hidden="1" customHeight="1" x14ac:dyDescent="0.3">
      <c r="A107" s="262"/>
      <c r="B107" s="263"/>
      <c r="C107" s="264"/>
      <c r="D107" s="264"/>
      <c r="E107" s="265">
        <f t="shared" si="2"/>
        <v>37069.727293292395</v>
      </c>
      <c r="F107"/>
      <c r="G107" s="108"/>
      <c r="H107" s="114"/>
      <c r="I107" s="110"/>
      <c r="J107" s="111"/>
      <c r="K107" s="116"/>
      <c r="L107" s="113"/>
      <c r="M107" s="207"/>
      <c r="N107" s="208"/>
      <c r="O107"/>
      <c r="P107"/>
      <c r="Q107"/>
      <c r="R107"/>
      <c r="S107"/>
      <c r="T107"/>
      <c r="U107"/>
      <c r="V107"/>
    </row>
    <row r="108" spans="1:22" s="14" customFormat="1" ht="15" customHeight="1" x14ac:dyDescent="0.3">
      <c r="A108" s="262"/>
      <c r="B108" s="263"/>
      <c r="C108" s="264"/>
      <c r="D108" s="264"/>
      <c r="E108" s="265">
        <f t="shared" si="2"/>
        <v>37069.727293292395</v>
      </c>
      <c r="F108"/>
      <c r="G108" s="108"/>
      <c r="H108" s="114"/>
      <c r="I108" s="110"/>
      <c r="J108" s="111"/>
      <c r="K108" s="116"/>
      <c r="L108" s="113"/>
      <c r="M108" s="207"/>
      <c r="N108" s="208"/>
      <c r="O108"/>
      <c r="P108"/>
      <c r="Q108"/>
      <c r="R108"/>
      <c r="S108"/>
      <c r="T108"/>
      <c r="U108"/>
      <c r="V108"/>
    </row>
    <row r="109" spans="1:22" s="14" customFormat="1" ht="15" hidden="1" customHeight="1" x14ac:dyDescent="0.3">
      <c r="A109" s="262"/>
      <c r="B109" s="263"/>
      <c r="C109" s="264"/>
      <c r="D109" s="264"/>
      <c r="E109" s="265">
        <f t="shared" si="2"/>
        <v>37069.727293292395</v>
      </c>
      <c r="F109"/>
      <c r="G109" s="108"/>
      <c r="H109" s="114"/>
      <c r="I109" s="110"/>
      <c r="J109" s="111"/>
      <c r="K109" s="116"/>
      <c r="L109" s="113"/>
      <c r="M109" s="207"/>
      <c r="N109" s="208"/>
      <c r="O109"/>
      <c r="P109"/>
      <c r="Q109"/>
      <c r="R109"/>
      <c r="S109"/>
      <c r="T109"/>
      <c r="U109"/>
      <c r="V109"/>
    </row>
    <row r="110" spans="1:22" s="14" customFormat="1" ht="15" hidden="1" customHeight="1" x14ac:dyDescent="0.3">
      <c r="A110" s="262"/>
      <c r="B110" s="263"/>
      <c r="C110" s="264"/>
      <c r="D110" s="264"/>
      <c r="E110" s="265">
        <f t="shared" si="2"/>
        <v>37069.727293292395</v>
      </c>
      <c r="F110"/>
      <c r="G110" s="108"/>
      <c r="H110" s="114"/>
      <c r="I110" s="110"/>
      <c r="J110" s="111"/>
      <c r="K110" s="116"/>
      <c r="L110" s="113"/>
      <c r="M110" s="207"/>
      <c r="N110" s="208"/>
      <c r="O110"/>
      <c r="P110"/>
      <c r="Q110"/>
      <c r="R110"/>
      <c r="S110"/>
      <c r="T110"/>
      <c r="U110"/>
      <c r="V110"/>
    </row>
    <row r="111" spans="1:22" s="14" customFormat="1" ht="15" hidden="1" customHeight="1" x14ac:dyDescent="0.3">
      <c r="A111" s="262"/>
      <c r="B111" s="263"/>
      <c r="C111" s="264"/>
      <c r="D111" s="264"/>
      <c r="E111" s="265">
        <f t="shared" si="2"/>
        <v>37069.727293292395</v>
      </c>
      <c r="F111"/>
      <c r="G111" s="108"/>
      <c r="H111" s="114"/>
      <c r="I111" s="110"/>
      <c r="J111" s="111"/>
      <c r="K111" s="116"/>
      <c r="L111" s="113"/>
      <c r="M111" s="207"/>
      <c r="N111" s="208"/>
      <c r="O111"/>
      <c r="P111"/>
      <c r="Q111"/>
      <c r="R111"/>
      <c r="S111"/>
      <c r="T111"/>
      <c r="U111"/>
      <c r="V111"/>
    </row>
    <row r="112" spans="1:22" s="14" customFormat="1" ht="15" hidden="1" customHeight="1" x14ac:dyDescent="0.3">
      <c r="A112" s="262"/>
      <c r="B112" s="263"/>
      <c r="C112" s="264"/>
      <c r="D112" s="264"/>
      <c r="E112" s="265">
        <f t="shared" si="2"/>
        <v>37069.727293292395</v>
      </c>
      <c r="F112"/>
      <c r="G112" s="108"/>
      <c r="H112" s="114"/>
      <c r="I112" s="110"/>
      <c r="J112" s="111"/>
      <c r="K112" s="116"/>
      <c r="L112" s="113"/>
      <c r="M112" s="207"/>
      <c r="N112" s="208"/>
      <c r="O112"/>
      <c r="P112"/>
      <c r="Q112"/>
      <c r="R112"/>
      <c r="S112"/>
      <c r="T112"/>
      <c r="U112"/>
      <c r="V112"/>
    </row>
    <row r="113" spans="1:22" s="14" customFormat="1" ht="15" hidden="1" customHeight="1" x14ac:dyDescent="0.3">
      <c r="A113" s="262"/>
      <c r="B113" s="263"/>
      <c r="C113" s="264"/>
      <c r="D113" s="264"/>
      <c r="E113" s="265">
        <f t="shared" si="2"/>
        <v>37069.727293292395</v>
      </c>
      <c r="F113"/>
      <c r="G113" s="108"/>
      <c r="H113" s="114"/>
      <c r="I113" s="110"/>
      <c r="J113" s="111"/>
      <c r="K113" s="116"/>
      <c r="L113" s="113"/>
      <c r="M113" s="207"/>
      <c r="N113" s="208"/>
      <c r="O113"/>
      <c r="P113"/>
      <c r="Q113"/>
      <c r="R113"/>
      <c r="S113"/>
      <c r="T113"/>
      <c r="U113"/>
      <c r="V113"/>
    </row>
    <row r="114" spans="1:22" s="14" customFormat="1" ht="15" hidden="1" customHeight="1" x14ac:dyDescent="0.3">
      <c r="A114" s="262"/>
      <c r="B114" s="263"/>
      <c r="C114" s="264"/>
      <c r="D114" s="264"/>
      <c r="E114" s="265">
        <f t="shared" si="2"/>
        <v>37069.727293292395</v>
      </c>
      <c r="F114"/>
      <c r="G114" s="108"/>
      <c r="H114" s="114"/>
      <c r="I114" s="110"/>
      <c r="J114" s="111"/>
      <c r="K114" s="116"/>
      <c r="L114" s="113"/>
      <c r="M114" s="207"/>
      <c r="N114" s="208"/>
      <c r="O114"/>
      <c r="P114"/>
      <c r="Q114"/>
      <c r="R114"/>
      <c r="S114"/>
      <c r="T114"/>
      <c r="U114"/>
      <c r="V114"/>
    </row>
    <row r="115" spans="1:22" s="14" customFormat="1" ht="15" hidden="1" customHeight="1" x14ac:dyDescent="0.3">
      <c r="A115" s="262"/>
      <c r="B115" s="263"/>
      <c r="C115" s="264"/>
      <c r="D115" s="264"/>
      <c r="E115" s="265">
        <f t="shared" si="2"/>
        <v>37069.727293292395</v>
      </c>
      <c r="F115"/>
      <c r="G115" s="108"/>
      <c r="H115" s="114"/>
      <c r="I115" s="110"/>
      <c r="J115" s="111"/>
      <c r="K115" s="116"/>
      <c r="L115" s="113"/>
      <c r="M115" s="207"/>
      <c r="N115" s="208"/>
      <c r="O115"/>
      <c r="P115"/>
      <c r="Q115"/>
      <c r="R115"/>
      <c r="S115"/>
      <c r="T115"/>
      <c r="U115"/>
      <c r="V115"/>
    </row>
    <row r="116" spans="1:22" s="14" customFormat="1" ht="15" hidden="1" customHeight="1" x14ac:dyDescent="0.3">
      <c r="A116" s="262"/>
      <c r="B116" s="263"/>
      <c r="C116" s="264"/>
      <c r="D116" s="264"/>
      <c r="E116" s="265">
        <f t="shared" si="2"/>
        <v>37069.727293292395</v>
      </c>
      <c r="F116"/>
      <c r="G116" s="108"/>
      <c r="H116" s="109"/>
      <c r="I116" s="110"/>
      <c r="J116" s="111"/>
      <c r="K116" s="116"/>
      <c r="L116" s="113"/>
      <c r="M116" s="207"/>
      <c r="N116" s="208"/>
      <c r="O116"/>
      <c r="P116"/>
      <c r="Q116"/>
      <c r="R116"/>
      <c r="S116"/>
      <c r="T116"/>
      <c r="U116"/>
      <c r="V116"/>
    </row>
    <row r="117" spans="1:22" s="14" customFormat="1" ht="15" hidden="1" customHeight="1" x14ac:dyDescent="0.3">
      <c r="A117" s="262"/>
      <c r="B117" s="263"/>
      <c r="C117" s="264"/>
      <c r="D117" s="264"/>
      <c r="E117" s="265">
        <f t="shared" si="2"/>
        <v>37069.727293292395</v>
      </c>
      <c r="F117"/>
      <c r="G117" s="108"/>
      <c r="H117" s="114"/>
      <c r="I117" s="110"/>
      <c r="J117" s="111"/>
      <c r="K117" s="116"/>
      <c r="L117" s="113"/>
      <c r="M117" s="207"/>
      <c r="N117" s="208"/>
      <c r="O117"/>
      <c r="P117"/>
      <c r="Q117"/>
      <c r="R117"/>
      <c r="S117"/>
      <c r="T117"/>
      <c r="U117"/>
      <c r="V117"/>
    </row>
    <row r="118" spans="1:22" s="14" customFormat="1" ht="15" hidden="1" customHeight="1" x14ac:dyDescent="0.3">
      <c r="A118" s="262"/>
      <c r="B118" s="263"/>
      <c r="C118" s="264"/>
      <c r="D118" s="264"/>
      <c r="E118" s="265">
        <f t="shared" si="2"/>
        <v>37069.727293292395</v>
      </c>
      <c r="F118"/>
      <c r="G118" s="108"/>
      <c r="H118" s="114"/>
      <c r="I118" s="110"/>
      <c r="J118" s="111"/>
      <c r="K118" s="116"/>
      <c r="L118" s="113"/>
      <c r="M118" s="207"/>
      <c r="N118" s="208"/>
      <c r="O118"/>
      <c r="P118"/>
      <c r="Q118"/>
      <c r="R118"/>
      <c r="S118"/>
      <c r="T118"/>
      <c r="U118"/>
      <c r="V118"/>
    </row>
    <row r="119" spans="1:22" s="14" customFormat="1" ht="15" hidden="1" customHeight="1" x14ac:dyDescent="0.3">
      <c r="A119" s="262"/>
      <c r="B119" s="263"/>
      <c r="C119" s="264"/>
      <c r="D119" s="264"/>
      <c r="E119" s="265">
        <f t="shared" si="2"/>
        <v>37069.727293292395</v>
      </c>
      <c r="F119"/>
      <c r="G119" s="108"/>
      <c r="H119" s="114"/>
      <c r="I119" s="110"/>
      <c r="J119" s="111"/>
      <c r="K119" s="116"/>
      <c r="L119" s="113"/>
      <c r="M119" s="207"/>
      <c r="N119" s="208"/>
      <c r="O119"/>
      <c r="P119"/>
      <c r="Q119"/>
      <c r="R119"/>
      <c r="S119"/>
      <c r="T119"/>
      <c r="U119"/>
      <c r="V119"/>
    </row>
    <row r="120" spans="1:22" s="14" customFormat="1" ht="15" hidden="1" customHeight="1" x14ac:dyDescent="0.3">
      <c r="A120" s="262"/>
      <c r="B120" s="263"/>
      <c r="C120" s="264"/>
      <c r="D120" s="264"/>
      <c r="E120" s="265">
        <f t="shared" si="2"/>
        <v>37069.727293292395</v>
      </c>
      <c r="F120"/>
      <c r="G120" s="108"/>
      <c r="H120" s="114"/>
      <c r="I120" s="110"/>
      <c r="J120" s="111"/>
      <c r="K120" s="116"/>
      <c r="L120" s="113"/>
      <c r="M120" s="207"/>
      <c r="N120" s="208"/>
      <c r="O120"/>
      <c r="P120"/>
      <c r="Q120"/>
      <c r="R120"/>
      <c r="S120"/>
      <c r="T120"/>
      <c r="U120"/>
      <c r="V120"/>
    </row>
    <row r="121" spans="1:22" s="14" customFormat="1" ht="15" hidden="1" customHeight="1" x14ac:dyDescent="0.3">
      <c r="A121" s="262"/>
      <c r="B121" s="263"/>
      <c r="C121" s="264"/>
      <c r="D121" s="264"/>
      <c r="E121" s="265">
        <f t="shared" si="2"/>
        <v>37069.727293292395</v>
      </c>
      <c r="F121"/>
      <c r="G121" s="108"/>
      <c r="H121" s="114"/>
      <c r="I121" s="110"/>
      <c r="J121" s="111"/>
      <c r="K121" s="116"/>
      <c r="L121" s="113"/>
      <c r="M121" s="207"/>
      <c r="N121" s="208"/>
      <c r="O121"/>
      <c r="P121"/>
      <c r="Q121"/>
      <c r="R121"/>
      <c r="S121"/>
      <c r="T121"/>
      <c r="U121"/>
      <c r="V121"/>
    </row>
    <row r="122" spans="1:22" s="14" customFormat="1" ht="15" hidden="1" customHeight="1" x14ac:dyDescent="0.3">
      <c r="A122" s="262"/>
      <c r="B122" s="263"/>
      <c r="C122" s="264"/>
      <c r="D122" s="264"/>
      <c r="E122" s="265">
        <f t="shared" si="2"/>
        <v>37069.727293292395</v>
      </c>
      <c r="F122"/>
      <c r="G122" s="108"/>
      <c r="H122" s="114"/>
      <c r="I122" s="110"/>
      <c r="J122" s="111"/>
      <c r="K122" s="116"/>
      <c r="L122" s="113"/>
      <c r="M122" s="207"/>
      <c r="N122" s="208"/>
      <c r="O122"/>
      <c r="P122"/>
      <c r="Q122"/>
      <c r="R122"/>
      <c r="S122"/>
      <c r="T122"/>
      <c r="U122"/>
      <c r="V122"/>
    </row>
    <row r="123" spans="1:22" s="14" customFormat="1" ht="15" hidden="1" customHeight="1" x14ac:dyDescent="0.3">
      <c r="A123" s="262"/>
      <c r="B123" s="263"/>
      <c r="C123" s="264"/>
      <c r="D123" s="264"/>
      <c r="E123" s="265">
        <f t="shared" si="2"/>
        <v>37069.727293292395</v>
      </c>
      <c r="F123"/>
      <c r="G123" s="108"/>
      <c r="H123" s="114"/>
      <c r="I123" s="110"/>
      <c r="J123" s="111"/>
      <c r="K123" s="116"/>
      <c r="L123" s="113"/>
      <c r="M123" s="207"/>
      <c r="N123" s="208"/>
      <c r="O123"/>
      <c r="P123"/>
      <c r="Q123"/>
      <c r="R123"/>
      <c r="S123"/>
      <c r="T123"/>
      <c r="U123"/>
      <c r="V123"/>
    </row>
    <row r="124" spans="1:22" s="14" customFormat="1" ht="15" hidden="1" customHeight="1" x14ac:dyDescent="0.3">
      <c r="A124" s="262"/>
      <c r="B124" s="263"/>
      <c r="C124" s="264"/>
      <c r="D124" s="264"/>
      <c r="E124" s="265">
        <f t="shared" si="2"/>
        <v>37069.727293292395</v>
      </c>
      <c r="F124"/>
      <c r="G124" s="108"/>
      <c r="H124" s="114"/>
      <c r="I124" s="110"/>
      <c r="J124" s="111"/>
      <c r="K124" s="116"/>
      <c r="L124" s="113"/>
      <c r="M124" s="207"/>
      <c r="N124" s="208"/>
      <c r="O124"/>
      <c r="P124"/>
      <c r="Q124"/>
      <c r="R124"/>
      <c r="S124"/>
      <c r="T124"/>
      <c r="U124"/>
      <c r="V124"/>
    </row>
    <row r="125" spans="1:22" s="14" customFormat="1" ht="15" hidden="1" customHeight="1" x14ac:dyDescent="0.3">
      <c r="A125" s="262"/>
      <c r="B125" s="263"/>
      <c r="C125" s="264"/>
      <c r="D125" s="264"/>
      <c r="E125" s="265">
        <f t="shared" si="2"/>
        <v>37069.727293292395</v>
      </c>
      <c r="F125"/>
      <c r="G125" s="108"/>
      <c r="H125" s="114"/>
      <c r="I125" s="110"/>
      <c r="J125" s="111"/>
      <c r="K125" s="116"/>
      <c r="L125" s="113"/>
      <c r="M125" s="207"/>
      <c r="N125" s="208"/>
      <c r="O125"/>
      <c r="P125"/>
      <c r="Q125"/>
      <c r="R125"/>
      <c r="S125"/>
      <c r="T125"/>
      <c r="U125"/>
      <c r="V125"/>
    </row>
    <row r="126" spans="1:22" s="14" customFormat="1" ht="15" hidden="1" customHeight="1" x14ac:dyDescent="0.3">
      <c r="A126" s="262"/>
      <c r="B126" s="263"/>
      <c r="C126" s="264"/>
      <c r="D126" s="264"/>
      <c r="E126" s="265">
        <f t="shared" si="2"/>
        <v>37069.727293292395</v>
      </c>
      <c r="F126"/>
      <c r="G126" s="108"/>
      <c r="H126" s="114"/>
      <c r="I126" s="110"/>
      <c r="J126" s="111"/>
      <c r="K126" s="116"/>
      <c r="L126" s="113"/>
      <c r="M126" s="207"/>
      <c r="N126" s="208"/>
      <c r="O126"/>
      <c r="P126"/>
      <c r="Q126"/>
      <c r="R126"/>
      <c r="S126"/>
      <c r="T126"/>
      <c r="U126"/>
      <c r="V126"/>
    </row>
    <row r="127" spans="1:22" s="14" customFormat="1" ht="15" hidden="1" customHeight="1" x14ac:dyDescent="0.3">
      <c r="A127" s="262"/>
      <c r="B127" s="263"/>
      <c r="C127" s="264"/>
      <c r="D127" s="264"/>
      <c r="E127" s="265">
        <f t="shared" si="2"/>
        <v>37069.727293292395</v>
      </c>
      <c r="F127"/>
      <c r="G127" s="108"/>
      <c r="H127" s="114"/>
      <c r="I127" s="110"/>
      <c r="J127" s="111"/>
      <c r="K127" s="116"/>
      <c r="L127" s="113"/>
      <c r="M127" s="207"/>
      <c r="N127" s="208"/>
      <c r="O127"/>
      <c r="P127"/>
      <c r="Q127"/>
      <c r="R127"/>
      <c r="S127"/>
      <c r="T127"/>
      <c r="U127"/>
      <c r="V127"/>
    </row>
    <row r="128" spans="1:22" s="14" customFormat="1" ht="15" hidden="1" customHeight="1" x14ac:dyDescent="0.3">
      <c r="A128" s="262"/>
      <c r="B128" s="263"/>
      <c r="C128" s="264"/>
      <c r="D128" s="264"/>
      <c r="E128" s="265">
        <f t="shared" si="2"/>
        <v>37069.727293292395</v>
      </c>
      <c r="F128"/>
      <c r="G128" s="108"/>
      <c r="H128" s="114"/>
      <c r="I128" s="110"/>
      <c r="J128" s="111"/>
      <c r="K128" s="116"/>
      <c r="L128" s="113"/>
      <c r="M128" s="207"/>
      <c r="N128" s="208"/>
      <c r="O128"/>
      <c r="P128"/>
      <c r="Q128"/>
      <c r="R128"/>
      <c r="S128"/>
      <c r="T128"/>
      <c r="U128"/>
      <c r="V128"/>
    </row>
    <row r="129" spans="1:22" s="14" customFormat="1" ht="15" hidden="1" customHeight="1" x14ac:dyDescent="0.3">
      <c r="A129" s="262"/>
      <c r="B129" s="263"/>
      <c r="C129" s="264"/>
      <c r="D129" s="264"/>
      <c r="E129" s="265">
        <f t="shared" si="2"/>
        <v>37069.727293292395</v>
      </c>
      <c r="F129"/>
      <c r="G129" s="108"/>
      <c r="H129" s="114"/>
      <c r="I129" s="110"/>
      <c r="J129" s="111"/>
      <c r="K129" s="116"/>
      <c r="L129" s="113"/>
      <c r="M129" s="207"/>
      <c r="N129" s="208"/>
      <c r="O129"/>
      <c r="P129"/>
      <c r="Q129"/>
      <c r="R129"/>
      <c r="S129"/>
      <c r="T129"/>
      <c r="U129"/>
      <c r="V129"/>
    </row>
    <row r="130" spans="1:22" s="14" customFormat="1" ht="15" hidden="1" customHeight="1" x14ac:dyDescent="0.3">
      <c r="A130" s="262"/>
      <c r="B130" s="263"/>
      <c r="C130" s="264"/>
      <c r="D130" s="264"/>
      <c r="E130" s="265">
        <f t="shared" si="2"/>
        <v>37069.727293292395</v>
      </c>
      <c r="F130"/>
      <c r="G130" s="108"/>
      <c r="H130" s="114"/>
      <c r="I130" s="110"/>
      <c r="J130" s="111"/>
      <c r="K130" s="116"/>
      <c r="L130" s="113"/>
      <c r="M130" s="207"/>
      <c r="N130" s="208"/>
      <c r="O130"/>
      <c r="P130"/>
      <c r="Q130"/>
      <c r="R130"/>
      <c r="S130"/>
      <c r="T130"/>
      <c r="U130"/>
      <c r="V130"/>
    </row>
    <row r="131" spans="1:22" s="14" customFormat="1" ht="15" hidden="1" customHeight="1" x14ac:dyDescent="0.3">
      <c r="A131" s="262"/>
      <c r="B131" s="263"/>
      <c r="C131" s="264"/>
      <c r="D131" s="264"/>
      <c r="E131" s="265">
        <f t="shared" si="2"/>
        <v>37069.727293292395</v>
      </c>
      <c r="F131"/>
      <c r="G131" s="108"/>
      <c r="H131" s="114"/>
      <c r="I131" s="110"/>
      <c r="J131" s="111"/>
      <c r="K131" s="116"/>
      <c r="L131" s="113"/>
      <c r="M131" s="207"/>
      <c r="N131" s="208"/>
      <c r="O131"/>
      <c r="P131"/>
      <c r="Q131"/>
      <c r="R131"/>
      <c r="S131"/>
      <c r="T131"/>
      <c r="U131"/>
      <c r="V131"/>
    </row>
    <row r="132" spans="1:22" s="14" customFormat="1" ht="15" hidden="1" customHeight="1" x14ac:dyDescent="0.3">
      <c r="A132" s="262"/>
      <c r="B132" s="263"/>
      <c r="C132" s="264"/>
      <c r="D132" s="264"/>
      <c r="E132" s="265">
        <f t="shared" si="2"/>
        <v>37069.727293292395</v>
      </c>
      <c r="F132"/>
      <c r="G132" s="108"/>
      <c r="H132" s="114"/>
      <c r="I132" s="110"/>
      <c r="J132" s="111"/>
      <c r="K132" s="116"/>
      <c r="L132" s="113"/>
      <c r="M132" s="207"/>
      <c r="N132" s="208"/>
      <c r="O132"/>
      <c r="P132"/>
      <c r="Q132"/>
      <c r="R132"/>
      <c r="S132"/>
      <c r="T132"/>
      <c r="U132"/>
      <c r="V132"/>
    </row>
    <row r="133" spans="1:22" s="14" customFormat="1" ht="15" customHeight="1" x14ac:dyDescent="0.3">
      <c r="A133" s="262"/>
      <c r="B133" s="263"/>
      <c r="C133" s="264"/>
      <c r="D133" s="264"/>
      <c r="E133" s="265">
        <f t="shared" si="2"/>
        <v>37069.727293292395</v>
      </c>
      <c r="F133"/>
      <c r="G133" s="108"/>
      <c r="H133" s="114"/>
      <c r="I133" s="110"/>
      <c r="J133" s="111"/>
      <c r="K133" s="116"/>
      <c r="L133" s="113"/>
      <c r="M133" s="207"/>
      <c r="N133" s="208"/>
      <c r="O133"/>
      <c r="P133"/>
      <c r="Q133"/>
      <c r="R133"/>
      <c r="S133"/>
      <c r="T133"/>
      <c r="U133"/>
      <c r="V133"/>
    </row>
    <row r="134" spans="1:22" s="14" customFormat="1" ht="15" hidden="1" customHeight="1" x14ac:dyDescent="0.3">
      <c r="A134" s="262"/>
      <c r="B134" s="263"/>
      <c r="C134" s="264"/>
      <c r="D134" s="264"/>
      <c r="E134" s="265">
        <f t="shared" si="2"/>
        <v>37069.727293292395</v>
      </c>
      <c r="F134"/>
      <c r="G134" s="108"/>
      <c r="H134" s="114"/>
      <c r="I134" s="110"/>
      <c r="J134" s="111"/>
      <c r="K134" s="116"/>
      <c r="L134" s="113"/>
      <c r="M134" s="207"/>
      <c r="N134" s="208"/>
      <c r="O134"/>
      <c r="P134"/>
      <c r="Q134"/>
      <c r="R134"/>
      <c r="S134"/>
      <c r="T134"/>
      <c r="U134"/>
      <c r="V134"/>
    </row>
    <row r="135" spans="1:22" s="14" customFormat="1" ht="15" hidden="1" customHeight="1" x14ac:dyDescent="0.3">
      <c r="A135" s="262"/>
      <c r="B135" s="263"/>
      <c r="C135" s="264"/>
      <c r="D135" s="264"/>
      <c r="E135" s="265">
        <f t="shared" si="2"/>
        <v>37069.727293292395</v>
      </c>
      <c r="G135" s="108"/>
      <c r="H135" s="114"/>
      <c r="I135" s="110"/>
      <c r="J135" s="111"/>
      <c r="K135" s="116"/>
      <c r="L135" s="113"/>
      <c r="M135" s="207"/>
      <c r="N135" s="208"/>
      <c r="O135"/>
      <c r="P135"/>
      <c r="Q135"/>
      <c r="R135"/>
      <c r="S135"/>
      <c r="T135"/>
      <c r="U135"/>
      <c r="V135"/>
    </row>
    <row r="136" spans="1:22" s="14" customFormat="1" ht="15" hidden="1" customHeight="1" x14ac:dyDescent="0.3">
      <c r="A136" s="262"/>
      <c r="B136" s="263"/>
      <c r="C136" s="264"/>
      <c r="D136" s="264"/>
      <c r="E136" s="265">
        <f t="shared" si="2"/>
        <v>37069.727293292395</v>
      </c>
      <c r="F136"/>
      <c r="G136" s="108"/>
      <c r="H136" s="114"/>
      <c r="I136" s="110"/>
      <c r="J136" s="111"/>
      <c r="K136" s="116"/>
      <c r="L136" s="113"/>
      <c r="M136" s="207"/>
      <c r="N136" s="208"/>
      <c r="O136"/>
      <c r="P136"/>
      <c r="Q136"/>
      <c r="R136"/>
      <c r="S136"/>
      <c r="T136"/>
      <c r="U136"/>
      <c r="V136"/>
    </row>
    <row r="137" spans="1:22" s="14" customFormat="1" ht="15" hidden="1" customHeight="1" x14ac:dyDescent="0.3">
      <c r="A137" s="262"/>
      <c r="B137" s="263"/>
      <c r="C137" s="264"/>
      <c r="D137" s="264"/>
      <c r="E137" s="265">
        <f t="shared" ref="E137:E200" si="3">E136+C137-D137</f>
        <v>37069.727293292395</v>
      </c>
      <c r="F137"/>
      <c r="G137" s="108"/>
      <c r="H137" s="114"/>
      <c r="I137" s="110"/>
      <c r="J137" s="111"/>
      <c r="K137" s="116"/>
      <c r="L137" s="113"/>
      <c r="M137" s="207"/>
      <c r="N137" s="208"/>
      <c r="O137"/>
      <c r="P137"/>
      <c r="Q137"/>
      <c r="R137"/>
      <c r="S137"/>
      <c r="T137"/>
      <c r="U137"/>
      <c r="V137"/>
    </row>
    <row r="138" spans="1:22" s="14" customFormat="1" ht="15" hidden="1" customHeight="1" x14ac:dyDescent="0.3">
      <c r="A138" s="262"/>
      <c r="B138" s="263"/>
      <c r="C138" s="264"/>
      <c r="D138" s="264"/>
      <c r="E138" s="265">
        <f t="shared" si="3"/>
        <v>37069.727293292395</v>
      </c>
      <c r="F138"/>
      <c r="G138" s="108"/>
      <c r="H138" s="114"/>
      <c r="I138" s="110"/>
      <c r="J138" s="111"/>
      <c r="K138" s="116"/>
      <c r="L138" s="113"/>
      <c r="M138" s="207"/>
      <c r="N138" s="208"/>
      <c r="O138"/>
      <c r="P138"/>
      <c r="Q138"/>
      <c r="R138"/>
      <c r="S138"/>
      <c r="T138"/>
      <c r="U138"/>
      <c r="V138"/>
    </row>
    <row r="139" spans="1:22" s="14" customFormat="1" ht="15" hidden="1" customHeight="1" x14ac:dyDescent="0.3">
      <c r="A139" s="262"/>
      <c r="B139" s="263"/>
      <c r="C139" s="264"/>
      <c r="D139" s="264"/>
      <c r="E139" s="265">
        <f t="shared" si="3"/>
        <v>37069.727293292395</v>
      </c>
      <c r="F139" s="22"/>
      <c r="G139" s="108"/>
      <c r="H139" s="114"/>
      <c r="I139" s="110"/>
      <c r="J139" s="111"/>
      <c r="K139" s="116"/>
      <c r="L139" s="113"/>
      <c r="M139" s="207"/>
      <c r="N139" s="208"/>
      <c r="O139"/>
      <c r="P139"/>
      <c r="Q139"/>
      <c r="R139"/>
      <c r="S139"/>
      <c r="T139"/>
      <c r="U139"/>
      <c r="V139"/>
    </row>
    <row r="140" spans="1:22" s="14" customFormat="1" ht="15" hidden="1" customHeight="1" x14ac:dyDescent="0.3">
      <c r="A140" s="262"/>
      <c r="B140" s="263"/>
      <c r="C140" s="264"/>
      <c r="D140" s="264"/>
      <c r="E140" s="265">
        <f t="shared" si="3"/>
        <v>37069.727293292395</v>
      </c>
      <c r="F140"/>
      <c r="G140" s="108"/>
      <c r="H140" s="114"/>
      <c r="I140" s="110"/>
      <c r="J140" s="111"/>
      <c r="K140" s="116"/>
      <c r="L140" s="113"/>
      <c r="M140" s="207"/>
      <c r="N140" s="208"/>
      <c r="O140"/>
      <c r="P140"/>
      <c r="Q140"/>
      <c r="R140"/>
      <c r="S140"/>
      <c r="T140"/>
      <c r="U140"/>
      <c r="V140"/>
    </row>
    <row r="141" spans="1:22" s="14" customFormat="1" ht="15" hidden="1" customHeight="1" x14ac:dyDescent="0.3">
      <c r="A141" s="262"/>
      <c r="B141" s="263"/>
      <c r="C141" s="264"/>
      <c r="D141" s="264"/>
      <c r="E141" s="265">
        <f t="shared" si="3"/>
        <v>37069.727293292395</v>
      </c>
      <c r="F141"/>
      <c r="G141" s="108"/>
      <c r="H141" s="114"/>
      <c r="I141" s="110"/>
      <c r="J141" s="111"/>
      <c r="K141" s="116"/>
      <c r="L141" s="113"/>
      <c r="M141" s="207"/>
      <c r="N141" s="208"/>
      <c r="O141"/>
      <c r="P141"/>
      <c r="Q141"/>
      <c r="R141"/>
      <c r="S141"/>
      <c r="T141"/>
      <c r="U141"/>
      <c r="V141"/>
    </row>
    <row r="142" spans="1:22" s="14" customFormat="1" ht="15" hidden="1" customHeight="1" x14ac:dyDescent="0.3">
      <c r="A142" s="262"/>
      <c r="B142" s="263"/>
      <c r="C142" s="264"/>
      <c r="D142" s="264"/>
      <c r="E142" s="265">
        <f t="shared" si="3"/>
        <v>37069.727293292395</v>
      </c>
      <c r="F142"/>
      <c r="G142" s="108"/>
      <c r="H142" s="114"/>
      <c r="I142" s="110"/>
      <c r="J142" s="111"/>
      <c r="K142" s="116"/>
      <c r="L142" s="113"/>
      <c r="M142" s="207"/>
      <c r="N142" s="208"/>
      <c r="O142"/>
      <c r="P142"/>
      <c r="Q142"/>
      <c r="R142"/>
      <c r="S142"/>
      <c r="T142"/>
      <c r="U142"/>
      <c r="V142"/>
    </row>
    <row r="143" spans="1:22" s="14" customFormat="1" ht="15" hidden="1" customHeight="1" x14ac:dyDescent="0.3">
      <c r="A143" s="262"/>
      <c r="B143" s="263"/>
      <c r="C143" s="264"/>
      <c r="D143" s="264"/>
      <c r="E143" s="265">
        <f t="shared" si="3"/>
        <v>37069.727293292395</v>
      </c>
      <c r="F143"/>
      <c r="G143" s="108"/>
      <c r="H143" s="114"/>
      <c r="I143" s="110"/>
      <c r="J143" s="111"/>
      <c r="K143" s="116"/>
      <c r="L143" s="113"/>
      <c r="M143" s="207"/>
      <c r="N143" s="208"/>
      <c r="O143"/>
      <c r="P143"/>
      <c r="Q143"/>
      <c r="R143"/>
      <c r="S143"/>
      <c r="T143"/>
      <c r="U143"/>
      <c r="V143"/>
    </row>
    <row r="144" spans="1:22" s="14" customFormat="1" ht="15" hidden="1" customHeight="1" x14ac:dyDescent="0.3">
      <c r="A144" s="262"/>
      <c r="B144" s="263"/>
      <c r="C144" s="264"/>
      <c r="D144" s="264"/>
      <c r="E144" s="265">
        <f t="shared" si="3"/>
        <v>37069.727293292395</v>
      </c>
      <c r="F144"/>
      <c r="G144" s="108"/>
      <c r="H144" s="114"/>
      <c r="I144" s="110"/>
      <c r="J144" s="111"/>
      <c r="K144" s="116"/>
      <c r="L144" s="113"/>
      <c r="M144" s="207"/>
      <c r="N144" s="208"/>
      <c r="O144"/>
      <c r="P144"/>
      <c r="Q144"/>
      <c r="R144"/>
      <c r="S144"/>
      <c r="T144"/>
      <c r="U144"/>
      <c r="V144"/>
    </row>
    <row r="145" spans="1:22" s="14" customFormat="1" ht="15" hidden="1" customHeight="1" x14ac:dyDescent="0.3">
      <c r="A145" s="262"/>
      <c r="B145" s="263"/>
      <c r="C145" s="264"/>
      <c r="D145" s="264"/>
      <c r="E145" s="265">
        <f t="shared" si="3"/>
        <v>37069.727293292395</v>
      </c>
      <c r="F145"/>
      <c r="G145" s="108"/>
      <c r="H145" s="114"/>
      <c r="I145" s="110"/>
      <c r="J145" s="111"/>
      <c r="K145" s="116"/>
      <c r="L145" s="113"/>
      <c r="M145" s="207"/>
      <c r="N145" s="208"/>
      <c r="O145"/>
      <c r="P145"/>
      <c r="Q145"/>
      <c r="R145"/>
      <c r="S145"/>
      <c r="T145"/>
      <c r="U145"/>
      <c r="V145"/>
    </row>
    <row r="146" spans="1:22" s="14" customFormat="1" ht="15" hidden="1" customHeight="1" x14ac:dyDescent="0.3">
      <c r="A146" s="262"/>
      <c r="B146" s="263"/>
      <c r="C146" s="264"/>
      <c r="D146" s="264"/>
      <c r="E146" s="265">
        <f t="shared" si="3"/>
        <v>37069.727293292395</v>
      </c>
      <c r="F146"/>
      <c r="G146" s="108"/>
      <c r="H146" s="114"/>
      <c r="I146" s="110"/>
      <c r="J146" s="111"/>
      <c r="K146" s="116"/>
      <c r="L146" s="113"/>
      <c r="M146" s="207"/>
      <c r="N146" s="208"/>
      <c r="O146"/>
      <c r="P146"/>
      <c r="Q146"/>
      <c r="R146"/>
      <c r="S146"/>
      <c r="T146"/>
      <c r="U146"/>
      <c r="V146"/>
    </row>
    <row r="147" spans="1:22" s="14" customFormat="1" ht="15" hidden="1" customHeight="1" x14ac:dyDescent="0.3">
      <c r="A147" s="262"/>
      <c r="B147" s="263"/>
      <c r="C147" s="264"/>
      <c r="D147" s="264"/>
      <c r="E147" s="265">
        <f t="shared" si="3"/>
        <v>37069.727293292395</v>
      </c>
      <c r="F147"/>
      <c r="G147" s="108"/>
      <c r="H147" s="114"/>
      <c r="I147" s="110"/>
      <c r="J147" s="111"/>
      <c r="K147" s="116"/>
      <c r="L147" s="113"/>
      <c r="M147" s="207"/>
      <c r="N147" s="208"/>
      <c r="O147"/>
      <c r="P147"/>
      <c r="Q147"/>
      <c r="R147"/>
      <c r="S147"/>
      <c r="T147"/>
      <c r="U147"/>
      <c r="V147"/>
    </row>
    <row r="148" spans="1:22" s="14" customFormat="1" ht="15" hidden="1" customHeight="1" x14ac:dyDescent="0.3">
      <c r="A148" s="262"/>
      <c r="B148" s="263"/>
      <c r="C148" s="264"/>
      <c r="D148" s="264"/>
      <c r="E148" s="265">
        <f t="shared" si="3"/>
        <v>37069.727293292395</v>
      </c>
      <c r="F148"/>
      <c r="G148" s="108"/>
      <c r="H148" s="114"/>
      <c r="I148" s="110"/>
      <c r="J148" s="111"/>
      <c r="K148" s="116"/>
      <c r="L148" s="113"/>
      <c r="M148" s="207"/>
      <c r="N148" s="208"/>
      <c r="O148"/>
      <c r="P148"/>
      <c r="Q148"/>
      <c r="R148"/>
      <c r="S148"/>
      <c r="T148"/>
      <c r="U148"/>
      <c r="V148"/>
    </row>
    <row r="149" spans="1:22" s="14" customFormat="1" ht="15" hidden="1" customHeight="1" x14ac:dyDescent="0.3">
      <c r="A149" s="262"/>
      <c r="B149" s="263"/>
      <c r="C149" s="264"/>
      <c r="D149" s="264"/>
      <c r="E149" s="265">
        <f t="shared" si="3"/>
        <v>37069.727293292395</v>
      </c>
      <c r="F149"/>
      <c r="G149" s="108"/>
      <c r="H149" s="114"/>
      <c r="I149" s="110"/>
      <c r="J149" s="111"/>
      <c r="K149" s="116"/>
      <c r="L149" s="113"/>
      <c r="M149" s="207"/>
      <c r="N149" s="208"/>
      <c r="O149"/>
      <c r="P149"/>
      <c r="Q149"/>
      <c r="R149"/>
      <c r="S149"/>
      <c r="T149"/>
      <c r="U149"/>
      <c r="V149"/>
    </row>
    <row r="150" spans="1:22" s="14" customFormat="1" ht="15" hidden="1" customHeight="1" x14ac:dyDescent="0.3">
      <c r="A150" s="262"/>
      <c r="B150" s="263"/>
      <c r="C150" s="264"/>
      <c r="D150" s="264"/>
      <c r="E150" s="265">
        <f t="shared" si="3"/>
        <v>37069.727293292395</v>
      </c>
      <c r="F150"/>
      <c r="G150" s="108"/>
      <c r="H150" s="114"/>
      <c r="I150" s="110"/>
      <c r="J150" s="111"/>
      <c r="K150" s="116"/>
      <c r="L150" s="113"/>
      <c r="M150" s="207"/>
      <c r="N150" s="208"/>
      <c r="O150"/>
      <c r="P150"/>
      <c r="Q150"/>
      <c r="R150"/>
      <c r="S150"/>
      <c r="T150"/>
      <c r="U150"/>
      <c r="V150"/>
    </row>
    <row r="151" spans="1:22" s="14" customFormat="1" ht="15" hidden="1" customHeight="1" x14ac:dyDescent="0.3">
      <c r="A151" s="262"/>
      <c r="B151" s="263"/>
      <c r="C151" s="264"/>
      <c r="D151" s="264"/>
      <c r="E151" s="265">
        <f t="shared" si="3"/>
        <v>37069.727293292395</v>
      </c>
      <c r="F151"/>
      <c r="G151" s="108"/>
      <c r="H151" s="114"/>
      <c r="I151" s="110"/>
      <c r="J151" s="111"/>
      <c r="K151" s="116"/>
      <c r="L151" s="113"/>
      <c r="M151" s="207"/>
      <c r="N151" s="208"/>
      <c r="O151"/>
      <c r="P151"/>
      <c r="Q151"/>
      <c r="R151"/>
      <c r="S151"/>
      <c r="T151"/>
      <c r="U151"/>
      <c r="V151"/>
    </row>
    <row r="152" spans="1:22" s="14" customFormat="1" ht="15" hidden="1" customHeight="1" x14ac:dyDescent="0.3">
      <c r="A152" s="262"/>
      <c r="B152" s="263"/>
      <c r="C152" s="264"/>
      <c r="D152" s="264"/>
      <c r="E152" s="265">
        <f t="shared" si="3"/>
        <v>37069.727293292395</v>
      </c>
      <c r="F152"/>
      <c r="G152" s="108"/>
      <c r="H152" s="114"/>
      <c r="I152" s="110"/>
      <c r="J152" s="111"/>
      <c r="K152" s="116"/>
      <c r="L152" s="113"/>
      <c r="M152" s="207"/>
      <c r="N152" s="208"/>
      <c r="O152"/>
      <c r="P152"/>
      <c r="Q152"/>
      <c r="R152"/>
      <c r="S152"/>
      <c r="T152"/>
      <c r="U152"/>
      <c r="V152"/>
    </row>
    <row r="153" spans="1:22" s="14" customFormat="1" ht="15" hidden="1" customHeight="1" x14ac:dyDescent="0.3">
      <c r="A153" s="262"/>
      <c r="B153" s="263"/>
      <c r="C153" s="264"/>
      <c r="D153" s="264"/>
      <c r="E153" s="265">
        <f t="shared" si="3"/>
        <v>37069.727293292395</v>
      </c>
      <c r="F153"/>
      <c r="G153" s="108"/>
      <c r="H153" s="114"/>
      <c r="I153" s="110"/>
      <c r="J153" s="111"/>
      <c r="K153" s="116"/>
      <c r="L153" s="113"/>
      <c r="M153" s="207"/>
      <c r="N153" s="208"/>
      <c r="O153"/>
      <c r="P153"/>
      <c r="Q153"/>
      <c r="R153"/>
      <c r="S153"/>
      <c r="T153"/>
      <c r="U153"/>
      <c r="V153"/>
    </row>
    <row r="154" spans="1:22" s="14" customFormat="1" ht="15" hidden="1" customHeight="1" x14ac:dyDescent="0.3">
      <c r="A154" s="262"/>
      <c r="B154" s="263"/>
      <c r="C154" s="264"/>
      <c r="D154" s="264"/>
      <c r="E154" s="265">
        <f t="shared" si="3"/>
        <v>37069.727293292395</v>
      </c>
      <c r="F154"/>
      <c r="G154" s="108"/>
      <c r="H154" s="114"/>
      <c r="I154" s="110"/>
      <c r="J154" s="111"/>
      <c r="K154" s="116"/>
      <c r="L154" s="113"/>
      <c r="M154" s="207"/>
      <c r="N154" s="208"/>
      <c r="O154"/>
      <c r="P154"/>
      <c r="Q154"/>
      <c r="R154"/>
      <c r="S154"/>
      <c r="T154"/>
      <c r="U154"/>
      <c r="V154"/>
    </row>
    <row r="155" spans="1:22" s="14" customFormat="1" ht="15" hidden="1" customHeight="1" x14ac:dyDescent="0.3">
      <c r="A155" s="262"/>
      <c r="B155" s="263"/>
      <c r="C155" s="264"/>
      <c r="D155" s="264"/>
      <c r="E155" s="265">
        <f t="shared" si="3"/>
        <v>37069.727293292395</v>
      </c>
      <c r="F155"/>
      <c r="G155" s="108"/>
      <c r="H155" s="114"/>
      <c r="I155" s="110"/>
      <c r="J155" s="111"/>
      <c r="K155" s="116"/>
      <c r="L155" s="113"/>
      <c r="M155" s="207"/>
      <c r="N155" s="208"/>
      <c r="O155"/>
      <c r="P155"/>
      <c r="Q155"/>
      <c r="R155"/>
      <c r="S155"/>
      <c r="T155"/>
      <c r="U155"/>
      <c r="V155"/>
    </row>
    <row r="156" spans="1:22" s="14" customFormat="1" ht="15" hidden="1" customHeight="1" x14ac:dyDescent="0.3">
      <c r="A156" s="262"/>
      <c r="B156" s="263"/>
      <c r="C156" s="264"/>
      <c r="D156" s="264"/>
      <c r="E156" s="265">
        <f t="shared" si="3"/>
        <v>37069.727293292395</v>
      </c>
      <c r="F156"/>
      <c r="G156" s="108"/>
      <c r="H156" s="114"/>
      <c r="I156" s="110"/>
      <c r="J156" s="111"/>
      <c r="K156" s="116"/>
      <c r="L156" s="113"/>
      <c r="M156" s="207"/>
      <c r="N156" s="208"/>
      <c r="O156"/>
      <c r="P156"/>
      <c r="Q156"/>
      <c r="R156"/>
      <c r="S156"/>
      <c r="T156"/>
      <c r="U156"/>
      <c r="V156"/>
    </row>
    <row r="157" spans="1:22" s="14" customFormat="1" ht="15" hidden="1" customHeight="1" x14ac:dyDescent="0.3">
      <c r="A157" s="262"/>
      <c r="B157" s="263"/>
      <c r="C157" s="264"/>
      <c r="D157" s="264"/>
      <c r="E157" s="265">
        <f t="shared" si="3"/>
        <v>37069.727293292395</v>
      </c>
      <c r="F157"/>
      <c r="G157" s="108"/>
      <c r="H157" s="114"/>
      <c r="I157" s="110"/>
      <c r="J157" s="111"/>
      <c r="K157" s="116"/>
      <c r="L157" s="113"/>
      <c r="M157" s="207"/>
      <c r="N157" s="208"/>
      <c r="O157"/>
      <c r="P157"/>
      <c r="Q157"/>
      <c r="R157"/>
      <c r="S157"/>
      <c r="T157"/>
      <c r="U157"/>
      <c r="V157"/>
    </row>
    <row r="158" spans="1:22" s="14" customFormat="1" ht="15" hidden="1" customHeight="1" x14ac:dyDescent="0.3">
      <c r="A158" s="262"/>
      <c r="B158" s="263"/>
      <c r="C158" s="264"/>
      <c r="D158" s="264"/>
      <c r="E158" s="265">
        <f t="shared" si="3"/>
        <v>37069.727293292395</v>
      </c>
      <c r="F158"/>
      <c r="G158" s="108"/>
      <c r="H158" s="114"/>
      <c r="I158" s="110"/>
      <c r="J158" s="111"/>
      <c r="K158" s="116"/>
      <c r="L158" s="113"/>
      <c r="M158" s="207"/>
      <c r="N158" s="208"/>
      <c r="O158"/>
      <c r="P158"/>
      <c r="Q158"/>
      <c r="R158"/>
      <c r="S158"/>
      <c r="T158"/>
      <c r="U158"/>
      <c r="V158"/>
    </row>
    <row r="159" spans="1:22" s="14" customFormat="1" ht="15" hidden="1" customHeight="1" x14ac:dyDescent="0.3">
      <c r="A159" s="262"/>
      <c r="B159" s="263"/>
      <c r="C159" s="264"/>
      <c r="D159" s="264"/>
      <c r="E159" s="265">
        <f t="shared" si="3"/>
        <v>37069.727293292395</v>
      </c>
      <c r="F159"/>
      <c r="G159" s="108"/>
      <c r="H159" s="114"/>
      <c r="I159" s="110"/>
      <c r="J159" s="111"/>
      <c r="K159" s="116"/>
      <c r="L159" s="113"/>
      <c r="M159" s="207"/>
      <c r="N159" s="208"/>
      <c r="O159"/>
      <c r="P159"/>
      <c r="Q159"/>
      <c r="R159"/>
      <c r="S159"/>
      <c r="T159"/>
      <c r="U159"/>
      <c r="V159"/>
    </row>
    <row r="160" spans="1:22" s="14" customFormat="1" ht="15" hidden="1" customHeight="1" x14ac:dyDescent="0.3">
      <c r="A160" s="262"/>
      <c r="B160" s="263"/>
      <c r="C160" s="264"/>
      <c r="D160" s="264"/>
      <c r="E160" s="265">
        <f t="shared" si="3"/>
        <v>37069.727293292395</v>
      </c>
      <c r="F160"/>
      <c r="G160" s="108"/>
      <c r="H160" s="114"/>
      <c r="I160" s="110"/>
      <c r="J160" s="111"/>
      <c r="K160" s="116"/>
      <c r="L160" s="113"/>
      <c r="M160" s="207"/>
      <c r="N160" s="208"/>
      <c r="O160"/>
      <c r="P160"/>
      <c r="Q160"/>
      <c r="R160"/>
      <c r="S160"/>
      <c r="T160"/>
      <c r="U160"/>
      <c r="V160"/>
    </row>
    <row r="161" spans="1:22" s="14" customFormat="1" ht="15" hidden="1" customHeight="1" x14ac:dyDescent="0.3">
      <c r="A161" s="262"/>
      <c r="B161" s="263"/>
      <c r="C161" s="264"/>
      <c r="D161" s="264"/>
      <c r="E161" s="265">
        <f t="shared" si="3"/>
        <v>37069.727293292395</v>
      </c>
      <c r="F161"/>
      <c r="G161" s="108"/>
      <c r="H161" s="114"/>
      <c r="I161" s="110"/>
      <c r="J161" s="111"/>
      <c r="K161" s="116"/>
      <c r="L161" s="113"/>
      <c r="M161" s="207"/>
      <c r="N161" s="208"/>
      <c r="O161"/>
      <c r="P161"/>
      <c r="Q161"/>
      <c r="R161"/>
      <c r="S161"/>
      <c r="T161"/>
      <c r="U161"/>
      <c r="V161"/>
    </row>
    <row r="162" spans="1:22" s="14" customFormat="1" ht="15" hidden="1" customHeight="1" x14ac:dyDescent="0.3">
      <c r="A162" s="262"/>
      <c r="B162" s="263"/>
      <c r="C162" s="264"/>
      <c r="D162" s="264"/>
      <c r="E162" s="265">
        <f t="shared" si="3"/>
        <v>37069.727293292395</v>
      </c>
      <c r="F162"/>
      <c r="G162" s="108"/>
      <c r="H162" s="114"/>
      <c r="I162" s="110"/>
      <c r="J162" s="111"/>
      <c r="K162" s="116"/>
      <c r="L162" s="113"/>
      <c r="M162" s="207"/>
      <c r="N162" s="208"/>
      <c r="O162"/>
      <c r="P162"/>
      <c r="Q162"/>
      <c r="R162"/>
      <c r="S162"/>
      <c r="T162"/>
      <c r="U162"/>
      <c r="V162"/>
    </row>
    <row r="163" spans="1:22" s="14" customFormat="1" ht="15" hidden="1" customHeight="1" x14ac:dyDescent="0.3">
      <c r="A163" s="262"/>
      <c r="B163" s="263"/>
      <c r="C163" s="264"/>
      <c r="D163" s="264"/>
      <c r="E163" s="265">
        <f t="shared" si="3"/>
        <v>37069.727293292395</v>
      </c>
      <c r="F163"/>
      <c r="G163" s="108"/>
      <c r="H163" s="114"/>
      <c r="I163" s="110"/>
      <c r="J163" s="111"/>
      <c r="K163" s="116"/>
      <c r="L163" s="113"/>
      <c r="M163" s="207"/>
      <c r="N163" s="208"/>
      <c r="O163"/>
      <c r="P163"/>
      <c r="Q163"/>
      <c r="R163"/>
      <c r="S163"/>
      <c r="T163"/>
      <c r="U163"/>
      <c r="V163"/>
    </row>
    <row r="164" spans="1:22" s="14" customFormat="1" ht="15" hidden="1" customHeight="1" x14ac:dyDescent="0.3">
      <c r="A164" s="262"/>
      <c r="B164" s="263"/>
      <c r="C164" s="264"/>
      <c r="D164" s="264"/>
      <c r="E164" s="265">
        <f t="shared" si="3"/>
        <v>37069.727293292395</v>
      </c>
      <c r="F164"/>
      <c r="G164" s="108"/>
      <c r="H164" s="114"/>
      <c r="I164" s="110"/>
      <c r="J164" s="111"/>
      <c r="K164" s="116"/>
      <c r="L164" s="113"/>
      <c r="M164" s="207"/>
      <c r="N164" s="208"/>
      <c r="O164"/>
      <c r="P164"/>
      <c r="Q164"/>
      <c r="R164"/>
      <c r="S164"/>
      <c r="T164"/>
      <c r="U164"/>
      <c r="V164"/>
    </row>
    <row r="165" spans="1:22" s="14" customFormat="1" ht="15" hidden="1" customHeight="1" x14ac:dyDescent="0.3">
      <c r="A165" s="262"/>
      <c r="B165" s="263"/>
      <c r="C165" s="264"/>
      <c r="D165" s="264"/>
      <c r="E165" s="265">
        <f t="shared" si="3"/>
        <v>37069.727293292395</v>
      </c>
      <c r="F165"/>
      <c r="G165" s="108"/>
      <c r="H165" s="114"/>
      <c r="I165" s="110"/>
      <c r="J165" s="111"/>
      <c r="K165" s="116"/>
      <c r="L165" s="113"/>
      <c r="M165" s="207"/>
      <c r="N165" s="208"/>
      <c r="O165"/>
      <c r="P165"/>
      <c r="Q165"/>
      <c r="R165"/>
      <c r="S165"/>
      <c r="T165"/>
      <c r="U165"/>
      <c r="V165"/>
    </row>
    <row r="166" spans="1:22" s="14" customFormat="1" ht="15" hidden="1" customHeight="1" x14ac:dyDescent="0.3">
      <c r="A166" s="262"/>
      <c r="B166" s="263"/>
      <c r="C166" s="264"/>
      <c r="D166" s="264"/>
      <c r="E166" s="265">
        <f t="shared" si="3"/>
        <v>37069.727293292395</v>
      </c>
      <c r="F166"/>
      <c r="G166" s="108"/>
      <c r="H166" s="114"/>
      <c r="I166" s="110"/>
      <c r="J166" s="111"/>
      <c r="K166" s="116"/>
      <c r="L166" s="113"/>
      <c r="M166" s="207"/>
      <c r="N166" s="208"/>
      <c r="O166"/>
      <c r="P166"/>
      <c r="Q166"/>
      <c r="R166"/>
      <c r="S166"/>
      <c r="T166"/>
      <c r="U166"/>
      <c r="V166"/>
    </row>
    <row r="167" spans="1:22" s="14" customFormat="1" ht="15" hidden="1" customHeight="1" x14ac:dyDescent="0.3">
      <c r="A167" s="262"/>
      <c r="B167" s="263"/>
      <c r="C167" s="264"/>
      <c r="D167" s="264"/>
      <c r="E167" s="265">
        <f t="shared" si="3"/>
        <v>37069.727293292395</v>
      </c>
      <c r="F167"/>
      <c r="G167" s="108"/>
      <c r="H167" s="114"/>
      <c r="I167" s="110"/>
      <c r="J167" s="111"/>
      <c r="K167" s="116"/>
      <c r="L167" s="113"/>
      <c r="M167" s="207"/>
      <c r="N167" s="208"/>
      <c r="O167"/>
      <c r="P167"/>
      <c r="Q167"/>
      <c r="R167"/>
      <c r="S167"/>
      <c r="T167"/>
      <c r="U167"/>
      <c r="V167"/>
    </row>
    <row r="168" spans="1:22" s="14" customFormat="1" ht="15" hidden="1" customHeight="1" x14ac:dyDescent="0.3">
      <c r="A168" s="262"/>
      <c r="B168" s="263"/>
      <c r="C168" s="264"/>
      <c r="D168" s="264"/>
      <c r="E168" s="265">
        <f t="shared" si="3"/>
        <v>37069.727293292395</v>
      </c>
      <c r="F168"/>
      <c r="G168" s="108"/>
      <c r="H168" s="114"/>
      <c r="I168" s="110"/>
      <c r="J168" s="111"/>
      <c r="K168" s="116"/>
      <c r="L168" s="113"/>
      <c r="M168" s="207"/>
      <c r="N168" s="208"/>
      <c r="O168"/>
      <c r="P168"/>
      <c r="Q168"/>
      <c r="R168"/>
      <c r="S168"/>
      <c r="T168"/>
      <c r="U168"/>
      <c r="V168"/>
    </row>
    <row r="169" spans="1:22" s="14" customFormat="1" ht="15" hidden="1" customHeight="1" x14ac:dyDescent="0.3">
      <c r="A169" s="262"/>
      <c r="B169" s="263"/>
      <c r="C169" s="264"/>
      <c r="D169" s="264"/>
      <c r="E169" s="265">
        <f t="shared" si="3"/>
        <v>37069.727293292395</v>
      </c>
      <c r="F169"/>
      <c r="G169" s="108"/>
      <c r="H169" s="114"/>
      <c r="I169" s="110"/>
      <c r="J169" s="111"/>
      <c r="K169" s="116"/>
      <c r="L169" s="113"/>
      <c r="M169" s="207"/>
      <c r="N169" s="208"/>
      <c r="O169"/>
      <c r="P169"/>
      <c r="Q169"/>
      <c r="R169"/>
      <c r="S169"/>
      <c r="T169"/>
      <c r="U169"/>
      <c r="V169"/>
    </row>
    <row r="170" spans="1:22" s="14" customFormat="1" ht="15" hidden="1" customHeight="1" x14ac:dyDescent="0.3">
      <c r="A170" s="262"/>
      <c r="B170" s="263"/>
      <c r="C170" s="264"/>
      <c r="D170" s="264"/>
      <c r="E170" s="265">
        <f t="shared" si="3"/>
        <v>37069.727293292395</v>
      </c>
      <c r="F170"/>
      <c r="G170" s="108"/>
      <c r="H170" s="114"/>
      <c r="I170" s="110"/>
      <c r="J170" s="111"/>
      <c r="K170" s="116"/>
      <c r="L170" s="113"/>
      <c r="M170" s="207"/>
      <c r="N170" s="208"/>
      <c r="O170"/>
      <c r="P170"/>
      <c r="Q170"/>
      <c r="R170"/>
      <c r="S170"/>
      <c r="T170"/>
      <c r="U170"/>
      <c r="V170"/>
    </row>
    <row r="171" spans="1:22" s="14" customFormat="1" ht="15" hidden="1" customHeight="1" x14ac:dyDescent="0.3">
      <c r="A171" s="262"/>
      <c r="B171" s="263"/>
      <c r="C171" s="264"/>
      <c r="D171" s="264"/>
      <c r="E171" s="265">
        <f t="shared" si="3"/>
        <v>37069.727293292395</v>
      </c>
      <c r="F171"/>
      <c r="G171" s="108"/>
      <c r="H171" s="114"/>
      <c r="I171" s="110"/>
      <c r="J171" s="111"/>
      <c r="K171" s="116"/>
      <c r="L171" s="113"/>
      <c r="M171" s="207"/>
      <c r="N171" s="208"/>
      <c r="O171"/>
      <c r="P171"/>
      <c r="Q171"/>
      <c r="R171"/>
      <c r="S171"/>
      <c r="T171"/>
      <c r="U171"/>
      <c r="V171"/>
    </row>
    <row r="172" spans="1:22" s="14" customFormat="1" ht="15" hidden="1" customHeight="1" x14ac:dyDescent="0.3">
      <c r="A172" s="262"/>
      <c r="B172" s="263"/>
      <c r="C172" s="264"/>
      <c r="D172" s="264"/>
      <c r="E172" s="265">
        <f t="shared" si="3"/>
        <v>37069.727293292395</v>
      </c>
      <c r="F172"/>
      <c r="G172" s="108"/>
      <c r="H172" s="114"/>
      <c r="I172" s="110"/>
      <c r="J172" s="111"/>
      <c r="K172" s="116"/>
      <c r="L172" s="113"/>
      <c r="M172" s="207"/>
      <c r="N172" s="208"/>
      <c r="O172"/>
      <c r="P172"/>
      <c r="Q172"/>
      <c r="R172"/>
      <c r="S172"/>
      <c r="T172"/>
      <c r="U172"/>
      <c r="V172"/>
    </row>
    <row r="173" spans="1:22" s="14" customFormat="1" ht="15" hidden="1" customHeight="1" x14ac:dyDescent="0.3">
      <c r="A173" s="262"/>
      <c r="B173" s="263"/>
      <c r="C173" s="264"/>
      <c r="D173" s="264"/>
      <c r="E173" s="265">
        <f t="shared" si="3"/>
        <v>37069.727293292395</v>
      </c>
      <c r="F173"/>
      <c r="G173" s="108"/>
      <c r="H173" s="114"/>
      <c r="I173" s="110"/>
      <c r="J173" s="111"/>
      <c r="K173" s="116"/>
      <c r="L173" s="113"/>
      <c r="M173" s="207"/>
      <c r="N173" s="208"/>
      <c r="O173"/>
      <c r="P173"/>
      <c r="Q173"/>
      <c r="R173"/>
      <c r="S173"/>
      <c r="T173"/>
      <c r="U173"/>
      <c r="V173"/>
    </row>
    <row r="174" spans="1:22" s="14" customFormat="1" ht="15" hidden="1" customHeight="1" x14ac:dyDescent="0.3">
      <c r="A174" s="262"/>
      <c r="B174" s="263"/>
      <c r="C174" s="264"/>
      <c r="D174" s="264"/>
      <c r="E174" s="265">
        <f t="shared" si="3"/>
        <v>37069.727293292395</v>
      </c>
      <c r="F174"/>
      <c r="G174" s="108"/>
      <c r="H174" s="114"/>
      <c r="I174" s="110"/>
      <c r="J174" s="111"/>
      <c r="K174" s="116"/>
      <c r="L174" s="113"/>
      <c r="M174" s="207"/>
      <c r="N174" s="208"/>
      <c r="O174"/>
      <c r="P174"/>
      <c r="Q174"/>
      <c r="R174"/>
      <c r="S174"/>
      <c r="T174"/>
      <c r="U174"/>
      <c r="V174"/>
    </row>
    <row r="175" spans="1:22" s="14" customFormat="1" ht="15" hidden="1" customHeight="1" x14ac:dyDescent="0.3">
      <c r="A175" s="262"/>
      <c r="B175" s="263"/>
      <c r="C175" s="264"/>
      <c r="D175" s="264"/>
      <c r="E175" s="265">
        <f t="shared" si="3"/>
        <v>37069.727293292395</v>
      </c>
      <c r="F175"/>
      <c r="G175" s="108"/>
      <c r="H175" s="114"/>
      <c r="I175" s="110"/>
      <c r="J175" s="111"/>
      <c r="K175" s="116"/>
      <c r="L175" s="113"/>
      <c r="M175" s="207"/>
      <c r="N175" s="208"/>
      <c r="O175"/>
      <c r="P175"/>
      <c r="Q175"/>
      <c r="R175"/>
      <c r="S175"/>
      <c r="T175"/>
      <c r="U175"/>
      <c r="V175"/>
    </row>
    <row r="176" spans="1:22" s="14" customFormat="1" ht="15" hidden="1" customHeight="1" x14ac:dyDescent="0.3">
      <c r="A176" s="262"/>
      <c r="B176" s="263"/>
      <c r="C176" s="264"/>
      <c r="D176" s="264"/>
      <c r="E176" s="265">
        <f t="shared" si="3"/>
        <v>37069.727293292395</v>
      </c>
      <c r="F176"/>
      <c r="G176" s="108"/>
      <c r="H176" s="114"/>
      <c r="I176" s="110"/>
      <c r="J176" s="111"/>
      <c r="K176" s="116"/>
      <c r="L176" s="113"/>
      <c r="M176" s="207"/>
      <c r="N176" s="208"/>
      <c r="O176"/>
      <c r="P176"/>
      <c r="Q176"/>
      <c r="R176"/>
      <c r="S176"/>
      <c r="T176"/>
      <c r="U176"/>
      <c r="V176"/>
    </row>
    <row r="177" spans="1:22" s="14" customFormat="1" ht="15" hidden="1" customHeight="1" x14ac:dyDescent="0.3">
      <c r="A177" s="262"/>
      <c r="B177" s="263"/>
      <c r="C177" s="264"/>
      <c r="D177" s="264"/>
      <c r="E177" s="265">
        <f t="shared" si="3"/>
        <v>37069.727293292395</v>
      </c>
      <c r="F177"/>
      <c r="G177" s="108"/>
      <c r="H177" s="114"/>
      <c r="I177" s="110"/>
      <c r="J177" s="111"/>
      <c r="K177" s="116"/>
      <c r="L177" s="113"/>
      <c r="M177" s="207"/>
      <c r="N177" s="208"/>
      <c r="O177"/>
      <c r="P177"/>
      <c r="Q177"/>
      <c r="R177"/>
      <c r="S177"/>
      <c r="T177"/>
      <c r="U177"/>
      <c r="V177"/>
    </row>
    <row r="178" spans="1:22" s="14" customFormat="1" ht="15" hidden="1" customHeight="1" x14ac:dyDescent="0.3">
      <c r="A178" s="262"/>
      <c r="B178" s="263"/>
      <c r="C178" s="264"/>
      <c r="D178" s="264"/>
      <c r="E178" s="265">
        <f t="shared" si="3"/>
        <v>37069.727293292395</v>
      </c>
      <c r="F178"/>
      <c r="G178" s="108"/>
      <c r="H178" s="114"/>
      <c r="I178" s="110"/>
      <c r="J178" s="111"/>
      <c r="K178" s="116"/>
      <c r="L178" s="113"/>
      <c r="M178" s="207"/>
      <c r="N178" s="208"/>
      <c r="O178"/>
      <c r="P178"/>
      <c r="Q178"/>
      <c r="R178"/>
      <c r="S178"/>
      <c r="T178"/>
      <c r="U178"/>
      <c r="V178"/>
    </row>
    <row r="179" spans="1:22" s="14" customFormat="1" ht="15" hidden="1" customHeight="1" x14ac:dyDescent="0.3">
      <c r="A179" s="262"/>
      <c r="B179" s="263"/>
      <c r="C179" s="264"/>
      <c r="D179" s="264"/>
      <c r="E179" s="265">
        <f t="shared" si="3"/>
        <v>37069.727293292395</v>
      </c>
      <c r="F179"/>
      <c r="G179" s="108"/>
      <c r="H179" s="114"/>
      <c r="I179" s="110"/>
      <c r="J179" s="111"/>
      <c r="K179" s="116"/>
      <c r="L179" s="113"/>
      <c r="M179" s="207"/>
      <c r="N179" s="208"/>
      <c r="O179"/>
      <c r="P179"/>
      <c r="Q179"/>
      <c r="R179"/>
      <c r="S179"/>
      <c r="T179"/>
      <c r="U179"/>
      <c r="V179"/>
    </row>
    <row r="180" spans="1:22" s="14" customFormat="1" ht="15" hidden="1" customHeight="1" x14ac:dyDescent="0.3">
      <c r="A180" s="262"/>
      <c r="B180" s="263"/>
      <c r="C180" s="264"/>
      <c r="D180" s="264"/>
      <c r="E180" s="265">
        <f t="shared" si="3"/>
        <v>37069.727293292395</v>
      </c>
      <c r="F180"/>
      <c r="G180" s="108"/>
      <c r="H180" s="114"/>
      <c r="I180" s="110"/>
      <c r="J180" s="111"/>
      <c r="K180" s="116"/>
      <c r="L180" s="113"/>
      <c r="M180" s="207"/>
      <c r="N180" s="208"/>
      <c r="O180"/>
      <c r="P180"/>
      <c r="Q180"/>
      <c r="R180"/>
      <c r="S180"/>
      <c r="T180"/>
      <c r="U180"/>
      <c r="V180"/>
    </row>
    <row r="181" spans="1:22" s="14" customFormat="1" ht="15" hidden="1" customHeight="1" x14ac:dyDescent="0.3">
      <c r="A181" s="262"/>
      <c r="B181" s="263"/>
      <c r="C181" s="264"/>
      <c r="D181" s="264"/>
      <c r="E181" s="265">
        <f t="shared" si="3"/>
        <v>37069.727293292395</v>
      </c>
      <c r="F181"/>
      <c r="G181" s="108"/>
      <c r="H181" s="114"/>
      <c r="I181" s="110"/>
      <c r="J181" s="111"/>
      <c r="K181" s="116"/>
      <c r="L181" s="113"/>
      <c r="M181" s="207"/>
      <c r="N181" s="208"/>
      <c r="O181"/>
      <c r="P181"/>
      <c r="Q181"/>
      <c r="R181"/>
      <c r="S181"/>
      <c r="T181"/>
      <c r="U181"/>
      <c r="V181"/>
    </row>
    <row r="182" spans="1:22" s="14" customFormat="1" ht="15" hidden="1" customHeight="1" x14ac:dyDescent="0.3">
      <c r="A182" s="262"/>
      <c r="B182" s="263"/>
      <c r="C182" s="264"/>
      <c r="D182" s="264"/>
      <c r="E182" s="265">
        <f t="shared" si="3"/>
        <v>37069.727293292395</v>
      </c>
      <c r="F182"/>
      <c r="G182" s="108"/>
      <c r="H182" s="114"/>
      <c r="I182" s="110"/>
      <c r="J182" s="111"/>
      <c r="K182" s="116"/>
      <c r="L182" s="113"/>
      <c r="M182" s="207"/>
      <c r="N182" s="208"/>
      <c r="O182"/>
      <c r="P182"/>
      <c r="Q182"/>
      <c r="R182"/>
      <c r="S182"/>
      <c r="T182"/>
      <c r="U182"/>
      <c r="V182"/>
    </row>
    <row r="183" spans="1:22" s="14" customFormat="1" ht="15" hidden="1" customHeight="1" x14ac:dyDescent="0.3">
      <c r="A183" s="262"/>
      <c r="B183" s="263"/>
      <c r="C183" s="264"/>
      <c r="D183" s="264"/>
      <c r="E183" s="265">
        <f t="shared" si="3"/>
        <v>37069.727293292395</v>
      </c>
      <c r="F183"/>
      <c r="G183" s="108"/>
      <c r="H183" s="114"/>
      <c r="I183" s="110"/>
      <c r="J183" s="111"/>
      <c r="K183" s="116"/>
      <c r="L183" s="113"/>
      <c r="M183" s="207"/>
      <c r="N183" s="208"/>
      <c r="O183"/>
      <c r="P183"/>
      <c r="Q183"/>
      <c r="R183"/>
      <c r="S183"/>
      <c r="T183"/>
      <c r="U183"/>
      <c r="V183"/>
    </row>
    <row r="184" spans="1:22" s="14" customFormat="1" ht="15" hidden="1" customHeight="1" x14ac:dyDescent="0.3">
      <c r="A184" s="262"/>
      <c r="B184" s="263"/>
      <c r="C184" s="264"/>
      <c r="D184" s="264"/>
      <c r="E184" s="265">
        <f t="shared" si="3"/>
        <v>37069.727293292395</v>
      </c>
      <c r="F184"/>
      <c r="G184" s="108"/>
      <c r="H184" s="114"/>
      <c r="I184" s="110"/>
      <c r="J184" s="111"/>
      <c r="K184" s="116"/>
      <c r="L184" s="113"/>
      <c r="M184" s="207"/>
      <c r="N184" s="208"/>
      <c r="O184"/>
      <c r="P184"/>
      <c r="Q184"/>
      <c r="R184"/>
      <c r="S184"/>
      <c r="T184"/>
      <c r="U184"/>
      <c r="V184"/>
    </row>
    <row r="185" spans="1:22" s="14" customFormat="1" ht="15" hidden="1" customHeight="1" x14ac:dyDescent="0.3">
      <c r="A185" s="262"/>
      <c r="B185" s="263"/>
      <c r="C185" s="264"/>
      <c r="D185" s="264"/>
      <c r="E185" s="265">
        <f t="shared" si="3"/>
        <v>37069.727293292395</v>
      </c>
      <c r="F185"/>
      <c r="G185" s="108"/>
      <c r="H185" s="114"/>
      <c r="I185" s="110"/>
      <c r="J185" s="111"/>
      <c r="K185" s="116"/>
      <c r="L185" s="113"/>
      <c r="M185" s="207"/>
      <c r="N185" s="208"/>
      <c r="O185"/>
      <c r="P185"/>
      <c r="Q185"/>
      <c r="R185"/>
      <c r="S185"/>
      <c r="T185"/>
      <c r="U185"/>
      <c r="V185"/>
    </row>
    <row r="186" spans="1:22" s="14" customFormat="1" ht="15" hidden="1" customHeight="1" x14ac:dyDescent="0.3">
      <c r="A186" s="262"/>
      <c r="B186" s="263"/>
      <c r="C186" s="264"/>
      <c r="D186" s="264"/>
      <c r="E186" s="265">
        <f t="shared" si="3"/>
        <v>37069.727293292395</v>
      </c>
      <c r="F186"/>
      <c r="G186" s="108"/>
      <c r="H186" s="114"/>
      <c r="I186" s="110"/>
      <c r="J186" s="111"/>
      <c r="K186" s="116"/>
      <c r="L186" s="113"/>
      <c r="M186" s="207"/>
      <c r="N186" s="208"/>
      <c r="O186"/>
      <c r="P186"/>
      <c r="Q186"/>
      <c r="R186"/>
      <c r="S186"/>
      <c r="T186"/>
      <c r="U186"/>
      <c r="V186"/>
    </row>
    <row r="187" spans="1:22" s="14" customFormat="1" ht="15" hidden="1" customHeight="1" x14ac:dyDescent="0.3">
      <c r="A187" s="262"/>
      <c r="B187" s="263"/>
      <c r="C187" s="264"/>
      <c r="D187" s="264"/>
      <c r="E187" s="265">
        <f t="shared" si="3"/>
        <v>37069.727293292395</v>
      </c>
      <c r="F187"/>
      <c r="G187" s="108"/>
      <c r="H187" s="114"/>
      <c r="I187" s="110"/>
      <c r="J187" s="111"/>
      <c r="K187" s="116"/>
      <c r="L187" s="113"/>
      <c r="M187" s="207"/>
      <c r="N187" s="208"/>
      <c r="O187"/>
      <c r="P187"/>
      <c r="Q187"/>
      <c r="R187"/>
      <c r="S187"/>
      <c r="T187"/>
      <c r="U187"/>
      <c r="V187"/>
    </row>
    <row r="188" spans="1:22" s="14" customFormat="1" ht="15" hidden="1" customHeight="1" x14ac:dyDescent="0.3">
      <c r="A188" s="262"/>
      <c r="B188" s="263"/>
      <c r="C188" s="264"/>
      <c r="D188" s="264"/>
      <c r="E188" s="265">
        <f t="shared" si="3"/>
        <v>37069.727293292395</v>
      </c>
      <c r="F188"/>
      <c r="G188" s="108"/>
      <c r="H188" s="114"/>
      <c r="I188" s="110"/>
      <c r="J188" s="111"/>
      <c r="K188" s="116"/>
      <c r="L188" s="113"/>
      <c r="M188" s="207"/>
      <c r="N188" s="208"/>
      <c r="O188"/>
      <c r="P188"/>
      <c r="Q188"/>
      <c r="R188"/>
      <c r="S188"/>
      <c r="T188"/>
      <c r="U188"/>
      <c r="V188"/>
    </row>
    <row r="189" spans="1:22" s="14" customFormat="1" ht="15" hidden="1" customHeight="1" x14ac:dyDescent="0.3">
      <c r="A189" s="262"/>
      <c r="B189" s="263"/>
      <c r="C189" s="264"/>
      <c r="D189" s="264"/>
      <c r="E189" s="265">
        <f t="shared" si="3"/>
        <v>37069.727293292395</v>
      </c>
      <c r="F189"/>
      <c r="G189" s="108"/>
      <c r="H189" s="114"/>
      <c r="I189" s="110"/>
      <c r="J189" s="111"/>
      <c r="K189" s="116"/>
      <c r="L189" s="113"/>
      <c r="M189" s="207"/>
      <c r="N189" s="208"/>
      <c r="O189"/>
      <c r="P189"/>
      <c r="Q189"/>
      <c r="R189"/>
      <c r="S189"/>
      <c r="T189"/>
      <c r="U189"/>
      <c r="V189"/>
    </row>
    <row r="190" spans="1:22" s="14" customFormat="1" ht="15" hidden="1" customHeight="1" x14ac:dyDescent="0.3">
      <c r="A190" s="262"/>
      <c r="B190" s="263"/>
      <c r="C190" s="264"/>
      <c r="D190" s="264"/>
      <c r="E190" s="265">
        <f t="shared" si="3"/>
        <v>37069.727293292395</v>
      </c>
      <c r="F190"/>
      <c r="G190" s="108"/>
      <c r="H190" s="114"/>
      <c r="I190" s="110"/>
      <c r="J190" s="111"/>
      <c r="K190" s="116"/>
      <c r="L190" s="113"/>
      <c r="M190" s="207"/>
      <c r="N190" s="208"/>
      <c r="O190"/>
      <c r="P190"/>
      <c r="Q190"/>
      <c r="R190"/>
      <c r="S190"/>
      <c r="T190"/>
      <c r="U190"/>
      <c r="V190"/>
    </row>
    <row r="191" spans="1:22" s="14" customFormat="1" ht="15" hidden="1" customHeight="1" x14ac:dyDescent="0.3">
      <c r="A191" s="262"/>
      <c r="B191" s="263"/>
      <c r="C191" s="264"/>
      <c r="D191" s="264"/>
      <c r="E191" s="265">
        <f t="shared" si="3"/>
        <v>37069.727293292395</v>
      </c>
      <c r="F191"/>
      <c r="G191" s="108"/>
      <c r="H191" s="114"/>
      <c r="I191" s="110"/>
      <c r="J191" s="111"/>
      <c r="K191" s="116"/>
      <c r="L191" s="113"/>
      <c r="M191" s="207"/>
      <c r="N191" s="208"/>
      <c r="O191"/>
      <c r="P191"/>
      <c r="Q191"/>
      <c r="R191"/>
      <c r="S191"/>
      <c r="T191"/>
      <c r="U191"/>
      <c r="V191"/>
    </row>
    <row r="192" spans="1:22" s="14" customFormat="1" ht="15" customHeight="1" x14ac:dyDescent="0.3">
      <c r="A192" s="262"/>
      <c r="B192" s="263"/>
      <c r="C192" s="264"/>
      <c r="D192" s="264"/>
      <c r="E192" s="265">
        <f t="shared" si="3"/>
        <v>37069.727293292395</v>
      </c>
      <c r="F192"/>
      <c r="G192" s="108"/>
      <c r="H192" s="114"/>
      <c r="I192" s="110"/>
      <c r="J192" s="111"/>
      <c r="K192" s="116"/>
      <c r="L192" s="113"/>
      <c r="M192" s="207"/>
      <c r="N192" s="208"/>
      <c r="O192"/>
      <c r="P192"/>
      <c r="Q192"/>
      <c r="R192"/>
      <c r="S192"/>
      <c r="T192"/>
      <c r="U192"/>
      <c r="V192"/>
    </row>
    <row r="193" spans="1:22" s="14" customFormat="1" ht="15" hidden="1" customHeight="1" x14ac:dyDescent="0.3">
      <c r="A193" s="262"/>
      <c r="B193" s="263"/>
      <c r="C193" s="264"/>
      <c r="D193" s="264"/>
      <c r="E193" s="107">
        <f t="shared" si="3"/>
        <v>37069.727293292395</v>
      </c>
      <c r="F193"/>
      <c r="G193" s="108"/>
      <c r="H193" s="114"/>
      <c r="I193" s="110"/>
      <c r="J193" s="111"/>
      <c r="K193" s="116"/>
      <c r="L193" s="113"/>
      <c r="M193" s="207"/>
      <c r="N193" s="208"/>
      <c r="O193"/>
      <c r="P193"/>
      <c r="Q193"/>
      <c r="R193"/>
      <c r="S193"/>
      <c r="T193"/>
      <c r="U193"/>
      <c r="V193"/>
    </row>
    <row r="194" spans="1:22" s="14" customFormat="1" ht="15" hidden="1" customHeight="1" x14ac:dyDescent="0.3">
      <c r="A194" s="262"/>
      <c r="B194" s="263"/>
      <c r="C194" s="264"/>
      <c r="D194" s="264"/>
      <c r="E194" s="107">
        <f t="shared" si="3"/>
        <v>37069.727293292395</v>
      </c>
      <c r="F194"/>
      <c r="G194" s="108"/>
      <c r="H194" s="114"/>
      <c r="I194" s="110"/>
      <c r="J194" s="111"/>
      <c r="K194" s="116"/>
      <c r="L194" s="113"/>
      <c r="M194" s="207"/>
      <c r="N194" s="208"/>
      <c r="O194"/>
      <c r="P194"/>
      <c r="Q194"/>
      <c r="R194"/>
      <c r="S194"/>
      <c r="T194"/>
      <c r="U194"/>
      <c r="V194"/>
    </row>
    <row r="195" spans="1:22" s="14" customFormat="1" ht="15" hidden="1" customHeight="1" x14ac:dyDescent="0.3">
      <c r="A195" s="262"/>
      <c r="B195" s="263"/>
      <c r="C195" s="264"/>
      <c r="D195" s="264"/>
      <c r="E195" s="107">
        <f t="shared" si="3"/>
        <v>37069.727293292395</v>
      </c>
      <c r="F195"/>
      <c r="G195" s="108"/>
      <c r="H195" s="114"/>
      <c r="I195" s="110"/>
      <c r="J195" s="111"/>
      <c r="K195" s="116"/>
      <c r="L195" s="113"/>
      <c r="M195" s="207"/>
      <c r="N195" s="208"/>
      <c r="O195"/>
      <c r="P195"/>
      <c r="Q195"/>
      <c r="R195"/>
      <c r="S195"/>
      <c r="T195"/>
      <c r="U195"/>
      <c r="V195"/>
    </row>
    <row r="196" spans="1:22" s="14" customFormat="1" ht="15" hidden="1" customHeight="1" x14ac:dyDescent="0.3">
      <c r="A196" s="262"/>
      <c r="B196" s="263"/>
      <c r="C196" s="264"/>
      <c r="D196" s="264"/>
      <c r="E196" s="107">
        <f t="shared" si="3"/>
        <v>37069.727293292395</v>
      </c>
      <c r="F196"/>
      <c r="G196" s="108"/>
      <c r="H196" s="114"/>
      <c r="I196" s="110"/>
      <c r="J196" s="111"/>
      <c r="K196" s="116"/>
      <c r="L196" s="113"/>
      <c r="M196" s="207"/>
      <c r="N196" s="208"/>
      <c r="O196"/>
      <c r="P196"/>
      <c r="Q196"/>
      <c r="R196"/>
      <c r="S196"/>
      <c r="T196"/>
      <c r="U196"/>
      <c r="V196"/>
    </row>
    <row r="197" spans="1:22" s="14" customFormat="1" ht="15" hidden="1" customHeight="1" x14ac:dyDescent="0.3">
      <c r="A197" s="262"/>
      <c r="B197" s="263"/>
      <c r="C197" s="264"/>
      <c r="D197" s="264"/>
      <c r="E197" s="107">
        <f t="shared" si="3"/>
        <v>37069.727293292395</v>
      </c>
      <c r="F197"/>
      <c r="G197" s="108"/>
      <c r="H197" s="114"/>
      <c r="I197" s="110"/>
      <c r="J197" s="111"/>
      <c r="K197" s="116"/>
      <c r="L197" s="113"/>
      <c r="M197" s="207"/>
      <c r="N197" s="208"/>
      <c r="O197"/>
      <c r="P197"/>
      <c r="Q197"/>
      <c r="R197"/>
      <c r="S197"/>
      <c r="T197"/>
      <c r="U197"/>
      <c r="V197"/>
    </row>
    <row r="198" spans="1:22" s="14" customFormat="1" ht="15" hidden="1" customHeight="1" x14ac:dyDescent="0.3">
      <c r="A198" s="262"/>
      <c r="B198" s="263"/>
      <c r="C198" s="264"/>
      <c r="D198" s="264"/>
      <c r="E198" s="107">
        <f t="shared" si="3"/>
        <v>37069.727293292395</v>
      </c>
      <c r="F198"/>
      <c r="G198" s="108"/>
      <c r="H198" s="114"/>
      <c r="I198" s="110"/>
      <c r="J198" s="111"/>
      <c r="K198" s="116"/>
      <c r="L198" s="113"/>
      <c r="M198" s="207"/>
      <c r="N198" s="208"/>
      <c r="O198"/>
      <c r="P198"/>
      <c r="Q198"/>
      <c r="R198"/>
      <c r="S198"/>
      <c r="T198"/>
      <c r="U198"/>
      <c r="V198"/>
    </row>
    <row r="199" spans="1:22" s="14" customFormat="1" ht="15" hidden="1" customHeight="1" x14ac:dyDescent="0.3">
      <c r="A199" s="262"/>
      <c r="B199" s="263"/>
      <c r="C199" s="264"/>
      <c r="D199" s="264"/>
      <c r="E199" s="107">
        <f t="shared" si="3"/>
        <v>37069.727293292395</v>
      </c>
      <c r="F199"/>
      <c r="G199" s="108"/>
      <c r="H199" s="114"/>
      <c r="I199" s="110"/>
      <c r="J199" s="111"/>
      <c r="K199" s="116"/>
      <c r="L199" s="113"/>
      <c r="M199" s="207"/>
      <c r="N199" s="208"/>
      <c r="O199"/>
      <c r="P199"/>
      <c r="Q199"/>
      <c r="R199"/>
      <c r="S199"/>
      <c r="T199"/>
      <c r="U199"/>
      <c r="V199"/>
    </row>
    <row r="200" spans="1:22" s="14" customFormat="1" ht="15" hidden="1" customHeight="1" x14ac:dyDescent="0.3">
      <c r="A200" s="262"/>
      <c r="B200" s="263"/>
      <c r="C200" s="264"/>
      <c r="D200" s="264"/>
      <c r="E200" s="107">
        <f t="shared" si="3"/>
        <v>37069.727293292395</v>
      </c>
      <c r="F200"/>
      <c r="G200" s="108"/>
      <c r="H200" s="114"/>
      <c r="I200" s="110"/>
      <c r="J200" s="111"/>
      <c r="K200" s="116"/>
      <c r="L200" s="113"/>
      <c r="M200" s="207"/>
      <c r="N200" s="208"/>
      <c r="O200"/>
      <c r="P200"/>
      <c r="Q200"/>
      <c r="R200"/>
      <c r="S200"/>
      <c r="T200"/>
      <c r="U200"/>
      <c r="V200"/>
    </row>
    <row r="201" spans="1:22" s="14" customFormat="1" ht="15" hidden="1" customHeight="1" x14ac:dyDescent="0.3">
      <c r="A201" s="262"/>
      <c r="B201" s="263"/>
      <c r="C201" s="264"/>
      <c r="D201" s="264"/>
      <c r="E201" s="107">
        <f t="shared" ref="E201:E217" si="4">E200+C201-D201</f>
        <v>37069.727293292395</v>
      </c>
      <c r="F201"/>
      <c r="G201" s="108"/>
      <c r="H201" s="114"/>
      <c r="I201" s="110"/>
      <c r="J201" s="111"/>
      <c r="K201" s="116"/>
      <c r="L201" s="113"/>
      <c r="M201" s="207"/>
      <c r="N201" s="208"/>
      <c r="O201"/>
      <c r="P201"/>
      <c r="Q201"/>
      <c r="R201"/>
      <c r="S201"/>
      <c r="T201"/>
      <c r="U201"/>
      <c r="V201"/>
    </row>
    <row r="202" spans="1:22" s="14" customFormat="1" ht="15" hidden="1" customHeight="1" x14ac:dyDescent="0.3">
      <c r="A202" s="262"/>
      <c r="B202" s="263"/>
      <c r="C202" s="264"/>
      <c r="D202" s="264"/>
      <c r="E202" s="107">
        <f t="shared" si="4"/>
        <v>37069.727293292395</v>
      </c>
      <c r="F202"/>
      <c r="G202" s="108"/>
      <c r="H202" s="114"/>
      <c r="I202" s="110"/>
      <c r="J202" s="111"/>
      <c r="K202" s="116"/>
      <c r="L202" s="113"/>
      <c r="M202" s="207"/>
      <c r="N202" s="208"/>
      <c r="O202"/>
      <c r="P202"/>
      <c r="Q202"/>
      <c r="R202"/>
      <c r="S202"/>
      <c r="T202"/>
      <c r="U202"/>
      <c r="V202"/>
    </row>
    <row r="203" spans="1:22" s="14" customFormat="1" ht="15" hidden="1" customHeight="1" x14ac:dyDescent="0.3">
      <c r="A203" s="262"/>
      <c r="B203" s="263"/>
      <c r="C203" s="264"/>
      <c r="D203" s="264"/>
      <c r="E203" s="107">
        <f t="shared" si="4"/>
        <v>37069.727293292395</v>
      </c>
      <c r="F203"/>
      <c r="G203" s="108"/>
      <c r="H203" s="114"/>
      <c r="I203" s="110"/>
      <c r="J203" s="111"/>
      <c r="K203" s="116"/>
      <c r="L203" s="113"/>
      <c r="M203" s="207"/>
      <c r="N203" s="208"/>
      <c r="O203"/>
      <c r="P203"/>
      <c r="Q203"/>
      <c r="R203"/>
      <c r="S203"/>
      <c r="T203"/>
      <c r="U203"/>
      <c r="V203"/>
    </row>
    <row r="204" spans="1:22" s="14" customFormat="1" ht="15" hidden="1" customHeight="1" x14ac:dyDescent="0.3">
      <c r="A204" s="262"/>
      <c r="B204" s="263"/>
      <c r="C204" s="264"/>
      <c r="D204" s="264"/>
      <c r="E204" s="107">
        <f t="shared" si="4"/>
        <v>37069.727293292395</v>
      </c>
      <c r="F204"/>
      <c r="G204" s="108"/>
      <c r="H204" s="114"/>
      <c r="I204" s="110"/>
      <c r="J204" s="111"/>
      <c r="K204" s="116"/>
      <c r="L204" s="113"/>
      <c r="M204" s="207"/>
      <c r="N204" s="208"/>
      <c r="O204"/>
      <c r="P204"/>
      <c r="Q204"/>
      <c r="R204"/>
      <c r="S204"/>
      <c r="T204"/>
      <c r="U204"/>
      <c r="V204"/>
    </row>
    <row r="205" spans="1:22" s="14" customFormat="1" ht="15" hidden="1" customHeight="1" x14ac:dyDescent="0.3">
      <c r="A205" s="262"/>
      <c r="B205" s="263"/>
      <c r="C205" s="264"/>
      <c r="D205" s="264"/>
      <c r="E205" s="107">
        <f t="shared" si="4"/>
        <v>37069.727293292395</v>
      </c>
      <c r="F205"/>
      <c r="G205" s="108"/>
      <c r="H205" s="114"/>
      <c r="I205" s="110"/>
      <c r="J205" s="111"/>
      <c r="K205" s="116"/>
      <c r="L205" s="113"/>
      <c r="M205" s="207"/>
      <c r="N205" s="208"/>
      <c r="O205"/>
      <c r="P205"/>
      <c r="Q205"/>
      <c r="R205"/>
      <c r="S205"/>
      <c r="T205"/>
      <c r="U205"/>
      <c r="V205"/>
    </row>
    <row r="206" spans="1:22" s="14" customFormat="1" ht="15" hidden="1" customHeight="1" x14ac:dyDescent="0.3">
      <c r="A206" s="262"/>
      <c r="B206" s="263"/>
      <c r="C206" s="264"/>
      <c r="D206" s="264"/>
      <c r="E206" s="107">
        <f t="shared" si="4"/>
        <v>37069.727293292395</v>
      </c>
      <c r="F206"/>
      <c r="G206" s="108"/>
      <c r="H206" s="114"/>
      <c r="I206" s="110"/>
      <c r="J206" s="111"/>
      <c r="K206" s="116"/>
      <c r="L206" s="113"/>
      <c r="M206" s="207"/>
      <c r="N206" s="208"/>
      <c r="O206"/>
      <c r="P206"/>
      <c r="Q206"/>
      <c r="R206"/>
      <c r="S206"/>
      <c r="T206"/>
      <c r="U206"/>
      <c r="V206"/>
    </row>
    <row r="207" spans="1:22" s="14" customFormat="1" ht="15" hidden="1" customHeight="1" x14ac:dyDescent="0.3">
      <c r="A207" s="262"/>
      <c r="B207" s="263"/>
      <c r="C207" s="264"/>
      <c r="D207" s="264"/>
      <c r="E207" s="107">
        <f t="shared" si="4"/>
        <v>37069.727293292395</v>
      </c>
      <c r="F207"/>
      <c r="G207" s="108"/>
      <c r="H207" s="114"/>
      <c r="I207" s="110"/>
      <c r="J207" s="111"/>
      <c r="K207" s="116"/>
      <c r="L207" s="113"/>
      <c r="M207" s="207"/>
      <c r="N207" s="208"/>
      <c r="O207"/>
      <c r="P207"/>
      <c r="Q207"/>
      <c r="R207"/>
      <c r="S207"/>
      <c r="T207"/>
      <c r="U207"/>
      <c r="V207"/>
    </row>
    <row r="208" spans="1:22" s="14" customFormat="1" ht="15" hidden="1" customHeight="1" x14ac:dyDescent="0.3">
      <c r="A208" s="262"/>
      <c r="B208" s="263"/>
      <c r="C208" s="264"/>
      <c r="D208" s="264"/>
      <c r="E208" s="107">
        <f t="shared" si="4"/>
        <v>37069.727293292395</v>
      </c>
      <c r="F208"/>
      <c r="G208" s="108"/>
      <c r="H208" s="114"/>
      <c r="I208" s="110"/>
      <c r="J208" s="111"/>
      <c r="K208" s="116"/>
      <c r="L208" s="113"/>
      <c r="M208" s="207"/>
      <c r="N208" s="208"/>
      <c r="O208"/>
      <c r="P208"/>
      <c r="Q208"/>
      <c r="R208"/>
      <c r="S208"/>
      <c r="T208"/>
      <c r="U208"/>
      <c r="V208"/>
    </row>
    <row r="209" spans="1:22" s="14" customFormat="1" ht="15" hidden="1" customHeight="1" x14ac:dyDescent="0.3">
      <c r="A209" s="262"/>
      <c r="B209" s="263"/>
      <c r="C209" s="264"/>
      <c r="D209" s="264"/>
      <c r="E209" s="107">
        <f t="shared" si="4"/>
        <v>37069.727293292395</v>
      </c>
      <c r="F209"/>
      <c r="G209" s="108"/>
      <c r="H209" s="114"/>
      <c r="I209" s="110"/>
      <c r="J209" s="111"/>
      <c r="K209" s="116"/>
      <c r="L209" s="113"/>
      <c r="M209" s="207"/>
      <c r="N209" s="208"/>
      <c r="O209"/>
      <c r="P209"/>
      <c r="Q209"/>
      <c r="R209"/>
      <c r="S209"/>
      <c r="T209"/>
      <c r="U209"/>
      <c r="V209"/>
    </row>
    <row r="210" spans="1:22" s="14" customFormat="1" ht="15" hidden="1" customHeight="1" x14ac:dyDescent="0.3">
      <c r="A210" s="262"/>
      <c r="B210" s="263"/>
      <c r="C210" s="264"/>
      <c r="D210" s="264"/>
      <c r="E210" s="107">
        <f t="shared" si="4"/>
        <v>37069.727293292395</v>
      </c>
      <c r="F210"/>
      <c r="G210" s="108"/>
      <c r="H210" s="114"/>
      <c r="I210" s="110"/>
      <c r="J210" s="111"/>
      <c r="K210" s="116"/>
      <c r="L210" s="113"/>
      <c r="M210" s="207"/>
      <c r="N210" s="208"/>
      <c r="O210"/>
      <c r="P210"/>
      <c r="Q210"/>
      <c r="R210"/>
      <c r="S210"/>
      <c r="T210"/>
      <c r="U210"/>
      <c r="V210"/>
    </row>
    <row r="211" spans="1:22" s="14" customFormat="1" ht="15" hidden="1" customHeight="1" x14ac:dyDescent="0.3">
      <c r="A211" s="262"/>
      <c r="B211" s="263"/>
      <c r="C211" s="264"/>
      <c r="D211" s="264"/>
      <c r="E211" s="107">
        <f t="shared" si="4"/>
        <v>37069.727293292395</v>
      </c>
      <c r="F211"/>
      <c r="G211" s="108"/>
      <c r="H211" s="114"/>
      <c r="I211" s="110"/>
      <c r="J211" s="111"/>
      <c r="K211" s="116"/>
      <c r="L211" s="113"/>
      <c r="M211" s="207"/>
      <c r="N211" s="208"/>
      <c r="O211"/>
      <c r="P211"/>
      <c r="Q211"/>
      <c r="R211"/>
      <c r="S211"/>
      <c r="T211"/>
      <c r="U211"/>
      <c r="V211"/>
    </row>
    <row r="212" spans="1:22" s="14" customFormat="1" ht="15" hidden="1" customHeight="1" x14ac:dyDescent="0.3">
      <c r="A212" s="262"/>
      <c r="B212" s="263"/>
      <c r="C212" s="264"/>
      <c r="D212" s="264"/>
      <c r="E212" s="107">
        <f t="shared" si="4"/>
        <v>37069.727293292395</v>
      </c>
      <c r="F212"/>
      <c r="G212" s="108"/>
      <c r="H212" s="114"/>
      <c r="I212" s="110"/>
      <c r="J212" s="111"/>
      <c r="K212" s="116"/>
      <c r="L212" s="113"/>
      <c r="M212" s="207"/>
      <c r="N212" s="208"/>
      <c r="O212"/>
      <c r="P212"/>
      <c r="Q212"/>
      <c r="R212"/>
      <c r="S212"/>
      <c r="T212"/>
      <c r="U212"/>
      <c r="V212"/>
    </row>
    <row r="213" spans="1:22" s="14" customFormat="1" ht="15" hidden="1" customHeight="1" x14ac:dyDescent="0.3">
      <c r="A213" s="262"/>
      <c r="B213" s="263"/>
      <c r="C213" s="264"/>
      <c r="D213" s="264"/>
      <c r="E213" s="107">
        <f t="shared" si="4"/>
        <v>37069.727293292395</v>
      </c>
      <c r="F213"/>
      <c r="G213" s="108"/>
      <c r="H213" s="114"/>
      <c r="I213" s="110"/>
      <c r="J213" s="111"/>
      <c r="K213" s="116"/>
      <c r="L213" s="113"/>
      <c r="M213" s="207"/>
      <c r="N213" s="208"/>
      <c r="O213"/>
      <c r="P213"/>
      <c r="Q213"/>
      <c r="R213"/>
      <c r="S213"/>
      <c r="T213"/>
      <c r="U213"/>
      <c r="V213"/>
    </row>
    <row r="214" spans="1:22" s="14" customFormat="1" ht="15" hidden="1" customHeight="1" x14ac:dyDescent="0.3">
      <c r="A214" s="262"/>
      <c r="B214" s="263"/>
      <c r="C214" s="264"/>
      <c r="D214" s="264"/>
      <c r="E214" s="107">
        <f t="shared" si="4"/>
        <v>37069.727293292395</v>
      </c>
      <c r="F214"/>
      <c r="G214" s="108"/>
      <c r="H214" s="114"/>
      <c r="I214" s="110"/>
      <c r="J214" s="111"/>
      <c r="K214" s="116"/>
      <c r="L214" s="113"/>
      <c r="M214" s="207"/>
      <c r="N214" s="208"/>
      <c r="O214"/>
      <c r="P214"/>
      <c r="Q214"/>
      <c r="R214"/>
      <c r="S214"/>
      <c r="T214"/>
      <c r="U214"/>
      <c r="V214"/>
    </row>
    <row r="215" spans="1:22" s="14" customFormat="1" ht="15" hidden="1" customHeight="1" x14ac:dyDescent="0.3">
      <c r="A215" s="262"/>
      <c r="B215" s="263"/>
      <c r="C215" s="264"/>
      <c r="D215" s="264"/>
      <c r="E215" s="107">
        <f t="shared" si="4"/>
        <v>37069.727293292395</v>
      </c>
      <c r="F215"/>
      <c r="G215" s="108"/>
      <c r="H215" s="114"/>
      <c r="I215" s="110"/>
      <c r="J215" s="111"/>
      <c r="K215" s="116"/>
      <c r="L215" s="113"/>
      <c r="M215" s="207"/>
      <c r="N215" s="208"/>
      <c r="O215"/>
      <c r="P215"/>
      <c r="Q215"/>
      <c r="R215"/>
      <c r="S215"/>
      <c r="T215"/>
      <c r="U215"/>
      <c r="V215"/>
    </row>
    <row r="216" spans="1:22" s="14" customFormat="1" ht="15" hidden="1" customHeight="1" x14ac:dyDescent="0.3">
      <c r="A216" s="262"/>
      <c r="B216" s="263"/>
      <c r="C216" s="264"/>
      <c r="D216" s="264"/>
      <c r="E216" s="107">
        <f t="shared" si="4"/>
        <v>37069.727293292395</v>
      </c>
      <c r="F216"/>
      <c r="G216" s="108"/>
      <c r="H216" s="114"/>
      <c r="I216" s="110"/>
      <c r="J216" s="111"/>
      <c r="K216" s="116"/>
      <c r="L216" s="113"/>
      <c r="M216" s="207"/>
      <c r="N216" s="208"/>
      <c r="O216"/>
      <c r="P216"/>
      <c r="Q216"/>
      <c r="R216"/>
      <c r="S216"/>
      <c r="T216"/>
      <c r="U216"/>
      <c r="V216"/>
    </row>
    <row r="217" spans="1:22" s="14" customFormat="1" ht="15" customHeight="1" x14ac:dyDescent="0.3">
      <c r="A217" s="262"/>
      <c r="B217" s="263"/>
      <c r="C217" s="264"/>
      <c r="D217" s="264"/>
      <c r="E217" s="265">
        <f t="shared" si="4"/>
        <v>37069.727293292395</v>
      </c>
      <c r="F217"/>
      <c r="G217" s="108"/>
      <c r="H217" s="114"/>
      <c r="I217" s="110"/>
      <c r="J217" s="111"/>
      <c r="K217" s="116"/>
      <c r="L217" s="113"/>
      <c r="M217" s="207"/>
      <c r="N217" s="208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121"/>
      <c r="B218" s="8"/>
      <c r="C218" s="122"/>
      <c r="D218" s="123"/>
      <c r="E218" s="124"/>
      <c r="F218"/>
      <c r="G218" s="108"/>
      <c r="H218" s="114"/>
      <c r="I218" s="110"/>
      <c r="J218" s="111"/>
      <c r="K218" s="116"/>
      <c r="L218" s="113"/>
      <c r="M218" s="207"/>
      <c r="N218" s="208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25"/>
      <c r="B219" s="8"/>
      <c r="C219" s="126"/>
      <c r="D219" s="123"/>
      <c r="E219" s="124"/>
      <c r="F219"/>
      <c r="G219" s="108"/>
      <c r="H219" s="114"/>
      <c r="I219" s="110"/>
      <c r="J219" s="111"/>
      <c r="K219" s="116"/>
      <c r="L219" s="113"/>
      <c r="M219" s="207"/>
      <c r="N219" s="208"/>
      <c r="O219"/>
      <c r="P219"/>
      <c r="Q219"/>
      <c r="R219"/>
      <c r="S219"/>
      <c r="T219"/>
      <c r="U219"/>
      <c r="V219"/>
    </row>
    <row r="220" spans="1:22" s="14" customFormat="1" ht="15" customHeight="1" thickBot="1" x14ac:dyDescent="0.35">
      <c r="A220" s="125"/>
      <c r="B220" s="127"/>
      <c r="C220" s="126"/>
      <c r="D220" s="126"/>
      <c r="E220" s="124"/>
      <c r="F220"/>
      <c r="G220" s="108"/>
      <c r="H220" s="114"/>
      <c r="I220" s="110"/>
      <c r="J220" s="111"/>
      <c r="K220" s="116"/>
      <c r="L220" s="113"/>
      <c r="M220" s="207"/>
      <c r="N220" s="208"/>
      <c r="O220"/>
      <c r="P220"/>
      <c r="Q220"/>
      <c r="R220"/>
      <c r="S220"/>
      <c r="T220"/>
      <c r="U220"/>
      <c r="V220"/>
    </row>
    <row r="221" spans="1:22" s="14" customFormat="1" ht="15" customHeight="1" thickBot="1" x14ac:dyDescent="0.35">
      <c r="A221" s="125"/>
      <c r="B221" s="261" t="s">
        <v>47</v>
      </c>
      <c r="C221" s="126"/>
      <c r="D221" s="126"/>
      <c r="E221" s="128">
        <f>SUM(C$2:C217)-SUM(D$2:D217)</f>
        <v>37069.727293292293</v>
      </c>
      <c r="F221"/>
      <c r="G221" s="129">
        <f t="shared" ref="G221:N221" si="5">SUM(G2:G220)</f>
        <v>0</v>
      </c>
      <c r="H221" s="130">
        <f t="shared" si="5"/>
        <v>0</v>
      </c>
      <c r="I221" s="131">
        <f t="shared" si="5"/>
        <v>0</v>
      </c>
      <c r="J221" s="132">
        <f t="shared" si="5"/>
        <v>0</v>
      </c>
      <c r="K221" s="133">
        <f t="shared" si="5"/>
        <v>3004</v>
      </c>
      <c r="L221" s="134">
        <f t="shared" si="5"/>
        <v>0</v>
      </c>
      <c r="M221" s="210">
        <f t="shared" si="5"/>
        <v>495188.30000000005</v>
      </c>
      <c r="N221" s="211">
        <f t="shared" si="5"/>
        <v>0</v>
      </c>
      <c r="O221"/>
      <c r="P221"/>
      <c r="Q221"/>
      <c r="R221"/>
      <c r="S221"/>
      <c r="T221"/>
      <c r="U221"/>
      <c r="V221"/>
    </row>
    <row r="222" spans="1:22" s="14" customFormat="1" ht="15" customHeight="1" thickBot="1" x14ac:dyDescent="0.35">
      <c r="A222" s="125"/>
      <c r="B222" s="135"/>
      <c r="C222" s="126"/>
      <c r="D222" s="126"/>
      <c r="E222" s="124"/>
      <c r="F222"/>
      <c r="G222" s="286">
        <f>G221-H221</f>
        <v>0</v>
      </c>
      <c r="H222" s="287"/>
      <c r="I222" s="288">
        <f>I221-J221</f>
        <v>0</v>
      </c>
      <c r="J222" s="289"/>
      <c r="K222" s="290">
        <f>K221-L221</f>
        <v>3004</v>
      </c>
      <c r="L222" s="291"/>
      <c r="M222" s="292">
        <f>M221-N221</f>
        <v>495188.30000000005</v>
      </c>
      <c r="N222" s="293"/>
      <c r="O222"/>
      <c r="P222"/>
      <c r="Q222"/>
      <c r="R222"/>
      <c r="S222"/>
      <c r="T222"/>
      <c r="U222"/>
      <c r="V222"/>
    </row>
    <row r="223" spans="1:22" s="14" customFormat="1" ht="15" customHeight="1" thickBot="1" x14ac:dyDescent="0.35">
      <c r="A223" s="125"/>
      <c r="B223" s="136" t="s">
        <v>48</v>
      </c>
      <c r="C223" s="126"/>
      <c r="D223" s="126"/>
      <c r="E223" s="137">
        <f>D32</f>
        <v>33327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14" customFormat="1" ht="15" customHeight="1" thickBot="1" x14ac:dyDescent="0.35">
      <c r="A224" s="118"/>
      <c r="B224" s="138"/>
      <c r="C224" s="119"/>
      <c r="D224" s="119"/>
      <c r="E224" s="139">
        <f>-H116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thickBot="1" x14ac:dyDescent="0.35">
      <c r="A225" s="140"/>
      <c r="B225" s="141" t="s">
        <v>49</v>
      </c>
      <c r="C225" s="126"/>
      <c r="D225" s="126"/>
      <c r="E225" s="142">
        <f>SUM(E223:E224)</f>
        <v>33327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thickBot="1" x14ac:dyDescent="0.35">
      <c r="A226" s="140"/>
      <c r="B226" s="143"/>
      <c r="C226" s="7"/>
      <c r="D226" s="126"/>
      <c r="E226" s="144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thickBot="1" x14ac:dyDescent="0.35">
      <c r="A227" s="140"/>
      <c r="B227" s="145" t="s">
        <v>50</v>
      </c>
      <c r="C227" s="126"/>
      <c r="D227" s="126"/>
      <c r="E227" s="146">
        <f>I222</f>
        <v>0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x14ac:dyDescent="0.3">
      <c r="A228" s="140"/>
      <c r="B228" s="147"/>
      <c r="C228" s="126"/>
      <c r="D228" s="126"/>
      <c r="E228" s="14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thickBot="1" x14ac:dyDescent="0.35">
      <c r="A229" s="140"/>
      <c r="B229" s="149"/>
      <c r="C229" s="126"/>
      <c r="D229" s="126"/>
      <c r="E229" s="124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thickBot="1" x14ac:dyDescent="0.35">
      <c r="A230" s="140"/>
      <c r="B230" s="259" t="s">
        <v>51</v>
      </c>
      <c r="C230" s="126"/>
      <c r="D230" s="126"/>
      <c r="E230" s="260">
        <f>K222</f>
        <v>3004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x14ac:dyDescent="0.3">
      <c r="A231" s="140"/>
      <c r="B231" s="143"/>
      <c r="C231" s="7"/>
      <c r="D231" s="126"/>
      <c r="E231" s="124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thickBot="1" x14ac:dyDescent="0.35">
      <c r="A232" s="140"/>
      <c r="B232" s="143"/>
      <c r="C232" s="7"/>
      <c r="D232" s="126"/>
      <c r="E232" s="124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thickBot="1" x14ac:dyDescent="0.35">
      <c r="A233" s="140"/>
      <c r="B233" s="245" t="s">
        <v>52</v>
      </c>
      <c r="C233" s="126"/>
      <c r="D233" s="126"/>
      <c r="E233" s="246">
        <f>M2+D7</f>
        <v>423773.06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x14ac:dyDescent="0.3">
      <c r="A234" s="241">
        <v>44774</v>
      </c>
      <c r="B234" s="242" t="s">
        <v>45</v>
      </c>
      <c r="C234" s="243"/>
      <c r="D234" s="243"/>
      <c r="E234" s="244">
        <f>M22</f>
        <v>20317.89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241">
        <v>44809</v>
      </c>
      <c r="B235" s="242" t="s">
        <v>45</v>
      </c>
      <c r="C235" s="243"/>
      <c r="D235" s="243"/>
      <c r="E235" s="244">
        <f>M35</f>
        <v>22995.39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241">
        <v>44845</v>
      </c>
      <c r="B236" s="242" t="s">
        <v>45</v>
      </c>
      <c r="C236" s="243"/>
      <c r="D236" s="243"/>
      <c r="E236" s="244">
        <f>M52</f>
        <v>28101.96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241"/>
      <c r="B237" s="242" t="s">
        <v>45</v>
      </c>
      <c r="C237" s="243"/>
      <c r="D237" s="243"/>
      <c r="E237" s="244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241"/>
      <c r="B238" s="242" t="s">
        <v>45</v>
      </c>
      <c r="C238" s="243"/>
      <c r="D238" s="243"/>
      <c r="E238" s="244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241"/>
      <c r="B239" s="242" t="s">
        <v>45</v>
      </c>
      <c r="C239" s="243"/>
      <c r="D239" s="243"/>
      <c r="E239" s="244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241"/>
      <c r="B240" s="242" t="s">
        <v>45</v>
      </c>
      <c r="C240" s="243"/>
      <c r="D240" s="243"/>
      <c r="E240" s="244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241"/>
      <c r="B241" s="242" t="s">
        <v>45</v>
      </c>
      <c r="C241" s="243"/>
      <c r="D241" s="243"/>
      <c r="E241" s="244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241"/>
      <c r="B242" s="242" t="s">
        <v>45</v>
      </c>
      <c r="C242" s="243"/>
      <c r="D242" s="243"/>
      <c r="E242" s="244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thickBot="1" x14ac:dyDescent="0.35">
      <c r="A243" s="241"/>
      <c r="B243" s="242" t="s">
        <v>45</v>
      </c>
      <c r="C243" s="243"/>
      <c r="D243" s="243"/>
      <c r="E243" s="244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thickBot="1" x14ac:dyDescent="0.35">
      <c r="A244" s="140"/>
      <c r="B244" s="245" t="s">
        <v>52</v>
      </c>
      <c r="C244" s="126"/>
      <c r="D244" s="126"/>
      <c r="E244" s="246">
        <f>SUM(E233:E243)</f>
        <v>495188.30000000005</v>
      </c>
      <c r="F244" s="201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x14ac:dyDescent="0.3">
      <c r="A245" s="140"/>
      <c r="B245" s="143"/>
      <c r="C245" s="7"/>
      <c r="D245" s="126"/>
      <c r="E245" s="124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40"/>
      <c r="B246" s="143"/>
      <c r="C246" s="7"/>
      <c r="D246" s="126"/>
      <c r="E246" s="124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40"/>
      <c r="B247" s="143"/>
      <c r="C247" s="7"/>
      <c r="D247" s="126"/>
      <c r="E247" s="124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40"/>
      <c r="B248" s="143"/>
      <c r="C248" s="7"/>
      <c r="D248" s="126"/>
      <c r="E248" s="124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25"/>
      <c r="B249" s="127"/>
      <c r="C249" s="126"/>
      <c r="D249" s="126"/>
      <c r="E249" s="124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25"/>
      <c r="B250" s="127"/>
      <c r="C250" s="126"/>
      <c r="D250" s="126"/>
      <c r="E250" s="124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25"/>
      <c r="B251" s="127"/>
      <c r="C251" s="126"/>
      <c r="D251" s="126"/>
      <c r="E251" s="124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25"/>
      <c r="B252" s="127"/>
      <c r="C252" s="126"/>
      <c r="D252" s="126"/>
      <c r="E252" s="124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25"/>
      <c r="B253" s="127"/>
      <c r="C253" s="126"/>
      <c r="D253" s="126"/>
      <c r="E253" s="124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25"/>
      <c r="B254" s="127"/>
      <c r="C254" s="126"/>
      <c r="D254" s="126"/>
      <c r="E254" s="12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25"/>
      <c r="B255" s="127"/>
      <c r="C255" s="126"/>
      <c r="D255" s="126"/>
      <c r="E255" s="124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25"/>
      <c r="B256" s="127"/>
      <c r="C256" s="126"/>
      <c r="D256" s="126"/>
      <c r="E256" s="124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25"/>
      <c r="B257" s="127"/>
      <c r="C257" s="126"/>
      <c r="D257" s="126"/>
      <c r="E257" s="124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25"/>
      <c r="B258" s="127"/>
      <c r="C258" s="126"/>
      <c r="D258" s="126"/>
      <c r="E258" s="124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25"/>
      <c r="B259" s="127"/>
      <c r="C259" s="126"/>
      <c r="D259" s="126"/>
      <c r="E259" s="124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25"/>
      <c r="B260" s="127"/>
      <c r="C260" s="126"/>
      <c r="D260" s="126"/>
      <c r="E260" s="124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25"/>
      <c r="B261" s="127"/>
      <c r="C261" s="126"/>
      <c r="D261" s="126"/>
      <c r="E261" s="124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25"/>
      <c r="B262" s="127"/>
      <c r="C262" s="126"/>
      <c r="D262" s="126"/>
      <c r="E262" s="124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25"/>
      <c r="B263" s="127"/>
      <c r="C263" s="126"/>
      <c r="D263" s="126"/>
      <c r="E263" s="124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25"/>
      <c r="B264" s="127"/>
      <c r="C264" s="126"/>
      <c r="D264" s="126"/>
      <c r="E264" s="12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25"/>
      <c r="B265" s="127"/>
      <c r="C265" s="126"/>
      <c r="D265" s="126"/>
      <c r="E265" s="124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25"/>
      <c r="B266" s="127"/>
      <c r="C266" s="126"/>
      <c r="D266" s="126"/>
      <c r="E266" s="124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25"/>
      <c r="B267" s="127"/>
      <c r="C267" s="126"/>
      <c r="D267" s="126"/>
      <c r="E267" s="124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25"/>
      <c r="B268" s="127"/>
      <c r="C268" s="126"/>
      <c r="D268" s="126"/>
      <c r="E268" s="124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25"/>
      <c r="B269" s="127"/>
      <c r="C269" s="126"/>
      <c r="D269" s="126"/>
      <c r="E269" s="124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25"/>
      <c r="B270" s="127"/>
      <c r="C270" s="126"/>
      <c r="D270" s="126"/>
      <c r="E270" s="124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25"/>
      <c r="B271" s="127"/>
      <c r="C271" s="126"/>
      <c r="D271" s="126"/>
      <c r="E271" s="124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25"/>
      <c r="B272" s="127"/>
      <c r="C272" s="126"/>
      <c r="D272" s="126"/>
      <c r="E272" s="124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25"/>
      <c r="B273" s="127"/>
      <c r="C273" s="126"/>
      <c r="D273" s="126"/>
      <c r="E273" s="124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25"/>
      <c r="B274" s="127"/>
      <c r="C274" s="126"/>
      <c r="D274" s="126"/>
      <c r="E274" s="12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25"/>
      <c r="B275" s="127"/>
      <c r="C275" s="126"/>
      <c r="D275" s="126"/>
      <c r="E275" s="124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25"/>
      <c r="B276" s="127"/>
      <c r="C276" s="126"/>
      <c r="D276" s="126"/>
      <c r="E276" s="124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25"/>
      <c r="B277" s="127"/>
      <c r="C277" s="126"/>
      <c r="D277" s="126"/>
      <c r="E277" s="124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25"/>
      <c r="B278" s="127"/>
      <c r="C278" s="126"/>
      <c r="D278" s="126"/>
      <c r="E278" s="124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25"/>
      <c r="B279" s="127"/>
      <c r="C279" s="126"/>
      <c r="D279" s="126"/>
      <c r="E279" s="124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25"/>
      <c r="B280" s="127"/>
      <c r="C280" s="126"/>
      <c r="D280" s="126"/>
      <c r="E280" s="124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25"/>
      <c r="B281" s="127"/>
      <c r="C281" s="126"/>
      <c r="D281" s="126"/>
      <c r="E281" s="124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25"/>
      <c r="B282" s="127"/>
      <c r="C282" s="126"/>
      <c r="D282" s="126"/>
      <c r="E282" s="124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25"/>
      <c r="B283" s="127"/>
      <c r="C283" s="126"/>
      <c r="D283" s="126"/>
      <c r="E283" s="124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25"/>
      <c r="B284" s="127"/>
      <c r="C284" s="126"/>
      <c r="D284" s="126"/>
      <c r="E284" s="12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25"/>
      <c r="B285" s="127"/>
      <c r="C285" s="126"/>
      <c r="D285" s="126"/>
      <c r="E285" s="124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25"/>
      <c r="B286" s="127"/>
      <c r="C286" s="126"/>
      <c r="D286" s="126"/>
      <c r="E286" s="124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25"/>
      <c r="B287" s="127"/>
      <c r="C287" s="126"/>
      <c r="D287" s="126"/>
      <c r="E287" s="124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25"/>
      <c r="B288" s="127"/>
      <c r="C288" s="126"/>
      <c r="D288" s="126"/>
      <c r="E288" s="124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25"/>
      <c r="B289" s="127"/>
      <c r="C289" s="126"/>
      <c r="D289" s="126"/>
      <c r="E289" s="124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25"/>
      <c r="B290" s="127"/>
      <c r="C290" s="126"/>
      <c r="D290" s="126"/>
      <c r="E290" s="124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25"/>
      <c r="B291" s="127"/>
      <c r="C291" s="126"/>
      <c r="D291" s="126"/>
      <c r="E291" s="124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25"/>
      <c r="B292" s="127"/>
      <c r="C292" s="126"/>
      <c r="D292" s="126"/>
      <c r="E292" s="124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25"/>
      <c r="B293" s="127"/>
      <c r="C293" s="126"/>
      <c r="D293" s="126"/>
      <c r="E293" s="124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25"/>
      <c r="B294" s="127"/>
      <c r="C294" s="126"/>
      <c r="D294" s="126"/>
      <c r="E294" s="12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25"/>
      <c r="B295" s="127"/>
      <c r="C295" s="126"/>
      <c r="D295" s="126"/>
      <c r="E295" s="124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25"/>
      <c r="B296" s="127"/>
      <c r="C296" s="126"/>
      <c r="D296" s="126"/>
      <c r="E296" s="124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25"/>
      <c r="B297" s="149"/>
      <c r="C297" s="126"/>
      <c r="D297" s="126"/>
      <c r="E297" s="124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25"/>
      <c r="B298" s="127"/>
      <c r="C298" s="126"/>
      <c r="D298" s="126"/>
      <c r="E298" s="124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25"/>
      <c r="B299" s="127"/>
      <c r="C299" s="126"/>
      <c r="D299" s="126"/>
      <c r="E299" s="124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25"/>
      <c r="B300" s="127"/>
      <c r="C300" s="126"/>
      <c r="D300" s="126"/>
      <c r="E300" s="124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25"/>
      <c r="B301" s="127"/>
      <c r="C301" s="126"/>
      <c r="D301" s="126"/>
      <c r="E301" s="124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25"/>
      <c r="B302" s="127"/>
      <c r="C302" s="126"/>
      <c r="D302" s="126"/>
      <c r="E302" s="124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25"/>
      <c r="B303" s="127"/>
      <c r="C303" s="126"/>
      <c r="D303" s="126"/>
      <c r="E303" s="124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25"/>
      <c r="B304" s="127"/>
      <c r="C304" s="126"/>
      <c r="D304" s="126"/>
      <c r="E304" s="12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25"/>
      <c r="B305" s="127"/>
      <c r="C305" s="126"/>
      <c r="D305" s="126"/>
      <c r="E305" s="124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25"/>
      <c r="B306" s="127"/>
      <c r="C306" s="126"/>
      <c r="D306" s="126"/>
      <c r="E306" s="124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25"/>
      <c r="B307" s="127"/>
      <c r="C307" s="126"/>
      <c r="D307" s="126"/>
      <c r="E307" s="124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25"/>
      <c r="B308" s="127"/>
      <c r="C308" s="126"/>
      <c r="D308" s="126"/>
      <c r="E308" s="124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25"/>
      <c r="B309" s="127"/>
      <c r="C309" s="126"/>
      <c r="D309" s="126"/>
      <c r="E309" s="124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25"/>
      <c r="B310" s="127"/>
      <c r="C310" s="126"/>
      <c r="D310" s="126"/>
      <c r="E310" s="124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25"/>
      <c r="B311" s="127"/>
      <c r="C311" s="126"/>
      <c r="D311" s="126"/>
      <c r="E311" s="124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25"/>
      <c r="B312" s="127"/>
      <c r="C312" s="126"/>
      <c r="D312" s="126"/>
      <c r="E312" s="124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25"/>
      <c r="B313" s="127"/>
      <c r="C313" s="126"/>
      <c r="D313" s="126"/>
      <c r="E313" s="124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25"/>
      <c r="B314" s="127"/>
      <c r="C314" s="126"/>
      <c r="D314" s="126"/>
      <c r="E314" s="12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25"/>
      <c r="B315" s="127"/>
      <c r="C315" s="126"/>
      <c r="D315" s="126"/>
      <c r="E315" s="124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25"/>
      <c r="B316" s="127"/>
      <c r="C316" s="126"/>
      <c r="D316" s="126"/>
      <c r="E316" s="124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25"/>
      <c r="B317" s="127"/>
      <c r="C317" s="126"/>
      <c r="D317" s="126"/>
      <c r="E317" s="124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25"/>
      <c r="B318" s="127"/>
      <c r="C318" s="126"/>
      <c r="D318" s="126"/>
      <c r="E318" s="124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25"/>
      <c r="B319" s="127"/>
      <c r="C319" s="126"/>
      <c r="D319" s="126"/>
      <c r="E319" s="124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25"/>
      <c r="B320" s="127"/>
      <c r="C320" s="126"/>
      <c r="D320" s="126"/>
      <c r="E320" s="124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25"/>
      <c r="B321" s="127"/>
      <c r="C321" s="126"/>
      <c r="D321" s="126"/>
      <c r="E321" s="124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25"/>
      <c r="B322" s="127"/>
      <c r="C322" s="126"/>
      <c r="D322" s="126"/>
      <c r="E322" s="124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25"/>
      <c r="B323" s="127"/>
      <c r="C323" s="126"/>
      <c r="D323" s="126"/>
      <c r="E323" s="124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25"/>
      <c r="B324" s="127"/>
      <c r="C324" s="126"/>
      <c r="D324" s="126"/>
      <c r="E324" s="1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25"/>
      <c r="B325" s="127"/>
      <c r="C325" s="126"/>
      <c r="D325" s="126"/>
      <c r="E325" s="124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25"/>
      <c r="B326" s="127"/>
      <c r="C326" s="126"/>
      <c r="D326" s="126"/>
      <c r="E326" s="124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25"/>
      <c r="B327" s="127"/>
      <c r="C327" s="126"/>
      <c r="D327" s="126"/>
      <c r="E327" s="124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25"/>
      <c r="B328" s="127"/>
      <c r="C328" s="126"/>
      <c r="D328" s="126"/>
      <c r="E328" s="124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25"/>
      <c r="B329" s="127"/>
      <c r="C329" s="126"/>
      <c r="D329" s="126"/>
      <c r="E329" s="124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25"/>
      <c r="B330" s="127"/>
      <c r="C330" s="126"/>
      <c r="D330" s="126"/>
      <c r="E330" s="124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25"/>
      <c r="B331" s="127"/>
      <c r="C331" s="126"/>
      <c r="D331" s="126"/>
      <c r="E331" s="124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25"/>
      <c r="B332" s="127"/>
      <c r="C332" s="126"/>
      <c r="D332" s="126"/>
      <c r="E332" s="124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25"/>
      <c r="B333" s="127"/>
      <c r="C333" s="126"/>
      <c r="D333" s="126"/>
      <c r="E333" s="124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25"/>
      <c r="B334" s="127"/>
      <c r="C334" s="126"/>
      <c r="D334" s="126"/>
      <c r="E334" s="12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25"/>
      <c r="B335" s="149"/>
      <c r="C335" s="126"/>
      <c r="D335" s="126"/>
      <c r="E335" s="124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25"/>
      <c r="B336" s="127"/>
      <c r="C336" s="126"/>
      <c r="D336" s="126"/>
      <c r="E336" s="124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25"/>
      <c r="B337" s="127"/>
      <c r="C337" s="126"/>
      <c r="D337" s="126"/>
      <c r="E337" s="124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25"/>
      <c r="B338" s="125"/>
      <c r="C338" s="126"/>
      <c r="D338" s="126"/>
      <c r="E338" s="124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25"/>
      <c r="B339" s="127"/>
      <c r="C339" s="126"/>
      <c r="D339" s="126"/>
      <c r="E339" s="124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25"/>
      <c r="B340" s="127"/>
      <c r="C340" s="126"/>
      <c r="D340" s="126"/>
      <c r="E340" s="124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25"/>
      <c r="B341" s="127"/>
      <c r="C341" s="126"/>
      <c r="D341" s="126"/>
      <c r="E341" s="124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25"/>
      <c r="B342" s="127"/>
      <c r="C342" s="126"/>
      <c r="D342" s="126"/>
      <c r="E342" s="124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25"/>
      <c r="B343" s="127"/>
      <c r="C343" s="126"/>
      <c r="D343" s="126"/>
      <c r="E343" s="124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25"/>
      <c r="B344" s="127"/>
      <c r="C344" s="126"/>
      <c r="D344" s="126"/>
      <c r="E344" s="12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25"/>
      <c r="B345" s="127"/>
      <c r="C345" s="126"/>
      <c r="D345" s="126"/>
      <c r="E345" s="124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25"/>
      <c r="B346" s="127"/>
      <c r="C346" s="126"/>
      <c r="D346" s="126"/>
      <c r="E346" s="124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25"/>
      <c r="B347" s="127"/>
      <c r="C347" s="126"/>
      <c r="D347" s="126"/>
      <c r="E347" s="124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25"/>
      <c r="B348" s="127"/>
      <c r="C348" s="126"/>
      <c r="D348" s="126"/>
      <c r="E348" s="124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25"/>
      <c r="B349" s="127"/>
      <c r="C349" s="126"/>
      <c r="D349" s="126"/>
      <c r="E349" s="124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25"/>
      <c r="B350" s="127"/>
      <c r="C350" s="126"/>
      <c r="D350" s="126"/>
      <c r="E350" s="124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25"/>
      <c r="B351" s="127"/>
      <c r="C351" s="126"/>
      <c r="D351" s="126"/>
      <c r="E351" s="124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25"/>
      <c r="B352" s="127"/>
      <c r="C352" s="126"/>
      <c r="D352" s="126"/>
      <c r="E352" s="124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25"/>
      <c r="B353" s="127"/>
      <c r="C353" s="126"/>
      <c r="D353" s="126"/>
      <c r="E353" s="124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25"/>
      <c r="B354" s="127"/>
      <c r="C354" s="126"/>
      <c r="D354" s="126"/>
      <c r="E354" s="12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25"/>
      <c r="B355" s="127"/>
      <c r="C355" s="126"/>
      <c r="D355" s="126"/>
      <c r="E355" s="124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25"/>
      <c r="B356" s="127"/>
      <c r="C356" s="126"/>
      <c r="D356" s="126"/>
      <c r="E356" s="124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25"/>
      <c r="B357" s="127"/>
      <c r="C357" s="126"/>
      <c r="D357" s="126"/>
      <c r="E357" s="124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25"/>
      <c r="B358" s="127"/>
      <c r="C358" s="126"/>
      <c r="D358" s="126"/>
      <c r="E358" s="124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25"/>
      <c r="B359" s="127"/>
      <c r="C359" s="126"/>
      <c r="D359" s="126"/>
      <c r="E359" s="124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25"/>
      <c r="B360" s="127"/>
      <c r="C360" s="126"/>
      <c r="D360" s="126"/>
      <c r="E360" s="124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25"/>
      <c r="B361" s="127"/>
      <c r="C361" s="126"/>
      <c r="D361" s="126"/>
      <c r="E361" s="124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25"/>
      <c r="B362" s="127"/>
      <c r="C362" s="126"/>
      <c r="D362" s="126"/>
      <c r="E362" s="124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25"/>
      <c r="B363" s="127"/>
      <c r="C363" s="126"/>
      <c r="D363" s="126"/>
      <c r="E363" s="124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25"/>
      <c r="B364" s="127"/>
      <c r="C364" s="126"/>
      <c r="D364" s="126"/>
      <c r="E364" s="12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25"/>
      <c r="B365" s="127"/>
      <c r="C365" s="126"/>
      <c r="D365" s="126"/>
      <c r="E365" s="124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25"/>
      <c r="B366" s="127"/>
      <c r="C366" s="126"/>
      <c r="D366" s="126"/>
      <c r="E366" s="124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25"/>
      <c r="B367" s="127"/>
      <c r="C367" s="126"/>
      <c r="D367" s="126"/>
      <c r="E367" s="124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25"/>
      <c r="B368" s="127"/>
      <c r="C368" s="126"/>
      <c r="D368" s="126"/>
      <c r="E368" s="124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25"/>
      <c r="B369" s="127"/>
      <c r="C369" s="126"/>
      <c r="D369" s="126"/>
      <c r="E369" s="124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25"/>
      <c r="B370" s="127"/>
      <c r="C370" s="126"/>
      <c r="D370" s="126"/>
      <c r="E370" s="124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25"/>
      <c r="B371" s="127"/>
      <c r="C371" s="126"/>
      <c r="D371" s="126"/>
      <c r="E371" s="124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25"/>
      <c r="B372" s="127"/>
      <c r="C372" s="126"/>
      <c r="D372" s="126"/>
      <c r="E372" s="124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25"/>
      <c r="B373" s="127"/>
      <c r="C373" s="126"/>
      <c r="D373" s="126"/>
      <c r="E373" s="124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25"/>
      <c r="B374" s="127"/>
      <c r="C374" s="126"/>
      <c r="D374" s="126"/>
      <c r="E374" s="12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25"/>
      <c r="B375" s="127"/>
      <c r="C375" s="126"/>
      <c r="D375" s="126"/>
      <c r="E375" s="124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25"/>
      <c r="B376" s="127"/>
      <c r="C376" s="126"/>
      <c r="D376" s="126"/>
      <c r="E376" s="124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25"/>
      <c r="B377" s="127"/>
      <c r="C377" s="126"/>
      <c r="D377" s="126"/>
      <c r="E377" s="124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25"/>
      <c r="B378" s="127"/>
      <c r="C378" s="126"/>
      <c r="D378" s="126"/>
      <c r="E378" s="124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25"/>
      <c r="B379" s="127"/>
      <c r="C379" s="126"/>
      <c r="D379" s="126"/>
      <c r="E379" s="124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25"/>
      <c r="B380" s="149"/>
      <c r="C380" s="126"/>
      <c r="D380" s="126"/>
      <c r="E380" s="124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25"/>
      <c r="B381" s="127"/>
      <c r="C381" s="126"/>
      <c r="D381" s="126"/>
      <c r="E381" s="124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25"/>
      <c r="B382" s="127"/>
      <c r="C382" s="126"/>
      <c r="D382" s="126"/>
      <c r="E382" s="124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25"/>
      <c r="B383" s="127"/>
      <c r="C383" s="126"/>
      <c r="D383" s="126"/>
      <c r="E383" s="124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25"/>
      <c r="B384" s="127"/>
      <c r="C384" s="126"/>
      <c r="D384" s="126"/>
      <c r="E384" s="12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25"/>
      <c r="B385" s="127"/>
      <c r="C385" s="126"/>
      <c r="D385" s="126"/>
      <c r="E385" s="124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25"/>
      <c r="B386" s="127"/>
      <c r="C386" s="126"/>
      <c r="D386" s="126"/>
      <c r="E386" s="124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25"/>
      <c r="B387" s="127"/>
      <c r="C387" s="126"/>
      <c r="D387" s="126"/>
      <c r="E387" s="124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25"/>
      <c r="B388" s="127"/>
      <c r="C388" s="126"/>
      <c r="D388" s="126"/>
      <c r="E388" s="124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25"/>
      <c r="B389" s="127"/>
      <c r="C389" s="126"/>
      <c r="D389" s="126"/>
      <c r="E389" s="124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25"/>
      <c r="B390" s="127"/>
      <c r="C390" s="126"/>
      <c r="D390" s="126"/>
      <c r="E390" s="124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25"/>
      <c r="B391" s="127"/>
      <c r="C391" s="126"/>
      <c r="D391" s="126"/>
      <c r="E391" s="124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25"/>
      <c r="B392" s="127"/>
      <c r="C392" s="126"/>
      <c r="D392" s="126"/>
      <c r="E392" s="124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25"/>
      <c r="B393" s="127"/>
      <c r="C393" s="126"/>
      <c r="D393" s="126"/>
      <c r="E393" s="124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25"/>
      <c r="B394" s="127"/>
      <c r="C394" s="126"/>
      <c r="D394" s="126"/>
      <c r="E394" s="12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25"/>
      <c r="B395" s="127"/>
      <c r="C395" s="126"/>
      <c r="D395" s="126"/>
      <c r="E395" s="124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25"/>
      <c r="B396" s="127"/>
      <c r="C396" s="126"/>
      <c r="D396" s="126"/>
      <c r="E396" s="124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25"/>
      <c r="B397" s="127"/>
      <c r="C397" s="126"/>
      <c r="D397" s="126"/>
      <c r="E397" s="124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25"/>
      <c r="B398" s="127"/>
      <c r="C398" s="126"/>
      <c r="D398" s="126"/>
      <c r="E398" s="124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25"/>
      <c r="B399" s="127"/>
      <c r="C399" s="126"/>
      <c r="D399" s="126"/>
      <c r="E399" s="124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25"/>
      <c r="B400" s="127"/>
      <c r="C400" s="126"/>
      <c r="D400" s="126"/>
      <c r="E400" s="124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25"/>
      <c r="B401" s="127"/>
      <c r="C401" s="126"/>
      <c r="D401" s="126"/>
      <c r="E401" s="124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25"/>
      <c r="B402" s="127"/>
      <c r="C402" s="126"/>
      <c r="D402" s="126"/>
      <c r="E402" s="124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25"/>
      <c r="B403" s="127"/>
      <c r="C403" s="126"/>
      <c r="D403" s="126"/>
      <c r="E403" s="124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25"/>
      <c r="B404" s="127"/>
      <c r="C404" s="126"/>
      <c r="D404" s="126"/>
      <c r="E404" s="12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25"/>
      <c r="B405" s="127"/>
      <c r="C405" s="126"/>
      <c r="D405" s="126"/>
      <c r="E405" s="124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25"/>
      <c r="B406" s="127"/>
      <c r="C406" s="126"/>
      <c r="D406" s="126"/>
      <c r="E406" s="124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25"/>
      <c r="B407" s="127"/>
      <c r="C407" s="126"/>
      <c r="D407" s="126"/>
      <c r="E407" s="124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25"/>
      <c r="B408" s="127"/>
      <c r="C408" s="126"/>
      <c r="D408" s="126"/>
      <c r="E408" s="124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25"/>
      <c r="B409" s="127"/>
      <c r="C409" s="126"/>
      <c r="D409" s="126"/>
      <c r="E409" s="124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25"/>
      <c r="B410" s="149"/>
      <c r="C410" s="126"/>
      <c r="D410" s="126"/>
      <c r="E410" s="124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25"/>
      <c r="B411" s="127"/>
      <c r="C411" s="126"/>
      <c r="D411" s="126"/>
      <c r="E411" s="124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25"/>
      <c r="B412" s="127"/>
      <c r="C412" s="126"/>
      <c r="D412" s="126"/>
      <c r="E412" s="124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25"/>
      <c r="B413" s="127"/>
      <c r="C413" s="126"/>
      <c r="D413" s="126"/>
      <c r="E413" s="124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25"/>
      <c r="B414" s="127"/>
      <c r="C414" s="126"/>
      <c r="D414" s="126"/>
      <c r="E414" s="12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25"/>
      <c r="B415" s="127"/>
      <c r="C415" s="126"/>
      <c r="D415" s="126"/>
      <c r="E415" s="124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25"/>
      <c r="B416" s="127"/>
      <c r="C416" s="126"/>
      <c r="D416" s="126"/>
      <c r="E416" s="124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25"/>
      <c r="B417" s="127"/>
      <c r="C417" s="126"/>
      <c r="D417" s="126"/>
      <c r="E417" s="124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25"/>
      <c r="B418" s="127"/>
      <c r="C418" s="126"/>
      <c r="D418" s="126"/>
      <c r="E418" s="124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25"/>
      <c r="B419" s="127"/>
      <c r="C419" s="126"/>
      <c r="D419" s="126"/>
      <c r="E419" s="124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14" customFormat="1" ht="15" customHeight="1" x14ac:dyDescent="0.3">
      <c r="A420" s="125"/>
      <c r="B420" s="127"/>
      <c r="C420" s="126"/>
      <c r="D420" s="126"/>
      <c r="E420" s="124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4" customFormat="1" ht="15" customHeight="1" x14ac:dyDescent="0.3">
      <c r="A421" s="125"/>
      <c r="B421" s="127"/>
      <c r="C421" s="126"/>
      <c r="D421" s="126"/>
      <c r="E421" s="124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4" customFormat="1" ht="15" customHeight="1" x14ac:dyDescent="0.3">
      <c r="A422" s="125"/>
      <c r="B422" s="127"/>
      <c r="C422" s="126"/>
      <c r="D422" s="150"/>
      <c r="E422" s="124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14" customFormat="1" ht="15" customHeight="1" x14ac:dyDescent="0.3">
      <c r="A423" s="125"/>
      <c r="B423" s="127"/>
      <c r="C423" s="126"/>
      <c r="D423" s="126"/>
      <c r="E423" s="124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14" customFormat="1" ht="15" customHeight="1" x14ac:dyDescent="0.3">
      <c r="A424" s="125"/>
      <c r="B424" s="127"/>
      <c r="C424" s="126"/>
      <c r="D424" s="126"/>
      <c r="E424" s="1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14" customFormat="1" ht="15" customHeight="1" x14ac:dyDescent="0.3">
      <c r="A425" s="125"/>
      <c r="B425" s="127"/>
      <c r="C425" s="126"/>
      <c r="D425" s="126"/>
      <c r="E425" s="124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14" customFormat="1" ht="15" customHeight="1" x14ac:dyDescent="0.3">
      <c r="A426" s="125"/>
      <c r="B426" s="127"/>
      <c r="C426" s="126"/>
      <c r="D426" s="150"/>
      <c r="E426" s="124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14" customFormat="1" ht="15" customHeight="1" x14ac:dyDescent="0.3">
      <c r="A427" s="125"/>
      <c r="B427" s="127"/>
      <c r="C427" s="126"/>
      <c r="D427" s="150"/>
      <c r="E427" s="124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14" customFormat="1" ht="15" customHeight="1" x14ac:dyDescent="0.3">
      <c r="A428" s="125"/>
      <c r="B428" s="127"/>
      <c r="C428" s="126"/>
      <c r="D428" s="150"/>
      <c r="E428" s="124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14" customFormat="1" ht="15" customHeight="1" x14ac:dyDescent="0.3">
      <c r="A429" s="125"/>
      <c r="B429" s="127"/>
      <c r="C429" s="126"/>
      <c r="D429" s="126"/>
      <c r="E429" s="124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14" customFormat="1" ht="15" customHeight="1" x14ac:dyDescent="0.3">
      <c r="A430" s="125"/>
      <c r="B430" s="127"/>
      <c r="C430" s="126"/>
      <c r="D430" s="126"/>
      <c r="E430" s="124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14" customFormat="1" ht="15" customHeight="1" x14ac:dyDescent="0.3">
      <c r="A431" s="125"/>
      <c r="B431" s="127"/>
      <c r="C431" s="126"/>
      <c r="D431" s="126"/>
      <c r="E431" s="124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14" customFormat="1" ht="15" customHeight="1" x14ac:dyDescent="0.3">
      <c r="A432" s="125"/>
      <c r="B432" s="127"/>
      <c r="C432" s="126"/>
      <c r="D432" s="126"/>
      <c r="E432" s="124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14" customFormat="1" ht="15" customHeight="1" x14ac:dyDescent="0.3">
      <c r="A433" s="125"/>
      <c r="B433" s="127"/>
      <c r="C433" s="126"/>
      <c r="D433" s="126"/>
      <c r="E433" s="124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14" customFormat="1" ht="15" customHeight="1" x14ac:dyDescent="0.3">
      <c r="A434" s="125"/>
      <c r="C434" s="126"/>
      <c r="D434" s="126"/>
      <c r="E434" s="12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14" customFormat="1" ht="15" customHeight="1" x14ac:dyDescent="0.3">
      <c r="A435" s="125"/>
      <c r="B435" s="151"/>
      <c r="C435" s="126"/>
      <c r="D435" s="126"/>
      <c r="E435" s="124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14" customFormat="1" ht="15" customHeight="1" x14ac:dyDescent="0.3">
      <c r="A436" s="125"/>
      <c r="B436" s="127"/>
      <c r="C436" s="126"/>
      <c r="D436" s="126"/>
      <c r="E436" s="124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14" customFormat="1" ht="15" customHeight="1" x14ac:dyDescent="0.3">
      <c r="A437" s="125"/>
      <c r="B437" s="127"/>
      <c r="C437" s="39"/>
      <c r="D437" s="150"/>
      <c r="E437" s="124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14" customFormat="1" ht="15" customHeight="1" x14ac:dyDescent="0.3">
      <c r="A438" s="125"/>
      <c r="C438" s="126"/>
      <c r="D438" s="39"/>
      <c r="E438" s="124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14" customFormat="1" ht="15" customHeight="1" x14ac:dyDescent="0.3">
      <c r="A439" s="125"/>
      <c r="B439" s="127"/>
      <c r="C439" s="39"/>
      <c r="D439" s="150"/>
      <c r="E439" s="124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14" customFormat="1" ht="15" customHeight="1" x14ac:dyDescent="0.3">
      <c r="A440" s="125"/>
      <c r="B440" s="127"/>
      <c r="C440" s="126"/>
      <c r="D440" s="39"/>
      <c r="E440" s="124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14" customFormat="1" ht="15" customHeight="1" x14ac:dyDescent="0.3">
      <c r="A441" s="125"/>
      <c r="B441" s="127"/>
      <c r="C441" s="126"/>
      <c r="D441" s="126"/>
      <c r="E441" s="124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14" customFormat="1" ht="15" customHeight="1" x14ac:dyDescent="0.3">
      <c r="A442" s="125"/>
      <c r="B442" s="127"/>
      <c r="C442" s="126"/>
      <c r="D442" s="126"/>
      <c r="E442" s="124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14" customFormat="1" ht="15" customHeight="1" x14ac:dyDescent="0.3">
      <c r="A443" s="125"/>
      <c r="B443" s="127"/>
      <c r="C443" s="126"/>
      <c r="D443" s="126"/>
      <c r="E443" s="124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14" customFormat="1" ht="15" customHeight="1" x14ac:dyDescent="0.3">
      <c r="A444" s="125"/>
      <c r="B444" s="127"/>
      <c r="C444" s="126"/>
      <c r="D444" s="126"/>
      <c r="E444" s="12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14" customFormat="1" ht="15" customHeight="1" x14ac:dyDescent="0.3">
      <c r="A445" s="125"/>
      <c r="B445" s="127"/>
      <c r="C445" s="126"/>
      <c r="D445" s="126"/>
      <c r="E445" s="124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14" customFormat="1" ht="15" customHeight="1" x14ac:dyDescent="0.3">
      <c r="A446" s="125"/>
      <c r="B446" s="127"/>
      <c r="C446" s="126"/>
      <c r="D446" s="126"/>
      <c r="E446" s="124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14" customFormat="1" ht="15" customHeight="1" x14ac:dyDescent="0.3">
      <c r="A447" s="125"/>
      <c r="B447" s="127"/>
      <c r="C447" s="126"/>
      <c r="D447" s="126"/>
      <c r="E447" s="124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14" customFormat="1" ht="15" customHeight="1" x14ac:dyDescent="0.3">
      <c r="A448" s="125"/>
      <c r="B448" s="149"/>
      <c r="C448" s="126"/>
      <c r="D448" s="126"/>
      <c r="E448" s="124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14" customFormat="1" ht="15" customHeight="1" x14ac:dyDescent="0.3">
      <c r="A449" s="125"/>
      <c r="B449" s="127"/>
      <c r="C449" s="126"/>
      <c r="D449" s="126"/>
      <c r="E449" s="124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14" customFormat="1" ht="15" customHeight="1" x14ac:dyDescent="0.3">
      <c r="A450" s="125"/>
      <c r="B450" s="127"/>
      <c r="C450" s="126"/>
      <c r="D450" s="126"/>
      <c r="E450" s="124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14" customFormat="1" ht="15" customHeight="1" x14ac:dyDescent="0.3">
      <c r="A451" s="125"/>
      <c r="B451" s="127"/>
      <c r="C451" s="126"/>
      <c r="D451" s="126"/>
      <c r="E451" s="124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14" customFormat="1" ht="15" customHeight="1" x14ac:dyDescent="0.3">
      <c r="A452" s="125"/>
      <c r="B452" s="127"/>
      <c r="C452" s="126"/>
      <c r="D452" s="126"/>
      <c r="E452" s="124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14" customFormat="1" ht="15" customHeight="1" x14ac:dyDescent="0.3">
      <c r="A453" s="125"/>
      <c r="B453" s="127"/>
      <c r="C453" s="126"/>
      <c r="D453" s="126"/>
      <c r="E453" s="124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14" customFormat="1" ht="15" customHeight="1" x14ac:dyDescent="0.3">
      <c r="A454" s="125"/>
      <c r="B454" s="149"/>
      <c r="C454" s="126"/>
      <c r="D454" s="126"/>
      <c r="E454" s="12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14" customFormat="1" ht="15" customHeight="1" x14ac:dyDescent="0.3">
      <c r="A455" s="125"/>
      <c r="B455" s="127"/>
      <c r="C455" s="126"/>
      <c r="D455" s="126"/>
      <c r="E455" s="124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14" customFormat="1" ht="15" customHeight="1" x14ac:dyDescent="0.3">
      <c r="A456" s="125"/>
      <c r="B456" s="127"/>
      <c r="C456" s="126"/>
      <c r="D456" s="126"/>
      <c r="E456" s="124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14" customFormat="1" ht="15" customHeight="1" x14ac:dyDescent="0.3">
      <c r="A457" s="125"/>
      <c r="B457" s="127"/>
      <c r="C457" s="126"/>
      <c r="D457" s="126"/>
      <c r="E457" s="124"/>
      <c r="F457"/>
      <c r="G457"/>
      <c r="H457"/>
      <c r="I457"/>
      <c r="J457"/>
      <c r="K457"/>
      <c r="L457"/>
      <c r="M457"/>
      <c r="N457"/>
    </row>
    <row r="458" spans="1:22" s="14" customFormat="1" ht="15" customHeight="1" x14ac:dyDescent="0.3">
      <c r="A458" s="125"/>
      <c r="B458" s="127"/>
      <c r="C458" s="126"/>
      <c r="D458" s="126"/>
      <c r="E458" s="124"/>
      <c r="F458"/>
      <c r="G458"/>
      <c r="H458"/>
      <c r="I458"/>
      <c r="J458"/>
      <c r="K458"/>
      <c r="L458"/>
      <c r="M458"/>
      <c r="N458"/>
    </row>
    <row r="459" spans="1:22" s="14" customFormat="1" ht="15" customHeight="1" x14ac:dyDescent="0.3">
      <c r="A459" s="125"/>
      <c r="B459" s="127"/>
      <c r="C459" s="126"/>
      <c r="D459" s="126"/>
      <c r="E459" s="124"/>
    </row>
    <row r="460" spans="1:22" s="14" customFormat="1" ht="15" customHeight="1" x14ac:dyDescent="0.3">
      <c r="A460" s="125"/>
      <c r="B460" s="127"/>
      <c r="C460" s="126"/>
      <c r="D460" s="126"/>
      <c r="E460" s="124"/>
    </row>
    <row r="461" spans="1:22" s="14" customFormat="1" ht="15" customHeight="1" x14ac:dyDescent="0.3">
      <c r="A461" s="125"/>
      <c r="C461" s="126"/>
      <c r="D461" s="126"/>
      <c r="E461" s="124"/>
    </row>
    <row r="462" spans="1:22" s="14" customFormat="1" ht="15" customHeight="1" x14ac:dyDescent="0.3">
      <c r="A462" s="125"/>
      <c r="B462" s="127"/>
      <c r="C462" s="126"/>
      <c r="D462" s="126"/>
      <c r="E462" s="124"/>
    </row>
    <row r="463" spans="1:22" s="14" customFormat="1" ht="15" customHeight="1" x14ac:dyDescent="0.3">
      <c r="A463" s="125"/>
      <c r="B463" s="151"/>
      <c r="C463" s="126"/>
      <c r="D463" s="126"/>
      <c r="E463" s="124"/>
    </row>
    <row r="464" spans="1:22" s="14" customFormat="1" ht="15" customHeight="1" x14ac:dyDescent="0.3">
      <c r="A464" s="125"/>
      <c r="B464" s="127"/>
      <c r="C464" s="126"/>
      <c r="D464" s="126"/>
      <c r="E464" s="124"/>
    </row>
    <row r="465" spans="1:5" s="14" customFormat="1" ht="15" customHeight="1" x14ac:dyDescent="0.3">
      <c r="A465" s="125"/>
      <c r="B465" s="127"/>
      <c r="C465" s="126"/>
      <c r="D465" s="126"/>
      <c r="E465" s="124"/>
    </row>
    <row r="466" spans="1:5" s="14" customFormat="1" ht="15" customHeight="1" x14ac:dyDescent="0.3">
      <c r="A466" s="125"/>
      <c r="B466" s="152"/>
      <c r="C466" s="126"/>
      <c r="D466" s="126"/>
      <c r="E466" s="124"/>
    </row>
    <row r="467" spans="1:5" s="14" customFormat="1" ht="15" customHeight="1" x14ac:dyDescent="0.3">
      <c r="A467" s="125"/>
      <c r="B467" s="127"/>
      <c r="C467" s="126"/>
      <c r="D467" s="39"/>
      <c r="E467" s="124"/>
    </row>
    <row r="468" spans="1:5" s="14" customFormat="1" ht="15" customHeight="1" x14ac:dyDescent="0.3">
      <c r="A468" s="125"/>
      <c r="B468" s="127"/>
      <c r="C468" s="126"/>
      <c r="D468" s="39"/>
      <c r="E468" s="124"/>
    </row>
    <row r="469" spans="1:5" s="14" customFormat="1" ht="15" customHeight="1" x14ac:dyDescent="0.3">
      <c r="A469" s="125"/>
      <c r="B469" s="127"/>
      <c r="C469" s="126"/>
      <c r="D469" s="126"/>
      <c r="E469" s="124"/>
    </row>
    <row r="470" spans="1:5" s="14" customFormat="1" ht="15" customHeight="1" x14ac:dyDescent="0.3">
      <c r="A470" s="125"/>
      <c r="B470" s="127"/>
      <c r="C470" s="126"/>
      <c r="D470" s="126"/>
      <c r="E470" s="124"/>
    </row>
    <row r="471" spans="1:5" s="14" customFormat="1" ht="15" customHeight="1" x14ac:dyDescent="0.3">
      <c r="A471" s="125"/>
      <c r="B471" s="127"/>
      <c r="C471" s="126"/>
      <c r="D471" s="126"/>
      <c r="E471" s="124"/>
    </row>
    <row r="472" spans="1:5" s="14" customFormat="1" ht="15" customHeight="1" x14ac:dyDescent="0.3">
      <c r="A472" s="125"/>
      <c r="B472" s="127"/>
      <c r="C472" s="126"/>
      <c r="D472" s="126"/>
      <c r="E472" s="124"/>
    </row>
    <row r="473" spans="1:5" s="14" customFormat="1" ht="15" customHeight="1" x14ac:dyDescent="0.3">
      <c r="A473" s="125"/>
      <c r="B473" s="127"/>
      <c r="C473" s="126"/>
      <c r="D473" s="126"/>
      <c r="E473" s="124"/>
    </row>
    <row r="474" spans="1:5" s="14" customFormat="1" ht="15" customHeight="1" x14ac:dyDescent="0.3">
      <c r="A474" s="125"/>
      <c r="B474" s="127"/>
      <c r="C474" s="126"/>
      <c r="D474" s="126"/>
      <c r="E474" s="124"/>
    </row>
    <row r="475" spans="1:5" s="14" customFormat="1" ht="15" customHeight="1" x14ac:dyDescent="0.3">
      <c r="A475" s="125"/>
      <c r="B475" s="127"/>
      <c r="C475" s="126"/>
      <c r="D475" s="126"/>
      <c r="E475" s="124"/>
    </row>
    <row r="476" spans="1:5" s="14" customFormat="1" ht="15" customHeight="1" x14ac:dyDescent="0.3">
      <c r="A476" s="125"/>
      <c r="B476" s="127"/>
      <c r="C476" s="126"/>
      <c r="D476" s="126"/>
      <c r="E476" s="124"/>
    </row>
    <row r="477" spans="1:5" s="14" customFormat="1" ht="15" customHeight="1" x14ac:dyDescent="0.3">
      <c r="A477" s="125"/>
      <c r="B477" s="127"/>
      <c r="C477" s="126"/>
      <c r="D477" s="126"/>
      <c r="E477" s="124"/>
    </row>
    <row r="478" spans="1:5" s="14" customFormat="1" ht="15" customHeight="1" x14ac:dyDescent="0.3">
      <c r="A478" s="125"/>
      <c r="B478" s="127"/>
      <c r="C478" s="126"/>
      <c r="D478" s="150"/>
      <c r="E478" s="124"/>
    </row>
    <row r="479" spans="1:5" s="14" customFormat="1" ht="15" customHeight="1" x14ac:dyDescent="0.3">
      <c r="A479" s="125"/>
      <c r="B479" s="127"/>
      <c r="C479" s="126"/>
      <c r="D479" s="150"/>
      <c r="E479" s="124"/>
    </row>
    <row r="480" spans="1:5" s="14" customFormat="1" ht="15" customHeight="1" x14ac:dyDescent="0.3">
      <c r="A480" s="125"/>
      <c r="B480" s="127"/>
      <c r="C480" s="126"/>
      <c r="D480" s="126"/>
      <c r="E480" s="124"/>
    </row>
    <row r="481" spans="1:5" s="14" customFormat="1" ht="15" customHeight="1" x14ac:dyDescent="0.3">
      <c r="A481" s="125"/>
      <c r="B481" s="127"/>
      <c r="C481" s="126"/>
      <c r="D481" s="153"/>
      <c r="E481" s="124"/>
    </row>
    <row r="482" spans="1:5" s="14" customFormat="1" ht="15" customHeight="1" x14ac:dyDescent="0.3">
      <c r="A482" s="125"/>
      <c r="B482" s="127"/>
      <c r="C482" s="126"/>
      <c r="D482" s="39"/>
      <c r="E482" s="124"/>
    </row>
    <row r="483" spans="1:5" s="14" customFormat="1" ht="15" customHeight="1" x14ac:dyDescent="0.3">
      <c r="A483" s="125"/>
      <c r="B483" s="127"/>
      <c r="C483" s="126"/>
      <c r="D483" s="39"/>
      <c r="E483" s="124"/>
    </row>
    <row r="484" spans="1:5" s="14" customFormat="1" ht="15" customHeight="1" x14ac:dyDescent="0.3">
      <c r="A484" s="125"/>
      <c r="B484" s="127"/>
      <c r="C484" s="126"/>
      <c r="D484" s="39"/>
      <c r="E484" s="124"/>
    </row>
    <row r="485" spans="1:5" s="14" customFormat="1" ht="15" customHeight="1" x14ac:dyDescent="0.3">
      <c r="A485" s="125"/>
      <c r="B485" s="127"/>
      <c r="C485" s="126"/>
      <c r="D485" s="150"/>
      <c r="E485" s="124"/>
    </row>
    <row r="486" spans="1:5" s="14" customFormat="1" ht="15" customHeight="1" x14ac:dyDescent="0.3">
      <c r="A486" s="125"/>
      <c r="B486" s="127"/>
      <c r="C486" s="126"/>
      <c r="D486" s="150"/>
      <c r="E486" s="124"/>
    </row>
    <row r="487" spans="1:5" s="14" customFormat="1" ht="15" customHeight="1" x14ac:dyDescent="0.3">
      <c r="A487" s="125"/>
      <c r="B487" s="127"/>
      <c r="C487" s="126"/>
      <c r="D487" s="126"/>
      <c r="E487" s="124"/>
    </row>
    <row r="488" spans="1:5" s="14" customFormat="1" ht="15" customHeight="1" x14ac:dyDescent="0.3">
      <c r="A488" s="125"/>
      <c r="B488" s="127"/>
      <c r="C488" s="126"/>
      <c r="D488" s="153"/>
      <c r="E488" s="124"/>
    </row>
    <row r="489" spans="1:5" s="14" customFormat="1" ht="15" customHeight="1" x14ac:dyDescent="0.3">
      <c r="A489" s="125"/>
      <c r="B489" s="127"/>
      <c r="C489" s="126"/>
      <c r="D489" s="39"/>
      <c r="E489" s="124"/>
    </row>
    <row r="490" spans="1:5" s="14" customFormat="1" ht="15" customHeight="1" x14ac:dyDescent="0.3">
      <c r="A490" s="125"/>
      <c r="B490" s="127"/>
      <c r="C490" s="126"/>
      <c r="D490" s="126"/>
      <c r="E490" s="124"/>
    </row>
    <row r="491" spans="1:5" s="14" customFormat="1" ht="15" customHeight="1" x14ac:dyDescent="0.3">
      <c r="A491" s="125"/>
      <c r="B491" s="127"/>
      <c r="C491" s="126"/>
      <c r="D491" s="39"/>
      <c r="E491" s="124"/>
    </row>
    <row r="492" spans="1:5" s="14" customFormat="1" ht="15" customHeight="1" x14ac:dyDescent="0.3">
      <c r="A492" s="125"/>
      <c r="B492" s="154"/>
      <c r="C492" s="126"/>
      <c r="D492" s="126"/>
      <c r="E492" s="124"/>
    </row>
    <row r="493" spans="1:5" s="14" customFormat="1" ht="15" customHeight="1" x14ac:dyDescent="0.3">
      <c r="A493" s="125"/>
      <c r="B493" s="127"/>
      <c r="C493" s="126"/>
      <c r="D493" s="126"/>
      <c r="E493" s="124"/>
    </row>
    <row r="494" spans="1:5" s="14" customFormat="1" ht="15" customHeight="1" x14ac:dyDescent="0.3">
      <c r="A494" s="125"/>
      <c r="B494" s="127"/>
      <c r="C494" s="126"/>
      <c r="D494" s="126"/>
      <c r="E494" s="124"/>
    </row>
    <row r="495" spans="1:5" s="14" customFormat="1" ht="15" customHeight="1" x14ac:dyDescent="0.3">
      <c r="A495" s="125"/>
      <c r="B495" s="127"/>
      <c r="C495" s="126"/>
      <c r="D495" s="39"/>
      <c r="E495" s="124"/>
    </row>
    <row r="496" spans="1:5" s="14" customFormat="1" ht="15" customHeight="1" x14ac:dyDescent="0.3">
      <c r="A496" s="125"/>
      <c r="B496" s="127"/>
      <c r="C496" s="126"/>
      <c r="D496" s="39"/>
      <c r="E496" s="124"/>
    </row>
    <row r="497" spans="1:5" s="14" customFormat="1" ht="15" customHeight="1" x14ac:dyDescent="0.3">
      <c r="A497" s="125"/>
      <c r="B497" s="127"/>
      <c r="C497" s="126"/>
      <c r="D497" s="39"/>
      <c r="E497" s="124"/>
    </row>
    <row r="498" spans="1:5" s="14" customFormat="1" ht="15" customHeight="1" x14ac:dyDescent="0.3">
      <c r="A498" s="125"/>
      <c r="B498" s="127"/>
      <c r="C498" s="126"/>
      <c r="D498" s="39"/>
      <c r="E498" s="124"/>
    </row>
    <row r="499" spans="1:5" s="14" customFormat="1" ht="15" customHeight="1" x14ac:dyDescent="0.3">
      <c r="A499" s="125"/>
      <c r="B499" s="149"/>
      <c r="C499" s="126"/>
      <c r="D499" s="126"/>
      <c r="E499" s="124"/>
    </row>
    <row r="500" spans="1:5" s="14" customFormat="1" ht="15" customHeight="1" x14ac:dyDescent="0.3">
      <c r="A500" s="125"/>
      <c r="B500" s="154"/>
      <c r="C500" s="126"/>
      <c r="D500" s="126"/>
      <c r="E500" s="124"/>
    </row>
    <row r="501" spans="1:5" s="14" customFormat="1" ht="15" customHeight="1" x14ac:dyDescent="0.3">
      <c r="A501" s="125"/>
      <c r="B501" s="154"/>
      <c r="C501" s="126"/>
      <c r="D501" s="126"/>
      <c r="E501" s="124"/>
    </row>
    <row r="502" spans="1:5" s="14" customFormat="1" ht="15" customHeight="1" x14ac:dyDescent="0.3">
      <c r="A502" s="125"/>
      <c r="B502" s="127"/>
      <c r="C502" s="126"/>
      <c r="D502" s="126"/>
      <c r="E502" s="124"/>
    </row>
    <row r="503" spans="1:5" s="14" customFormat="1" ht="15" customHeight="1" x14ac:dyDescent="0.3">
      <c r="A503" s="125"/>
      <c r="B503" s="127"/>
      <c r="C503" s="126"/>
      <c r="D503" s="150"/>
      <c r="E503" s="124"/>
    </row>
    <row r="504" spans="1:5" s="14" customFormat="1" ht="15" customHeight="1" x14ac:dyDescent="0.3">
      <c r="A504" s="125"/>
      <c r="B504" s="127"/>
      <c r="C504" s="126"/>
      <c r="D504" s="126"/>
      <c r="E504" s="124"/>
    </row>
    <row r="505" spans="1:5" s="14" customFormat="1" ht="15" customHeight="1" x14ac:dyDescent="0.3">
      <c r="A505" s="125"/>
      <c r="B505" s="127"/>
      <c r="C505" s="126"/>
      <c r="D505" s="126"/>
      <c r="E505" s="124"/>
    </row>
    <row r="506" spans="1:5" s="14" customFormat="1" ht="15" customHeight="1" x14ac:dyDescent="0.3">
      <c r="A506" s="125"/>
      <c r="B506" s="127"/>
      <c r="C506" s="126"/>
      <c r="D506" s="39"/>
      <c r="E506" s="124"/>
    </row>
    <row r="507" spans="1:5" s="14" customFormat="1" ht="15" customHeight="1" x14ac:dyDescent="0.3">
      <c r="A507" s="125"/>
      <c r="B507" s="127"/>
      <c r="C507" s="126"/>
      <c r="D507" s="39"/>
      <c r="E507" s="124"/>
    </row>
    <row r="508" spans="1:5" s="14" customFormat="1" ht="15" customHeight="1" x14ac:dyDescent="0.3">
      <c r="A508" s="125"/>
      <c r="B508" s="127"/>
      <c r="C508" s="126"/>
      <c r="D508" s="39"/>
      <c r="E508" s="124"/>
    </row>
    <row r="509" spans="1:5" s="14" customFormat="1" ht="15" customHeight="1" x14ac:dyDescent="0.3">
      <c r="A509" s="125"/>
      <c r="B509" s="154"/>
      <c r="C509" s="126"/>
      <c r="D509" s="39"/>
      <c r="E509" s="124"/>
    </row>
    <row r="510" spans="1:5" s="14" customFormat="1" ht="15" customHeight="1" x14ac:dyDescent="0.3">
      <c r="A510" s="125"/>
      <c r="B510" s="127"/>
      <c r="C510" s="126"/>
      <c r="D510" s="126"/>
      <c r="E510" s="124"/>
    </row>
    <row r="511" spans="1:5" s="14" customFormat="1" ht="15" customHeight="1" x14ac:dyDescent="0.3">
      <c r="A511" s="125"/>
      <c r="B511" s="127"/>
      <c r="C511" s="126"/>
      <c r="D511" s="39"/>
      <c r="E511" s="124"/>
    </row>
    <row r="512" spans="1:5" s="14" customFormat="1" ht="15" customHeight="1" x14ac:dyDescent="0.3">
      <c r="A512" s="125"/>
      <c r="B512" s="154"/>
      <c r="C512" s="126"/>
      <c r="D512" s="39"/>
      <c r="E512" s="124"/>
    </row>
    <row r="513" spans="1:5" s="14" customFormat="1" ht="15" customHeight="1" x14ac:dyDescent="0.3">
      <c r="A513" s="125"/>
      <c r="B513" s="127"/>
      <c r="C513" s="126"/>
      <c r="D513" s="126"/>
      <c r="E513" s="124"/>
    </row>
    <row r="514" spans="1:5" s="14" customFormat="1" ht="15" customHeight="1" x14ac:dyDescent="0.3">
      <c r="A514" s="125"/>
      <c r="B514" s="127"/>
      <c r="C514" s="126"/>
      <c r="D514" s="150"/>
      <c r="E514" s="124"/>
    </row>
    <row r="515" spans="1:5" s="14" customFormat="1" ht="15" customHeight="1" x14ac:dyDescent="0.3">
      <c r="A515" s="125"/>
      <c r="B515" s="127"/>
      <c r="C515" s="126"/>
      <c r="D515" s="39"/>
      <c r="E515" s="124"/>
    </row>
    <row r="516" spans="1:5" s="14" customFormat="1" ht="15" customHeight="1" x14ac:dyDescent="0.3">
      <c r="A516" s="125"/>
      <c r="B516" s="154"/>
      <c r="C516" s="126"/>
      <c r="D516" s="126"/>
      <c r="E516" s="124"/>
    </row>
    <row r="517" spans="1:5" s="14" customFormat="1" ht="15" customHeight="1" x14ac:dyDescent="0.3">
      <c r="A517" s="125"/>
      <c r="B517" s="127"/>
      <c r="C517" s="126"/>
      <c r="D517" s="126"/>
      <c r="E517" s="124"/>
    </row>
    <row r="518" spans="1:5" s="14" customFormat="1" ht="15" customHeight="1" x14ac:dyDescent="0.3">
      <c r="A518" s="125"/>
      <c r="B518" s="127"/>
      <c r="C518" s="126"/>
      <c r="D518" s="39"/>
      <c r="E518" s="124"/>
    </row>
    <row r="519" spans="1:5" s="127" customFormat="1" ht="15" customHeight="1" x14ac:dyDescent="0.3">
      <c r="A519" s="125"/>
      <c r="C519" s="126"/>
      <c r="D519" s="39"/>
      <c r="E519" s="124"/>
    </row>
    <row r="520" spans="1:5" s="127" customFormat="1" ht="15" customHeight="1" x14ac:dyDescent="0.3">
      <c r="A520" s="125"/>
      <c r="C520" s="126"/>
      <c r="D520" s="126"/>
      <c r="E520" s="124"/>
    </row>
    <row r="521" spans="1:5" s="127" customFormat="1" ht="15" customHeight="1" x14ac:dyDescent="0.3">
      <c r="A521" s="125"/>
      <c r="C521" s="126"/>
      <c r="D521" s="126"/>
      <c r="E521" s="124"/>
    </row>
    <row r="522" spans="1:5" s="127" customFormat="1" ht="15" customHeight="1" x14ac:dyDescent="0.3">
      <c r="A522" s="125"/>
      <c r="C522" s="126"/>
      <c r="D522" s="39"/>
      <c r="E522" s="124"/>
    </row>
    <row r="523" spans="1:5" s="127" customFormat="1" ht="15" customHeight="1" x14ac:dyDescent="0.3">
      <c r="A523" s="125"/>
      <c r="C523" s="126"/>
      <c r="D523" s="39"/>
      <c r="E523" s="124"/>
    </row>
    <row r="524" spans="1:5" s="127" customFormat="1" ht="15" customHeight="1" x14ac:dyDescent="0.3">
      <c r="A524" s="125"/>
      <c r="C524" s="126"/>
      <c r="D524" s="150"/>
      <c r="E524" s="124"/>
    </row>
    <row r="525" spans="1:5" s="127" customFormat="1" ht="15" customHeight="1" x14ac:dyDescent="0.3">
      <c r="A525" s="125"/>
      <c r="C525" s="126"/>
      <c r="D525" s="126"/>
      <c r="E525" s="124"/>
    </row>
    <row r="526" spans="1:5" s="127" customFormat="1" ht="15" customHeight="1" x14ac:dyDescent="0.3">
      <c r="A526" s="125"/>
      <c r="C526" s="126"/>
      <c r="D526" s="126"/>
      <c r="E526" s="124"/>
    </row>
    <row r="527" spans="1:5" s="127" customFormat="1" ht="15" customHeight="1" x14ac:dyDescent="0.3">
      <c r="A527" s="125"/>
      <c r="C527" s="126"/>
      <c r="D527" s="126"/>
      <c r="E527" s="124"/>
    </row>
    <row r="528" spans="1:5" s="127" customFormat="1" ht="15" customHeight="1" x14ac:dyDescent="0.3">
      <c r="A528" s="125"/>
      <c r="C528" s="126"/>
      <c r="D528" s="126"/>
      <c r="E528" s="124"/>
    </row>
    <row r="529" spans="1:5" s="127" customFormat="1" ht="15" customHeight="1" x14ac:dyDescent="0.3">
      <c r="A529" s="125"/>
      <c r="C529" s="126"/>
      <c r="D529" s="126"/>
      <c r="E529" s="124"/>
    </row>
    <row r="530" spans="1:5" s="127" customFormat="1" ht="15" customHeight="1" x14ac:dyDescent="0.3">
      <c r="A530" s="125"/>
      <c r="C530" s="126"/>
      <c r="D530" s="126"/>
      <c r="E530" s="124"/>
    </row>
    <row r="531" spans="1:5" s="127" customFormat="1" ht="15" customHeight="1" x14ac:dyDescent="0.3">
      <c r="A531" s="125"/>
      <c r="B531" s="154"/>
      <c r="C531" s="126"/>
      <c r="D531" s="126"/>
      <c r="E531" s="124"/>
    </row>
    <row r="532" spans="1:5" s="127" customFormat="1" ht="15" customHeight="1" x14ac:dyDescent="0.3">
      <c r="A532" s="125"/>
      <c r="C532" s="126"/>
      <c r="D532" s="126"/>
      <c r="E532" s="124"/>
    </row>
    <row r="533" spans="1:5" s="127" customFormat="1" ht="15" customHeight="1" x14ac:dyDescent="0.3">
      <c r="A533" s="125"/>
      <c r="C533" s="126"/>
      <c r="D533" s="39"/>
      <c r="E533" s="124"/>
    </row>
    <row r="534" spans="1:5" s="127" customFormat="1" ht="15" customHeight="1" x14ac:dyDescent="0.3">
      <c r="A534" s="125"/>
      <c r="C534" s="126"/>
      <c r="D534" s="39"/>
      <c r="E534" s="124"/>
    </row>
    <row r="535" spans="1:5" s="127" customFormat="1" ht="15" customHeight="1" x14ac:dyDescent="0.3">
      <c r="A535" s="125"/>
      <c r="C535" s="126"/>
      <c r="D535" s="39"/>
      <c r="E535" s="124"/>
    </row>
    <row r="536" spans="1:5" s="127" customFormat="1" ht="15" customHeight="1" x14ac:dyDescent="0.3">
      <c r="A536" s="125"/>
      <c r="C536" s="126"/>
      <c r="D536" s="126"/>
      <c r="E536" s="124"/>
    </row>
    <row r="537" spans="1:5" s="127" customFormat="1" ht="15" customHeight="1" x14ac:dyDescent="0.3">
      <c r="A537" s="125"/>
      <c r="C537" s="126"/>
      <c r="D537" s="39"/>
      <c r="E537" s="124"/>
    </row>
    <row r="538" spans="1:5" s="127" customFormat="1" ht="15" customHeight="1" x14ac:dyDescent="0.3">
      <c r="A538" s="125"/>
      <c r="C538" s="126"/>
      <c r="D538" s="126"/>
      <c r="E538" s="124"/>
    </row>
    <row r="539" spans="1:5" s="127" customFormat="1" ht="15" customHeight="1" x14ac:dyDescent="0.3">
      <c r="A539" s="125"/>
      <c r="B539" s="149"/>
      <c r="C539" s="126"/>
      <c r="D539" s="126"/>
      <c r="E539" s="124"/>
    </row>
    <row r="540" spans="1:5" s="127" customFormat="1" ht="15" customHeight="1" x14ac:dyDescent="0.3">
      <c r="A540" s="125"/>
      <c r="C540" s="126"/>
      <c r="D540" s="126"/>
      <c r="E540" s="124"/>
    </row>
    <row r="541" spans="1:5" s="127" customFormat="1" ht="15" customHeight="1" x14ac:dyDescent="0.3">
      <c r="A541" s="125"/>
      <c r="C541" s="126"/>
      <c r="D541" s="126"/>
      <c r="E541" s="124"/>
    </row>
    <row r="542" spans="1:5" s="127" customFormat="1" ht="15" customHeight="1" x14ac:dyDescent="0.3">
      <c r="A542" s="125"/>
      <c r="C542" s="126"/>
      <c r="D542" s="39"/>
      <c r="E542" s="124"/>
    </row>
    <row r="543" spans="1:5" s="127" customFormat="1" ht="15" customHeight="1" x14ac:dyDescent="0.3">
      <c r="A543" s="125"/>
      <c r="B543" s="154"/>
      <c r="C543" s="126"/>
      <c r="D543" s="39"/>
      <c r="E543" s="124"/>
    </row>
    <row r="544" spans="1:5" s="127" customFormat="1" ht="15" customHeight="1" x14ac:dyDescent="0.3">
      <c r="A544" s="125"/>
      <c r="C544" s="126"/>
      <c r="D544" s="126"/>
      <c r="E544" s="124"/>
    </row>
    <row r="545" spans="1:5" s="127" customFormat="1" ht="15" customHeight="1" x14ac:dyDescent="0.3">
      <c r="A545" s="125"/>
      <c r="C545" s="126"/>
      <c r="D545" s="126"/>
      <c r="E545" s="124"/>
    </row>
    <row r="546" spans="1:5" s="127" customFormat="1" ht="15" customHeight="1" x14ac:dyDescent="0.3">
      <c r="A546" s="125"/>
      <c r="C546" s="126"/>
      <c r="D546" s="126"/>
      <c r="E546" s="124"/>
    </row>
    <row r="547" spans="1:5" s="127" customFormat="1" ht="15" customHeight="1" x14ac:dyDescent="0.3">
      <c r="A547" s="125"/>
      <c r="C547" s="126"/>
      <c r="D547" s="126"/>
      <c r="E547" s="124"/>
    </row>
    <row r="548" spans="1:5" s="127" customFormat="1" ht="15" customHeight="1" x14ac:dyDescent="0.3">
      <c r="A548" s="125"/>
      <c r="B548" s="154"/>
      <c r="C548" s="126"/>
      <c r="D548" s="126"/>
      <c r="E548" s="124"/>
    </row>
    <row r="549" spans="1:5" s="127" customFormat="1" ht="15" customHeight="1" x14ac:dyDescent="0.3">
      <c r="A549" s="125"/>
      <c r="C549" s="126"/>
      <c r="D549" s="126"/>
      <c r="E549" s="124"/>
    </row>
    <row r="550" spans="1:5" s="127" customFormat="1" ht="15" customHeight="1" x14ac:dyDescent="0.3">
      <c r="A550" s="125"/>
      <c r="C550" s="126"/>
      <c r="D550" s="126"/>
      <c r="E550" s="124"/>
    </row>
    <row r="551" spans="1:5" s="127" customFormat="1" ht="15" customHeight="1" x14ac:dyDescent="0.3">
      <c r="A551" s="125"/>
      <c r="C551" s="126"/>
      <c r="D551" s="126"/>
      <c r="E551" s="124"/>
    </row>
    <row r="552" spans="1:5" s="127" customFormat="1" ht="15" customHeight="1" x14ac:dyDescent="0.3">
      <c r="A552" s="125"/>
      <c r="B552" s="14"/>
      <c r="C552" s="126"/>
      <c r="D552" s="126"/>
      <c r="E552" s="124"/>
    </row>
    <row r="553" spans="1:5" s="127" customFormat="1" ht="15" customHeight="1" x14ac:dyDescent="0.3">
      <c r="A553" s="125"/>
      <c r="C553" s="126"/>
      <c r="D553" s="126"/>
      <c r="E553" s="124"/>
    </row>
    <row r="554" spans="1:5" s="127" customFormat="1" ht="15" customHeight="1" x14ac:dyDescent="0.3">
      <c r="A554" s="125"/>
      <c r="C554" s="126"/>
      <c r="D554" s="39"/>
      <c r="E554" s="124"/>
    </row>
    <row r="555" spans="1:5" s="127" customFormat="1" ht="15" customHeight="1" x14ac:dyDescent="0.3">
      <c r="A555" s="125"/>
      <c r="C555" s="126"/>
      <c r="D555" s="39"/>
      <c r="E555" s="124"/>
    </row>
    <row r="556" spans="1:5" s="127" customFormat="1" ht="15" customHeight="1" x14ac:dyDescent="0.3">
      <c r="A556" s="125"/>
      <c r="C556" s="126"/>
      <c r="D556" s="126"/>
      <c r="E556" s="124"/>
    </row>
    <row r="557" spans="1:5" s="127" customFormat="1" ht="15" customHeight="1" x14ac:dyDescent="0.3">
      <c r="A557" s="125"/>
      <c r="C557" s="126"/>
      <c r="D557" s="126"/>
      <c r="E557" s="124"/>
    </row>
    <row r="558" spans="1:5" s="127" customFormat="1" ht="15" customHeight="1" x14ac:dyDescent="0.3">
      <c r="A558" s="125"/>
      <c r="C558" s="126"/>
      <c r="D558" s="126"/>
      <c r="E558" s="124"/>
    </row>
    <row r="559" spans="1:5" s="127" customFormat="1" ht="15" customHeight="1" x14ac:dyDescent="0.3">
      <c r="A559" s="125"/>
      <c r="C559" s="126"/>
      <c r="D559" s="126"/>
      <c r="E559" s="124"/>
    </row>
    <row r="560" spans="1:5" s="127" customFormat="1" ht="15" customHeight="1" x14ac:dyDescent="0.3">
      <c r="A560" s="125"/>
      <c r="C560" s="126"/>
      <c r="D560" s="126"/>
      <c r="E560" s="124"/>
    </row>
    <row r="561" spans="1:5" s="127" customFormat="1" ht="15" customHeight="1" x14ac:dyDescent="0.3">
      <c r="A561" s="125"/>
      <c r="C561" s="126"/>
      <c r="D561" s="126"/>
      <c r="E561" s="124"/>
    </row>
    <row r="562" spans="1:5" s="127" customFormat="1" ht="15" customHeight="1" x14ac:dyDescent="0.3">
      <c r="A562" s="125"/>
      <c r="B562" s="154"/>
      <c r="C562" s="126"/>
      <c r="D562" s="126"/>
      <c r="E562" s="124"/>
    </row>
    <row r="563" spans="1:5" s="127" customFormat="1" ht="15" customHeight="1" x14ac:dyDescent="0.3">
      <c r="A563" s="125"/>
      <c r="B563" s="155"/>
      <c r="C563" s="150"/>
      <c r="D563" s="126"/>
      <c r="E563" s="124"/>
    </row>
    <row r="564" spans="1:5" s="127" customFormat="1" ht="15" customHeight="1" x14ac:dyDescent="0.3">
      <c r="A564" s="125"/>
      <c r="B564" s="155"/>
      <c r="C564" s="150"/>
      <c r="D564" s="150"/>
      <c r="E564" s="124"/>
    </row>
    <row r="565" spans="1:5" s="127" customFormat="1" ht="15" customHeight="1" x14ac:dyDescent="0.3">
      <c r="A565" s="125"/>
      <c r="C565" s="126"/>
      <c r="D565" s="150"/>
      <c r="E565" s="124"/>
    </row>
    <row r="566" spans="1:5" s="127" customFormat="1" ht="15" customHeight="1" x14ac:dyDescent="0.3">
      <c r="A566" s="125"/>
      <c r="B566"/>
      <c r="C566" s="126"/>
      <c r="D566" s="126"/>
      <c r="E566" s="124"/>
    </row>
    <row r="567" spans="1:5" s="127" customFormat="1" ht="15" customHeight="1" x14ac:dyDescent="0.3">
      <c r="A567" s="125"/>
      <c r="C567" s="126"/>
      <c r="D567" s="126"/>
      <c r="E567" s="124"/>
    </row>
    <row r="568" spans="1:5" s="127" customFormat="1" ht="15" customHeight="1" x14ac:dyDescent="0.3">
      <c r="A568" s="125"/>
      <c r="C568" s="126"/>
      <c r="D568" s="39"/>
      <c r="E568" s="124"/>
    </row>
    <row r="569" spans="1:5" s="127" customFormat="1" ht="15" customHeight="1" x14ac:dyDescent="0.3">
      <c r="A569" s="125"/>
      <c r="C569" s="126"/>
      <c r="D569" s="39"/>
      <c r="E569" s="124"/>
    </row>
    <row r="570" spans="1:5" s="127" customFormat="1" ht="15" customHeight="1" x14ac:dyDescent="0.3">
      <c r="A570" s="125"/>
      <c r="C570" s="126"/>
      <c r="D570" s="126"/>
      <c r="E570" s="124"/>
    </row>
    <row r="571" spans="1:5" s="127" customFormat="1" ht="15" customHeight="1" x14ac:dyDescent="0.3">
      <c r="A571" s="125"/>
      <c r="C571" s="126"/>
      <c r="D571" s="126"/>
      <c r="E571" s="124"/>
    </row>
    <row r="572" spans="1:5" ht="15" customHeight="1" x14ac:dyDescent="0.3">
      <c r="A572" s="125"/>
      <c r="B572" s="127"/>
      <c r="C572" s="126"/>
      <c r="D572" s="126"/>
      <c r="E572" s="124"/>
    </row>
    <row r="573" spans="1:5" ht="15" customHeight="1" x14ac:dyDescent="0.3">
      <c r="A573" s="125"/>
      <c r="B573" s="127"/>
      <c r="C573" s="126"/>
      <c r="D573" s="126"/>
      <c r="E573" s="124"/>
    </row>
    <row r="574" spans="1:5" ht="15" customHeight="1" x14ac:dyDescent="0.3">
      <c r="A574" s="125"/>
      <c r="B574" s="127"/>
      <c r="C574" s="126"/>
      <c r="D574" s="126"/>
      <c r="E574" s="124"/>
    </row>
    <row r="575" spans="1:5" ht="15" customHeight="1" x14ac:dyDescent="0.3">
      <c r="A575" s="125"/>
      <c r="B575" s="127"/>
      <c r="C575" s="126"/>
      <c r="D575" s="126"/>
      <c r="E575" s="124"/>
    </row>
    <row r="576" spans="1:5" ht="15" customHeight="1" x14ac:dyDescent="0.3">
      <c r="A576" s="125"/>
      <c r="B576" s="127"/>
      <c r="C576" s="126"/>
      <c r="D576" s="126"/>
      <c r="E576" s="124"/>
    </row>
    <row r="577" spans="1:5" ht="15" customHeight="1" x14ac:dyDescent="0.3">
      <c r="A577" s="125"/>
      <c r="B577" s="127"/>
      <c r="C577" s="126"/>
      <c r="D577" s="126"/>
      <c r="E577" s="124"/>
    </row>
    <row r="578" spans="1:5" ht="15" customHeight="1" x14ac:dyDescent="0.3">
      <c r="A578" s="125"/>
      <c r="B578" s="127"/>
      <c r="C578" s="126"/>
      <c r="D578" s="126"/>
      <c r="E578" s="124"/>
    </row>
    <row r="579" spans="1:5" ht="15" customHeight="1" x14ac:dyDescent="0.3">
      <c r="A579" s="125"/>
      <c r="D579" s="126"/>
      <c r="E579" s="124"/>
    </row>
    <row r="580" spans="1:5" ht="15" customHeight="1" x14ac:dyDescent="0.3">
      <c r="E580" s="124"/>
    </row>
    <row r="581" spans="1:5" ht="15" customHeight="1" x14ac:dyDescent="0.3">
      <c r="E581" s="124"/>
    </row>
    <row r="582" spans="1:5" ht="15" customHeight="1" x14ac:dyDescent="0.3">
      <c r="E582" s="124"/>
    </row>
    <row r="583" spans="1:5" ht="15" customHeight="1" x14ac:dyDescent="0.3">
      <c r="E583" s="124"/>
    </row>
    <row r="584" spans="1:5" ht="15" customHeight="1" x14ac:dyDescent="0.3">
      <c r="E584" s="124"/>
    </row>
    <row r="585" spans="1:5" ht="15" customHeight="1" x14ac:dyDescent="0.3">
      <c r="E585" s="124"/>
    </row>
    <row r="586" spans="1:5" ht="15" customHeight="1" x14ac:dyDescent="0.3">
      <c r="E586" s="124"/>
    </row>
    <row r="587" spans="1:5" ht="15" customHeight="1" x14ac:dyDescent="0.3">
      <c r="E587" s="124"/>
    </row>
    <row r="588" spans="1:5" ht="15" customHeight="1" x14ac:dyDescent="0.3">
      <c r="E588" s="124"/>
    </row>
    <row r="589" spans="1:5" ht="15" customHeight="1" x14ac:dyDescent="0.3">
      <c r="E589" s="124"/>
    </row>
    <row r="590" spans="1:5" ht="15" customHeight="1" x14ac:dyDescent="0.3">
      <c r="E590" s="124"/>
    </row>
    <row r="591" spans="1:5" ht="15" customHeight="1" x14ac:dyDescent="0.3">
      <c r="E591" s="124"/>
    </row>
    <row r="592" spans="1:5" ht="15" customHeight="1" x14ac:dyDescent="0.3">
      <c r="E592" s="124"/>
    </row>
    <row r="593" spans="5:5" ht="15" customHeight="1" x14ac:dyDescent="0.3">
      <c r="E593" s="124"/>
    </row>
    <row r="594" spans="5:5" ht="15" customHeight="1" x14ac:dyDescent="0.3">
      <c r="E594" s="124"/>
    </row>
    <row r="595" spans="5:5" ht="15" customHeight="1" x14ac:dyDescent="0.3">
      <c r="E595" s="124"/>
    </row>
    <row r="596" spans="5:5" ht="15" customHeight="1" x14ac:dyDescent="0.3">
      <c r="E596" s="124"/>
    </row>
    <row r="597" spans="5:5" ht="15" customHeight="1" x14ac:dyDescent="0.3">
      <c r="E597" s="124"/>
    </row>
    <row r="598" spans="5:5" ht="15" customHeight="1" x14ac:dyDescent="0.3">
      <c r="E598" s="124"/>
    </row>
    <row r="599" spans="5:5" ht="15" customHeight="1" x14ac:dyDescent="0.3">
      <c r="E599" s="124"/>
    </row>
    <row r="600" spans="5:5" ht="15" customHeight="1" x14ac:dyDescent="0.3">
      <c r="E600" s="124"/>
    </row>
    <row r="601" spans="5:5" ht="15" customHeight="1" x14ac:dyDescent="0.3">
      <c r="E601" s="124"/>
    </row>
    <row r="602" spans="5:5" ht="15" customHeight="1" x14ac:dyDescent="0.3">
      <c r="E602" s="124"/>
    </row>
    <row r="603" spans="5:5" ht="15" customHeight="1" x14ac:dyDescent="0.3">
      <c r="E603" s="124"/>
    </row>
    <row r="604" spans="5:5" ht="15" customHeight="1" x14ac:dyDescent="0.3">
      <c r="E604" s="124"/>
    </row>
    <row r="605" spans="5:5" ht="15" customHeight="1" x14ac:dyDescent="0.3">
      <c r="E605" s="124"/>
    </row>
    <row r="606" spans="5:5" ht="15" customHeight="1" x14ac:dyDescent="0.3">
      <c r="E606" s="124"/>
    </row>
    <row r="607" spans="5:5" ht="15" customHeight="1" x14ac:dyDescent="0.3">
      <c r="E607" s="124"/>
    </row>
    <row r="608" spans="5:5" ht="15" customHeight="1" x14ac:dyDescent="0.3">
      <c r="E608" s="124"/>
    </row>
    <row r="609" spans="5:5" ht="15" customHeight="1" x14ac:dyDescent="0.3">
      <c r="E609" s="124"/>
    </row>
    <row r="610" spans="5:5" ht="15" customHeight="1" x14ac:dyDescent="0.3">
      <c r="E610" s="124"/>
    </row>
    <row r="611" spans="5:5" ht="15" customHeight="1" x14ac:dyDescent="0.3">
      <c r="E611" s="124"/>
    </row>
    <row r="612" spans="5:5" ht="15" customHeight="1" x14ac:dyDescent="0.3">
      <c r="E612" s="124"/>
    </row>
    <row r="613" spans="5:5" ht="15" customHeight="1" x14ac:dyDescent="0.3">
      <c r="E613" s="124"/>
    </row>
    <row r="614" spans="5:5" ht="15" customHeight="1" x14ac:dyDescent="0.3">
      <c r="E614" s="124"/>
    </row>
    <row r="615" spans="5:5" ht="15" customHeight="1" x14ac:dyDescent="0.3">
      <c r="E615" s="124"/>
    </row>
    <row r="616" spans="5:5" ht="15" customHeight="1" x14ac:dyDescent="0.3">
      <c r="E616" s="124"/>
    </row>
    <row r="617" spans="5:5" ht="15" customHeight="1" x14ac:dyDescent="0.3">
      <c r="E617" s="124"/>
    </row>
    <row r="618" spans="5:5" ht="15" customHeight="1" x14ac:dyDescent="0.3">
      <c r="E618" s="124"/>
    </row>
    <row r="619" spans="5:5" ht="15" customHeight="1" x14ac:dyDescent="0.3">
      <c r="E619" s="124"/>
    </row>
    <row r="620" spans="5:5" ht="15" customHeight="1" x14ac:dyDescent="0.3">
      <c r="E620" s="124"/>
    </row>
    <row r="621" spans="5:5" ht="15" customHeight="1" x14ac:dyDescent="0.3">
      <c r="E621" s="124"/>
    </row>
    <row r="622" spans="5:5" ht="15" customHeight="1" x14ac:dyDescent="0.3">
      <c r="E622" s="124"/>
    </row>
    <row r="623" spans="5:5" ht="15" customHeight="1" x14ac:dyDescent="0.3">
      <c r="E623" s="124"/>
    </row>
    <row r="624" spans="5:5" ht="15" customHeight="1" x14ac:dyDescent="0.3">
      <c r="E624" s="124"/>
    </row>
    <row r="625" spans="5:5" ht="15" customHeight="1" x14ac:dyDescent="0.3">
      <c r="E625" s="124"/>
    </row>
    <row r="626" spans="5:5" ht="15" customHeight="1" x14ac:dyDescent="0.3">
      <c r="E626" s="124"/>
    </row>
    <row r="627" spans="5:5" ht="15" customHeight="1" x14ac:dyDescent="0.3">
      <c r="E627" s="124"/>
    </row>
    <row r="628" spans="5:5" ht="15" customHeight="1" x14ac:dyDescent="0.3">
      <c r="E628" s="124"/>
    </row>
    <row r="629" spans="5:5" ht="15" customHeight="1" x14ac:dyDescent="0.3">
      <c r="E629" s="124"/>
    </row>
    <row r="630" spans="5:5" ht="15" customHeight="1" x14ac:dyDescent="0.3">
      <c r="E630" s="124"/>
    </row>
    <row r="631" spans="5:5" ht="15" customHeight="1" x14ac:dyDescent="0.3">
      <c r="E631" s="124"/>
    </row>
    <row r="632" spans="5:5" ht="15" customHeight="1" x14ac:dyDescent="0.3">
      <c r="E632" s="124"/>
    </row>
    <row r="633" spans="5:5" ht="15" customHeight="1" x14ac:dyDescent="0.3">
      <c r="E633" s="124"/>
    </row>
    <row r="634" spans="5:5" ht="15" customHeight="1" x14ac:dyDescent="0.3">
      <c r="E634" s="124"/>
    </row>
    <row r="635" spans="5:5" ht="15" customHeight="1" x14ac:dyDescent="0.3">
      <c r="E635" s="124"/>
    </row>
    <row r="636" spans="5:5" ht="15" customHeight="1" x14ac:dyDescent="0.3">
      <c r="E636" s="124"/>
    </row>
    <row r="637" spans="5:5" ht="15" customHeight="1" x14ac:dyDescent="0.3">
      <c r="E637" s="124"/>
    </row>
    <row r="638" spans="5:5" ht="15" customHeight="1" x14ac:dyDescent="0.3">
      <c r="E638" s="124"/>
    </row>
    <row r="639" spans="5:5" ht="15" customHeight="1" x14ac:dyDescent="0.3">
      <c r="E639" s="124"/>
    </row>
    <row r="640" spans="5:5" ht="15" customHeight="1" x14ac:dyDescent="0.3">
      <c r="E640" s="124"/>
    </row>
    <row r="641" spans="5:5" ht="15" customHeight="1" x14ac:dyDescent="0.3">
      <c r="E641" s="124"/>
    </row>
    <row r="642" spans="5:5" ht="15" customHeight="1" x14ac:dyDescent="0.3">
      <c r="E642" s="124"/>
    </row>
    <row r="643" spans="5:5" ht="15" customHeight="1" x14ac:dyDescent="0.3">
      <c r="E643" s="124"/>
    </row>
    <row r="644" spans="5:5" ht="15" customHeight="1" x14ac:dyDescent="0.3">
      <c r="E644" s="124"/>
    </row>
    <row r="645" spans="5:5" ht="15" customHeight="1" x14ac:dyDescent="0.3">
      <c r="E645" s="124"/>
    </row>
    <row r="646" spans="5:5" ht="15" customHeight="1" x14ac:dyDescent="0.3">
      <c r="E646" s="124"/>
    </row>
    <row r="647" spans="5:5" ht="15" customHeight="1" x14ac:dyDescent="0.3">
      <c r="E647" s="124"/>
    </row>
    <row r="648" spans="5:5" ht="15" customHeight="1" x14ac:dyDescent="0.3">
      <c r="E648" s="124"/>
    </row>
    <row r="649" spans="5:5" ht="15" customHeight="1" x14ac:dyDescent="0.3">
      <c r="E649" s="124"/>
    </row>
    <row r="650" spans="5:5" ht="15" customHeight="1" x14ac:dyDescent="0.3">
      <c r="E650" s="124"/>
    </row>
    <row r="651" spans="5:5" ht="15" customHeight="1" x14ac:dyDescent="0.3">
      <c r="E651" s="124"/>
    </row>
    <row r="652" spans="5:5" ht="15" customHeight="1" x14ac:dyDescent="0.3">
      <c r="E652" s="124"/>
    </row>
    <row r="653" spans="5:5" ht="15" customHeight="1" x14ac:dyDescent="0.3">
      <c r="E653" s="124"/>
    </row>
    <row r="654" spans="5:5" ht="15" customHeight="1" x14ac:dyDescent="0.3">
      <c r="E654" s="124"/>
    </row>
    <row r="655" spans="5:5" ht="15" customHeight="1" x14ac:dyDescent="0.3">
      <c r="E655" s="124"/>
    </row>
    <row r="656" spans="5:5" ht="15" customHeight="1" x14ac:dyDescent="0.3">
      <c r="E656" s="124"/>
    </row>
    <row r="657" spans="5:5" ht="15" customHeight="1" x14ac:dyDescent="0.3">
      <c r="E657" s="124"/>
    </row>
    <row r="658" spans="5:5" ht="15" customHeight="1" x14ac:dyDescent="0.3">
      <c r="E658" s="124"/>
    </row>
    <row r="659" spans="5:5" ht="15" customHeight="1" x14ac:dyDescent="0.3">
      <c r="E659" s="124"/>
    </row>
    <row r="660" spans="5:5" ht="15" customHeight="1" x14ac:dyDescent="0.3">
      <c r="E660" s="124"/>
    </row>
    <row r="661" spans="5:5" ht="15" customHeight="1" x14ac:dyDescent="0.3">
      <c r="E661" s="124"/>
    </row>
    <row r="662" spans="5:5" ht="15" customHeight="1" x14ac:dyDescent="0.3">
      <c r="E662" s="124"/>
    </row>
    <row r="663" spans="5:5" ht="15" customHeight="1" x14ac:dyDescent="0.3">
      <c r="E663" s="124"/>
    </row>
    <row r="664" spans="5:5" ht="15" customHeight="1" x14ac:dyDescent="0.3">
      <c r="E664" s="124"/>
    </row>
    <row r="665" spans="5:5" ht="15" customHeight="1" x14ac:dyDescent="0.3">
      <c r="E665" s="124"/>
    </row>
    <row r="666" spans="5:5" ht="15" customHeight="1" x14ac:dyDescent="0.3">
      <c r="E666" s="124"/>
    </row>
    <row r="667" spans="5:5" ht="15" customHeight="1" x14ac:dyDescent="0.3">
      <c r="E667" s="124"/>
    </row>
    <row r="668" spans="5:5" ht="15" customHeight="1" x14ac:dyDescent="0.3">
      <c r="E668" s="124"/>
    </row>
    <row r="669" spans="5:5" ht="15" customHeight="1" x14ac:dyDescent="0.3">
      <c r="E669" s="124"/>
    </row>
    <row r="670" spans="5:5" ht="15" customHeight="1" x14ac:dyDescent="0.3">
      <c r="E670" s="124"/>
    </row>
    <row r="671" spans="5:5" ht="15" customHeight="1" x14ac:dyDescent="0.3">
      <c r="E671" s="124"/>
    </row>
    <row r="672" spans="5:5" ht="15" customHeight="1" x14ac:dyDescent="0.3">
      <c r="E672" s="124"/>
    </row>
    <row r="673" spans="5:5" ht="15" customHeight="1" x14ac:dyDescent="0.3">
      <c r="E673" s="124"/>
    </row>
    <row r="674" spans="5:5" ht="15" customHeight="1" x14ac:dyDescent="0.3">
      <c r="E674" s="124"/>
    </row>
    <row r="675" spans="5:5" ht="15" customHeight="1" x14ac:dyDescent="0.3">
      <c r="E675" s="124"/>
    </row>
    <row r="676" spans="5:5" ht="15" customHeight="1" x14ac:dyDescent="0.3">
      <c r="E676" s="124"/>
    </row>
    <row r="677" spans="5:5" ht="15" customHeight="1" x14ac:dyDescent="0.3">
      <c r="E677" s="124"/>
    </row>
    <row r="678" spans="5:5" ht="15" customHeight="1" x14ac:dyDescent="0.3">
      <c r="E678" s="124"/>
    </row>
    <row r="679" spans="5:5" ht="15" customHeight="1" x14ac:dyDescent="0.3">
      <c r="E679" s="124"/>
    </row>
    <row r="680" spans="5:5" ht="15" customHeight="1" x14ac:dyDescent="0.3">
      <c r="E680" s="124"/>
    </row>
    <row r="681" spans="5:5" ht="15" customHeight="1" x14ac:dyDescent="0.3">
      <c r="E681" s="124"/>
    </row>
    <row r="682" spans="5:5" ht="15" customHeight="1" x14ac:dyDescent="0.3">
      <c r="E682" s="124"/>
    </row>
    <row r="683" spans="5:5" ht="15" customHeight="1" x14ac:dyDescent="0.3">
      <c r="E683" s="124"/>
    </row>
    <row r="684" spans="5:5" ht="15" customHeight="1" x14ac:dyDescent="0.3">
      <c r="E684" s="124"/>
    </row>
    <row r="685" spans="5:5" ht="15" customHeight="1" x14ac:dyDescent="0.3">
      <c r="E685" s="124"/>
    </row>
    <row r="686" spans="5:5" ht="15" customHeight="1" x14ac:dyDescent="0.3">
      <c r="E686" s="124"/>
    </row>
    <row r="687" spans="5:5" ht="15" customHeight="1" x14ac:dyDescent="0.3">
      <c r="E687" s="124"/>
    </row>
    <row r="688" spans="5:5" ht="15" customHeight="1" x14ac:dyDescent="0.3">
      <c r="E688" s="124"/>
    </row>
    <row r="689" spans="5:5" ht="15" customHeight="1" x14ac:dyDescent="0.3">
      <c r="E689" s="124"/>
    </row>
    <row r="690" spans="5:5" ht="15" customHeight="1" x14ac:dyDescent="0.3">
      <c r="E690" s="124"/>
    </row>
    <row r="691" spans="5:5" ht="15" customHeight="1" x14ac:dyDescent="0.3">
      <c r="E691" s="124"/>
    </row>
    <row r="692" spans="5:5" ht="15" customHeight="1" x14ac:dyDescent="0.3">
      <c r="E692" s="124"/>
    </row>
    <row r="693" spans="5:5" ht="15" customHeight="1" x14ac:dyDescent="0.3">
      <c r="E693" s="124"/>
    </row>
    <row r="694" spans="5:5" ht="15" customHeight="1" x14ac:dyDescent="0.3">
      <c r="E694" s="124"/>
    </row>
    <row r="695" spans="5:5" ht="15" customHeight="1" x14ac:dyDescent="0.3">
      <c r="E695" s="124"/>
    </row>
    <row r="696" spans="5:5" ht="15" customHeight="1" x14ac:dyDescent="0.3">
      <c r="E696" s="124"/>
    </row>
    <row r="697" spans="5:5" ht="15" customHeight="1" x14ac:dyDescent="0.3">
      <c r="E697" s="124"/>
    </row>
    <row r="698" spans="5:5" ht="15" customHeight="1" x14ac:dyDescent="0.3">
      <c r="E698" s="124"/>
    </row>
    <row r="699" spans="5:5" ht="15" customHeight="1" x14ac:dyDescent="0.3">
      <c r="E699" s="124"/>
    </row>
    <row r="700" spans="5:5" ht="15" customHeight="1" x14ac:dyDescent="0.3">
      <c r="E700" s="124"/>
    </row>
    <row r="701" spans="5:5" ht="15" customHeight="1" x14ac:dyDescent="0.3">
      <c r="E701" s="124"/>
    </row>
    <row r="702" spans="5:5" ht="15" customHeight="1" x14ac:dyDescent="0.3">
      <c r="E702" s="124"/>
    </row>
    <row r="703" spans="5:5" ht="15" customHeight="1" x14ac:dyDescent="0.3">
      <c r="E703" s="124"/>
    </row>
    <row r="704" spans="5:5" ht="15" customHeight="1" x14ac:dyDescent="0.3">
      <c r="E704" s="124"/>
    </row>
    <row r="705" spans="5:5" ht="15" customHeight="1" x14ac:dyDescent="0.3">
      <c r="E705" s="124"/>
    </row>
    <row r="706" spans="5:5" ht="15" customHeight="1" x14ac:dyDescent="0.3">
      <c r="E706" s="124"/>
    </row>
    <row r="707" spans="5:5" ht="15" customHeight="1" x14ac:dyDescent="0.3">
      <c r="E707" s="124"/>
    </row>
    <row r="708" spans="5:5" ht="15" customHeight="1" x14ac:dyDescent="0.3">
      <c r="E708" s="124"/>
    </row>
    <row r="709" spans="5:5" ht="15" customHeight="1" x14ac:dyDescent="0.3">
      <c r="E709" s="124"/>
    </row>
    <row r="710" spans="5:5" ht="15" customHeight="1" x14ac:dyDescent="0.3">
      <c r="E710" s="124"/>
    </row>
    <row r="711" spans="5:5" ht="15" customHeight="1" x14ac:dyDescent="0.3">
      <c r="E711" s="124"/>
    </row>
    <row r="712" spans="5:5" ht="15" customHeight="1" x14ac:dyDescent="0.3">
      <c r="E712" s="124"/>
    </row>
    <row r="713" spans="5:5" ht="15" customHeight="1" x14ac:dyDescent="0.3">
      <c r="E713" s="124"/>
    </row>
    <row r="714" spans="5:5" ht="15" customHeight="1" x14ac:dyDescent="0.3">
      <c r="E714" s="124"/>
    </row>
    <row r="715" spans="5:5" ht="15" customHeight="1" x14ac:dyDescent="0.3">
      <c r="E715" s="124"/>
    </row>
    <row r="716" spans="5:5" ht="15" customHeight="1" x14ac:dyDescent="0.3">
      <c r="E716" s="124"/>
    </row>
    <row r="717" spans="5:5" ht="15" customHeight="1" x14ac:dyDescent="0.3">
      <c r="E717" s="124"/>
    </row>
    <row r="718" spans="5:5" ht="15" customHeight="1" x14ac:dyDescent="0.3">
      <c r="E718" s="124"/>
    </row>
    <row r="719" spans="5:5" ht="15" customHeight="1" x14ac:dyDescent="0.3">
      <c r="E719" s="124"/>
    </row>
    <row r="720" spans="5:5" ht="15" customHeight="1" x14ac:dyDescent="0.3">
      <c r="E720" s="124"/>
    </row>
    <row r="721" spans="5:5" ht="15" customHeight="1" x14ac:dyDescent="0.3">
      <c r="E721" s="124"/>
    </row>
    <row r="722" spans="5:5" ht="15" customHeight="1" x14ac:dyDescent="0.3">
      <c r="E722" s="124"/>
    </row>
    <row r="723" spans="5:5" ht="15" customHeight="1" x14ac:dyDescent="0.3">
      <c r="E723" s="124"/>
    </row>
    <row r="724" spans="5:5" ht="15" customHeight="1" x14ac:dyDescent="0.3">
      <c r="E724" s="124"/>
    </row>
    <row r="725" spans="5:5" ht="15" customHeight="1" x14ac:dyDescent="0.3">
      <c r="E725" s="124"/>
    </row>
    <row r="726" spans="5:5" ht="15" customHeight="1" x14ac:dyDescent="0.3">
      <c r="E726" s="124"/>
    </row>
    <row r="727" spans="5:5" ht="15" customHeight="1" x14ac:dyDescent="0.3">
      <c r="E727" s="124"/>
    </row>
    <row r="728" spans="5:5" ht="15" customHeight="1" x14ac:dyDescent="0.3">
      <c r="E728" s="124"/>
    </row>
    <row r="729" spans="5:5" ht="15" customHeight="1" x14ac:dyDescent="0.3">
      <c r="E729" s="124"/>
    </row>
    <row r="730" spans="5:5" ht="15" customHeight="1" x14ac:dyDescent="0.3">
      <c r="E730" s="124"/>
    </row>
    <row r="731" spans="5:5" ht="15" customHeight="1" x14ac:dyDescent="0.3">
      <c r="E731" s="124"/>
    </row>
    <row r="732" spans="5:5" ht="15" customHeight="1" x14ac:dyDescent="0.3">
      <c r="E732" s="124"/>
    </row>
    <row r="733" spans="5:5" ht="15" customHeight="1" x14ac:dyDescent="0.3">
      <c r="E733" s="124"/>
    </row>
    <row r="734" spans="5:5" ht="15" customHeight="1" x14ac:dyDescent="0.3">
      <c r="E734" s="124"/>
    </row>
    <row r="735" spans="5:5" ht="15" customHeight="1" x14ac:dyDescent="0.3">
      <c r="E735" s="124"/>
    </row>
    <row r="736" spans="5:5" ht="15" customHeight="1" x14ac:dyDescent="0.3">
      <c r="E736" s="124"/>
    </row>
    <row r="737" spans="5:5" ht="15" customHeight="1" x14ac:dyDescent="0.3">
      <c r="E737" s="124"/>
    </row>
    <row r="738" spans="5:5" ht="15" customHeight="1" x14ac:dyDescent="0.3">
      <c r="E738" s="124"/>
    </row>
    <row r="739" spans="5:5" ht="15" customHeight="1" x14ac:dyDescent="0.3">
      <c r="E739" s="124"/>
    </row>
    <row r="740" spans="5:5" ht="15" customHeight="1" x14ac:dyDescent="0.3">
      <c r="E740" s="124"/>
    </row>
    <row r="741" spans="5:5" ht="15" customHeight="1" x14ac:dyDescent="0.3">
      <c r="E741" s="124"/>
    </row>
    <row r="742" spans="5:5" ht="15" customHeight="1" x14ac:dyDescent="0.3">
      <c r="E742" s="124"/>
    </row>
    <row r="743" spans="5:5" ht="15" customHeight="1" x14ac:dyDescent="0.3">
      <c r="E743" s="124"/>
    </row>
    <row r="744" spans="5:5" ht="15" customHeight="1" x14ac:dyDescent="0.3">
      <c r="E744" s="124"/>
    </row>
    <row r="745" spans="5:5" ht="15" customHeight="1" x14ac:dyDescent="0.3">
      <c r="E745" s="124"/>
    </row>
    <row r="746" spans="5:5" ht="15" customHeight="1" x14ac:dyDescent="0.3">
      <c r="E746" s="124"/>
    </row>
    <row r="747" spans="5:5" ht="15" customHeight="1" x14ac:dyDescent="0.3">
      <c r="E747" s="124"/>
    </row>
    <row r="748" spans="5:5" ht="15" customHeight="1" x14ac:dyDescent="0.3">
      <c r="E748" s="124"/>
    </row>
    <row r="749" spans="5:5" ht="15" customHeight="1" x14ac:dyDescent="0.3">
      <c r="E749" s="124"/>
    </row>
    <row r="750" spans="5:5" ht="15" customHeight="1" x14ac:dyDescent="0.3">
      <c r="E750" s="124"/>
    </row>
    <row r="751" spans="5:5" ht="15" customHeight="1" x14ac:dyDescent="0.3">
      <c r="E751" s="124"/>
    </row>
    <row r="752" spans="5:5" ht="15" customHeight="1" x14ac:dyDescent="0.3">
      <c r="E752" s="124"/>
    </row>
    <row r="753" spans="5:5" ht="15" customHeight="1" x14ac:dyDescent="0.3">
      <c r="E753" s="124"/>
    </row>
    <row r="754" spans="5:5" ht="15" customHeight="1" x14ac:dyDescent="0.3">
      <c r="E754" s="124"/>
    </row>
    <row r="755" spans="5:5" ht="15" customHeight="1" x14ac:dyDescent="0.3">
      <c r="E755" s="124"/>
    </row>
    <row r="756" spans="5:5" ht="15" customHeight="1" x14ac:dyDescent="0.3">
      <c r="E756" s="124"/>
    </row>
    <row r="757" spans="5:5" ht="15" customHeight="1" x14ac:dyDescent="0.3">
      <c r="E757" s="124"/>
    </row>
    <row r="758" spans="5:5" ht="15" customHeight="1" x14ac:dyDescent="0.3">
      <c r="E758" s="124"/>
    </row>
    <row r="759" spans="5:5" ht="15" customHeight="1" x14ac:dyDescent="0.3">
      <c r="E759" s="124"/>
    </row>
    <row r="760" spans="5:5" ht="15" customHeight="1" x14ac:dyDescent="0.3">
      <c r="E760" s="124"/>
    </row>
    <row r="761" spans="5:5" ht="15" customHeight="1" x14ac:dyDescent="0.3">
      <c r="E761" s="124"/>
    </row>
    <row r="762" spans="5:5" ht="15" customHeight="1" x14ac:dyDescent="0.3">
      <c r="E762" s="124"/>
    </row>
    <row r="763" spans="5:5" ht="15" customHeight="1" x14ac:dyDescent="0.3">
      <c r="E763" s="124"/>
    </row>
    <row r="764" spans="5:5" ht="15" customHeight="1" x14ac:dyDescent="0.3">
      <c r="E764" s="124"/>
    </row>
    <row r="765" spans="5:5" ht="15" customHeight="1" x14ac:dyDescent="0.3">
      <c r="E765" s="124"/>
    </row>
    <row r="766" spans="5:5" ht="15" customHeight="1" x14ac:dyDescent="0.3">
      <c r="E766" s="124"/>
    </row>
    <row r="767" spans="5:5" ht="15" customHeight="1" x14ac:dyDescent="0.3">
      <c r="E767" s="124"/>
    </row>
    <row r="768" spans="5:5" ht="15" customHeight="1" x14ac:dyDescent="0.3">
      <c r="E768" s="124"/>
    </row>
    <row r="769" spans="5:5" ht="15" customHeight="1" x14ac:dyDescent="0.3">
      <c r="E769" s="124"/>
    </row>
    <row r="770" spans="5:5" ht="15" customHeight="1" x14ac:dyDescent="0.3">
      <c r="E770" s="124"/>
    </row>
    <row r="771" spans="5:5" ht="15" customHeight="1" x14ac:dyDescent="0.3">
      <c r="E771" s="124"/>
    </row>
    <row r="772" spans="5:5" ht="15" customHeight="1" x14ac:dyDescent="0.3">
      <c r="E772" s="124"/>
    </row>
    <row r="773" spans="5:5" ht="15" customHeight="1" x14ac:dyDescent="0.3">
      <c r="E773" s="124"/>
    </row>
    <row r="774" spans="5:5" ht="15" customHeight="1" x14ac:dyDescent="0.3">
      <c r="E774" s="124"/>
    </row>
    <row r="775" spans="5:5" ht="15" customHeight="1" x14ac:dyDescent="0.3">
      <c r="E775" s="124"/>
    </row>
    <row r="776" spans="5:5" ht="15" customHeight="1" x14ac:dyDescent="0.3">
      <c r="E776" s="124"/>
    </row>
    <row r="777" spans="5:5" ht="15" customHeight="1" x14ac:dyDescent="0.3">
      <c r="E777" s="124"/>
    </row>
    <row r="778" spans="5:5" ht="15" customHeight="1" x14ac:dyDescent="0.3">
      <c r="E778" s="124"/>
    </row>
    <row r="779" spans="5:5" ht="15" customHeight="1" x14ac:dyDescent="0.3">
      <c r="E779" s="124"/>
    </row>
    <row r="780" spans="5:5" ht="15" customHeight="1" x14ac:dyDescent="0.3">
      <c r="E780" s="124"/>
    </row>
    <row r="781" spans="5:5" ht="15" customHeight="1" x14ac:dyDescent="0.3">
      <c r="E781" s="124"/>
    </row>
    <row r="782" spans="5:5" ht="15" customHeight="1" x14ac:dyDescent="0.3">
      <c r="E782" s="124"/>
    </row>
    <row r="783" spans="5:5" ht="15" customHeight="1" x14ac:dyDescent="0.3">
      <c r="E783" s="124"/>
    </row>
    <row r="784" spans="5:5" ht="15" customHeight="1" x14ac:dyDescent="0.3">
      <c r="E784" s="124"/>
    </row>
    <row r="785" spans="5:5" ht="15" customHeight="1" x14ac:dyDescent="0.3">
      <c r="E785" s="124"/>
    </row>
    <row r="786" spans="5:5" ht="15" customHeight="1" x14ac:dyDescent="0.3">
      <c r="E786" s="124"/>
    </row>
  </sheetData>
  <mergeCells count="4">
    <mergeCell ref="G222:H222"/>
    <mergeCell ref="I222:J222"/>
    <mergeCell ref="K222:L222"/>
    <mergeCell ref="M222:N2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topLeftCell="A5" workbookViewId="0">
      <selection activeCell="D11" sqref="D11"/>
    </sheetView>
  </sheetViews>
  <sheetFormatPr baseColWidth="10" defaultColWidth="11.42578125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1" ht="18" x14ac:dyDescent="0.25">
      <c r="E2" s="160"/>
    </row>
    <row r="4" spans="1:11" ht="18.75" thickBot="1" x14ac:dyDescent="0.3">
      <c r="A4" s="294"/>
      <c r="B4" s="295"/>
      <c r="C4" s="295"/>
      <c r="D4" s="295"/>
      <c r="E4" s="295"/>
      <c r="F4" s="295"/>
      <c r="G4" s="295"/>
      <c r="H4" s="295"/>
      <c r="I4" s="295"/>
    </row>
    <row r="5" spans="1:11" ht="26.25" thickBot="1" x14ac:dyDescent="0.3">
      <c r="A5" s="161"/>
      <c r="B5" s="258" t="s">
        <v>53</v>
      </c>
      <c r="C5" s="196" t="s">
        <v>54</v>
      </c>
      <c r="D5" s="163" t="s">
        <v>55</v>
      </c>
      <c r="E5" s="162" t="s">
        <v>33</v>
      </c>
      <c r="F5" s="164" t="s">
        <v>56</v>
      </c>
      <c r="G5" s="165" t="s">
        <v>57</v>
      </c>
      <c r="H5" s="215" t="s">
        <v>58</v>
      </c>
      <c r="I5" s="213" t="s">
        <v>59</v>
      </c>
    </row>
    <row r="6" spans="1:11" ht="27" thickBot="1" x14ac:dyDescent="0.3">
      <c r="A6" s="166" t="s">
        <v>82</v>
      </c>
      <c r="B6" s="167"/>
      <c r="C6" s="197"/>
      <c r="D6" s="168"/>
      <c r="E6" s="169">
        <f>'CAJA BHB'!C2</f>
        <v>173341.02729329234</v>
      </c>
      <c r="F6" s="169">
        <f>'CAJA BHB'!G2</f>
        <v>0</v>
      </c>
      <c r="G6" s="170">
        <f>'CAJA BHB'!I2</f>
        <v>0</v>
      </c>
      <c r="H6" s="171">
        <f>'CAJA BHB'!K2</f>
        <v>3004</v>
      </c>
      <c r="I6" s="172">
        <f>'CAJA BHB'!M2</f>
        <v>423773.06</v>
      </c>
    </row>
    <row r="7" spans="1:11" ht="16.5" thickBot="1" x14ac:dyDescent="0.35">
      <c r="A7" s="173" t="s">
        <v>60</v>
      </c>
      <c r="B7" s="117">
        <f>SUM('CAJA BHB'!C4:C15)</f>
        <v>138482.08000000002</v>
      </c>
      <c r="C7" s="198">
        <f>SUM('CAJA BHB'!C17:C18)</f>
        <v>12242.3</v>
      </c>
      <c r="D7" s="174">
        <f>SUM('CAJA BHB'!D4:D6)+'CAJA BHB'!D16</f>
        <v>155354</v>
      </c>
      <c r="E7" s="107">
        <f>+B7+C7-D7+E6-F7</f>
        <v>168711.40729329234</v>
      </c>
      <c r="F7" s="175"/>
      <c r="G7" s="176"/>
      <c r="H7" s="177"/>
      <c r="I7" s="212"/>
      <c r="J7" s="178"/>
      <c r="K7" s="190"/>
    </row>
    <row r="8" spans="1:11" ht="16.5" thickBot="1" x14ac:dyDescent="0.35">
      <c r="A8" s="173" t="s">
        <v>61</v>
      </c>
      <c r="B8" s="117">
        <f>SUM('CAJA BHB'!C19:C31)</f>
        <v>181855.74000000002</v>
      </c>
      <c r="C8" s="199">
        <f>SUM('CAJA BHB'!C33:C34)</f>
        <v>11402.779999999999</v>
      </c>
      <c r="D8" s="179">
        <f>SUM('CAJA BHB'!D19:D21)+'CAJA BHB'!D32</f>
        <v>198285</v>
      </c>
      <c r="E8" s="107">
        <f>+B8+C8-D8+E7-F8</f>
        <v>163684.92729329236</v>
      </c>
      <c r="F8" s="180"/>
      <c r="G8" s="181"/>
      <c r="H8" s="182"/>
      <c r="I8" s="212">
        <f>'CAJA BHB'!M22</f>
        <v>20317.89</v>
      </c>
      <c r="J8" s="178"/>
    </row>
    <row r="9" spans="1:11" ht="16.5" thickBot="1" x14ac:dyDescent="0.35">
      <c r="A9" s="173" t="s">
        <v>62</v>
      </c>
      <c r="B9" s="117">
        <f>SUM('CAJA BHB'!C35:C48)</f>
        <v>150980.16999999998</v>
      </c>
      <c r="C9" s="199">
        <f>SUM('CAJA BHB'!C50:C51)</f>
        <v>21599.64</v>
      </c>
      <c r="D9" s="179">
        <f>SUM('CAJA BHB'!D36:D38)+'CAJA BHB'!D49</f>
        <v>156938.15</v>
      </c>
      <c r="E9" s="107">
        <f t="shared" ref="E9:E18" si="0">+B9+C9-D9+E8-F9</f>
        <v>179326.58729329237</v>
      </c>
      <c r="F9" s="180"/>
      <c r="G9" s="181"/>
      <c r="H9" s="183"/>
      <c r="I9" s="212">
        <f>'CAJA BHB'!M35</f>
        <v>22995.39</v>
      </c>
      <c r="J9" s="178"/>
    </row>
    <row r="10" spans="1:11" ht="16.5" thickBot="1" x14ac:dyDescent="0.35">
      <c r="A10" s="173" t="s">
        <v>63</v>
      </c>
      <c r="B10" s="117">
        <f>SUM('CAJA BHB'!C52:C68)</f>
        <v>29807.140000000003</v>
      </c>
      <c r="C10" s="199"/>
      <c r="D10" s="179">
        <f>SUM('CAJA BHB'!D53:D55)</f>
        <v>172064</v>
      </c>
      <c r="E10" s="107">
        <f t="shared" si="0"/>
        <v>37069.727293292381</v>
      </c>
      <c r="F10" s="180"/>
      <c r="G10" s="181"/>
      <c r="H10" s="184"/>
      <c r="I10" s="212">
        <f>'CAJA BHB'!M52</f>
        <v>28101.96</v>
      </c>
    </row>
    <row r="11" spans="1:11" ht="16.5" thickBot="1" x14ac:dyDescent="0.35">
      <c r="A11" s="173" t="s">
        <v>64</v>
      </c>
      <c r="B11" s="117">
        <f>SUM('CAJA BHB'!C72:C85)</f>
        <v>0</v>
      </c>
      <c r="C11" s="199"/>
      <c r="D11" s="179">
        <f>SUM('CAJA BHB'!D73:D75)</f>
        <v>0</v>
      </c>
      <c r="E11" s="107">
        <f t="shared" si="0"/>
        <v>37069.727293292381</v>
      </c>
      <c r="F11" s="180"/>
      <c r="G11" s="181"/>
      <c r="H11" s="184"/>
      <c r="I11" s="212"/>
      <c r="K11" s="190"/>
    </row>
    <row r="12" spans="1:11" ht="16.5" thickBot="1" x14ac:dyDescent="0.35">
      <c r="A12" s="173" t="s">
        <v>65</v>
      </c>
      <c r="B12" s="117">
        <f>SUM('CAJA BHB'!C90:C102)</f>
        <v>0</v>
      </c>
      <c r="C12" s="199"/>
      <c r="D12" s="179">
        <f>SUM('CAJA BHB'!D90:D92)</f>
        <v>0</v>
      </c>
      <c r="E12" s="107">
        <f>+B12+C12-D12+E11-F12</f>
        <v>37069.727293292381</v>
      </c>
      <c r="F12" s="180"/>
      <c r="G12" s="181"/>
      <c r="H12" s="184"/>
      <c r="I12" s="212"/>
    </row>
    <row r="13" spans="1:11" ht="16.5" thickBot="1" x14ac:dyDescent="0.35">
      <c r="A13" s="173" t="s">
        <v>66</v>
      </c>
      <c r="B13" s="117">
        <f>SUM('CAJA BHB'!C111:C120)</f>
        <v>0</v>
      </c>
      <c r="C13" s="199"/>
      <c r="D13" s="179">
        <f>SUM('CAJA BHB'!D107:D110)</f>
        <v>0</v>
      </c>
      <c r="E13" s="107">
        <f t="shared" si="0"/>
        <v>37069.727293292381</v>
      </c>
      <c r="F13" s="180"/>
      <c r="G13" s="181"/>
      <c r="H13" s="184"/>
      <c r="I13" s="212"/>
    </row>
    <row r="14" spans="1:11" ht="16.5" thickBot="1" x14ac:dyDescent="0.35">
      <c r="A14" s="173" t="s">
        <v>67</v>
      </c>
      <c r="B14" s="117">
        <f>SUM('CAJA BHB'!C124:C136)</f>
        <v>0</v>
      </c>
      <c r="C14" s="199"/>
      <c r="D14" s="179">
        <f>SUM('CAJA BHB'!D125:D127)</f>
        <v>0</v>
      </c>
      <c r="E14" s="107">
        <f t="shared" si="0"/>
        <v>37069.727293292381</v>
      </c>
      <c r="F14" s="180"/>
      <c r="G14" s="181"/>
      <c r="H14" s="184"/>
      <c r="I14" s="212"/>
    </row>
    <row r="15" spans="1:11" ht="16.5" thickBot="1" x14ac:dyDescent="0.35">
      <c r="A15" s="173" t="s">
        <v>68</v>
      </c>
      <c r="B15" s="117">
        <f>SUM('CAJA BHB'!C140:C154)</f>
        <v>0</v>
      </c>
      <c r="C15" s="199"/>
      <c r="D15" s="179">
        <f>SUM('CAJA BHB'!D141:D143)</f>
        <v>0</v>
      </c>
      <c r="E15" s="107">
        <f t="shared" si="0"/>
        <v>37069.727293292381</v>
      </c>
      <c r="F15" s="185"/>
      <c r="G15" s="181"/>
      <c r="H15" s="184"/>
      <c r="I15" s="212"/>
    </row>
    <row r="16" spans="1:11" ht="16.5" thickBot="1" x14ac:dyDescent="0.35">
      <c r="A16" s="173" t="s">
        <v>69</v>
      </c>
      <c r="B16" s="117">
        <f>SUM('CAJA BHB'!C158:C173)</f>
        <v>0</v>
      </c>
      <c r="C16" s="199"/>
      <c r="D16" s="179">
        <f>SUM('CAJA BHB'!D159:D161)</f>
        <v>0</v>
      </c>
      <c r="E16" s="107">
        <f t="shared" si="0"/>
        <v>37069.727293292381</v>
      </c>
      <c r="F16" s="180"/>
      <c r="G16" s="181"/>
      <c r="H16" s="184"/>
      <c r="I16" s="212"/>
    </row>
    <row r="17" spans="1:11" ht="16.5" thickBot="1" x14ac:dyDescent="0.35">
      <c r="A17" s="173" t="s">
        <v>70</v>
      </c>
      <c r="B17" s="117">
        <f>SUM('CAJA BHB'!C177:C192)</f>
        <v>0</v>
      </c>
      <c r="C17" s="199"/>
      <c r="D17" s="179">
        <f>SUM('CAJA BHB'!D177:D181)</f>
        <v>0</v>
      </c>
      <c r="E17" s="107">
        <f t="shared" si="0"/>
        <v>37069.727293292381</v>
      </c>
      <c r="F17" s="180"/>
      <c r="G17" s="181"/>
      <c r="H17" s="184"/>
      <c r="I17" s="212"/>
    </row>
    <row r="18" spans="1:11" ht="16.5" thickBot="1" x14ac:dyDescent="0.35">
      <c r="A18" s="173" t="s">
        <v>71</v>
      </c>
      <c r="B18" s="117">
        <f>SUM('CAJA BHB'!C196:C211)</f>
        <v>0</v>
      </c>
      <c r="C18" s="200"/>
      <c r="D18" s="186">
        <f>SUM('CAJA BHB'!D197:D199)</f>
        <v>0</v>
      </c>
      <c r="E18" s="107">
        <f t="shared" si="0"/>
        <v>37069.727293292381</v>
      </c>
      <c r="F18" s="180"/>
      <c r="G18" s="181"/>
      <c r="H18" s="184"/>
      <c r="I18" s="212"/>
    </row>
    <row r="19" spans="1:11" ht="27" thickBot="1" x14ac:dyDescent="0.3">
      <c r="A19" s="187" t="s">
        <v>83</v>
      </c>
      <c r="B19" s="254">
        <f>SUM(B7:B18)</f>
        <v>501125.13000000006</v>
      </c>
      <c r="C19" s="255">
        <f>SUM(C7:C18)</f>
        <v>45244.72</v>
      </c>
      <c r="D19" s="256">
        <f>SUM(D7:D18)</f>
        <v>682641.15</v>
      </c>
      <c r="E19" s="257">
        <f>+E18</f>
        <v>37069.727293292381</v>
      </c>
      <c r="F19" s="188">
        <f>SUM(F6:F18)</f>
        <v>0</v>
      </c>
      <c r="G19" s="189">
        <f>SUM(G6:G18)</f>
        <v>0</v>
      </c>
      <c r="H19" s="216">
        <f>SUM(H6:H18)</f>
        <v>3004</v>
      </c>
      <c r="I19" s="214">
        <f>SUM(I6:I18)</f>
        <v>495188.30000000005</v>
      </c>
    </row>
    <row r="20" spans="1:11" x14ac:dyDescent="0.25">
      <c r="K20" s="190">
        <f>SUM(K7:K19)</f>
        <v>0</v>
      </c>
    </row>
  </sheetData>
  <mergeCells count="1">
    <mergeCell ref="A4:I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25" workbookViewId="0">
      <selection activeCell="A28" sqref="A28"/>
    </sheetView>
  </sheetViews>
  <sheetFormatPr baseColWidth="10" defaultColWidth="11.42578125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9</v>
      </c>
    </row>
    <row r="8" spans="1:3" ht="15.75" x14ac:dyDescent="0.3">
      <c r="A8" s="8" t="s">
        <v>10</v>
      </c>
    </row>
    <row r="9" spans="1:3" ht="15.75" x14ac:dyDescent="0.3">
      <c r="A9" s="8" t="s">
        <v>11</v>
      </c>
    </row>
    <row r="10" spans="1:3" x14ac:dyDescent="0.25">
      <c r="A10" t="s">
        <v>12</v>
      </c>
    </row>
    <row r="11" spans="1:3" x14ac:dyDescent="0.25">
      <c r="A11" t="s">
        <v>13</v>
      </c>
      <c r="C11" s="193"/>
    </row>
    <row r="12" spans="1:3" x14ac:dyDescent="0.25">
      <c r="A12" t="s">
        <v>14</v>
      </c>
    </row>
    <row r="13" spans="1:3" x14ac:dyDescent="0.25">
      <c r="A13" t="s">
        <v>15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39</v>
      </c>
    </row>
    <row r="22" spans="1:1" x14ac:dyDescent="0.25">
      <c r="A22" s="194" t="s">
        <v>46</v>
      </c>
    </row>
    <row r="23" spans="1:1" x14ac:dyDescent="0.25">
      <c r="A23" s="14" t="s">
        <v>38</v>
      </c>
    </row>
    <row r="24" spans="1:1" x14ac:dyDescent="0.25">
      <c r="A24" t="s">
        <v>43</v>
      </c>
    </row>
    <row r="25" spans="1:1" x14ac:dyDescent="0.25">
      <c r="A25" s="14" t="s">
        <v>72</v>
      </c>
    </row>
    <row r="26" spans="1:1" x14ac:dyDescent="0.25">
      <c r="A26" t="s">
        <v>36</v>
      </c>
    </row>
    <row r="27" spans="1:1" x14ac:dyDescent="0.25">
      <c r="A27" t="s">
        <v>44</v>
      </c>
    </row>
    <row r="28" spans="1:1" x14ac:dyDescent="0.25">
      <c r="A28" t="s">
        <v>40</v>
      </c>
    </row>
    <row r="29" spans="1:1" x14ac:dyDescent="0.25">
      <c r="A29" t="s">
        <v>37</v>
      </c>
    </row>
    <row r="30" spans="1:1" x14ac:dyDescent="0.25">
      <c r="A30" t="s">
        <v>73</v>
      </c>
    </row>
    <row r="31" spans="1:1" x14ac:dyDescent="0.25">
      <c r="A31" t="s">
        <v>42</v>
      </c>
    </row>
    <row r="32" spans="1:1" x14ac:dyDescent="0.25">
      <c r="A32" t="s">
        <v>41</v>
      </c>
    </row>
    <row r="36" spans="1:1" ht="15.75" x14ac:dyDescent="0.3">
      <c r="A36" s="8" t="s">
        <v>74</v>
      </c>
    </row>
    <row r="37" spans="1:1" x14ac:dyDescent="0.25">
      <c r="A37" s="14" t="s">
        <v>75</v>
      </c>
    </row>
    <row r="39" spans="1:1" x14ac:dyDescent="0.25">
      <c r="A39" s="14" t="s">
        <v>76</v>
      </c>
    </row>
    <row r="40" spans="1:1" x14ac:dyDescent="0.25">
      <c r="A40" t="s">
        <v>39</v>
      </c>
    </row>
    <row r="41" spans="1:1" x14ac:dyDescent="0.25">
      <c r="A41" t="s">
        <v>42</v>
      </c>
    </row>
    <row r="42" spans="1:1" x14ac:dyDescent="0.25">
      <c r="A42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F1ECDC-2204-4356-B090-614E029B3F20}">
  <ds:schemaRefs>
    <ds:schemaRef ds:uri="http://purl.org/dc/elements/1.1/"/>
    <ds:schemaRef ds:uri="ab81fe37-2b7c-4715-8ad9-b6463c63c8f7"/>
    <ds:schemaRef ds:uri="http://purl.org/dc/dcmitype/"/>
    <ds:schemaRef ds:uri="http://schemas.microsoft.com/office/2006/documentManagement/types"/>
    <ds:schemaRef ds:uri="http://schemas.microsoft.com/office/2006/metadata/properties"/>
    <ds:schemaRef ds:uri="c283789d-a58a-43ff-9492-16dcb6d1c0a7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1AD24B-C68B-4764-B261-6C0F1FDAA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Garcia</dc:creator>
  <cp:keywords/>
  <dc:description/>
  <cp:lastModifiedBy>Sylvia Garcia</cp:lastModifiedBy>
  <cp:revision/>
  <dcterms:created xsi:type="dcterms:W3CDTF">2021-06-22T19:35:20Z</dcterms:created>
  <dcterms:modified xsi:type="dcterms:W3CDTF">2022-10-20T14:46:26Z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