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BHB/"/>
    </mc:Choice>
  </mc:AlternateContent>
  <xr:revisionPtr revIDLastSave="27" documentId="13_ncr:1_{43CBD251-CC26-46B3-BAD4-C626EBEBB5FC}" xr6:coauthVersionLast="47" xr6:coauthVersionMax="47" xr10:uidLastSave="{679547C7-392D-473F-9888-D80E6B32EEAF}"/>
  <bookViews>
    <workbookView xWindow="390" yWindow="390" windowWidth="18615" windowHeight="10020" xr2:uid="{9946E9FE-10FB-495C-973D-BC774FCB748C}"/>
  </bookViews>
  <sheets>
    <sheet name="CTA CTE SOCIOS BHB" sheetId="1" r:id="rId1"/>
    <sheet name="CAJA BHB" sheetId="2" r:id="rId2"/>
    <sheet name="Gráfico" sheetId="3" r:id="rId3"/>
    <sheet name="Hoja1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C102" i="2"/>
  <c r="B13" i="3" l="1"/>
  <c r="D12" i="3"/>
  <c r="C12" i="3"/>
  <c r="B12" i="3"/>
  <c r="E238" i="2"/>
  <c r="I12" i="3"/>
  <c r="C86" i="2" l="1"/>
  <c r="D11" i="3"/>
  <c r="C11" i="3"/>
  <c r="B11" i="3"/>
  <c r="K11" i="3" s="1"/>
  <c r="E237" i="2"/>
  <c r="I11" i="3"/>
  <c r="K9" i="3"/>
  <c r="F71" i="1"/>
  <c r="C73" i="2"/>
  <c r="C68" i="2"/>
  <c r="C10" i="3" s="1"/>
  <c r="D10" i="3"/>
  <c r="B10" i="3"/>
  <c r="C51" i="2"/>
  <c r="E236" i="2" l="1"/>
  <c r="I10" i="3"/>
  <c r="D9" i="3"/>
  <c r="C9" i="3"/>
  <c r="B9" i="3"/>
  <c r="C34" i="2"/>
  <c r="E235" i="2"/>
  <c r="I9" i="3"/>
  <c r="D8" i="3"/>
  <c r="C8" i="3"/>
  <c r="B8" i="3"/>
  <c r="I8" i="3"/>
  <c r="E234" i="2"/>
  <c r="C18" i="2"/>
  <c r="D7" i="3" l="1"/>
  <c r="C7" i="3"/>
  <c r="B7" i="3"/>
  <c r="D18" i="3"/>
  <c r="D17" i="3"/>
  <c r="D16" i="3"/>
  <c r="D15" i="3"/>
  <c r="D14" i="3"/>
  <c r="B103" i="1"/>
  <c r="B101" i="1"/>
  <c r="B89" i="1"/>
  <c r="B87" i="1"/>
  <c r="B85" i="1"/>
  <c r="B83" i="1"/>
  <c r="B81" i="1"/>
  <c r="B79" i="1"/>
  <c r="B75" i="1"/>
  <c r="B73" i="1"/>
  <c r="B77" i="1"/>
  <c r="B71" i="1"/>
  <c r="B69" i="1"/>
  <c r="B67" i="1"/>
  <c r="B18" i="3"/>
  <c r="B17" i="3"/>
  <c r="B16" i="3"/>
  <c r="B15" i="3"/>
  <c r="B14" i="3"/>
  <c r="K20" i="3" l="1"/>
  <c r="C19" i="3" l="1"/>
  <c r="E221" i="2" l="1"/>
  <c r="H6" i="3"/>
  <c r="H19" i="3" s="1"/>
  <c r="G6" i="3"/>
  <c r="G19" i="3" s="1"/>
  <c r="F6" i="3"/>
  <c r="F19" i="3" s="1"/>
  <c r="E6" i="3"/>
  <c r="E7" i="3" s="1"/>
  <c r="E8" i="3" s="1"/>
  <c r="I6" i="3"/>
  <c r="E233" i="2"/>
  <c r="E244" i="2" s="1"/>
  <c r="P2" i="2"/>
  <c r="E224" i="2"/>
  <c r="E223" i="2"/>
  <c r="N221" i="2"/>
  <c r="L221" i="2"/>
  <c r="K221" i="2"/>
  <c r="J221" i="2"/>
  <c r="H221" i="2"/>
  <c r="G221" i="2"/>
  <c r="I221" i="2"/>
  <c r="E2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Q105" i="1"/>
  <c r="Q103" i="1"/>
  <c r="C24" i="1" s="1"/>
  <c r="Q101" i="1"/>
  <c r="C23" i="1" s="1"/>
  <c r="Q99" i="1"/>
  <c r="C22" i="1" s="1"/>
  <c r="Q97" i="1"/>
  <c r="Q95" i="1"/>
  <c r="C20" i="1" s="1"/>
  <c r="Q93" i="1"/>
  <c r="C19" i="1" s="1"/>
  <c r="Q91" i="1"/>
  <c r="C18" i="1" s="1"/>
  <c r="Q89" i="1"/>
  <c r="C17" i="1" s="1"/>
  <c r="Q87" i="1"/>
  <c r="C16" i="1" s="1"/>
  <c r="Q85" i="1"/>
  <c r="Q83" i="1"/>
  <c r="C14" i="1" s="1"/>
  <c r="Q81" i="1"/>
  <c r="C13" i="1" s="1"/>
  <c r="Q79" i="1"/>
  <c r="C12" i="1" s="1"/>
  <c r="Q77" i="1"/>
  <c r="C11" i="1" s="1"/>
  <c r="Q75" i="1"/>
  <c r="C10" i="1" s="1"/>
  <c r="Q73" i="1"/>
  <c r="C9" i="1" s="1"/>
  <c r="Q71" i="1"/>
  <c r="C8" i="1" s="1"/>
  <c r="Q69" i="1"/>
  <c r="C7" i="1" s="1"/>
  <c r="Q67" i="1"/>
  <c r="P51" i="1"/>
  <c r="O51" i="1"/>
  <c r="N51" i="1"/>
  <c r="M51" i="1"/>
  <c r="L51" i="1"/>
  <c r="K51" i="1"/>
  <c r="J51" i="1"/>
  <c r="I51" i="1"/>
  <c r="H51" i="1"/>
  <c r="G51" i="1"/>
  <c r="E51" i="1"/>
  <c r="D51" i="1"/>
  <c r="C51" i="1"/>
  <c r="F51" i="1"/>
  <c r="C21" i="1"/>
  <c r="C15" i="1"/>
  <c r="E9" i="3" l="1"/>
  <c r="E10" i="3" s="1"/>
  <c r="E11" i="3" s="1"/>
  <c r="I19" i="3"/>
  <c r="G222" i="2"/>
  <c r="I222" i="2"/>
  <c r="E227" i="2" s="1"/>
  <c r="B19" i="3"/>
  <c r="R106" i="1" s="1"/>
  <c r="M221" i="2"/>
  <c r="M222" i="2" s="1"/>
  <c r="K222" i="2"/>
  <c r="E230" i="2" s="1"/>
  <c r="E225" i="2"/>
  <c r="Q106" i="1"/>
  <c r="Q51" i="1"/>
  <c r="C6" i="1"/>
  <c r="C26" i="1" s="1"/>
  <c r="D27" i="1" s="1"/>
  <c r="S106" i="1" l="1"/>
  <c r="E12" i="3"/>
  <c r="E13" i="3" s="1"/>
  <c r="E14" i="3" s="1"/>
  <c r="E15" i="3" s="1"/>
  <c r="E16" i="3" s="1"/>
  <c r="E17" i="3" s="1"/>
  <c r="E18" i="3" s="1"/>
  <c r="E19" i="3" s="1"/>
  <c r="D19" i="3"/>
</calcChain>
</file>

<file path=xl/sharedStrings.xml><?xml version="1.0" encoding="utf-8"?>
<sst xmlns="http://schemas.openxmlformats.org/spreadsheetml/2006/main" count="256" uniqueCount="116">
  <si>
    <t>CTA CTE SOCIOS NAP BAHIA BLANCA</t>
  </si>
  <si>
    <t>SALDO</t>
  </si>
  <si>
    <t>BVNET  SA</t>
  </si>
  <si>
    <t>debita</t>
  </si>
  <si>
    <t>conectado</t>
  </si>
  <si>
    <t>CATTANEO LUIS E. (VELOSTAR)</t>
  </si>
  <si>
    <t xml:space="preserve">CELDA- COOPERATIVA DE SERVICIOS ELÉCTRICOS, OBRAS Y SERVICIOS PÚBLICOS, ASISTENCIALES Y CRÉDITO, VIVIENDA Y CONSUMO DE DARREGUEIRA LIMITADA </t>
  </si>
  <si>
    <t xml:space="preserve">COMPEL COMPUTACIÓN ELECTRÓNICA SRL </t>
  </si>
  <si>
    <t>COOP DE ELECTRICIDAD LTDA PEDRO LURO</t>
  </si>
  <si>
    <t>DESE TECHNOLOGIES ARGENTINA S.A.</t>
  </si>
  <si>
    <t>ETERNET SRL</t>
  </si>
  <si>
    <t xml:space="preserve">FERNANDO ALARCÓN </t>
  </si>
  <si>
    <t xml:space="preserve">LACALLE </t>
  </si>
  <si>
    <t xml:space="preserve">NODOCOOP FEDERACIÓN DE COOPERATIVAS LIMITADA  </t>
  </si>
  <si>
    <t>SILICA NETWORKS ARGENTINA SA</t>
  </si>
  <si>
    <t>VELOCOM ARGENTINA S.A</t>
  </si>
  <si>
    <t>FUNDACION DEL SUR PARA EL DESARROLLO TECN (FUNDASUR)</t>
  </si>
  <si>
    <t>UNIVERSIDAD NACIONAL DEL SUR (UNS)</t>
  </si>
  <si>
    <t>TOTAL DEUDA NAP BHB</t>
  </si>
  <si>
    <t>SERVICIOS NAP FACTURADOS</t>
  </si>
  <si>
    <t>Concepto</t>
  </si>
  <si>
    <t xml:space="preserve">Facturado </t>
  </si>
  <si>
    <t>Facturado</t>
  </si>
  <si>
    <t>ACUERDOS ESPECIALES NAP (FONDO DE RESERVA)</t>
  </si>
  <si>
    <t>Facturado 2022</t>
  </si>
  <si>
    <t>Cobrado 2022</t>
  </si>
  <si>
    <t>FUNDASUR (Fund P/el Desarrollo Tecnológico)</t>
  </si>
  <si>
    <t>COBRANZAS</t>
  </si>
  <si>
    <t xml:space="preserve">TOTAL </t>
  </si>
  <si>
    <t>TOTAL</t>
  </si>
  <si>
    <t>Fecha</t>
  </si>
  <si>
    <t>Ingresos/ cobrado</t>
  </si>
  <si>
    <t>Egresos</t>
  </si>
  <si>
    <t>Saldo</t>
  </si>
  <si>
    <t>Ingresos</t>
  </si>
  <si>
    <t xml:space="preserve">   Prorratero Univ Nacional del Sur</t>
  </si>
  <si>
    <t>Dese Technologies Argentina S.A.</t>
  </si>
  <si>
    <t>Lacalle José G</t>
  </si>
  <si>
    <t>CELDA- Cooperativa De Servicios Eléctricos, Obras Y Servicios Públicos, Asistenciales Y Crédito, Vivienda Y Consumo De Darregueira Limitada</t>
  </si>
  <si>
    <t>Bvnet SA</t>
  </si>
  <si>
    <t>Fernando Alarcon</t>
  </si>
  <si>
    <t>Velocom Argentina SA</t>
  </si>
  <si>
    <t>Silica Networks Argentina SA</t>
  </si>
  <si>
    <t>Compel Computación Electrónica SRL</t>
  </si>
  <si>
    <t>Eternet SRL</t>
  </si>
  <si>
    <t>Intereses plazo fijo en $</t>
  </si>
  <si>
    <t>Cattaneo Luis</t>
  </si>
  <si>
    <t>SALDO DE CAJA</t>
  </si>
  <si>
    <t xml:space="preserve">TOTAL FONDO DE RESERVA = $ </t>
  </si>
  <si>
    <t>TOTAL FONDO DE RESERVA 1 $</t>
  </si>
  <si>
    <t>TOTAL FONDO DE RESERVA 2 $</t>
  </si>
  <si>
    <t>TOTAL FONDO DE RESERVA  U$D</t>
  </si>
  <si>
    <t>TOTAL PLAZO FIJO $</t>
  </si>
  <si>
    <t>Ingreso</t>
  </si>
  <si>
    <t>Crédito Fiscal</t>
  </si>
  <si>
    <t>Egreso</t>
  </si>
  <si>
    <t>Fondo de reserva 1</t>
  </si>
  <si>
    <t>Fondo de reserva 2</t>
  </si>
  <si>
    <t>Fondo de reserva U$D</t>
  </si>
  <si>
    <t>Reserva Plazo Fijo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</si>
  <si>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</si>
  <si>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</si>
  <si>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</si>
  <si>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</si>
  <si>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</si>
  <si>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</si>
  <si>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</si>
  <si>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</si>
  <si>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</si>
  <si>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</si>
  <si>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</si>
  <si>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</si>
  <si>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r>
      <t xml:space="preserve">Coop de Elec Ltda de </t>
    </r>
    <r>
      <rPr>
        <sz val="10"/>
        <color indexed="10"/>
        <rFont val="Arial"/>
        <family val="2"/>
      </rPr>
      <t xml:space="preserve">Pedro Luro </t>
    </r>
  </si>
  <si>
    <t>Nodocoop Federación de Coop Ltda</t>
  </si>
  <si>
    <t>Fundacion del Sur para el Desarrollo Tecn (Fundasur)</t>
  </si>
  <si>
    <t>Universidad Nacional del Sur (UNS)</t>
  </si>
  <si>
    <t>debito</t>
  </si>
  <si>
    <t>Facturado 2023</t>
  </si>
  <si>
    <t>Cobrado 2023</t>
  </si>
  <si>
    <t xml:space="preserve">   Gtos dir Julio 2022</t>
  </si>
  <si>
    <t xml:space="preserve">   Gtos indir Julio 2022</t>
  </si>
  <si>
    <t>Saldo 30 de Junio 2022</t>
  </si>
  <si>
    <t>Saldo 30/06/2022</t>
  </si>
  <si>
    <t>SALDO TOTAL AL 30.06.2023</t>
  </si>
  <si>
    <t xml:space="preserve">Coop de Elec Ltda de Pedro Luro </t>
  </si>
  <si>
    <t>Iva Debito Fiscal Julio 2022</t>
  </si>
  <si>
    <t>Iva Credito Fiscal directo Julio 2022</t>
  </si>
  <si>
    <t>Iva Credito Fiscal indirecto Julio 2022</t>
  </si>
  <si>
    <t xml:space="preserve">   Gtos dir Agosto 2022</t>
  </si>
  <si>
    <t xml:space="preserve">   Gtos indir Agosto 2022</t>
  </si>
  <si>
    <t>Iva Debito Fiscal Agosto 2022</t>
  </si>
  <si>
    <t>Iva Credito Fiscal directo Agosto 2022</t>
  </si>
  <si>
    <t>Iva Credito Fiscal indirecto Agosto 2022</t>
  </si>
  <si>
    <t xml:space="preserve">   Gtos dir Septiembre 2022</t>
  </si>
  <si>
    <t xml:space="preserve">   Gtos indir Septiembre 2022</t>
  </si>
  <si>
    <t>Iva Debito Fiscal Septiembre 2022</t>
  </si>
  <si>
    <t>Iva Credito Fiscal directo Septiembre 2022</t>
  </si>
  <si>
    <t>Iva Credito Fiscal indirecto Septiembre 2022</t>
  </si>
  <si>
    <t xml:space="preserve">   Gtos dir Octubre 2022</t>
  </si>
  <si>
    <t xml:space="preserve">   Gtos indir Octubre 2022</t>
  </si>
  <si>
    <t>Iva Debito Fiscal Octubre 2022</t>
  </si>
  <si>
    <t>Iva Credito Fiscal directo Octubre 2022</t>
  </si>
  <si>
    <t>Iva Credito Fiscal indirecto Octubre 2022</t>
  </si>
  <si>
    <t xml:space="preserve">   Gtos dir Noviembre 2022</t>
  </si>
  <si>
    <t xml:space="preserve">   Gtos indir Noviembre 2022</t>
  </si>
  <si>
    <t>Iva Debito Fiscal Noviembre 2022</t>
  </si>
  <si>
    <t>Iva Credito Fiscal directo Noviembre 2022</t>
  </si>
  <si>
    <t>Iva Credito Fiscal indirecto Noviembre 2022</t>
  </si>
  <si>
    <t xml:space="preserve">   Gtos dir Diciembre 2022</t>
  </si>
  <si>
    <t xml:space="preserve">   Gtos indir Diciembre 2022</t>
  </si>
  <si>
    <t xml:space="preserve">   Prorratero Univ Diciembre del Sur</t>
  </si>
  <si>
    <t>Iva Debito Fiscal Diciembre 2022</t>
  </si>
  <si>
    <t>Iva Credito Fiscal directo Diciembre 2022</t>
  </si>
  <si>
    <t>Iva Credito Fiscal indirecto iciembre 2022</t>
  </si>
  <si>
    <t xml:space="preserve">   Gtos dir Enero 2023</t>
  </si>
  <si>
    <t xml:space="preserve">   Gtos indir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</si>
</sst>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&quot;$&quot;#,##0.00"/>
    <numFmt numFmtId="167" formatCode="dd/mm/yyyy;@"/>
    <numFmt numFmtId="168" formatCode="#,##0.00\ [$USD]"/>
    <numFmt numFmtId="169" formatCode="[$$-2C0A]\ #,##0.00"/>
    <numFmt numFmtId="170" formatCode="[$USD]\ #,##0.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8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Palatino Linotype"/>
      <family val="1"/>
    </font>
    <font>
      <sz val="10"/>
      <color indexed="17"/>
      <name val="Arial"/>
      <family val="2"/>
    </font>
    <font>
      <sz val="10"/>
      <color indexed="18"/>
      <name val="Arial"/>
      <family val="2"/>
    </font>
    <font>
      <b/>
      <sz val="10"/>
      <color indexed="12"/>
      <name val="Arial"/>
      <family val="2"/>
    </font>
    <font>
      <b/>
      <sz val="10"/>
      <color indexed="18"/>
      <name val="Arial"/>
      <family val="2"/>
    </font>
    <font>
      <sz val="10"/>
      <color rgb="FF0000FF"/>
      <name val="Arial"/>
      <family val="2"/>
    </font>
    <font>
      <sz val="10"/>
      <color rgb="FF002060"/>
      <name val="Arial"/>
      <family val="2"/>
    </font>
    <font>
      <b/>
      <u/>
      <sz val="11"/>
      <name val="Bookman Old Style"/>
      <family val="1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rgb="FF0000FF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0"/>
      <color rgb="FFFF0000"/>
      <name val="Arial"/>
      <family val="2"/>
    </font>
    <font>
      <sz val="10"/>
      <color indexed="12"/>
      <name val="Bookman Old Style"/>
      <family val="1"/>
    </font>
    <font>
      <sz val="10"/>
      <color rgb="FF0000FF"/>
      <name val="Bookman Old Style"/>
      <family val="1"/>
    </font>
    <font>
      <sz val="10"/>
      <color rgb="FFFF0000"/>
      <name val="Arial"/>
      <family val="2"/>
    </font>
    <font>
      <b/>
      <sz val="10"/>
      <color theme="0"/>
      <name val="Bookman Old Style"/>
      <family val="1"/>
    </font>
    <font>
      <b/>
      <sz val="11"/>
      <color rgb="FFFF0000"/>
      <name val="Calibri"/>
      <family val="2"/>
      <scheme val="minor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sz val="11"/>
      <name val="Calibri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0"/>
      <color indexed="42"/>
      <name val="Arial"/>
      <family val="2"/>
    </font>
    <font>
      <b/>
      <sz val="10"/>
      <color rgb="FF0000FF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0"/>
      <color theme="1" tint="0.34998626667073579"/>
      <name val="Arial"/>
      <family val="2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9.9978637043366805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6">
    <xf numFmtId="0" fontId="0" fillId="0" borderId="0" xfId="0"/>
    <xf numFmtId="0" fontId="3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5" xfId="1" applyFont="1" applyFill="1" applyBorder="1" applyProtection="1">
      <protection locked="0"/>
    </xf>
    <xf numFmtId="164" fontId="5" fillId="3" borderId="6" xfId="0" applyNumberFormat="1" applyFont="1" applyFill="1" applyBorder="1"/>
    <xf numFmtId="0" fontId="5" fillId="0" borderId="0" xfId="0" applyFont="1" applyAlignment="1">
      <alignment horizontal="center"/>
    </xf>
    <xf numFmtId="165" fontId="6" fillId="0" borderId="0" xfId="0" applyNumberFormat="1" applyFont="1"/>
    <xf numFmtId="0" fontId="7" fillId="0" borderId="0" xfId="0" applyFont="1"/>
    <xf numFmtId="0" fontId="0" fillId="3" borderId="7" xfId="0" applyFill="1" applyBorder="1" applyAlignment="1">
      <alignment horizontal="center"/>
    </xf>
    <xf numFmtId="0" fontId="4" fillId="3" borderId="8" xfId="1" applyFont="1" applyFill="1" applyBorder="1" applyProtection="1">
      <protection locked="0"/>
    </xf>
    <xf numFmtId="164" fontId="5" fillId="3" borderId="9" xfId="0" applyNumberFormat="1" applyFont="1" applyFill="1" applyBorder="1"/>
    <xf numFmtId="165" fontId="4" fillId="3" borderId="8" xfId="0" applyNumberFormat="1" applyFont="1" applyFill="1" applyBorder="1"/>
    <xf numFmtId="0" fontId="0" fillId="0" borderId="0" xfId="0" applyAlignment="1">
      <alignment horizontal="center"/>
    </xf>
    <xf numFmtId="0" fontId="5" fillId="0" borderId="0" xfId="0" applyFont="1"/>
    <xf numFmtId="0" fontId="4" fillId="3" borderId="8" xfId="0" applyFont="1" applyFill="1" applyBorder="1" applyProtection="1">
      <protection locked="0"/>
    </xf>
    <xf numFmtId="164" fontId="0" fillId="0" borderId="0" xfId="0" applyNumberFormat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3" borderId="8" xfId="1" applyFont="1" applyFill="1" applyBorder="1" applyAlignment="1" applyProtection="1">
      <alignment horizontal="left"/>
      <protection locked="0"/>
    </xf>
    <xf numFmtId="165" fontId="8" fillId="0" borderId="0" xfId="0" applyNumberFormat="1" applyFont="1"/>
    <xf numFmtId="166" fontId="5" fillId="0" borderId="0" xfId="0" applyNumberFormat="1" applyFont="1"/>
    <xf numFmtId="0" fontId="3" fillId="0" borderId="0" xfId="0" applyFont="1" applyAlignment="1">
      <alignment horizontal="right"/>
    </xf>
    <xf numFmtId="164" fontId="0" fillId="0" borderId="0" xfId="0" applyNumberFormat="1"/>
    <xf numFmtId="15" fontId="4" fillId="2" borderId="16" xfId="0" applyNumberFormat="1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0" fontId="5" fillId="0" borderId="0" xfId="1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165" fontId="4" fillId="0" borderId="0" xfId="0" applyNumberFormat="1" applyFont="1"/>
    <xf numFmtId="165" fontId="10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3" fillId="0" borderId="0" xfId="0" applyNumberFormat="1" applyFont="1"/>
    <xf numFmtId="167" fontId="3" fillId="0" borderId="0" xfId="0" applyNumberFormat="1" applyFont="1"/>
    <xf numFmtId="0" fontId="3" fillId="0" borderId="0" xfId="0" applyFo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3" fillId="0" borderId="0" xfId="0" applyNumberFormat="1" applyFont="1"/>
    <xf numFmtId="165" fontId="5" fillId="0" borderId="0" xfId="0" applyNumberFormat="1" applyFont="1"/>
    <xf numFmtId="0" fontId="0" fillId="0" borderId="21" xfId="0" applyBorder="1"/>
    <xf numFmtId="14" fontId="9" fillId="0" borderId="21" xfId="0" applyNumberFormat="1" applyFont="1" applyBorder="1" applyAlignment="1">
      <alignment horizontal="center"/>
    </xf>
    <xf numFmtId="166" fontId="0" fillId="0" borderId="0" xfId="0" applyNumberFormat="1"/>
    <xf numFmtId="166" fontId="9" fillId="0" borderId="0" xfId="0" applyNumberFormat="1" applyFont="1"/>
    <xf numFmtId="0" fontId="0" fillId="5" borderId="22" xfId="0" applyFill="1" applyBorder="1"/>
    <xf numFmtId="0" fontId="14" fillId="5" borderId="23" xfId="0" applyFont="1" applyFill="1" applyBorder="1"/>
    <xf numFmtId="166" fontId="0" fillId="5" borderId="23" xfId="0" applyNumberFormat="1" applyFill="1" applyBorder="1"/>
    <xf numFmtId="166" fontId="9" fillId="5" borderId="23" xfId="0" applyNumberFormat="1" applyFont="1" applyFill="1" applyBorder="1"/>
    <xf numFmtId="0" fontId="0" fillId="5" borderId="25" xfId="0" applyFill="1" applyBorder="1"/>
    <xf numFmtId="0" fontId="14" fillId="5" borderId="26" xfId="0" applyFont="1" applyFill="1" applyBorder="1"/>
    <xf numFmtId="166" fontId="0" fillId="5" borderId="26" xfId="0" applyNumberFormat="1" applyFill="1" applyBorder="1"/>
    <xf numFmtId="166" fontId="9" fillId="5" borderId="26" xfId="0" applyNumberFormat="1" applyFont="1" applyFill="1" applyBorder="1"/>
    <xf numFmtId="14" fontId="9" fillId="0" borderId="0" xfId="0" applyNumberFormat="1" applyFont="1"/>
    <xf numFmtId="165" fontId="3" fillId="0" borderId="28" xfId="0" applyNumberFormat="1" applyFont="1" applyBorder="1"/>
    <xf numFmtId="0" fontId="4" fillId="0" borderId="26" xfId="1" applyFont="1" applyBorder="1" applyProtection="1">
      <protection locked="0"/>
    </xf>
    <xf numFmtId="166" fontId="9" fillId="0" borderId="26" xfId="0" applyNumberFormat="1" applyFont="1" applyBorder="1"/>
    <xf numFmtId="165" fontId="9" fillId="0" borderId="26" xfId="0" applyNumberFormat="1" applyFont="1" applyBorder="1"/>
    <xf numFmtId="165" fontId="3" fillId="0" borderId="19" xfId="0" applyNumberFormat="1" applyFont="1" applyBorder="1"/>
    <xf numFmtId="0" fontId="0" fillId="6" borderId="0" xfId="0" applyFill="1" applyAlignment="1">
      <alignment horizontal="center"/>
    </xf>
    <xf numFmtId="0" fontId="9" fillId="6" borderId="0" xfId="0" applyFont="1" applyFill="1" applyAlignment="1" applyProtection="1">
      <alignment horizontal="left"/>
      <protection locked="0"/>
    </xf>
    <xf numFmtId="14" fontId="9" fillId="6" borderId="0" xfId="0" applyNumberFormat="1" applyFont="1" applyFill="1"/>
    <xf numFmtId="165" fontId="9" fillId="6" borderId="0" xfId="0" applyNumberFormat="1" applyFont="1" applyFill="1"/>
    <xf numFmtId="165" fontId="3" fillId="6" borderId="28" xfId="0" applyNumberFormat="1" applyFont="1" applyFill="1" applyBorder="1"/>
    <xf numFmtId="0" fontId="4" fillId="6" borderId="26" xfId="1" applyFont="1" applyFill="1" applyBorder="1" applyProtection="1">
      <protection locked="0"/>
    </xf>
    <xf numFmtId="166" fontId="9" fillId="6" borderId="0" xfId="0" applyNumberFormat="1" applyFont="1" applyFill="1"/>
    <xf numFmtId="165" fontId="3" fillId="6" borderId="19" xfId="0" applyNumberFormat="1" applyFont="1" applyFill="1" applyBorder="1"/>
    <xf numFmtId="14" fontId="9" fillId="0" borderId="23" xfId="0" applyNumberFormat="1" applyFont="1" applyBorder="1"/>
    <xf numFmtId="165" fontId="3" fillId="0" borderId="29" xfId="0" applyNumberFormat="1" applyFont="1" applyBorder="1"/>
    <xf numFmtId="165" fontId="4" fillId="0" borderId="26" xfId="0" quotePrefix="1" applyNumberFormat="1" applyFont="1" applyBorder="1"/>
    <xf numFmtId="0" fontId="4" fillId="0" borderId="0" xfId="0" applyFont="1" applyProtection="1">
      <protection locked="0"/>
    </xf>
    <xf numFmtId="0" fontId="4" fillId="0" borderId="26" xfId="0" applyFont="1" applyBorder="1" applyAlignment="1">
      <alignment horizontal="left"/>
    </xf>
    <xf numFmtId="0" fontId="4" fillId="0" borderId="0" xfId="1" applyFont="1" applyAlignment="1" applyProtection="1">
      <alignment horizontal="left" indent="1"/>
      <protection locked="0"/>
    </xf>
    <xf numFmtId="0" fontId="5" fillId="0" borderId="26" xfId="0" applyFont="1" applyBorder="1" applyAlignment="1">
      <alignment horizontal="left"/>
    </xf>
    <xf numFmtId="165" fontId="9" fillId="0" borderId="0" xfId="0" applyNumberFormat="1" applyFont="1"/>
    <xf numFmtId="165" fontId="3" fillId="5" borderId="3" xfId="0" applyNumberFormat="1" applyFont="1" applyFill="1" applyBorder="1"/>
    <xf numFmtId="14" fontId="15" fillId="7" borderId="0" xfId="0" applyNumberFormat="1" applyFont="1" applyFill="1"/>
    <xf numFmtId="0" fontId="15" fillId="7" borderId="0" xfId="0" applyFont="1" applyFill="1"/>
    <xf numFmtId="165" fontId="16" fillId="7" borderId="0" xfId="0" applyNumberFormat="1" applyFont="1" applyFill="1" applyAlignment="1">
      <alignment horizontal="center" wrapText="1"/>
    </xf>
    <xf numFmtId="165" fontId="17" fillId="7" borderId="0" xfId="0" applyNumberFormat="1" applyFont="1" applyFill="1" applyAlignment="1">
      <alignment horizontal="center"/>
    </xf>
    <xf numFmtId="164" fontId="15" fillId="7" borderId="0" xfId="0" applyNumberFormat="1" applyFont="1" applyFill="1" applyAlignment="1">
      <alignment horizontal="center"/>
    </xf>
    <xf numFmtId="168" fontId="0" fillId="0" borderId="0" xfId="0" applyNumberFormat="1"/>
    <xf numFmtId="165" fontId="18" fillId="8" borderId="3" xfId="0" applyNumberFormat="1" applyFont="1" applyFill="1" applyBorder="1" applyAlignment="1">
      <alignment horizontal="center"/>
    </xf>
    <xf numFmtId="165" fontId="19" fillId="8" borderId="3" xfId="0" applyNumberFormat="1" applyFont="1" applyFill="1" applyBorder="1" applyAlignment="1">
      <alignment horizontal="center"/>
    </xf>
    <xf numFmtId="165" fontId="18" fillId="9" borderId="3" xfId="0" applyNumberFormat="1" applyFont="1" applyFill="1" applyBorder="1" applyAlignment="1">
      <alignment horizontal="center"/>
    </xf>
    <xf numFmtId="165" fontId="19" fillId="9" borderId="3" xfId="0" applyNumberFormat="1" applyFont="1" applyFill="1" applyBorder="1" applyAlignment="1">
      <alignment horizontal="center"/>
    </xf>
    <xf numFmtId="14" fontId="20" fillId="10" borderId="0" xfId="0" applyNumberFormat="1" applyFont="1" applyFill="1"/>
    <xf numFmtId="0" fontId="5" fillId="10" borderId="0" xfId="0" applyFont="1" applyFill="1"/>
    <xf numFmtId="164" fontId="21" fillId="10" borderId="0" xfId="0" applyNumberFormat="1" applyFont="1" applyFill="1"/>
    <xf numFmtId="165" fontId="5" fillId="10" borderId="0" xfId="0" applyNumberFormat="1" applyFont="1" applyFill="1"/>
    <xf numFmtId="165" fontId="3" fillId="0" borderId="30" xfId="0" applyNumberFormat="1" applyFont="1" applyBorder="1"/>
    <xf numFmtId="165" fontId="0" fillId="0" borderId="31" xfId="0" applyNumberFormat="1" applyBorder="1"/>
    <xf numFmtId="165" fontId="3" fillId="0" borderId="32" xfId="0" applyNumberFormat="1" applyFont="1" applyBorder="1"/>
    <xf numFmtId="165" fontId="0" fillId="0" borderId="33" xfId="0" applyNumberFormat="1" applyBorder="1"/>
    <xf numFmtId="168" fontId="3" fillId="0" borderId="30" xfId="0" applyNumberFormat="1" applyFont="1" applyBorder="1"/>
    <xf numFmtId="0" fontId="0" fillId="0" borderId="31" xfId="0" applyBorder="1"/>
    <xf numFmtId="165" fontId="5" fillId="0" borderId="31" xfId="0" applyNumberFormat="1" applyFont="1" applyBorder="1"/>
    <xf numFmtId="0" fontId="22" fillId="5" borderId="0" xfId="0" applyFont="1" applyFill="1"/>
    <xf numFmtId="169" fontId="23" fillId="5" borderId="0" xfId="0" applyNumberFormat="1" applyFont="1" applyFill="1"/>
    <xf numFmtId="165" fontId="23" fillId="5" borderId="0" xfId="0" applyNumberFormat="1" applyFont="1" applyFill="1"/>
    <xf numFmtId="164" fontId="23" fillId="5" borderId="0" xfId="0" applyNumberFormat="1" applyFont="1" applyFill="1"/>
    <xf numFmtId="165" fontId="3" fillId="5" borderId="30" xfId="0" applyNumberFormat="1" applyFont="1" applyFill="1" applyBorder="1"/>
    <xf numFmtId="165" fontId="0" fillId="5" borderId="31" xfId="0" applyNumberFormat="1" applyFill="1" applyBorder="1"/>
    <xf numFmtId="165" fontId="0" fillId="5" borderId="30" xfId="0" applyNumberFormat="1" applyFill="1" applyBorder="1"/>
    <xf numFmtId="165" fontId="24" fillId="5" borderId="31" xfId="0" applyNumberFormat="1" applyFont="1" applyFill="1" applyBorder="1"/>
    <xf numFmtId="170" fontId="3" fillId="5" borderId="34" xfId="0" applyNumberFormat="1" applyFont="1" applyFill="1" applyBorder="1"/>
    <xf numFmtId="170" fontId="0" fillId="5" borderId="31" xfId="0" applyNumberFormat="1" applyFill="1" applyBorder="1"/>
    <xf numFmtId="165" fontId="5" fillId="5" borderId="31" xfId="0" applyNumberFormat="1" applyFont="1" applyFill="1" applyBorder="1"/>
    <xf numFmtId="164" fontId="20" fillId="3" borderId="0" xfId="0" applyNumberFormat="1" applyFont="1" applyFill="1"/>
    <xf numFmtId="165" fontId="0" fillId="11" borderId="30" xfId="0" applyNumberFormat="1" applyFill="1" applyBorder="1"/>
    <xf numFmtId="165" fontId="27" fillId="11" borderId="31" xfId="0" applyNumberFormat="1" applyFont="1" applyFill="1" applyBorder="1"/>
    <xf numFmtId="165" fontId="0" fillId="12" borderId="30" xfId="0" applyNumberFormat="1" applyFill="1" applyBorder="1"/>
    <xf numFmtId="165" fontId="0" fillId="12" borderId="31" xfId="0" applyNumberFormat="1" applyFill="1" applyBorder="1"/>
    <xf numFmtId="170" fontId="0" fillId="13" borderId="34" xfId="0" applyNumberFormat="1" applyFill="1" applyBorder="1"/>
    <xf numFmtId="170" fontId="0" fillId="13" borderId="31" xfId="0" applyNumberFormat="1" applyFill="1" applyBorder="1"/>
    <xf numFmtId="165" fontId="0" fillId="11" borderId="31" xfId="0" applyNumberFormat="1" applyFill="1" applyBorder="1"/>
    <xf numFmtId="165" fontId="27" fillId="12" borderId="31" xfId="0" applyNumberFormat="1" applyFont="1" applyFill="1" applyBorder="1"/>
    <xf numFmtId="170" fontId="0" fillId="13" borderId="30" xfId="0" applyNumberFormat="1" applyFill="1" applyBorder="1"/>
    <xf numFmtId="165" fontId="20" fillId="3" borderId="0" xfId="0" applyNumberFormat="1" applyFont="1" applyFill="1"/>
    <xf numFmtId="14" fontId="20" fillId="11" borderId="0" xfId="0" applyNumberFormat="1" applyFont="1" applyFill="1"/>
    <xf numFmtId="165" fontId="20" fillId="11" borderId="0" xfId="0" applyNumberFormat="1" applyFont="1" applyFill="1"/>
    <xf numFmtId="0" fontId="27" fillId="0" borderId="0" xfId="0" applyFont="1"/>
    <xf numFmtId="14" fontId="26" fillId="0" borderId="0" xfId="0" applyNumberFormat="1" applyFont="1"/>
    <xf numFmtId="165" fontId="26" fillId="0" borderId="0" xfId="0" applyNumberFormat="1" applyFont="1"/>
    <xf numFmtId="165" fontId="25" fillId="0" borderId="0" xfId="0" applyNumberFormat="1" applyFont="1"/>
    <xf numFmtId="164" fontId="20" fillId="0" borderId="0" xfId="0" applyNumberFormat="1" applyFont="1"/>
    <xf numFmtId="14" fontId="20" fillId="0" borderId="0" xfId="0" applyNumberFormat="1" applyFont="1"/>
    <xf numFmtId="165" fontId="20" fillId="0" borderId="0" xfId="0" applyNumberFormat="1" applyFont="1"/>
    <xf numFmtId="0" fontId="20" fillId="0" borderId="0" xfId="0" applyFont="1"/>
    <xf numFmtId="164" fontId="21" fillId="4" borderId="3" xfId="0" applyNumberFormat="1" applyFont="1" applyFill="1" applyBorder="1"/>
    <xf numFmtId="165" fontId="2" fillId="11" borderId="3" xfId="0" applyNumberFormat="1" applyFont="1" applyFill="1" applyBorder="1" applyAlignment="1">
      <alignment horizontal="center"/>
    </xf>
    <xf numFmtId="165" fontId="29" fillId="11" borderId="3" xfId="0" applyNumberFormat="1" applyFont="1" applyFill="1" applyBorder="1" applyAlignment="1">
      <alignment horizontal="center"/>
    </xf>
    <xf numFmtId="165" fontId="2" fillId="12" borderId="3" xfId="0" applyNumberFormat="1" applyFont="1" applyFill="1" applyBorder="1" applyAlignment="1">
      <alignment horizontal="center"/>
    </xf>
    <xf numFmtId="165" fontId="29" fillId="12" borderId="3" xfId="0" applyNumberFormat="1" applyFont="1" applyFill="1" applyBorder="1" applyAlignment="1">
      <alignment horizontal="center"/>
    </xf>
    <xf numFmtId="170" fontId="3" fillId="13" borderId="3" xfId="0" applyNumberFormat="1" applyFont="1" applyFill="1" applyBorder="1" applyAlignment="1">
      <alignment horizontal="center"/>
    </xf>
    <xf numFmtId="170" fontId="24" fillId="1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11" borderId="3" xfId="0" applyFont="1" applyFill="1" applyBorder="1" applyAlignment="1">
      <alignment horizontal="center"/>
    </xf>
    <xf numFmtId="164" fontId="20" fillId="11" borderId="3" xfId="0" applyNumberFormat="1" applyFont="1" applyFill="1" applyBorder="1"/>
    <xf numFmtId="0" fontId="12" fillId="11" borderId="0" xfId="0" applyFont="1" applyFill="1"/>
    <xf numFmtId="164" fontId="20" fillId="11" borderId="0" xfId="0" applyNumberFormat="1" applyFont="1" applyFill="1"/>
    <xf numFmtId="14" fontId="25" fillId="0" borderId="0" xfId="0" applyNumberFormat="1" applyFont="1"/>
    <xf numFmtId="0" fontId="21" fillId="8" borderId="3" xfId="0" applyFont="1" applyFill="1" applyBorder="1" applyAlignment="1">
      <alignment horizontal="center"/>
    </xf>
    <xf numFmtId="164" fontId="21" fillId="8" borderId="3" xfId="0" applyNumberFormat="1" applyFont="1" applyFill="1" applyBorder="1"/>
    <xf numFmtId="0" fontId="6" fillId="0" borderId="0" xfId="0" applyFont="1"/>
    <xf numFmtId="13" fontId="20" fillId="0" borderId="0" xfId="0" applyNumberFormat="1" applyFont="1"/>
    <xf numFmtId="0" fontId="21" fillId="9" borderId="3" xfId="0" applyFont="1" applyFill="1" applyBorder="1" applyAlignment="1">
      <alignment horizontal="center"/>
    </xf>
    <xf numFmtId="169" fontId="21" fillId="9" borderId="3" xfId="0" applyNumberFormat="1" applyFont="1" applyFill="1" applyBorder="1"/>
    <xf numFmtId="0" fontId="30" fillId="0" borderId="0" xfId="0" applyFont="1"/>
    <xf numFmtId="168" fontId="31" fillId="0" borderId="0" xfId="0" applyNumberFormat="1" applyFont="1"/>
    <xf numFmtId="0" fontId="20" fillId="0" borderId="0" xfId="0" applyFont="1" applyAlignment="1">
      <alignment wrapText="1"/>
    </xf>
    <xf numFmtId="165" fontId="21" fillId="0" borderId="0" xfId="0" applyNumberFormat="1" applyFont="1"/>
    <xf numFmtId="17" fontId="5" fillId="0" borderId="0" xfId="0" applyNumberFormat="1" applyFont="1"/>
    <xf numFmtId="0" fontId="32" fillId="0" borderId="0" xfId="0" applyFont="1" applyAlignment="1">
      <alignment wrapText="1"/>
    </xf>
    <xf numFmtId="165" fontId="5" fillId="0" borderId="0" xfId="0" applyNumberFormat="1" applyFont="1" applyAlignment="1">
      <alignment horizontal="right"/>
    </xf>
    <xf numFmtId="17" fontId="20" fillId="0" borderId="0" xfId="0" applyNumberFormat="1" applyFont="1"/>
    <xf numFmtId="0" fontId="21" fillId="0" borderId="0" xfId="0" applyFont="1"/>
    <xf numFmtId="0" fontId="33" fillId="0" borderId="0" xfId="0" applyFont="1"/>
    <xf numFmtId="165" fontId="33" fillId="0" borderId="0" xfId="0" applyNumberFormat="1" applyFont="1"/>
    <xf numFmtId="14" fontId="0" fillId="0" borderId="0" xfId="0" applyNumberFormat="1"/>
    <xf numFmtId="164" fontId="33" fillId="0" borderId="0" xfId="0" applyNumberFormat="1" applyFont="1"/>
    <xf numFmtId="0" fontId="34" fillId="0" borderId="0" xfId="0" applyFont="1"/>
    <xf numFmtId="165" fontId="36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37" fillId="2" borderId="3" xfId="0" applyNumberFormat="1" applyFont="1" applyFill="1" applyBorder="1" applyAlignment="1">
      <alignment horizontal="center" vertical="center"/>
    </xf>
    <xf numFmtId="165" fontId="38" fillId="8" borderId="3" xfId="0" applyNumberFormat="1" applyFont="1" applyFill="1" applyBorder="1" applyAlignment="1">
      <alignment horizontal="center" vertical="center" wrapText="1"/>
    </xf>
    <xf numFmtId="165" fontId="38" fillId="9" borderId="3" xfId="0" applyNumberFormat="1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wrapText="1"/>
    </xf>
    <xf numFmtId="0" fontId="0" fillId="10" borderId="35" xfId="0" applyFill="1" applyBorder="1"/>
    <xf numFmtId="0" fontId="0" fillId="10" borderId="36" xfId="0" applyFill="1" applyBorder="1"/>
    <xf numFmtId="165" fontId="3" fillId="10" borderId="36" xfId="0" applyNumberFormat="1" applyFont="1" applyFill="1" applyBorder="1"/>
    <xf numFmtId="165" fontId="3" fillId="10" borderId="37" xfId="0" applyNumberFormat="1" applyFont="1" applyFill="1" applyBorder="1"/>
    <xf numFmtId="170" fontId="3" fillId="10" borderId="36" xfId="0" applyNumberFormat="1" applyFont="1" applyFill="1" applyBorder="1"/>
    <xf numFmtId="165" fontId="3" fillId="10" borderId="31" xfId="0" applyNumberFormat="1" applyFont="1" applyFill="1" applyBorder="1" applyAlignment="1">
      <alignment horizontal="right"/>
    </xf>
    <xf numFmtId="165" fontId="38" fillId="7" borderId="3" xfId="0" applyNumberFormat="1" applyFont="1" applyFill="1" applyBorder="1" applyAlignment="1">
      <alignment horizontal="left"/>
    </xf>
    <xf numFmtId="165" fontId="26" fillId="3" borderId="38" xfId="0" applyNumberFormat="1" applyFont="1" applyFill="1" applyBorder="1"/>
    <xf numFmtId="165" fontId="5" fillId="11" borderId="0" xfId="0" applyNumberFormat="1" applyFont="1" applyFill="1"/>
    <xf numFmtId="165" fontId="27" fillId="12" borderId="0" xfId="0" applyNumberFormat="1" applyFont="1" applyFill="1" applyAlignment="1">
      <alignment horizontal="right"/>
    </xf>
    <xf numFmtId="170" fontId="5" fillId="13" borderId="38" xfId="0" applyNumberFormat="1" applyFont="1" applyFill="1" applyBorder="1"/>
    <xf numFmtId="0" fontId="0" fillId="6" borderId="0" xfId="0" applyFill="1"/>
    <xf numFmtId="165" fontId="26" fillId="3" borderId="39" xfId="0" applyNumberFormat="1" applyFont="1" applyFill="1" applyBorder="1"/>
    <xf numFmtId="165" fontId="0" fillId="11" borderId="0" xfId="0" applyNumberFormat="1" applyFill="1"/>
    <xf numFmtId="165" fontId="0" fillId="12" borderId="0" xfId="0" applyNumberFormat="1" applyFill="1" applyAlignment="1">
      <alignment horizontal="center"/>
    </xf>
    <xf numFmtId="170" fontId="5" fillId="13" borderId="39" xfId="0" applyNumberFormat="1" applyFont="1" applyFill="1" applyBorder="1" applyAlignment="1">
      <alignment horizontal="right"/>
    </xf>
    <xf numFmtId="170" fontId="5" fillId="13" borderId="39" xfId="0" applyNumberFormat="1" applyFont="1" applyFill="1" applyBorder="1"/>
    <xf numFmtId="170" fontId="0" fillId="13" borderId="39" xfId="0" applyNumberFormat="1" applyFill="1" applyBorder="1" applyAlignment="1">
      <alignment horizontal="right"/>
    </xf>
    <xf numFmtId="165" fontId="27" fillId="11" borderId="0" xfId="0" applyNumberFormat="1" applyFont="1" applyFill="1"/>
    <xf numFmtId="165" fontId="26" fillId="3" borderId="40" xfId="0" applyNumberFormat="1" applyFont="1" applyFill="1" applyBorder="1"/>
    <xf numFmtId="165" fontId="39" fillId="2" borderId="3" xfId="0" applyNumberFormat="1" applyFont="1" applyFill="1" applyBorder="1" applyAlignment="1">
      <alignment horizontal="left" wrapText="1"/>
    </xf>
    <xf numFmtId="165" fontId="3" fillId="8" borderId="3" xfId="0" applyNumberFormat="1" applyFont="1" applyFill="1" applyBorder="1"/>
    <xf numFmtId="165" fontId="3" fillId="9" borderId="3" xfId="0" applyNumberFormat="1" applyFont="1" applyFill="1" applyBorder="1"/>
    <xf numFmtId="165" fontId="0" fillId="0" borderId="0" xfId="0" applyNumberFormat="1"/>
    <xf numFmtId="0" fontId="3" fillId="14" borderId="16" xfId="0" applyFont="1" applyFill="1" applyBorder="1"/>
    <xf numFmtId="14" fontId="3" fillId="14" borderId="13" xfId="0" applyNumberFormat="1" applyFont="1" applyFill="1" applyBorder="1"/>
    <xf numFmtId="0" fontId="5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2" fillId="0" borderId="0" xfId="0" applyFont="1"/>
    <xf numFmtId="165" fontId="42" fillId="2" borderId="3" xfId="0" applyNumberFormat="1" applyFont="1" applyFill="1" applyBorder="1" applyAlignment="1">
      <alignment horizontal="center" vertical="center"/>
    </xf>
    <xf numFmtId="0" fontId="0" fillId="0" borderId="35" xfId="0" applyBorder="1"/>
    <xf numFmtId="165" fontId="41" fillId="3" borderId="38" xfId="0" applyNumberFormat="1" applyFont="1" applyFill="1" applyBorder="1"/>
    <xf numFmtId="165" fontId="41" fillId="3" borderId="39" xfId="0" applyNumberFormat="1" applyFont="1" applyFill="1" applyBorder="1"/>
    <xf numFmtId="165" fontId="41" fillId="3" borderId="40" xfId="0" applyNumberFormat="1" applyFont="1" applyFill="1" applyBorder="1"/>
    <xf numFmtId="169" fontId="5" fillId="0" borderId="0" xfId="0" applyNumberFormat="1" applyFont="1"/>
    <xf numFmtId="164" fontId="5" fillId="0" borderId="0" xfId="0" applyNumberFormat="1" applyFont="1"/>
    <xf numFmtId="165" fontId="18" fillId="16" borderId="3" xfId="0" applyNumberFormat="1" applyFont="1" applyFill="1" applyBorder="1" applyAlignment="1">
      <alignment horizontal="center"/>
    </xf>
    <xf numFmtId="165" fontId="19" fillId="16" borderId="3" xfId="0" applyNumberFormat="1" applyFont="1" applyFill="1" applyBorder="1" applyAlignment="1">
      <alignment horizontal="center"/>
    </xf>
    <xf numFmtId="165" fontId="18" fillId="17" borderId="3" xfId="0" applyNumberFormat="1" applyFont="1" applyFill="1" applyBorder="1" applyAlignment="1">
      <alignment horizontal="center"/>
    </xf>
    <xf numFmtId="165" fontId="19" fillId="17" borderId="3" xfId="0" applyNumberFormat="1" applyFont="1" applyFill="1" applyBorder="1" applyAlignment="1">
      <alignment horizontal="center"/>
    </xf>
    <xf numFmtId="165" fontId="5" fillId="18" borderId="30" xfId="0" applyNumberFormat="1" applyFont="1" applyFill="1" applyBorder="1"/>
    <xf numFmtId="165" fontId="5" fillId="18" borderId="31" xfId="0" applyNumberFormat="1" applyFont="1" applyFill="1" applyBorder="1"/>
    <xf numFmtId="164" fontId="20" fillId="18" borderId="0" xfId="0" applyNumberFormat="1" applyFont="1" applyFill="1"/>
    <xf numFmtId="165" fontId="2" fillId="18" borderId="3" xfId="0" applyNumberFormat="1" applyFont="1" applyFill="1" applyBorder="1" applyAlignment="1">
      <alignment horizontal="center"/>
    </xf>
    <xf numFmtId="165" fontId="29" fillId="18" borderId="3" xfId="0" applyNumberFormat="1" applyFont="1" applyFill="1" applyBorder="1" applyAlignment="1">
      <alignment horizontal="center"/>
    </xf>
    <xf numFmtId="165" fontId="5" fillId="18" borderId="31" xfId="0" applyNumberFormat="1" applyFont="1" applyFill="1" applyBorder="1" applyAlignment="1">
      <alignment horizontal="right"/>
    </xf>
    <xf numFmtId="165" fontId="38" fillId="17" borderId="3" xfId="0" applyNumberFormat="1" applyFont="1" applyFill="1" applyBorder="1" applyAlignment="1">
      <alignment horizontal="center" vertical="center" wrapText="1"/>
    </xf>
    <xf numFmtId="165" fontId="3" fillId="17" borderId="3" xfId="0" applyNumberFormat="1" applyFont="1" applyFill="1" applyBorder="1" applyAlignment="1">
      <alignment horizontal="right" wrapText="1"/>
    </xf>
    <xf numFmtId="165" fontId="38" fillId="16" borderId="3" xfId="0" applyNumberFormat="1" applyFont="1" applyFill="1" applyBorder="1" applyAlignment="1">
      <alignment horizontal="center" vertical="center" wrapText="1"/>
    </xf>
    <xf numFmtId="170" fontId="3" fillId="16" borderId="3" xfId="0" applyNumberFormat="1" applyFont="1" applyFill="1" applyBorder="1"/>
    <xf numFmtId="0" fontId="0" fillId="15" borderId="7" xfId="0" applyFill="1" applyBorder="1" applyAlignment="1">
      <alignment horizontal="center"/>
    </xf>
    <xf numFmtId="0" fontId="5" fillId="15" borderId="8" xfId="1" applyFont="1" applyFill="1" applyBorder="1" applyProtection="1">
      <protection locked="0"/>
    </xf>
    <xf numFmtId="164" fontId="5" fillId="15" borderId="9" xfId="0" applyNumberFormat="1" applyFont="1" applyFill="1" applyBorder="1"/>
    <xf numFmtId="0" fontId="0" fillId="15" borderId="10" xfId="0" applyFill="1" applyBorder="1" applyAlignment="1">
      <alignment horizontal="center"/>
    </xf>
    <xf numFmtId="0" fontId="4" fillId="15" borderId="11" xfId="1" applyFont="1" applyFill="1" applyBorder="1" applyProtection="1">
      <protection locked="0"/>
    </xf>
    <xf numFmtId="164" fontId="5" fillId="15" borderId="12" xfId="0" applyNumberFormat="1" applyFont="1" applyFill="1" applyBorder="1"/>
    <xf numFmtId="0" fontId="5" fillId="15" borderId="0" xfId="0" applyFont="1" applyFill="1" applyAlignment="1">
      <alignment horizontal="center"/>
    </xf>
    <xf numFmtId="0" fontId="5" fillId="15" borderId="0" xfId="0" applyFont="1" applyFill="1" applyAlignment="1">
      <alignment horizontal="left"/>
    </xf>
    <xf numFmtId="165" fontId="6" fillId="15" borderId="0" xfId="0" applyNumberFormat="1" applyFont="1" applyFill="1"/>
    <xf numFmtId="0" fontId="5" fillId="15" borderId="19" xfId="0" applyFont="1" applyFill="1" applyBorder="1"/>
    <xf numFmtId="165" fontId="13" fillId="15" borderId="19" xfId="0" applyNumberFormat="1" applyFont="1" applyFill="1" applyBorder="1"/>
    <xf numFmtId="165" fontId="5" fillId="15" borderId="20" xfId="0" applyNumberFormat="1" applyFont="1" applyFill="1" applyBorder="1"/>
    <xf numFmtId="0" fontId="5" fillId="15" borderId="20" xfId="0" applyFont="1" applyFill="1" applyBorder="1"/>
    <xf numFmtId="165" fontId="13" fillId="15" borderId="20" xfId="0" applyNumberFormat="1" applyFont="1" applyFill="1" applyBorder="1"/>
    <xf numFmtId="0" fontId="0" fillId="15" borderId="0" xfId="0" applyFill="1" applyAlignment="1">
      <alignment horizontal="center"/>
    </xf>
    <xf numFmtId="0" fontId="9" fillId="15" borderId="0" xfId="0" applyFont="1" applyFill="1" applyAlignment="1" applyProtection="1">
      <alignment horizontal="left"/>
      <protection locked="0"/>
    </xf>
    <xf numFmtId="14" fontId="9" fillId="15" borderId="0" xfId="0" applyNumberFormat="1" applyFont="1" applyFill="1"/>
    <xf numFmtId="165" fontId="9" fillId="15" borderId="0" xfId="0" applyNumberFormat="1" applyFont="1" applyFill="1"/>
    <xf numFmtId="165" fontId="3" fillId="15" borderId="28" xfId="0" applyNumberFormat="1" applyFont="1" applyFill="1" applyBorder="1"/>
    <xf numFmtId="0" fontId="5" fillId="15" borderId="26" xfId="1" applyFont="1" applyFill="1" applyBorder="1" applyProtection="1">
      <protection locked="0"/>
    </xf>
    <xf numFmtId="166" fontId="9" fillId="15" borderId="26" xfId="0" applyNumberFormat="1" applyFont="1" applyFill="1" applyBorder="1"/>
    <xf numFmtId="165" fontId="9" fillId="15" borderId="26" xfId="0" applyNumberFormat="1" applyFont="1" applyFill="1" applyBorder="1"/>
    <xf numFmtId="165" fontId="3" fillId="15" borderId="19" xfId="0" applyNumberFormat="1" applyFont="1" applyFill="1" applyBorder="1"/>
    <xf numFmtId="164" fontId="3" fillId="19" borderId="13" xfId="0" applyNumberFormat="1" applyFont="1" applyFill="1" applyBorder="1"/>
    <xf numFmtId="14" fontId="20" fillId="15" borderId="0" xfId="0" applyNumberFormat="1" applyFont="1" applyFill="1"/>
    <xf numFmtId="0" fontId="5" fillId="15" borderId="0" xfId="0" applyFont="1" applyFill="1"/>
    <xf numFmtId="165" fontId="20" fillId="15" borderId="0" xfId="0" applyNumberFormat="1" applyFont="1" applyFill="1"/>
    <xf numFmtId="164" fontId="20" fillId="15" borderId="0" xfId="0" applyNumberFormat="1" applyFont="1" applyFill="1"/>
    <xf numFmtId="0" fontId="21" fillId="17" borderId="3" xfId="0" applyFont="1" applyFill="1" applyBorder="1" applyAlignment="1">
      <alignment horizontal="center"/>
    </xf>
    <xf numFmtId="169" fontId="21" fillId="17" borderId="3" xfId="0" applyNumberFormat="1" applyFont="1" applyFill="1" applyBorder="1"/>
    <xf numFmtId="0" fontId="5" fillId="6" borderId="0" xfId="1" applyFont="1" applyFill="1" applyAlignment="1" applyProtection="1">
      <alignment horizontal="center"/>
      <protection locked="0"/>
    </xf>
    <xf numFmtId="0" fontId="4" fillId="6" borderId="0" xfId="1" applyFont="1" applyFill="1" applyProtection="1">
      <protection locked="0"/>
    </xf>
    <xf numFmtId="165" fontId="10" fillId="6" borderId="0" xfId="0" applyNumberFormat="1" applyFont="1" applyFill="1"/>
    <xf numFmtId="165" fontId="6" fillId="6" borderId="0" xfId="0" applyNumberFormat="1" applyFont="1" applyFill="1"/>
    <xf numFmtId="166" fontId="10" fillId="20" borderId="3" xfId="0" applyNumberFormat="1" applyFont="1" applyFill="1" applyBorder="1"/>
    <xf numFmtId="166" fontId="12" fillId="20" borderId="3" xfId="0" applyNumberFormat="1" applyFont="1" applyFill="1" applyBorder="1"/>
    <xf numFmtId="165" fontId="3" fillId="21" borderId="3" xfId="0" applyNumberFormat="1" applyFont="1" applyFill="1" applyBorder="1"/>
    <xf numFmtId="165" fontId="39" fillId="6" borderId="3" xfId="0" applyNumberFormat="1" applyFont="1" applyFill="1" applyBorder="1"/>
    <xf numFmtId="165" fontId="42" fillId="6" borderId="3" xfId="0" applyNumberFormat="1" applyFont="1" applyFill="1" applyBorder="1"/>
    <xf numFmtId="165" fontId="37" fillId="6" borderId="3" xfId="0" applyNumberFormat="1" applyFont="1" applyFill="1" applyBorder="1"/>
    <xf numFmtId="8" fontId="39" fillId="6" borderId="3" xfId="0" applyNumberFormat="1" applyFont="1" applyFill="1" applyBorder="1"/>
    <xf numFmtId="165" fontId="43" fillId="2" borderId="3" xfId="0" applyNumberFormat="1" applyFont="1" applyFill="1" applyBorder="1" applyAlignment="1">
      <alignment horizontal="center" vertical="center"/>
    </xf>
    <xf numFmtId="0" fontId="21" fillId="16" borderId="3" xfId="0" applyFont="1" applyFill="1" applyBorder="1" applyAlignment="1">
      <alignment horizontal="center"/>
    </xf>
    <xf numFmtId="170" fontId="21" fillId="16" borderId="3" xfId="0" applyNumberFormat="1" applyFont="1" applyFill="1" applyBorder="1"/>
    <xf numFmtId="0" fontId="28" fillId="22" borderId="3" xfId="0" applyFont="1" applyFill="1" applyBorder="1" applyAlignment="1">
      <alignment horizontal="center"/>
    </xf>
    <xf numFmtId="14" fontId="20" fillId="23" borderId="0" xfId="0" applyNumberFormat="1" applyFont="1" applyFill="1"/>
    <xf numFmtId="0" fontId="5" fillId="23" borderId="0" xfId="0" applyFont="1" applyFill="1"/>
    <xf numFmtId="165" fontId="20" fillId="23" borderId="0" xfId="0" applyNumberFormat="1" applyFont="1" applyFill="1"/>
    <xf numFmtId="164" fontId="20" fillId="23" borderId="0" xfId="0" applyNumberFormat="1" applyFont="1" applyFill="1"/>
    <xf numFmtId="0" fontId="44" fillId="0" borderId="0" xfId="0" applyFont="1"/>
    <xf numFmtId="165" fontId="41" fillId="0" borderId="0" xfId="0" applyNumberFormat="1" applyFont="1"/>
    <xf numFmtId="164" fontId="20" fillId="24" borderId="0" xfId="0" applyNumberFormat="1" applyFont="1" applyFill="1"/>
    <xf numFmtId="14" fontId="20" fillId="25" borderId="0" xfId="0" applyNumberFormat="1" applyFont="1" applyFill="1"/>
    <xf numFmtId="0" fontId="5" fillId="25" borderId="0" xfId="0" applyFont="1" applyFill="1"/>
    <xf numFmtId="165" fontId="20" fillId="25" borderId="0" xfId="0" applyNumberFormat="1" applyFont="1" applyFill="1"/>
    <xf numFmtId="14" fontId="9" fillId="14" borderId="16" xfId="0" applyNumberFormat="1" applyFont="1" applyFill="1" applyBorder="1" applyAlignment="1">
      <alignment horizontal="center" vertical="center"/>
    </xf>
    <xf numFmtId="14" fontId="9" fillId="14" borderId="13" xfId="0" applyNumberFormat="1" applyFont="1" applyFill="1" applyBorder="1" applyAlignment="1">
      <alignment horizontal="center" vertical="center"/>
    </xf>
    <xf numFmtId="166" fontId="3" fillId="14" borderId="16" xfId="0" applyNumberFormat="1" applyFont="1" applyFill="1" applyBorder="1" applyAlignment="1">
      <alignment horizontal="center" vertical="center"/>
    </xf>
    <xf numFmtId="166" fontId="3" fillId="14" borderId="13" xfId="0" applyNumberFormat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4" fontId="9" fillId="2" borderId="16" xfId="0" applyNumberFormat="1" applyFont="1" applyFill="1" applyBorder="1" applyAlignment="1">
      <alignment horizontal="center" wrapText="1"/>
    </xf>
    <xf numFmtId="14" fontId="9" fillId="2" borderId="13" xfId="0" applyNumberFormat="1" applyFont="1" applyFill="1" applyBorder="1" applyAlignment="1">
      <alignment horizontal="center" wrapText="1"/>
    </xf>
    <xf numFmtId="14" fontId="3" fillId="2" borderId="17" xfId="0" applyNumberFormat="1" applyFont="1" applyFill="1" applyBorder="1" applyAlignment="1">
      <alignment horizontal="center"/>
    </xf>
    <xf numFmtId="14" fontId="3" fillId="2" borderId="18" xfId="0" applyNumberFormat="1" applyFont="1" applyFill="1" applyBorder="1" applyAlignment="1">
      <alignment horizontal="center"/>
    </xf>
    <xf numFmtId="165" fontId="2" fillId="8" borderId="1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165" fontId="2" fillId="9" borderId="1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170" fontId="3" fillId="16" borderId="1" xfId="0" applyNumberFormat="1" applyFont="1" applyFill="1" applyBorder="1" applyAlignment="1">
      <alignment horizontal="center"/>
    </xf>
    <xf numFmtId="170" fontId="3" fillId="16" borderId="2" xfId="0" applyNumberFormat="1" applyFont="1" applyFill="1" applyBorder="1" applyAlignment="1">
      <alignment horizontal="center"/>
    </xf>
    <xf numFmtId="165" fontId="2" fillId="17" borderId="1" xfId="0" applyNumberFormat="1" applyFont="1" applyFill="1" applyBorder="1" applyAlignment="1">
      <alignment horizontal="center"/>
    </xf>
    <xf numFmtId="0" fontId="2" fillId="17" borderId="2" xfId="0" applyFont="1" applyFill="1" applyBorder="1" applyAlignment="1">
      <alignment horizontal="center"/>
    </xf>
    <xf numFmtId="0" fontId="35" fillId="0" borderId="17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</cellXfs>
  <cellStyles count="2">
    <cellStyle name="Normal" xfId="0" builtinId="0"/>
    <cellStyle name="Normal 2" xfId="1" xr:uid="{FE07A695-185E-4175-869F-A6F38E4A79AF}"/>
  </cellStyles>
  <dxfs count="0"/>
  <tableStyles count="0" defaultTableStyle="TableStyleMedium2" defaultPivotStyle="PivotStyleLight16"/>
  <colors>
    <mruColors>
      <color rgb="FF008EC0"/>
      <color rgb="FF87CB3D"/>
      <color rgb="FF99CCFF"/>
      <color rgb="FFA568D2"/>
      <color rgb="FF18186C"/>
      <color rgb="FF009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AR" sz="1400" b="1" i="0" u="none" strike="noStrike" kern="1200" spc="0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 sz="1400" b="1" i="0" u="none" strike="noStrike" kern="1200" baseline="0">
                <a:solidFill>
                  <a:srgbClr val="008EC0"/>
                </a:solidFill>
                <a:latin typeface="Calibri"/>
                <a:ea typeface="Calibri"/>
                <a:cs typeface="Calibri"/>
              </a:rPr>
              <a:t>DLC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AR" sz="1400" b="1" i="0" u="none" strike="noStrike" kern="1200" spc="0" baseline="0">
              <a:solidFill>
                <a:srgbClr val="00CCFF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138482.08000000002</c:v>
                </c:pt>
                <c:pt idx="1">
                  <c:v>181855.74000000002</c:v>
                </c:pt>
                <c:pt idx="2">
                  <c:v>150980.16999999998</c:v>
                </c:pt>
                <c:pt idx="3">
                  <c:v>198481.14</c:v>
                </c:pt>
                <c:pt idx="4">
                  <c:v>218044.41999999998</c:v>
                </c:pt>
                <c:pt idx="5">
                  <c:v>241032</c:v>
                </c:pt>
                <c:pt idx="6">
                  <c:v>17329.62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D-490D-BE9C-46F0FC6587B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Gráfico!$C$7:$C$18</c:f>
              <c:numCache>
                <c:formatCode>"$"\ #,##0.00</c:formatCode>
                <c:ptCount val="12"/>
                <c:pt idx="0">
                  <c:v>12242.3</c:v>
                </c:pt>
                <c:pt idx="1">
                  <c:v>11402.779999999999</c:v>
                </c:pt>
                <c:pt idx="2">
                  <c:v>21599.64</c:v>
                </c:pt>
                <c:pt idx="3">
                  <c:v>14023.989999999998</c:v>
                </c:pt>
                <c:pt idx="4">
                  <c:v>15674.369999999999</c:v>
                </c:pt>
                <c:pt idx="5">
                  <c:v>14423.48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D-490D-BE9C-46F0FC6587BE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155354</c:v>
                </c:pt>
                <c:pt idx="1">
                  <c:v>198285</c:v>
                </c:pt>
                <c:pt idx="2">
                  <c:v>156938.15</c:v>
                </c:pt>
                <c:pt idx="3">
                  <c:v>206693</c:v>
                </c:pt>
                <c:pt idx="4">
                  <c:v>228559.32</c:v>
                </c:pt>
                <c:pt idx="5">
                  <c:v>254100</c:v>
                </c:pt>
                <c:pt idx="6">
                  <c:v>202554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4D-490D-BE9C-46F0FC6587B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168711.40729329234</c:v>
                </c:pt>
                <c:pt idx="1">
                  <c:v>163684.92729329236</c:v>
                </c:pt>
                <c:pt idx="2">
                  <c:v>179326.58729329237</c:v>
                </c:pt>
                <c:pt idx="3">
                  <c:v>185138.71729329237</c:v>
                </c:pt>
                <c:pt idx="4">
                  <c:v>190298.18729329234</c:v>
                </c:pt>
                <c:pt idx="5">
                  <c:v>191653.66729329235</c:v>
                </c:pt>
                <c:pt idx="6">
                  <c:v>6429.2872932923492</c:v>
                </c:pt>
                <c:pt idx="7">
                  <c:v>6429.2872932923492</c:v>
                </c:pt>
                <c:pt idx="8">
                  <c:v>6429.2872932923492</c:v>
                </c:pt>
                <c:pt idx="9">
                  <c:v>6429.2872932923492</c:v>
                </c:pt>
                <c:pt idx="10">
                  <c:v>6429.2872932923492</c:v>
                </c:pt>
                <c:pt idx="11">
                  <c:v>6429.2872932923492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4D-490D-BE9C-46F0FC658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785760"/>
        <c:axId val="444783264"/>
      </c:barChart>
      <c:catAx>
        <c:axId val="44478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44783264"/>
        <c:crosses val="autoZero"/>
        <c:auto val="1"/>
        <c:lblAlgn val="ctr"/>
        <c:lblOffset val="100"/>
        <c:noMultiLvlLbl val="0"/>
      </c:catAx>
      <c:valAx>
        <c:axId val="44478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solidFill>
            <a:schemeClr val="accent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44785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19050</xdr:rowOff>
    </xdr:from>
    <xdr:to>
      <xdr:col>2</xdr:col>
      <xdr:colOff>923925</xdr:colOff>
      <xdr:row>4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3AA5C48-C27E-493F-8EEF-172AC0924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19050"/>
          <a:ext cx="5629273" cy="7524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0</xdr:row>
      <xdr:rowOff>28575</xdr:rowOff>
    </xdr:from>
    <xdr:to>
      <xdr:col>1</xdr:col>
      <xdr:colOff>1019175</xdr:colOff>
      <xdr:row>3</xdr:row>
      <xdr:rowOff>190500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8B017747-C266-4647-BE44-FF868FA820E4}"/>
            </a:ext>
          </a:extLst>
        </xdr:cNvPr>
        <xdr:cNvSpPr txBox="1"/>
      </xdr:nvSpPr>
      <xdr:spPr>
        <a:xfrm>
          <a:off x="19050" y="285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1</xdr:col>
      <xdr:colOff>3626540</xdr:colOff>
      <xdr:row>0</xdr:row>
      <xdr:rowOff>152400</xdr:rowOff>
    </xdr:from>
    <xdr:to>
      <xdr:col>2</xdr:col>
      <xdr:colOff>723900</xdr:colOff>
      <xdr:row>3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59EAD0-5A5F-4D8D-83E7-FCB395357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9440" y="152400"/>
          <a:ext cx="1459810" cy="447675"/>
        </a:xfrm>
        <a:prstGeom prst="rect">
          <a:avLst/>
        </a:prstGeom>
      </xdr:spPr>
    </xdr:pic>
    <xdr:clientData/>
  </xdr:twoCellAnchor>
  <xdr:twoCellAnchor>
    <xdr:from>
      <xdr:col>1</xdr:col>
      <xdr:colOff>1171576</xdr:colOff>
      <xdr:row>0</xdr:row>
      <xdr:rowOff>38100</xdr:rowOff>
    </xdr:from>
    <xdr:to>
      <xdr:col>1</xdr:col>
      <xdr:colOff>3228976</xdr:colOff>
      <xdr:row>3</xdr:row>
      <xdr:rowOff>123825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64EFB5DC-ADF9-474D-B1BD-6F023A2C0ED2}"/>
            </a:ext>
          </a:extLst>
        </xdr:cNvPr>
        <xdr:cNvSpPr txBox="1"/>
      </xdr:nvSpPr>
      <xdr:spPr>
        <a:xfrm>
          <a:off x="1514476" y="38100"/>
          <a:ext cx="2057400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</a:rPr>
            <a:t>NAP</a:t>
          </a:r>
        </a:p>
        <a:p>
          <a:pPr marL="0" algn="ctr" rtl="0"/>
          <a:r>
            <a:rPr lang="es" sz="1400" b="1" u="sng">
              <a:solidFill>
                <a:srgbClr val="008EC0"/>
              </a:solidFill>
              <a:latin typeface="Arial Nova" panose="020B0604020202020204" pitchFamily="34" charset="0"/>
            </a:rPr>
            <a:t>BAHIA BLANCA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14</xdr:col>
      <xdr:colOff>28575</xdr:colOff>
      <xdr:row>0</xdr:row>
      <xdr:rowOff>523875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34AB7EAF-4A36-492A-A4AA-5CB9E5EE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0"/>
          <a:ext cx="7877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5</xdr:col>
      <xdr:colOff>9525</xdr:colOff>
      <xdr:row>0</xdr:row>
      <xdr:rowOff>695325</xdr:rowOff>
    </xdr:to>
    <xdr:pic>
      <xdr:nvPicPr>
        <xdr:cNvPr id="10" name="1 Imagen">
          <a:extLst>
            <a:ext uri="{FF2B5EF4-FFF2-40B4-BE49-F238E27FC236}">
              <a16:creationId xmlns:a16="http://schemas.microsoft.com/office/drawing/2014/main" id="{059DD57C-C3A5-494B-82CF-B421F8940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962775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1724026</xdr:colOff>
      <xdr:row>0</xdr:row>
      <xdr:rowOff>0</xdr:rowOff>
    </xdr:from>
    <xdr:to>
      <xdr:col>2</xdr:col>
      <xdr:colOff>323850</xdr:colOff>
      <xdr:row>0</xdr:row>
      <xdr:rowOff>647700</xdr:rowOff>
    </xdr:to>
    <xdr:sp macro="" textlink="">
      <xdr:nvSpPr>
        <xdr:cNvPr id="9" name="Cuadro de texto 1" descr="Balance de situación" title="Título 1">
          <a:extLst>
            <a:ext uri="{FF2B5EF4-FFF2-40B4-BE49-F238E27FC236}">
              <a16:creationId xmlns:a16="http://schemas.microsoft.com/office/drawing/2014/main" id="{4887A714-69CF-493E-8FE0-7B6399F842BE}"/>
            </a:ext>
          </a:extLst>
        </xdr:cNvPr>
        <xdr:cNvSpPr txBox="1"/>
      </xdr:nvSpPr>
      <xdr:spPr bwMode="auto">
        <a:xfrm>
          <a:off x="2552701" y="0"/>
          <a:ext cx="1638299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CAJA</a:t>
          </a:r>
          <a:endParaRPr lang="es" sz="1600" b="0" u="none">
            <a:solidFill>
              <a:srgbClr val="009ED6"/>
            </a:solidFill>
            <a:latin typeface="Arial Nova" panose="020B0504020202020204" pitchFamily="34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  <a:r>
            <a:rPr lang="es" sz="1600" u="sng">
              <a:solidFill>
                <a:srgbClr val="008EC0"/>
              </a:solidFill>
              <a:latin typeface="Arial Nova" panose="020B0504020202020204" pitchFamily="34" charset="0"/>
            </a:rPr>
            <a:t> </a:t>
          </a:r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BHB</a:t>
          </a:r>
          <a:r>
            <a:rPr lang="es" sz="1600" u="sng">
              <a:solidFill>
                <a:srgbClr val="008EC0"/>
              </a:solidFill>
              <a:latin typeface="Arial Nova" panose="020B0504020202020204" pitchFamily="34" charset="0"/>
            </a:rPr>
            <a:t> </a:t>
          </a:r>
        </a:p>
      </xdr:txBody>
    </xdr:sp>
    <xdr:clientData/>
  </xdr:twoCellAnchor>
  <xdr:twoCellAnchor editAs="oneCell">
    <xdr:from>
      <xdr:col>3</xdr:col>
      <xdr:colOff>466725</xdr:colOff>
      <xdr:row>0</xdr:row>
      <xdr:rowOff>32763</xdr:rowOff>
    </xdr:from>
    <xdr:to>
      <xdr:col>4</xdr:col>
      <xdr:colOff>839869</xdr:colOff>
      <xdr:row>0</xdr:row>
      <xdr:rowOff>448057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257D589-8525-4F86-BF84-3F1582476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32763"/>
          <a:ext cx="1354219" cy="415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885916</xdr:colOff>
      <xdr:row>0</xdr:row>
      <xdr:rowOff>685800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3BBAF8B5-DE80-4D9D-9015-0D135BAAB9B9}"/>
            </a:ext>
          </a:extLst>
        </xdr:cNvPr>
        <xdr:cNvSpPr txBox="1"/>
      </xdr:nvSpPr>
      <xdr:spPr bwMode="auto">
        <a:xfrm>
          <a:off x="0" y="0"/>
          <a:ext cx="1714591" cy="6858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  <a:ea typeface="+mn-ea"/>
              <a:cs typeface="+mn-cs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3</xdr:row>
      <xdr:rowOff>219075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B7F09499-204A-4D3E-B310-282FEB9C8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39200" cy="8286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123825</xdr:rowOff>
    </xdr:from>
    <xdr:to>
      <xdr:col>1</xdr:col>
      <xdr:colOff>361950</xdr:colOff>
      <xdr:row>4</xdr:row>
      <xdr:rowOff>9525</xdr:rowOff>
    </xdr:to>
    <xdr:sp macro="" textlink="">
      <xdr:nvSpPr>
        <xdr:cNvPr id="9" name="Cuadro de texto 1" descr="Balance de situación" title="Título 1">
          <a:extLst>
            <a:ext uri="{FF2B5EF4-FFF2-40B4-BE49-F238E27FC236}">
              <a16:creationId xmlns:a16="http://schemas.microsoft.com/office/drawing/2014/main" id="{CB5FE74E-3108-4819-ADE8-16EB5602C23A}"/>
            </a:ext>
          </a:extLst>
        </xdr:cNvPr>
        <xdr:cNvSpPr txBox="1"/>
      </xdr:nvSpPr>
      <xdr:spPr>
        <a:xfrm>
          <a:off x="0" y="12382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3</xdr:col>
      <xdr:colOff>209550</xdr:colOff>
      <xdr:row>0</xdr:row>
      <xdr:rowOff>38100</xdr:rowOff>
    </xdr:from>
    <xdr:to>
      <xdr:col>5</xdr:col>
      <xdr:colOff>561975</xdr:colOff>
      <xdr:row>3</xdr:row>
      <xdr:rowOff>200025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1785FF18-4DD9-4A0C-86F7-D0919AB709BC}"/>
            </a:ext>
          </a:extLst>
        </xdr:cNvPr>
        <xdr:cNvSpPr txBox="1"/>
      </xdr:nvSpPr>
      <xdr:spPr>
        <a:xfrm>
          <a:off x="3152775" y="38100"/>
          <a:ext cx="2314575" cy="7715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  <a:endParaRPr lang="es" sz="1600" b="0" u="none">
            <a:solidFill>
              <a:srgbClr val="008EC0"/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BHB 2022-2023</a:t>
          </a:r>
        </a:p>
      </xdr:txBody>
    </xdr:sp>
    <xdr:clientData/>
  </xdr:twoCellAnchor>
  <xdr:twoCellAnchor editAs="oneCell">
    <xdr:from>
      <xdr:col>7</xdr:col>
      <xdr:colOff>209550</xdr:colOff>
      <xdr:row>1</xdr:row>
      <xdr:rowOff>57150</xdr:rowOff>
    </xdr:from>
    <xdr:to>
      <xdr:col>8</xdr:col>
      <xdr:colOff>688285</xdr:colOff>
      <xdr:row>3</xdr:row>
      <xdr:rowOff>85725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47F4318-2375-44ED-A0C5-3933D3040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247650"/>
          <a:ext cx="1459810" cy="447675"/>
        </a:xfrm>
        <a:prstGeom prst="rect">
          <a:avLst/>
        </a:prstGeom>
      </xdr:spPr>
    </xdr:pic>
    <xdr:clientData/>
  </xdr:twoCellAnchor>
  <xdr:twoCellAnchor>
    <xdr:from>
      <xdr:col>11</xdr:col>
      <xdr:colOff>95250</xdr:colOff>
      <xdr:row>3</xdr:row>
      <xdr:rowOff>90486</xdr:rowOff>
    </xdr:from>
    <xdr:to>
      <xdr:col>18</xdr:col>
      <xdr:colOff>266700</xdr:colOff>
      <xdr:row>17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3F6CDF-D7A0-71CA-6B8D-ADB00FFE3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2763-D898-4542-B83D-CC855C0868D3}">
  <sheetPr>
    <tabColor theme="7" tint="-0.499984740745262"/>
  </sheetPr>
  <dimension ref="A4:U106"/>
  <sheetViews>
    <sheetView tabSelected="1" topLeftCell="A12" zoomScaleNormal="100" workbookViewId="0"/>
  </sheetViews>
  <sheetFormatPr baseColWidth="10" defaultColWidth="11.42578125" defaultRowHeight="15" x14ac:dyDescent="0.25"/>
  <cols>
    <col min="1" max="1" width="5.140625" customWidth="1"/>
    <col min="2" max="2" width="65.42578125" customWidth="1"/>
    <col min="3" max="3" width="14" customWidth="1"/>
    <col min="4" max="4" width="16.28515625" customWidth="1"/>
    <col min="5" max="5" width="13.85546875" customWidth="1"/>
    <col min="6" max="6" width="13.28515625" customWidth="1"/>
    <col min="7" max="8" width="11.7109375" customWidth="1"/>
    <col min="9" max="9" width="12.140625" customWidth="1"/>
    <col min="10" max="12" width="11.7109375" customWidth="1"/>
    <col min="13" max="16" width="11.28515625" customWidth="1"/>
    <col min="17" max="17" width="13.28515625" bestFit="1" customWidth="1"/>
    <col min="18" max="18" width="11.7109375" customWidth="1"/>
    <col min="19" max="19" width="11.7109375" bestFit="1" customWidth="1"/>
    <col min="20" max="20" width="13.28515625" bestFit="1" customWidth="1"/>
    <col min="257" max="257" width="5.140625" customWidth="1"/>
    <col min="258" max="258" width="65.42578125" customWidth="1"/>
    <col min="259" max="259" width="14" customWidth="1"/>
    <col min="260" max="260" width="16.28515625" customWidth="1"/>
    <col min="261" max="261" width="13.85546875" customWidth="1"/>
    <col min="262" max="262" width="13.28515625" customWidth="1"/>
    <col min="263" max="264" width="10.85546875" customWidth="1"/>
    <col min="265" max="265" width="11.28515625" customWidth="1"/>
    <col min="266" max="268" width="11.7109375" customWidth="1"/>
    <col min="269" max="272" width="11.28515625" customWidth="1"/>
    <col min="273" max="273" width="13.28515625" bestFit="1" customWidth="1"/>
    <col min="274" max="274" width="11.7109375" customWidth="1"/>
    <col min="275" max="275" width="11.7109375" bestFit="1" customWidth="1"/>
    <col min="276" max="276" width="13.28515625" bestFit="1" customWidth="1"/>
    <col min="513" max="513" width="5.140625" customWidth="1"/>
    <col min="514" max="514" width="65.42578125" customWidth="1"/>
    <col min="515" max="515" width="14" customWidth="1"/>
    <col min="516" max="516" width="16.28515625" customWidth="1"/>
    <col min="517" max="517" width="13.85546875" customWidth="1"/>
    <col min="518" max="518" width="13.28515625" customWidth="1"/>
    <col min="519" max="520" width="10.85546875" customWidth="1"/>
    <col min="521" max="521" width="11.28515625" customWidth="1"/>
    <col min="522" max="524" width="11.7109375" customWidth="1"/>
    <col min="525" max="528" width="11.28515625" customWidth="1"/>
    <col min="529" max="529" width="13.28515625" bestFit="1" customWidth="1"/>
    <col min="530" max="530" width="11.7109375" customWidth="1"/>
    <col min="531" max="531" width="11.7109375" bestFit="1" customWidth="1"/>
    <col min="532" max="532" width="13.28515625" bestFit="1" customWidth="1"/>
    <col min="769" max="769" width="5.140625" customWidth="1"/>
    <col min="770" max="770" width="65.42578125" customWidth="1"/>
    <col min="771" max="771" width="14" customWidth="1"/>
    <col min="772" max="772" width="16.28515625" customWidth="1"/>
    <col min="773" max="773" width="13.85546875" customWidth="1"/>
    <col min="774" max="774" width="13.28515625" customWidth="1"/>
    <col min="775" max="776" width="10.85546875" customWidth="1"/>
    <col min="777" max="777" width="11.28515625" customWidth="1"/>
    <col min="778" max="780" width="11.7109375" customWidth="1"/>
    <col min="781" max="784" width="11.28515625" customWidth="1"/>
    <col min="785" max="785" width="13.28515625" bestFit="1" customWidth="1"/>
    <col min="786" max="786" width="11.7109375" customWidth="1"/>
    <col min="787" max="787" width="11.7109375" bestFit="1" customWidth="1"/>
    <col min="788" max="788" width="13.28515625" bestFit="1" customWidth="1"/>
    <col min="1025" max="1025" width="5.140625" customWidth="1"/>
    <col min="1026" max="1026" width="65.42578125" customWidth="1"/>
    <col min="1027" max="1027" width="14" customWidth="1"/>
    <col min="1028" max="1028" width="16.28515625" customWidth="1"/>
    <col min="1029" max="1029" width="13.85546875" customWidth="1"/>
    <col min="1030" max="1030" width="13.28515625" customWidth="1"/>
    <col min="1031" max="1032" width="10.85546875" customWidth="1"/>
    <col min="1033" max="1033" width="11.28515625" customWidth="1"/>
    <col min="1034" max="1036" width="11.7109375" customWidth="1"/>
    <col min="1037" max="1040" width="11.28515625" customWidth="1"/>
    <col min="1041" max="1041" width="13.28515625" bestFit="1" customWidth="1"/>
    <col min="1042" max="1042" width="11.7109375" customWidth="1"/>
    <col min="1043" max="1043" width="11.7109375" bestFit="1" customWidth="1"/>
    <col min="1044" max="1044" width="13.28515625" bestFit="1" customWidth="1"/>
    <col min="1281" max="1281" width="5.140625" customWidth="1"/>
    <col min="1282" max="1282" width="65.42578125" customWidth="1"/>
    <col min="1283" max="1283" width="14" customWidth="1"/>
    <col min="1284" max="1284" width="16.28515625" customWidth="1"/>
    <col min="1285" max="1285" width="13.85546875" customWidth="1"/>
    <col min="1286" max="1286" width="13.28515625" customWidth="1"/>
    <col min="1287" max="1288" width="10.85546875" customWidth="1"/>
    <col min="1289" max="1289" width="11.28515625" customWidth="1"/>
    <col min="1290" max="1292" width="11.7109375" customWidth="1"/>
    <col min="1293" max="1296" width="11.28515625" customWidth="1"/>
    <col min="1297" max="1297" width="13.28515625" bestFit="1" customWidth="1"/>
    <col min="1298" max="1298" width="11.7109375" customWidth="1"/>
    <col min="1299" max="1299" width="11.7109375" bestFit="1" customWidth="1"/>
    <col min="1300" max="1300" width="13.28515625" bestFit="1" customWidth="1"/>
    <col min="1537" max="1537" width="5.140625" customWidth="1"/>
    <col min="1538" max="1538" width="65.42578125" customWidth="1"/>
    <col min="1539" max="1539" width="14" customWidth="1"/>
    <col min="1540" max="1540" width="16.28515625" customWidth="1"/>
    <col min="1541" max="1541" width="13.85546875" customWidth="1"/>
    <col min="1542" max="1542" width="13.28515625" customWidth="1"/>
    <col min="1543" max="1544" width="10.85546875" customWidth="1"/>
    <col min="1545" max="1545" width="11.28515625" customWidth="1"/>
    <col min="1546" max="1548" width="11.7109375" customWidth="1"/>
    <col min="1549" max="1552" width="11.28515625" customWidth="1"/>
    <col min="1553" max="1553" width="13.28515625" bestFit="1" customWidth="1"/>
    <col min="1554" max="1554" width="11.7109375" customWidth="1"/>
    <col min="1555" max="1555" width="11.7109375" bestFit="1" customWidth="1"/>
    <col min="1556" max="1556" width="13.28515625" bestFit="1" customWidth="1"/>
    <col min="1793" max="1793" width="5.140625" customWidth="1"/>
    <col min="1794" max="1794" width="65.42578125" customWidth="1"/>
    <col min="1795" max="1795" width="14" customWidth="1"/>
    <col min="1796" max="1796" width="16.28515625" customWidth="1"/>
    <col min="1797" max="1797" width="13.85546875" customWidth="1"/>
    <col min="1798" max="1798" width="13.28515625" customWidth="1"/>
    <col min="1799" max="1800" width="10.85546875" customWidth="1"/>
    <col min="1801" max="1801" width="11.28515625" customWidth="1"/>
    <col min="1802" max="1804" width="11.7109375" customWidth="1"/>
    <col min="1805" max="1808" width="11.28515625" customWidth="1"/>
    <col min="1809" max="1809" width="13.28515625" bestFit="1" customWidth="1"/>
    <col min="1810" max="1810" width="11.7109375" customWidth="1"/>
    <col min="1811" max="1811" width="11.7109375" bestFit="1" customWidth="1"/>
    <col min="1812" max="1812" width="13.28515625" bestFit="1" customWidth="1"/>
    <col min="2049" max="2049" width="5.140625" customWidth="1"/>
    <col min="2050" max="2050" width="65.42578125" customWidth="1"/>
    <col min="2051" max="2051" width="14" customWidth="1"/>
    <col min="2052" max="2052" width="16.28515625" customWidth="1"/>
    <col min="2053" max="2053" width="13.85546875" customWidth="1"/>
    <col min="2054" max="2054" width="13.28515625" customWidth="1"/>
    <col min="2055" max="2056" width="10.85546875" customWidth="1"/>
    <col min="2057" max="2057" width="11.28515625" customWidth="1"/>
    <col min="2058" max="2060" width="11.7109375" customWidth="1"/>
    <col min="2061" max="2064" width="11.28515625" customWidth="1"/>
    <col min="2065" max="2065" width="13.28515625" bestFit="1" customWidth="1"/>
    <col min="2066" max="2066" width="11.7109375" customWidth="1"/>
    <col min="2067" max="2067" width="11.7109375" bestFit="1" customWidth="1"/>
    <col min="2068" max="2068" width="13.28515625" bestFit="1" customWidth="1"/>
    <col min="2305" max="2305" width="5.140625" customWidth="1"/>
    <col min="2306" max="2306" width="65.42578125" customWidth="1"/>
    <col min="2307" max="2307" width="14" customWidth="1"/>
    <col min="2308" max="2308" width="16.28515625" customWidth="1"/>
    <col min="2309" max="2309" width="13.85546875" customWidth="1"/>
    <col min="2310" max="2310" width="13.28515625" customWidth="1"/>
    <col min="2311" max="2312" width="10.85546875" customWidth="1"/>
    <col min="2313" max="2313" width="11.28515625" customWidth="1"/>
    <col min="2314" max="2316" width="11.7109375" customWidth="1"/>
    <col min="2317" max="2320" width="11.28515625" customWidth="1"/>
    <col min="2321" max="2321" width="13.28515625" bestFit="1" customWidth="1"/>
    <col min="2322" max="2322" width="11.7109375" customWidth="1"/>
    <col min="2323" max="2323" width="11.7109375" bestFit="1" customWidth="1"/>
    <col min="2324" max="2324" width="13.28515625" bestFit="1" customWidth="1"/>
    <col min="2561" max="2561" width="5.140625" customWidth="1"/>
    <col min="2562" max="2562" width="65.42578125" customWidth="1"/>
    <col min="2563" max="2563" width="14" customWidth="1"/>
    <col min="2564" max="2564" width="16.28515625" customWidth="1"/>
    <col min="2565" max="2565" width="13.85546875" customWidth="1"/>
    <col min="2566" max="2566" width="13.28515625" customWidth="1"/>
    <col min="2567" max="2568" width="10.85546875" customWidth="1"/>
    <col min="2569" max="2569" width="11.28515625" customWidth="1"/>
    <col min="2570" max="2572" width="11.7109375" customWidth="1"/>
    <col min="2573" max="2576" width="11.28515625" customWidth="1"/>
    <col min="2577" max="2577" width="13.28515625" bestFit="1" customWidth="1"/>
    <col min="2578" max="2578" width="11.7109375" customWidth="1"/>
    <col min="2579" max="2579" width="11.7109375" bestFit="1" customWidth="1"/>
    <col min="2580" max="2580" width="13.28515625" bestFit="1" customWidth="1"/>
    <col min="2817" max="2817" width="5.140625" customWidth="1"/>
    <col min="2818" max="2818" width="65.42578125" customWidth="1"/>
    <col min="2819" max="2819" width="14" customWidth="1"/>
    <col min="2820" max="2820" width="16.28515625" customWidth="1"/>
    <col min="2821" max="2821" width="13.85546875" customWidth="1"/>
    <col min="2822" max="2822" width="13.28515625" customWidth="1"/>
    <col min="2823" max="2824" width="10.85546875" customWidth="1"/>
    <col min="2825" max="2825" width="11.28515625" customWidth="1"/>
    <col min="2826" max="2828" width="11.7109375" customWidth="1"/>
    <col min="2829" max="2832" width="11.28515625" customWidth="1"/>
    <col min="2833" max="2833" width="13.28515625" bestFit="1" customWidth="1"/>
    <col min="2834" max="2834" width="11.7109375" customWidth="1"/>
    <col min="2835" max="2835" width="11.7109375" bestFit="1" customWidth="1"/>
    <col min="2836" max="2836" width="13.28515625" bestFit="1" customWidth="1"/>
    <col min="3073" max="3073" width="5.140625" customWidth="1"/>
    <col min="3074" max="3074" width="65.42578125" customWidth="1"/>
    <col min="3075" max="3075" width="14" customWidth="1"/>
    <col min="3076" max="3076" width="16.28515625" customWidth="1"/>
    <col min="3077" max="3077" width="13.85546875" customWidth="1"/>
    <col min="3078" max="3078" width="13.28515625" customWidth="1"/>
    <col min="3079" max="3080" width="10.85546875" customWidth="1"/>
    <col min="3081" max="3081" width="11.28515625" customWidth="1"/>
    <col min="3082" max="3084" width="11.7109375" customWidth="1"/>
    <col min="3085" max="3088" width="11.28515625" customWidth="1"/>
    <col min="3089" max="3089" width="13.28515625" bestFit="1" customWidth="1"/>
    <col min="3090" max="3090" width="11.7109375" customWidth="1"/>
    <col min="3091" max="3091" width="11.7109375" bestFit="1" customWidth="1"/>
    <col min="3092" max="3092" width="13.28515625" bestFit="1" customWidth="1"/>
    <col min="3329" max="3329" width="5.140625" customWidth="1"/>
    <col min="3330" max="3330" width="65.42578125" customWidth="1"/>
    <col min="3331" max="3331" width="14" customWidth="1"/>
    <col min="3332" max="3332" width="16.28515625" customWidth="1"/>
    <col min="3333" max="3333" width="13.85546875" customWidth="1"/>
    <col min="3334" max="3334" width="13.28515625" customWidth="1"/>
    <col min="3335" max="3336" width="10.85546875" customWidth="1"/>
    <col min="3337" max="3337" width="11.28515625" customWidth="1"/>
    <col min="3338" max="3340" width="11.7109375" customWidth="1"/>
    <col min="3341" max="3344" width="11.28515625" customWidth="1"/>
    <col min="3345" max="3345" width="13.28515625" bestFit="1" customWidth="1"/>
    <col min="3346" max="3346" width="11.7109375" customWidth="1"/>
    <col min="3347" max="3347" width="11.7109375" bestFit="1" customWidth="1"/>
    <col min="3348" max="3348" width="13.28515625" bestFit="1" customWidth="1"/>
    <col min="3585" max="3585" width="5.140625" customWidth="1"/>
    <col min="3586" max="3586" width="65.42578125" customWidth="1"/>
    <col min="3587" max="3587" width="14" customWidth="1"/>
    <col min="3588" max="3588" width="16.28515625" customWidth="1"/>
    <col min="3589" max="3589" width="13.85546875" customWidth="1"/>
    <col min="3590" max="3590" width="13.28515625" customWidth="1"/>
    <col min="3591" max="3592" width="10.85546875" customWidth="1"/>
    <col min="3593" max="3593" width="11.28515625" customWidth="1"/>
    <col min="3594" max="3596" width="11.7109375" customWidth="1"/>
    <col min="3597" max="3600" width="11.28515625" customWidth="1"/>
    <col min="3601" max="3601" width="13.28515625" bestFit="1" customWidth="1"/>
    <col min="3602" max="3602" width="11.7109375" customWidth="1"/>
    <col min="3603" max="3603" width="11.7109375" bestFit="1" customWidth="1"/>
    <col min="3604" max="3604" width="13.28515625" bestFit="1" customWidth="1"/>
    <col min="3841" max="3841" width="5.140625" customWidth="1"/>
    <col min="3842" max="3842" width="65.42578125" customWidth="1"/>
    <col min="3843" max="3843" width="14" customWidth="1"/>
    <col min="3844" max="3844" width="16.28515625" customWidth="1"/>
    <col min="3845" max="3845" width="13.85546875" customWidth="1"/>
    <col min="3846" max="3846" width="13.28515625" customWidth="1"/>
    <col min="3847" max="3848" width="10.85546875" customWidth="1"/>
    <col min="3849" max="3849" width="11.28515625" customWidth="1"/>
    <col min="3850" max="3852" width="11.7109375" customWidth="1"/>
    <col min="3853" max="3856" width="11.28515625" customWidth="1"/>
    <col min="3857" max="3857" width="13.28515625" bestFit="1" customWidth="1"/>
    <col min="3858" max="3858" width="11.7109375" customWidth="1"/>
    <col min="3859" max="3859" width="11.7109375" bestFit="1" customWidth="1"/>
    <col min="3860" max="3860" width="13.28515625" bestFit="1" customWidth="1"/>
    <col min="4097" max="4097" width="5.140625" customWidth="1"/>
    <col min="4098" max="4098" width="65.42578125" customWidth="1"/>
    <col min="4099" max="4099" width="14" customWidth="1"/>
    <col min="4100" max="4100" width="16.28515625" customWidth="1"/>
    <col min="4101" max="4101" width="13.85546875" customWidth="1"/>
    <col min="4102" max="4102" width="13.28515625" customWidth="1"/>
    <col min="4103" max="4104" width="10.85546875" customWidth="1"/>
    <col min="4105" max="4105" width="11.28515625" customWidth="1"/>
    <col min="4106" max="4108" width="11.7109375" customWidth="1"/>
    <col min="4109" max="4112" width="11.28515625" customWidth="1"/>
    <col min="4113" max="4113" width="13.28515625" bestFit="1" customWidth="1"/>
    <col min="4114" max="4114" width="11.7109375" customWidth="1"/>
    <col min="4115" max="4115" width="11.7109375" bestFit="1" customWidth="1"/>
    <col min="4116" max="4116" width="13.28515625" bestFit="1" customWidth="1"/>
    <col min="4353" max="4353" width="5.140625" customWidth="1"/>
    <col min="4354" max="4354" width="65.42578125" customWidth="1"/>
    <col min="4355" max="4355" width="14" customWidth="1"/>
    <col min="4356" max="4356" width="16.28515625" customWidth="1"/>
    <col min="4357" max="4357" width="13.85546875" customWidth="1"/>
    <col min="4358" max="4358" width="13.28515625" customWidth="1"/>
    <col min="4359" max="4360" width="10.85546875" customWidth="1"/>
    <col min="4361" max="4361" width="11.28515625" customWidth="1"/>
    <col min="4362" max="4364" width="11.7109375" customWidth="1"/>
    <col min="4365" max="4368" width="11.28515625" customWidth="1"/>
    <col min="4369" max="4369" width="13.28515625" bestFit="1" customWidth="1"/>
    <col min="4370" max="4370" width="11.7109375" customWidth="1"/>
    <col min="4371" max="4371" width="11.7109375" bestFit="1" customWidth="1"/>
    <col min="4372" max="4372" width="13.28515625" bestFit="1" customWidth="1"/>
    <col min="4609" max="4609" width="5.140625" customWidth="1"/>
    <col min="4610" max="4610" width="65.42578125" customWidth="1"/>
    <col min="4611" max="4611" width="14" customWidth="1"/>
    <col min="4612" max="4612" width="16.28515625" customWidth="1"/>
    <col min="4613" max="4613" width="13.85546875" customWidth="1"/>
    <col min="4614" max="4614" width="13.28515625" customWidth="1"/>
    <col min="4615" max="4616" width="10.85546875" customWidth="1"/>
    <col min="4617" max="4617" width="11.28515625" customWidth="1"/>
    <col min="4618" max="4620" width="11.7109375" customWidth="1"/>
    <col min="4621" max="4624" width="11.28515625" customWidth="1"/>
    <col min="4625" max="4625" width="13.28515625" bestFit="1" customWidth="1"/>
    <col min="4626" max="4626" width="11.7109375" customWidth="1"/>
    <col min="4627" max="4627" width="11.7109375" bestFit="1" customWidth="1"/>
    <col min="4628" max="4628" width="13.28515625" bestFit="1" customWidth="1"/>
    <col min="4865" max="4865" width="5.140625" customWidth="1"/>
    <col min="4866" max="4866" width="65.42578125" customWidth="1"/>
    <col min="4867" max="4867" width="14" customWidth="1"/>
    <col min="4868" max="4868" width="16.28515625" customWidth="1"/>
    <col min="4869" max="4869" width="13.85546875" customWidth="1"/>
    <col min="4870" max="4870" width="13.28515625" customWidth="1"/>
    <col min="4871" max="4872" width="10.85546875" customWidth="1"/>
    <col min="4873" max="4873" width="11.28515625" customWidth="1"/>
    <col min="4874" max="4876" width="11.7109375" customWidth="1"/>
    <col min="4877" max="4880" width="11.28515625" customWidth="1"/>
    <col min="4881" max="4881" width="13.28515625" bestFit="1" customWidth="1"/>
    <col min="4882" max="4882" width="11.7109375" customWidth="1"/>
    <col min="4883" max="4883" width="11.7109375" bestFit="1" customWidth="1"/>
    <col min="4884" max="4884" width="13.28515625" bestFit="1" customWidth="1"/>
    <col min="5121" max="5121" width="5.140625" customWidth="1"/>
    <col min="5122" max="5122" width="65.42578125" customWidth="1"/>
    <col min="5123" max="5123" width="14" customWidth="1"/>
    <col min="5124" max="5124" width="16.28515625" customWidth="1"/>
    <col min="5125" max="5125" width="13.85546875" customWidth="1"/>
    <col min="5126" max="5126" width="13.28515625" customWidth="1"/>
    <col min="5127" max="5128" width="10.85546875" customWidth="1"/>
    <col min="5129" max="5129" width="11.28515625" customWidth="1"/>
    <col min="5130" max="5132" width="11.7109375" customWidth="1"/>
    <col min="5133" max="5136" width="11.28515625" customWidth="1"/>
    <col min="5137" max="5137" width="13.28515625" bestFit="1" customWidth="1"/>
    <col min="5138" max="5138" width="11.7109375" customWidth="1"/>
    <col min="5139" max="5139" width="11.7109375" bestFit="1" customWidth="1"/>
    <col min="5140" max="5140" width="13.28515625" bestFit="1" customWidth="1"/>
    <col min="5377" max="5377" width="5.140625" customWidth="1"/>
    <col min="5378" max="5378" width="65.42578125" customWidth="1"/>
    <col min="5379" max="5379" width="14" customWidth="1"/>
    <col min="5380" max="5380" width="16.28515625" customWidth="1"/>
    <col min="5381" max="5381" width="13.85546875" customWidth="1"/>
    <col min="5382" max="5382" width="13.28515625" customWidth="1"/>
    <col min="5383" max="5384" width="10.85546875" customWidth="1"/>
    <col min="5385" max="5385" width="11.28515625" customWidth="1"/>
    <col min="5386" max="5388" width="11.7109375" customWidth="1"/>
    <col min="5389" max="5392" width="11.28515625" customWidth="1"/>
    <col min="5393" max="5393" width="13.28515625" bestFit="1" customWidth="1"/>
    <col min="5394" max="5394" width="11.7109375" customWidth="1"/>
    <col min="5395" max="5395" width="11.7109375" bestFit="1" customWidth="1"/>
    <col min="5396" max="5396" width="13.28515625" bestFit="1" customWidth="1"/>
    <col min="5633" max="5633" width="5.140625" customWidth="1"/>
    <col min="5634" max="5634" width="65.42578125" customWidth="1"/>
    <col min="5635" max="5635" width="14" customWidth="1"/>
    <col min="5636" max="5636" width="16.28515625" customWidth="1"/>
    <col min="5637" max="5637" width="13.85546875" customWidth="1"/>
    <col min="5638" max="5638" width="13.28515625" customWidth="1"/>
    <col min="5639" max="5640" width="10.85546875" customWidth="1"/>
    <col min="5641" max="5641" width="11.28515625" customWidth="1"/>
    <col min="5642" max="5644" width="11.7109375" customWidth="1"/>
    <col min="5645" max="5648" width="11.28515625" customWidth="1"/>
    <col min="5649" max="5649" width="13.28515625" bestFit="1" customWidth="1"/>
    <col min="5650" max="5650" width="11.7109375" customWidth="1"/>
    <col min="5651" max="5651" width="11.7109375" bestFit="1" customWidth="1"/>
    <col min="5652" max="5652" width="13.28515625" bestFit="1" customWidth="1"/>
    <col min="5889" max="5889" width="5.140625" customWidth="1"/>
    <col min="5890" max="5890" width="65.42578125" customWidth="1"/>
    <col min="5891" max="5891" width="14" customWidth="1"/>
    <col min="5892" max="5892" width="16.28515625" customWidth="1"/>
    <col min="5893" max="5893" width="13.85546875" customWidth="1"/>
    <col min="5894" max="5894" width="13.28515625" customWidth="1"/>
    <col min="5895" max="5896" width="10.85546875" customWidth="1"/>
    <col min="5897" max="5897" width="11.28515625" customWidth="1"/>
    <col min="5898" max="5900" width="11.7109375" customWidth="1"/>
    <col min="5901" max="5904" width="11.28515625" customWidth="1"/>
    <col min="5905" max="5905" width="13.28515625" bestFit="1" customWidth="1"/>
    <col min="5906" max="5906" width="11.7109375" customWidth="1"/>
    <col min="5907" max="5907" width="11.7109375" bestFit="1" customWidth="1"/>
    <col min="5908" max="5908" width="13.28515625" bestFit="1" customWidth="1"/>
    <col min="6145" max="6145" width="5.140625" customWidth="1"/>
    <col min="6146" max="6146" width="65.42578125" customWidth="1"/>
    <col min="6147" max="6147" width="14" customWidth="1"/>
    <col min="6148" max="6148" width="16.28515625" customWidth="1"/>
    <col min="6149" max="6149" width="13.85546875" customWidth="1"/>
    <col min="6150" max="6150" width="13.28515625" customWidth="1"/>
    <col min="6151" max="6152" width="10.85546875" customWidth="1"/>
    <col min="6153" max="6153" width="11.28515625" customWidth="1"/>
    <col min="6154" max="6156" width="11.7109375" customWidth="1"/>
    <col min="6157" max="6160" width="11.28515625" customWidth="1"/>
    <col min="6161" max="6161" width="13.28515625" bestFit="1" customWidth="1"/>
    <col min="6162" max="6162" width="11.7109375" customWidth="1"/>
    <col min="6163" max="6163" width="11.7109375" bestFit="1" customWidth="1"/>
    <col min="6164" max="6164" width="13.28515625" bestFit="1" customWidth="1"/>
    <col min="6401" max="6401" width="5.140625" customWidth="1"/>
    <col min="6402" max="6402" width="65.42578125" customWidth="1"/>
    <col min="6403" max="6403" width="14" customWidth="1"/>
    <col min="6404" max="6404" width="16.28515625" customWidth="1"/>
    <col min="6405" max="6405" width="13.85546875" customWidth="1"/>
    <col min="6406" max="6406" width="13.28515625" customWidth="1"/>
    <col min="6407" max="6408" width="10.85546875" customWidth="1"/>
    <col min="6409" max="6409" width="11.28515625" customWidth="1"/>
    <col min="6410" max="6412" width="11.7109375" customWidth="1"/>
    <col min="6413" max="6416" width="11.28515625" customWidth="1"/>
    <col min="6417" max="6417" width="13.28515625" bestFit="1" customWidth="1"/>
    <col min="6418" max="6418" width="11.7109375" customWidth="1"/>
    <col min="6419" max="6419" width="11.7109375" bestFit="1" customWidth="1"/>
    <col min="6420" max="6420" width="13.28515625" bestFit="1" customWidth="1"/>
    <col min="6657" max="6657" width="5.140625" customWidth="1"/>
    <col min="6658" max="6658" width="65.42578125" customWidth="1"/>
    <col min="6659" max="6659" width="14" customWidth="1"/>
    <col min="6660" max="6660" width="16.28515625" customWidth="1"/>
    <col min="6661" max="6661" width="13.85546875" customWidth="1"/>
    <col min="6662" max="6662" width="13.28515625" customWidth="1"/>
    <col min="6663" max="6664" width="10.85546875" customWidth="1"/>
    <col min="6665" max="6665" width="11.28515625" customWidth="1"/>
    <col min="6666" max="6668" width="11.7109375" customWidth="1"/>
    <col min="6669" max="6672" width="11.28515625" customWidth="1"/>
    <col min="6673" max="6673" width="13.28515625" bestFit="1" customWidth="1"/>
    <col min="6674" max="6674" width="11.7109375" customWidth="1"/>
    <col min="6675" max="6675" width="11.7109375" bestFit="1" customWidth="1"/>
    <col min="6676" max="6676" width="13.28515625" bestFit="1" customWidth="1"/>
    <col min="6913" max="6913" width="5.140625" customWidth="1"/>
    <col min="6914" max="6914" width="65.42578125" customWidth="1"/>
    <col min="6915" max="6915" width="14" customWidth="1"/>
    <col min="6916" max="6916" width="16.28515625" customWidth="1"/>
    <col min="6917" max="6917" width="13.85546875" customWidth="1"/>
    <col min="6918" max="6918" width="13.28515625" customWidth="1"/>
    <col min="6919" max="6920" width="10.85546875" customWidth="1"/>
    <col min="6921" max="6921" width="11.28515625" customWidth="1"/>
    <col min="6922" max="6924" width="11.7109375" customWidth="1"/>
    <col min="6925" max="6928" width="11.28515625" customWidth="1"/>
    <col min="6929" max="6929" width="13.28515625" bestFit="1" customWidth="1"/>
    <col min="6930" max="6930" width="11.7109375" customWidth="1"/>
    <col min="6931" max="6931" width="11.7109375" bestFit="1" customWidth="1"/>
    <col min="6932" max="6932" width="13.28515625" bestFit="1" customWidth="1"/>
    <col min="7169" max="7169" width="5.140625" customWidth="1"/>
    <col min="7170" max="7170" width="65.42578125" customWidth="1"/>
    <col min="7171" max="7171" width="14" customWidth="1"/>
    <col min="7172" max="7172" width="16.28515625" customWidth="1"/>
    <col min="7173" max="7173" width="13.85546875" customWidth="1"/>
    <col min="7174" max="7174" width="13.28515625" customWidth="1"/>
    <col min="7175" max="7176" width="10.85546875" customWidth="1"/>
    <col min="7177" max="7177" width="11.28515625" customWidth="1"/>
    <col min="7178" max="7180" width="11.7109375" customWidth="1"/>
    <col min="7181" max="7184" width="11.28515625" customWidth="1"/>
    <col min="7185" max="7185" width="13.28515625" bestFit="1" customWidth="1"/>
    <col min="7186" max="7186" width="11.7109375" customWidth="1"/>
    <col min="7187" max="7187" width="11.7109375" bestFit="1" customWidth="1"/>
    <col min="7188" max="7188" width="13.28515625" bestFit="1" customWidth="1"/>
    <col min="7425" max="7425" width="5.140625" customWidth="1"/>
    <col min="7426" max="7426" width="65.42578125" customWidth="1"/>
    <col min="7427" max="7427" width="14" customWidth="1"/>
    <col min="7428" max="7428" width="16.28515625" customWidth="1"/>
    <col min="7429" max="7429" width="13.85546875" customWidth="1"/>
    <col min="7430" max="7430" width="13.28515625" customWidth="1"/>
    <col min="7431" max="7432" width="10.85546875" customWidth="1"/>
    <col min="7433" max="7433" width="11.28515625" customWidth="1"/>
    <col min="7434" max="7436" width="11.7109375" customWidth="1"/>
    <col min="7437" max="7440" width="11.28515625" customWidth="1"/>
    <col min="7441" max="7441" width="13.28515625" bestFit="1" customWidth="1"/>
    <col min="7442" max="7442" width="11.7109375" customWidth="1"/>
    <col min="7443" max="7443" width="11.7109375" bestFit="1" customWidth="1"/>
    <col min="7444" max="7444" width="13.28515625" bestFit="1" customWidth="1"/>
    <col min="7681" max="7681" width="5.140625" customWidth="1"/>
    <col min="7682" max="7682" width="65.42578125" customWidth="1"/>
    <col min="7683" max="7683" width="14" customWidth="1"/>
    <col min="7684" max="7684" width="16.28515625" customWidth="1"/>
    <col min="7685" max="7685" width="13.85546875" customWidth="1"/>
    <col min="7686" max="7686" width="13.28515625" customWidth="1"/>
    <col min="7687" max="7688" width="10.85546875" customWidth="1"/>
    <col min="7689" max="7689" width="11.28515625" customWidth="1"/>
    <col min="7690" max="7692" width="11.7109375" customWidth="1"/>
    <col min="7693" max="7696" width="11.28515625" customWidth="1"/>
    <col min="7697" max="7697" width="13.28515625" bestFit="1" customWidth="1"/>
    <col min="7698" max="7698" width="11.7109375" customWidth="1"/>
    <col min="7699" max="7699" width="11.7109375" bestFit="1" customWidth="1"/>
    <col min="7700" max="7700" width="13.28515625" bestFit="1" customWidth="1"/>
    <col min="7937" max="7937" width="5.140625" customWidth="1"/>
    <col min="7938" max="7938" width="65.42578125" customWidth="1"/>
    <col min="7939" max="7939" width="14" customWidth="1"/>
    <col min="7940" max="7940" width="16.28515625" customWidth="1"/>
    <col min="7941" max="7941" width="13.85546875" customWidth="1"/>
    <col min="7942" max="7942" width="13.28515625" customWidth="1"/>
    <col min="7943" max="7944" width="10.85546875" customWidth="1"/>
    <col min="7945" max="7945" width="11.28515625" customWidth="1"/>
    <col min="7946" max="7948" width="11.7109375" customWidth="1"/>
    <col min="7949" max="7952" width="11.28515625" customWidth="1"/>
    <col min="7953" max="7953" width="13.28515625" bestFit="1" customWidth="1"/>
    <col min="7954" max="7954" width="11.7109375" customWidth="1"/>
    <col min="7955" max="7955" width="11.7109375" bestFit="1" customWidth="1"/>
    <col min="7956" max="7956" width="13.28515625" bestFit="1" customWidth="1"/>
    <col min="8193" max="8193" width="5.140625" customWidth="1"/>
    <col min="8194" max="8194" width="65.42578125" customWidth="1"/>
    <col min="8195" max="8195" width="14" customWidth="1"/>
    <col min="8196" max="8196" width="16.28515625" customWidth="1"/>
    <col min="8197" max="8197" width="13.85546875" customWidth="1"/>
    <col min="8198" max="8198" width="13.28515625" customWidth="1"/>
    <col min="8199" max="8200" width="10.85546875" customWidth="1"/>
    <col min="8201" max="8201" width="11.28515625" customWidth="1"/>
    <col min="8202" max="8204" width="11.7109375" customWidth="1"/>
    <col min="8205" max="8208" width="11.28515625" customWidth="1"/>
    <col min="8209" max="8209" width="13.28515625" bestFit="1" customWidth="1"/>
    <col min="8210" max="8210" width="11.7109375" customWidth="1"/>
    <col min="8211" max="8211" width="11.7109375" bestFit="1" customWidth="1"/>
    <col min="8212" max="8212" width="13.28515625" bestFit="1" customWidth="1"/>
    <col min="8449" max="8449" width="5.140625" customWidth="1"/>
    <col min="8450" max="8450" width="65.42578125" customWidth="1"/>
    <col min="8451" max="8451" width="14" customWidth="1"/>
    <col min="8452" max="8452" width="16.28515625" customWidth="1"/>
    <col min="8453" max="8453" width="13.85546875" customWidth="1"/>
    <col min="8454" max="8454" width="13.28515625" customWidth="1"/>
    <col min="8455" max="8456" width="10.85546875" customWidth="1"/>
    <col min="8457" max="8457" width="11.28515625" customWidth="1"/>
    <col min="8458" max="8460" width="11.7109375" customWidth="1"/>
    <col min="8461" max="8464" width="11.28515625" customWidth="1"/>
    <col min="8465" max="8465" width="13.28515625" bestFit="1" customWidth="1"/>
    <col min="8466" max="8466" width="11.7109375" customWidth="1"/>
    <col min="8467" max="8467" width="11.7109375" bestFit="1" customWidth="1"/>
    <col min="8468" max="8468" width="13.28515625" bestFit="1" customWidth="1"/>
    <col min="8705" max="8705" width="5.140625" customWidth="1"/>
    <col min="8706" max="8706" width="65.42578125" customWidth="1"/>
    <col min="8707" max="8707" width="14" customWidth="1"/>
    <col min="8708" max="8708" width="16.28515625" customWidth="1"/>
    <col min="8709" max="8709" width="13.85546875" customWidth="1"/>
    <col min="8710" max="8710" width="13.28515625" customWidth="1"/>
    <col min="8711" max="8712" width="10.85546875" customWidth="1"/>
    <col min="8713" max="8713" width="11.28515625" customWidth="1"/>
    <col min="8714" max="8716" width="11.7109375" customWidth="1"/>
    <col min="8717" max="8720" width="11.28515625" customWidth="1"/>
    <col min="8721" max="8721" width="13.28515625" bestFit="1" customWidth="1"/>
    <col min="8722" max="8722" width="11.7109375" customWidth="1"/>
    <col min="8723" max="8723" width="11.7109375" bestFit="1" customWidth="1"/>
    <col min="8724" max="8724" width="13.28515625" bestFit="1" customWidth="1"/>
    <col min="8961" max="8961" width="5.140625" customWidth="1"/>
    <col min="8962" max="8962" width="65.42578125" customWidth="1"/>
    <col min="8963" max="8963" width="14" customWidth="1"/>
    <col min="8964" max="8964" width="16.28515625" customWidth="1"/>
    <col min="8965" max="8965" width="13.85546875" customWidth="1"/>
    <col min="8966" max="8966" width="13.28515625" customWidth="1"/>
    <col min="8967" max="8968" width="10.85546875" customWidth="1"/>
    <col min="8969" max="8969" width="11.28515625" customWidth="1"/>
    <col min="8970" max="8972" width="11.7109375" customWidth="1"/>
    <col min="8973" max="8976" width="11.28515625" customWidth="1"/>
    <col min="8977" max="8977" width="13.28515625" bestFit="1" customWidth="1"/>
    <col min="8978" max="8978" width="11.7109375" customWidth="1"/>
    <col min="8979" max="8979" width="11.7109375" bestFit="1" customWidth="1"/>
    <col min="8980" max="8980" width="13.28515625" bestFit="1" customWidth="1"/>
    <col min="9217" max="9217" width="5.140625" customWidth="1"/>
    <col min="9218" max="9218" width="65.42578125" customWidth="1"/>
    <col min="9219" max="9219" width="14" customWidth="1"/>
    <col min="9220" max="9220" width="16.28515625" customWidth="1"/>
    <col min="9221" max="9221" width="13.85546875" customWidth="1"/>
    <col min="9222" max="9222" width="13.28515625" customWidth="1"/>
    <col min="9223" max="9224" width="10.85546875" customWidth="1"/>
    <col min="9225" max="9225" width="11.28515625" customWidth="1"/>
    <col min="9226" max="9228" width="11.7109375" customWidth="1"/>
    <col min="9229" max="9232" width="11.28515625" customWidth="1"/>
    <col min="9233" max="9233" width="13.28515625" bestFit="1" customWidth="1"/>
    <col min="9234" max="9234" width="11.7109375" customWidth="1"/>
    <col min="9235" max="9235" width="11.7109375" bestFit="1" customWidth="1"/>
    <col min="9236" max="9236" width="13.28515625" bestFit="1" customWidth="1"/>
    <col min="9473" max="9473" width="5.140625" customWidth="1"/>
    <col min="9474" max="9474" width="65.42578125" customWidth="1"/>
    <col min="9475" max="9475" width="14" customWidth="1"/>
    <col min="9476" max="9476" width="16.28515625" customWidth="1"/>
    <col min="9477" max="9477" width="13.85546875" customWidth="1"/>
    <col min="9478" max="9478" width="13.28515625" customWidth="1"/>
    <col min="9479" max="9480" width="10.85546875" customWidth="1"/>
    <col min="9481" max="9481" width="11.28515625" customWidth="1"/>
    <col min="9482" max="9484" width="11.7109375" customWidth="1"/>
    <col min="9485" max="9488" width="11.28515625" customWidth="1"/>
    <col min="9489" max="9489" width="13.28515625" bestFit="1" customWidth="1"/>
    <col min="9490" max="9490" width="11.7109375" customWidth="1"/>
    <col min="9491" max="9491" width="11.7109375" bestFit="1" customWidth="1"/>
    <col min="9492" max="9492" width="13.28515625" bestFit="1" customWidth="1"/>
    <col min="9729" max="9729" width="5.140625" customWidth="1"/>
    <col min="9730" max="9730" width="65.42578125" customWidth="1"/>
    <col min="9731" max="9731" width="14" customWidth="1"/>
    <col min="9732" max="9732" width="16.28515625" customWidth="1"/>
    <col min="9733" max="9733" width="13.85546875" customWidth="1"/>
    <col min="9734" max="9734" width="13.28515625" customWidth="1"/>
    <col min="9735" max="9736" width="10.85546875" customWidth="1"/>
    <col min="9737" max="9737" width="11.28515625" customWidth="1"/>
    <col min="9738" max="9740" width="11.7109375" customWidth="1"/>
    <col min="9741" max="9744" width="11.28515625" customWidth="1"/>
    <col min="9745" max="9745" width="13.28515625" bestFit="1" customWidth="1"/>
    <col min="9746" max="9746" width="11.7109375" customWidth="1"/>
    <col min="9747" max="9747" width="11.7109375" bestFit="1" customWidth="1"/>
    <col min="9748" max="9748" width="13.28515625" bestFit="1" customWidth="1"/>
    <col min="9985" max="9985" width="5.140625" customWidth="1"/>
    <col min="9986" max="9986" width="65.42578125" customWidth="1"/>
    <col min="9987" max="9987" width="14" customWidth="1"/>
    <col min="9988" max="9988" width="16.28515625" customWidth="1"/>
    <col min="9989" max="9989" width="13.85546875" customWidth="1"/>
    <col min="9990" max="9990" width="13.28515625" customWidth="1"/>
    <col min="9991" max="9992" width="10.85546875" customWidth="1"/>
    <col min="9993" max="9993" width="11.28515625" customWidth="1"/>
    <col min="9994" max="9996" width="11.7109375" customWidth="1"/>
    <col min="9997" max="10000" width="11.28515625" customWidth="1"/>
    <col min="10001" max="10001" width="13.28515625" bestFit="1" customWidth="1"/>
    <col min="10002" max="10002" width="11.7109375" customWidth="1"/>
    <col min="10003" max="10003" width="11.7109375" bestFit="1" customWidth="1"/>
    <col min="10004" max="10004" width="13.28515625" bestFit="1" customWidth="1"/>
    <col min="10241" max="10241" width="5.140625" customWidth="1"/>
    <col min="10242" max="10242" width="65.42578125" customWidth="1"/>
    <col min="10243" max="10243" width="14" customWidth="1"/>
    <col min="10244" max="10244" width="16.28515625" customWidth="1"/>
    <col min="10245" max="10245" width="13.85546875" customWidth="1"/>
    <col min="10246" max="10246" width="13.28515625" customWidth="1"/>
    <col min="10247" max="10248" width="10.85546875" customWidth="1"/>
    <col min="10249" max="10249" width="11.28515625" customWidth="1"/>
    <col min="10250" max="10252" width="11.7109375" customWidth="1"/>
    <col min="10253" max="10256" width="11.28515625" customWidth="1"/>
    <col min="10257" max="10257" width="13.28515625" bestFit="1" customWidth="1"/>
    <col min="10258" max="10258" width="11.7109375" customWidth="1"/>
    <col min="10259" max="10259" width="11.7109375" bestFit="1" customWidth="1"/>
    <col min="10260" max="10260" width="13.28515625" bestFit="1" customWidth="1"/>
    <col min="10497" max="10497" width="5.140625" customWidth="1"/>
    <col min="10498" max="10498" width="65.42578125" customWidth="1"/>
    <col min="10499" max="10499" width="14" customWidth="1"/>
    <col min="10500" max="10500" width="16.28515625" customWidth="1"/>
    <col min="10501" max="10501" width="13.85546875" customWidth="1"/>
    <col min="10502" max="10502" width="13.28515625" customWidth="1"/>
    <col min="10503" max="10504" width="10.85546875" customWidth="1"/>
    <col min="10505" max="10505" width="11.28515625" customWidth="1"/>
    <col min="10506" max="10508" width="11.7109375" customWidth="1"/>
    <col min="10509" max="10512" width="11.28515625" customWidth="1"/>
    <col min="10513" max="10513" width="13.28515625" bestFit="1" customWidth="1"/>
    <col min="10514" max="10514" width="11.7109375" customWidth="1"/>
    <col min="10515" max="10515" width="11.7109375" bestFit="1" customWidth="1"/>
    <col min="10516" max="10516" width="13.28515625" bestFit="1" customWidth="1"/>
    <col min="10753" max="10753" width="5.140625" customWidth="1"/>
    <col min="10754" max="10754" width="65.42578125" customWidth="1"/>
    <col min="10755" max="10755" width="14" customWidth="1"/>
    <col min="10756" max="10756" width="16.28515625" customWidth="1"/>
    <col min="10757" max="10757" width="13.85546875" customWidth="1"/>
    <col min="10758" max="10758" width="13.28515625" customWidth="1"/>
    <col min="10759" max="10760" width="10.85546875" customWidth="1"/>
    <col min="10761" max="10761" width="11.28515625" customWidth="1"/>
    <col min="10762" max="10764" width="11.7109375" customWidth="1"/>
    <col min="10765" max="10768" width="11.28515625" customWidth="1"/>
    <col min="10769" max="10769" width="13.28515625" bestFit="1" customWidth="1"/>
    <col min="10770" max="10770" width="11.7109375" customWidth="1"/>
    <col min="10771" max="10771" width="11.7109375" bestFit="1" customWidth="1"/>
    <col min="10772" max="10772" width="13.28515625" bestFit="1" customWidth="1"/>
    <col min="11009" max="11009" width="5.140625" customWidth="1"/>
    <col min="11010" max="11010" width="65.42578125" customWidth="1"/>
    <col min="11011" max="11011" width="14" customWidth="1"/>
    <col min="11012" max="11012" width="16.28515625" customWidth="1"/>
    <col min="11013" max="11013" width="13.85546875" customWidth="1"/>
    <col min="11014" max="11014" width="13.28515625" customWidth="1"/>
    <col min="11015" max="11016" width="10.85546875" customWidth="1"/>
    <col min="11017" max="11017" width="11.28515625" customWidth="1"/>
    <col min="11018" max="11020" width="11.7109375" customWidth="1"/>
    <col min="11021" max="11024" width="11.28515625" customWidth="1"/>
    <col min="11025" max="11025" width="13.28515625" bestFit="1" customWidth="1"/>
    <col min="11026" max="11026" width="11.7109375" customWidth="1"/>
    <col min="11027" max="11027" width="11.7109375" bestFit="1" customWidth="1"/>
    <col min="11028" max="11028" width="13.28515625" bestFit="1" customWidth="1"/>
    <col min="11265" max="11265" width="5.140625" customWidth="1"/>
    <col min="11266" max="11266" width="65.42578125" customWidth="1"/>
    <col min="11267" max="11267" width="14" customWidth="1"/>
    <col min="11268" max="11268" width="16.28515625" customWidth="1"/>
    <col min="11269" max="11269" width="13.85546875" customWidth="1"/>
    <col min="11270" max="11270" width="13.28515625" customWidth="1"/>
    <col min="11271" max="11272" width="10.85546875" customWidth="1"/>
    <col min="11273" max="11273" width="11.28515625" customWidth="1"/>
    <col min="11274" max="11276" width="11.7109375" customWidth="1"/>
    <col min="11277" max="11280" width="11.28515625" customWidth="1"/>
    <col min="11281" max="11281" width="13.28515625" bestFit="1" customWidth="1"/>
    <col min="11282" max="11282" width="11.7109375" customWidth="1"/>
    <col min="11283" max="11283" width="11.7109375" bestFit="1" customWidth="1"/>
    <col min="11284" max="11284" width="13.28515625" bestFit="1" customWidth="1"/>
    <col min="11521" max="11521" width="5.140625" customWidth="1"/>
    <col min="11522" max="11522" width="65.42578125" customWidth="1"/>
    <col min="11523" max="11523" width="14" customWidth="1"/>
    <col min="11524" max="11524" width="16.28515625" customWidth="1"/>
    <col min="11525" max="11525" width="13.85546875" customWidth="1"/>
    <col min="11526" max="11526" width="13.28515625" customWidth="1"/>
    <col min="11527" max="11528" width="10.85546875" customWidth="1"/>
    <col min="11529" max="11529" width="11.28515625" customWidth="1"/>
    <col min="11530" max="11532" width="11.7109375" customWidth="1"/>
    <col min="11533" max="11536" width="11.28515625" customWidth="1"/>
    <col min="11537" max="11537" width="13.28515625" bestFit="1" customWidth="1"/>
    <col min="11538" max="11538" width="11.7109375" customWidth="1"/>
    <col min="11539" max="11539" width="11.7109375" bestFit="1" customWidth="1"/>
    <col min="11540" max="11540" width="13.28515625" bestFit="1" customWidth="1"/>
    <col min="11777" max="11777" width="5.140625" customWidth="1"/>
    <col min="11778" max="11778" width="65.42578125" customWidth="1"/>
    <col min="11779" max="11779" width="14" customWidth="1"/>
    <col min="11780" max="11780" width="16.28515625" customWidth="1"/>
    <col min="11781" max="11781" width="13.85546875" customWidth="1"/>
    <col min="11782" max="11782" width="13.28515625" customWidth="1"/>
    <col min="11783" max="11784" width="10.85546875" customWidth="1"/>
    <col min="11785" max="11785" width="11.28515625" customWidth="1"/>
    <col min="11786" max="11788" width="11.7109375" customWidth="1"/>
    <col min="11789" max="11792" width="11.28515625" customWidth="1"/>
    <col min="11793" max="11793" width="13.28515625" bestFit="1" customWidth="1"/>
    <col min="11794" max="11794" width="11.7109375" customWidth="1"/>
    <col min="11795" max="11795" width="11.7109375" bestFit="1" customWidth="1"/>
    <col min="11796" max="11796" width="13.28515625" bestFit="1" customWidth="1"/>
    <col min="12033" max="12033" width="5.140625" customWidth="1"/>
    <col min="12034" max="12034" width="65.42578125" customWidth="1"/>
    <col min="12035" max="12035" width="14" customWidth="1"/>
    <col min="12036" max="12036" width="16.28515625" customWidth="1"/>
    <col min="12037" max="12037" width="13.85546875" customWidth="1"/>
    <col min="12038" max="12038" width="13.28515625" customWidth="1"/>
    <col min="12039" max="12040" width="10.85546875" customWidth="1"/>
    <col min="12041" max="12041" width="11.28515625" customWidth="1"/>
    <col min="12042" max="12044" width="11.7109375" customWidth="1"/>
    <col min="12045" max="12048" width="11.28515625" customWidth="1"/>
    <col min="12049" max="12049" width="13.28515625" bestFit="1" customWidth="1"/>
    <col min="12050" max="12050" width="11.7109375" customWidth="1"/>
    <col min="12051" max="12051" width="11.7109375" bestFit="1" customWidth="1"/>
    <col min="12052" max="12052" width="13.28515625" bestFit="1" customWidth="1"/>
    <col min="12289" max="12289" width="5.140625" customWidth="1"/>
    <col min="12290" max="12290" width="65.42578125" customWidth="1"/>
    <col min="12291" max="12291" width="14" customWidth="1"/>
    <col min="12292" max="12292" width="16.28515625" customWidth="1"/>
    <col min="12293" max="12293" width="13.85546875" customWidth="1"/>
    <col min="12294" max="12294" width="13.28515625" customWidth="1"/>
    <col min="12295" max="12296" width="10.85546875" customWidth="1"/>
    <col min="12297" max="12297" width="11.28515625" customWidth="1"/>
    <col min="12298" max="12300" width="11.7109375" customWidth="1"/>
    <col min="12301" max="12304" width="11.28515625" customWidth="1"/>
    <col min="12305" max="12305" width="13.28515625" bestFit="1" customWidth="1"/>
    <col min="12306" max="12306" width="11.7109375" customWidth="1"/>
    <col min="12307" max="12307" width="11.7109375" bestFit="1" customWidth="1"/>
    <col min="12308" max="12308" width="13.28515625" bestFit="1" customWidth="1"/>
    <col min="12545" max="12545" width="5.140625" customWidth="1"/>
    <col min="12546" max="12546" width="65.42578125" customWidth="1"/>
    <col min="12547" max="12547" width="14" customWidth="1"/>
    <col min="12548" max="12548" width="16.28515625" customWidth="1"/>
    <col min="12549" max="12549" width="13.85546875" customWidth="1"/>
    <col min="12550" max="12550" width="13.28515625" customWidth="1"/>
    <col min="12551" max="12552" width="10.85546875" customWidth="1"/>
    <col min="12553" max="12553" width="11.28515625" customWidth="1"/>
    <col min="12554" max="12556" width="11.7109375" customWidth="1"/>
    <col min="12557" max="12560" width="11.28515625" customWidth="1"/>
    <col min="12561" max="12561" width="13.28515625" bestFit="1" customWidth="1"/>
    <col min="12562" max="12562" width="11.7109375" customWidth="1"/>
    <col min="12563" max="12563" width="11.7109375" bestFit="1" customWidth="1"/>
    <col min="12564" max="12564" width="13.28515625" bestFit="1" customWidth="1"/>
    <col min="12801" max="12801" width="5.140625" customWidth="1"/>
    <col min="12802" max="12802" width="65.42578125" customWidth="1"/>
    <col min="12803" max="12803" width="14" customWidth="1"/>
    <col min="12804" max="12804" width="16.28515625" customWidth="1"/>
    <col min="12805" max="12805" width="13.85546875" customWidth="1"/>
    <col min="12806" max="12806" width="13.28515625" customWidth="1"/>
    <col min="12807" max="12808" width="10.85546875" customWidth="1"/>
    <col min="12809" max="12809" width="11.28515625" customWidth="1"/>
    <col min="12810" max="12812" width="11.7109375" customWidth="1"/>
    <col min="12813" max="12816" width="11.28515625" customWidth="1"/>
    <col min="12817" max="12817" width="13.28515625" bestFit="1" customWidth="1"/>
    <col min="12818" max="12818" width="11.7109375" customWidth="1"/>
    <col min="12819" max="12819" width="11.7109375" bestFit="1" customWidth="1"/>
    <col min="12820" max="12820" width="13.28515625" bestFit="1" customWidth="1"/>
    <col min="13057" max="13057" width="5.140625" customWidth="1"/>
    <col min="13058" max="13058" width="65.42578125" customWidth="1"/>
    <col min="13059" max="13059" width="14" customWidth="1"/>
    <col min="13060" max="13060" width="16.28515625" customWidth="1"/>
    <col min="13061" max="13061" width="13.85546875" customWidth="1"/>
    <col min="13062" max="13062" width="13.28515625" customWidth="1"/>
    <col min="13063" max="13064" width="10.85546875" customWidth="1"/>
    <col min="13065" max="13065" width="11.28515625" customWidth="1"/>
    <col min="13066" max="13068" width="11.7109375" customWidth="1"/>
    <col min="13069" max="13072" width="11.28515625" customWidth="1"/>
    <col min="13073" max="13073" width="13.28515625" bestFit="1" customWidth="1"/>
    <col min="13074" max="13074" width="11.7109375" customWidth="1"/>
    <col min="13075" max="13075" width="11.7109375" bestFit="1" customWidth="1"/>
    <col min="13076" max="13076" width="13.28515625" bestFit="1" customWidth="1"/>
    <col min="13313" max="13313" width="5.140625" customWidth="1"/>
    <col min="13314" max="13314" width="65.42578125" customWidth="1"/>
    <col min="13315" max="13315" width="14" customWidth="1"/>
    <col min="13316" max="13316" width="16.28515625" customWidth="1"/>
    <col min="13317" max="13317" width="13.85546875" customWidth="1"/>
    <col min="13318" max="13318" width="13.28515625" customWidth="1"/>
    <col min="13319" max="13320" width="10.85546875" customWidth="1"/>
    <col min="13321" max="13321" width="11.28515625" customWidth="1"/>
    <col min="13322" max="13324" width="11.7109375" customWidth="1"/>
    <col min="13325" max="13328" width="11.28515625" customWidth="1"/>
    <col min="13329" max="13329" width="13.28515625" bestFit="1" customWidth="1"/>
    <col min="13330" max="13330" width="11.7109375" customWidth="1"/>
    <col min="13331" max="13331" width="11.7109375" bestFit="1" customWidth="1"/>
    <col min="13332" max="13332" width="13.28515625" bestFit="1" customWidth="1"/>
    <col min="13569" max="13569" width="5.140625" customWidth="1"/>
    <col min="13570" max="13570" width="65.42578125" customWidth="1"/>
    <col min="13571" max="13571" width="14" customWidth="1"/>
    <col min="13572" max="13572" width="16.28515625" customWidth="1"/>
    <col min="13573" max="13573" width="13.85546875" customWidth="1"/>
    <col min="13574" max="13574" width="13.28515625" customWidth="1"/>
    <col min="13575" max="13576" width="10.85546875" customWidth="1"/>
    <col min="13577" max="13577" width="11.28515625" customWidth="1"/>
    <col min="13578" max="13580" width="11.7109375" customWidth="1"/>
    <col min="13581" max="13584" width="11.28515625" customWidth="1"/>
    <col min="13585" max="13585" width="13.28515625" bestFit="1" customWidth="1"/>
    <col min="13586" max="13586" width="11.7109375" customWidth="1"/>
    <col min="13587" max="13587" width="11.7109375" bestFit="1" customWidth="1"/>
    <col min="13588" max="13588" width="13.28515625" bestFit="1" customWidth="1"/>
    <col min="13825" max="13825" width="5.140625" customWidth="1"/>
    <col min="13826" max="13826" width="65.42578125" customWidth="1"/>
    <col min="13827" max="13827" width="14" customWidth="1"/>
    <col min="13828" max="13828" width="16.28515625" customWidth="1"/>
    <col min="13829" max="13829" width="13.85546875" customWidth="1"/>
    <col min="13830" max="13830" width="13.28515625" customWidth="1"/>
    <col min="13831" max="13832" width="10.85546875" customWidth="1"/>
    <col min="13833" max="13833" width="11.28515625" customWidth="1"/>
    <col min="13834" max="13836" width="11.7109375" customWidth="1"/>
    <col min="13837" max="13840" width="11.28515625" customWidth="1"/>
    <col min="13841" max="13841" width="13.28515625" bestFit="1" customWidth="1"/>
    <col min="13842" max="13842" width="11.7109375" customWidth="1"/>
    <col min="13843" max="13843" width="11.7109375" bestFit="1" customWidth="1"/>
    <col min="13844" max="13844" width="13.28515625" bestFit="1" customWidth="1"/>
    <col min="14081" max="14081" width="5.140625" customWidth="1"/>
    <col min="14082" max="14082" width="65.42578125" customWidth="1"/>
    <col min="14083" max="14083" width="14" customWidth="1"/>
    <col min="14084" max="14084" width="16.28515625" customWidth="1"/>
    <col min="14085" max="14085" width="13.85546875" customWidth="1"/>
    <col min="14086" max="14086" width="13.28515625" customWidth="1"/>
    <col min="14087" max="14088" width="10.85546875" customWidth="1"/>
    <col min="14089" max="14089" width="11.28515625" customWidth="1"/>
    <col min="14090" max="14092" width="11.7109375" customWidth="1"/>
    <col min="14093" max="14096" width="11.28515625" customWidth="1"/>
    <col min="14097" max="14097" width="13.28515625" bestFit="1" customWidth="1"/>
    <col min="14098" max="14098" width="11.7109375" customWidth="1"/>
    <col min="14099" max="14099" width="11.7109375" bestFit="1" customWidth="1"/>
    <col min="14100" max="14100" width="13.28515625" bestFit="1" customWidth="1"/>
    <col min="14337" max="14337" width="5.140625" customWidth="1"/>
    <col min="14338" max="14338" width="65.42578125" customWidth="1"/>
    <col min="14339" max="14339" width="14" customWidth="1"/>
    <col min="14340" max="14340" width="16.28515625" customWidth="1"/>
    <col min="14341" max="14341" width="13.85546875" customWidth="1"/>
    <col min="14342" max="14342" width="13.28515625" customWidth="1"/>
    <col min="14343" max="14344" width="10.85546875" customWidth="1"/>
    <col min="14345" max="14345" width="11.28515625" customWidth="1"/>
    <col min="14346" max="14348" width="11.7109375" customWidth="1"/>
    <col min="14349" max="14352" width="11.28515625" customWidth="1"/>
    <col min="14353" max="14353" width="13.28515625" bestFit="1" customWidth="1"/>
    <col min="14354" max="14354" width="11.7109375" customWidth="1"/>
    <col min="14355" max="14355" width="11.7109375" bestFit="1" customWidth="1"/>
    <col min="14356" max="14356" width="13.28515625" bestFit="1" customWidth="1"/>
    <col min="14593" max="14593" width="5.140625" customWidth="1"/>
    <col min="14594" max="14594" width="65.42578125" customWidth="1"/>
    <col min="14595" max="14595" width="14" customWidth="1"/>
    <col min="14596" max="14596" width="16.28515625" customWidth="1"/>
    <col min="14597" max="14597" width="13.85546875" customWidth="1"/>
    <col min="14598" max="14598" width="13.28515625" customWidth="1"/>
    <col min="14599" max="14600" width="10.85546875" customWidth="1"/>
    <col min="14601" max="14601" width="11.28515625" customWidth="1"/>
    <col min="14602" max="14604" width="11.7109375" customWidth="1"/>
    <col min="14605" max="14608" width="11.28515625" customWidth="1"/>
    <col min="14609" max="14609" width="13.28515625" bestFit="1" customWidth="1"/>
    <col min="14610" max="14610" width="11.7109375" customWidth="1"/>
    <col min="14611" max="14611" width="11.7109375" bestFit="1" customWidth="1"/>
    <col min="14612" max="14612" width="13.28515625" bestFit="1" customWidth="1"/>
    <col min="14849" max="14849" width="5.140625" customWidth="1"/>
    <col min="14850" max="14850" width="65.42578125" customWidth="1"/>
    <col min="14851" max="14851" width="14" customWidth="1"/>
    <col min="14852" max="14852" width="16.28515625" customWidth="1"/>
    <col min="14853" max="14853" width="13.85546875" customWidth="1"/>
    <col min="14854" max="14854" width="13.28515625" customWidth="1"/>
    <col min="14855" max="14856" width="10.85546875" customWidth="1"/>
    <col min="14857" max="14857" width="11.28515625" customWidth="1"/>
    <col min="14858" max="14860" width="11.7109375" customWidth="1"/>
    <col min="14861" max="14864" width="11.28515625" customWidth="1"/>
    <col min="14865" max="14865" width="13.28515625" bestFit="1" customWidth="1"/>
    <col min="14866" max="14866" width="11.7109375" customWidth="1"/>
    <col min="14867" max="14867" width="11.7109375" bestFit="1" customWidth="1"/>
    <col min="14868" max="14868" width="13.28515625" bestFit="1" customWidth="1"/>
    <col min="15105" max="15105" width="5.140625" customWidth="1"/>
    <col min="15106" max="15106" width="65.42578125" customWidth="1"/>
    <col min="15107" max="15107" width="14" customWidth="1"/>
    <col min="15108" max="15108" width="16.28515625" customWidth="1"/>
    <col min="15109" max="15109" width="13.85546875" customWidth="1"/>
    <col min="15110" max="15110" width="13.28515625" customWidth="1"/>
    <col min="15111" max="15112" width="10.85546875" customWidth="1"/>
    <col min="15113" max="15113" width="11.28515625" customWidth="1"/>
    <col min="15114" max="15116" width="11.7109375" customWidth="1"/>
    <col min="15117" max="15120" width="11.28515625" customWidth="1"/>
    <col min="15121" max="15121" width="13.28515625" bestFit="1" customWidth="1"/>
    <col min="15122" max="15122" width="11.7109375" customWidth="1"/>
    <col min="15123" max="15123" width="11.7109375" bestFit="1" customWidth="1"/>
    <col min="15124" max="15124" width="13.28515625" bestFit="1" customWidth="1"/>
    <col min="15361" max="15361" width="5.140625" customWidth="1"/>
    <col min="15362" max="15362" width="65.42578125" customWidth="1"/>
    <col min="15363" max="15363" width="14" customWidth="1"/>
    <col min="15364" max="15364" width="16.28515625" customWidth="1"/>
    <col min="15365" max="15365" width="13.85546875" customWidth="1"/>
    <col min="15366" max="15366" width="13.28515625" customWidth="1"/>
    <col min="15367" max="15368" width="10.85546875" customWidth="1"/>
    <col min="15369" max="15369" width="11.28515625" customWidth="1"/>
    <col min="15370" max="15372" width="11.7109375" customWidth="1"/>
    <col min="15373" max="15376" width="11.28515625" customWidth="1"/>
    <col min="15377" max="15377" width="13.28515625" bestFit="1" customWidth="1"/>
    <col min="15378" max="15378" width="11.7109375" customWidth="1"/>
    <col min="15379" max="15379" width="11.7109375" bestFit="1" customWidth="1"/>
    <col min="15380" max="15380" width="13.28515625" bestFit="1" customWidth="1"/>
    <col min="15617" max="15617" width="5.140625" customWidth="1"/>
    <col min="15618" max="15618" width="65.42578125" customWidth="1"/>
    <col min="15619" max="15619" width="14" customWidth="1"/>
    <col min="15620" max="15620" width="16.28515625" customWidth="1"/>
    <col min="15621" max="15621" width="13.85546875" customWidth="1"/>
    <col min="15622" max="15622" width="13.28515625" customWidth="1"/>
    <col min="15623" max="15624" width="10.85546875" customWidth="1"/>
    <col min="15625" max="15625" width="11.28515625" customWidth="1"/>
    <col min="15626" max="15628" width="11.7109375" customWidth="1"/>
    <col min="15629" max="15632" width="11.28515625" customWidth="1"/>
    <col min="15633" max="15633" width="13.28515625" bestFit="1" customWidth="1"/>
    <col min="15634" max="15634" width="11.7109375" customWidth="1"/>
    <col min="15635" max="15635" width="11.7109375" bestFit="1" customWidth="1"/>
    <col min="15636" max="15636" width="13.28515625" bestFit="1" customWidth="1"/>
    <col min="15873" max="15873" width="5.140625" customWidth="1"/>
    <col min="15874" max="15874" width="65.42578125" customWidth="1"/>
    <col min="15875" max="15875" width="14" customWidth="1"/>
    <col min="15876" max="15876" width="16.28515625" customWidth="1"/>
    <col min="15877" max="15877" width="13.85546875" customWidth="1"/>
    <col min="15878" max="15878" width="13.28515625" customWidth="1"/>
    <col min="15879" max="15880" width="10.85546875" customWidth="1"/>
    <col min="15881" max="15881" width="11.28515625" customWidth="1"/>
    <col min="15882" max="15884" width="11.7109375" customWidth="1"/>
    <col min="15885" max="15888" width="11.28515625" customWidth="1"/>
    <col min="15889" max="15889" width="13.28515625" bestFit="1" customWidth="1"/>
    <col min="15890" max="15890" width="11.7109375" customWidth="1"/>
    <col min="15891" max="15891" width="11.7109375" bestFit="1" customWidth="1"/>
    <col min="15892" max="15892" width="13.28515625" bestFit="1" customWidth="1"/>
    <col min="16129" max="16129" width="5.140625" customWidth="1"/>
    <col min="16130" max="16130" width="65.42578125" customWidth="1"/>
    <col min="16131" max="16131" width="14" customWidth="1"/>
    <col min="16132" max="16132" width="16.28515625" customWidth="1"/>
    <col min="16133" max="16133" width="13.85546875" customWidth="1"/>
    <col min="16134" max="16134" width="13.28515625" customWidth="1"/>
    <col min="16135" max="16136" width="10.85546875" customWidth="1"/>
    <col min="16137" max="16137" width="11.28515625" customWidth="1"/>
    <col min="16138" max="16140" width="11.7109375" customWidth="1"/>
    <col min="16141" max="16144" width="11.28515625" customWidth="1"/>
    <col min="16145" max="16145" width="13.28515625" bestFit="1" customWidth="1"/>
    <col min="16146" max="16146" width="11.7109375" customWidth="1"/>
    <col min="16147" max="16147" width="11.7109375" bestFit="1" customWidth="1"/>
    <col min="16148" max="16148" width="13.28515625" bestFit="1" customWidth="1"/>
  </cols>
  <sheetData>
    <row r="4" spans="1:9" ht="15.75" thickBot="1" x14ac:dyDescent="0.3"/>
    <row r="5" spans="1:9" ht="20.25" customHeight="1" thickBot="1" x14ac:dyDescent="0.3">
      <c r="A5" s="278" t="s">
        <v>0</v>
      </c>
      <c r="B5" s="279"/>
      <c r="C5" s="1" t="s">
        <v>1</v>
      </c>
      <c r="E5" s="2"/>
    </row>
    <row r="6" spans="1:9" ht="15.75" x14ac:dyDescent="0.3">
      <c r="A6" s="3">
        <v>1</v>
      </c>
      <c r="B6" s="4" t="s">
        <v>2</v>
      </c>
      <c r="C6" s="5">
        <f>Q67-SUM(C31:P31)</f>
        <v>0</v>
      </c>
      <c r="D6" t="s">
        <v>3</v>
      </c>
      <c r="E6" s="6" t="s">
        <v>4</v>
      </c>
      <c r="F6" s="7"/>
      <c r="I6" s="8"/>
    </row>
    <row r="7" spans="1:9" ht="15.75" x14ac:dyDescent="0.3">
      <c r="A7" s="9">
        <v>2</v>
      </c>
      <c r="B7" s="10" t="s">
        <v>5</v>
      </c>
      <c r="C7" s="11">
        <f>Q69-SUM(C32:P32)</f>
        <v>-29098.079999999994</v>
      </c>
      <c r="E7" s="6" t="s">
        <v>4</v>
      </c>
      <c r="F7" s="7"/>
      <c r="I7" s="8"/>
    </row>
    <row r="8" spans="1:9" ht="15.75" x14ac:dyDescent="0.3">
      <c r="A8" s="9">
        <v>3</v>
      </c>
      <c r="B8" s="12" t="s">
        <v>6</v>
      </c>
      <c r="C8" s="11">
        <f>Q71-SUM(C33:P33)</f>
        <v>0</v>
      </c>
      <c r="E8" s="13"/>
      <c r="F8" s="14"/>
      <c r="I8" s="8"/>
    </row>
    <row r="9" spans="1:9" ht="15.75" x14ac:dyDescent="0.3">
      <c r="A9" s="9">
        <v>4</v>
      </c>
      <c r="B9" s="15" t="s">
        <v>7</v>
      </c>
      <c r="C9" s="11">
        <f>Q73-SUM(C34:P34)</f>
        <v>0</v>
      </c>
      <c r="E9" s="16"/>
      <c r="F9" s="7"/>
      <c r="I9" s="8"/>
    </row>
    <row r="10" spans="1:9" ht="15.75" x14ac:dyDescent="0.3">
      <c r="A10" s="9">
        <v>5</v>
      </c>
      <c r="B10" s="17" t="s">
        <v>8</v>
      </c>
      <c r="C10" s="11">
        <f>Q75-SUM(C35:P35)</f>
        <v>-5081.9999999999964</v>
      </c>
      <c r="E10" s="6" t="s">
        <v>4</v>
      </c>
      <c r="F10" s="7"/>
      <c r="I10" s="8"/>
    </row>
    <row r="11" spans="1:9" ht="15.75" x14ac:dyDescent="0.3">
      <c r="A11" s="9">
        <v>6</v>
      </c>
      <c r="B11" s="18" t="s">
        <v>9</v>
      </c>
      <c r="C11" s="11">
        <f>Q77-SUM(C36:P36)</f>
        <v>0</v>
      </c>
      <c r="E11" s="6" t="s">
        <v>4</v>
      </c>
      <c r="I11" s="8"/>
    </row>
    <row r="12" spans="1:9" ht="15.75" x14ac:dyDescent="0.3">
      <c r="A12" s="9">
        <v>7</v>
      </c>
      <c r="B12" s="17" t="s">
        <v>10</v>
      </c>
      <c r="C12" s="11">
        <f>Q79-SUM(C37:P37)</f>
        <v>0</v>
      </c>
      <c r="E12" s="13"/>
      <c r="F12" s="7"/>
      <c r="I12" s="8"/>
    </row>
    <row r="13" spans="1:9" ht="15.75" x14ac:dyDescent="0.3">
      <c r="A13" s="9">
        <v>8</v>
      </c>
      <c r="B13" s="17" t="s">
        <v>11</v>
      </c>
      <c r="C13" s="11">
        <f>Q81-SUM(C38:P38)</f>
        <v>-16947.259999999995</v>
      </c>
      <c r="E13" s="13"/>
      <c r="F13" s="7"/>
      <c r="I13" s="8"/>
    </row>
    <row r="14" spans="1:9" ht="15.75" x14ac:dyDescent="0.3">
      <c r="A14" s="9">
        <v>9</v>
      </c>
      <c r="B14" s="10" t="s">
        <v>12</v>
      </c>
      <c r="C14" s="11">
        <f>Q83-SUM(C39:P39)</f>
        <v>0</v>
      </c>
      <c r="E14" s="6" t="s">
        <v>4</v>
      </c>
      <c r="F14" s="7"/>
      <c r="I14" s="8"/>
    </row>
    <row r="15" spans="1:9" ht="15.75" x14ac:dyDescent="0.3">
      <c r="A15" s="9">
        <v>10</v>
      </c>
      <c r="B15" s="17" t="s">
        <v>13</v>
      </c>
      <c r="C15" s="11">
        <f>Q85-SUM(C40:P40)</f>
        <v>0</v>
      </c>
      <c r="E15" s="6"/>
      <c r="F15" s="19"/>
      <c r="I15" s="8"/>
    </row>
    <row r="16" spans="1:9" ht="15.75" x14ac:dyDescent="0.3">
      <c r="A16" s="9">
        <v>11</v>
      </c>
      <c r="B16" s="10" t="s">
        <v>14</v>
      </c>
      <c r="C16" s="11">
        <f>Q87-SUM(C41:P41)</f>
        <v>0</v>
      </c>
      <c r="D16" s="14" t="s">
        <v>3</v>
      </c>
      <c r="E16" s="6"/>
      <c r="F16" s="19"/>
      <c r="I16" s="8"/>
    </row>
    <row r="17" spans="1:16" ht="15.75" x14ac:dyDescent="0.3">
      <c r="A17" s="9">
        <v>12</v>
      </c>
      <c r="B17" s="10" t="s">
        <v>15</v>
      </c>
      <c r="C17" s="11">
        <f>Q89-SUM(C42:P42)</f>
        <v>0</v>
      </c>
      <c r="D17" s="14" t="s">
        <v>3</v>
      </c>
      <c r="E17" s="13"/>
      <c r="F17" s="20"/>
      <c r="I17" s="8"/>
    </row>
    <row r="18" spans="1:16" ht="15.75" x14ac:dyDescent="0.3">
      <c r="A18" s="9">
        <v>13</v>
      </c>
      <c r="B18" s="10"/>
      <c r="C18" s="11">
        <f>Q91-SUM(C43:P43)</f>
        <v>0</v>
      </c>
      <c r="E18" s="13"/>
      <c r="F18" s="7"/>
      <c r="I18" s="8"/>
    </row>
    <row r="19" spans="1:16" ht="15.75" x14ac:dyDescent="0.3">
      <c r="A19" s="9">
        <v>14</v>
      </c>
      <c r="B19" s="10"/>
      <c r="C19" s="11">
        <f>Q93-SUM(C44:P44)</f>
        <v>0</v>
      </c>
      <c r="E19" s="13"/>
      <c r="I19" s="8"/>
    </row>
    <row r="20" spans="1:16" ht="15.75" x14ac:dyDescent="0.3">
      <c r="A20" s="9">
        <v>15</v>
      </c>
      <c r="B20" s="10"/>
      <c r="C20" s="11">
        <f>Q95-SUM(C45:P45)</f>
        <v>0</v>
      </c>
      <c r="E20" s="13"/>
      <c r="I20" s="8"/>
    </row>
    <row r="21" spans="1:16" ht="15.75" x14ac:dyDescent="0.3">
      <c r="A21" s="9">
        <v>16</v>
      </c>
      <c r="B21" s="10"/>
      <c r="C21" s="11">
        <f>Q97-SUM(C46:P46)</f>
        <v>0</v>
      </c>
      <c r="D21" s="14"/>
      <c r="E21" s="13"/>
      <c r="F21" s="7"/>
      <c r="I21" s="8"/>
    </row>
    <row r="22" spans="1:16" ht="15.75" x14ac:dyDescent="0.3">
      <c r="A22" s="9"/>
      <c r="B22" s="10"/>
      <c r="C22" s="11">
        <f>Q99-SUM(C47:P47)</f>
        <v>0</v>
      </c>
      <c r="D22" s="14"/>
      <c r="E22" s="13"/>
      <c r="F22" s="7"/>
      <c r="I22" s="8"/>
    </row>
    <row r="23" spans="1:16" ht="15.75" x14ac:dyDescent="0.3">
      <c r="A23" s="217">
        <v>1</v>
      </c>
      <c r="B23" s="218" t="s">
        <v>16</v>
      </c>
      <c r="C23" s="219">
        <f>Q101-SUM(C48:P48)</f>
        <v>0</v>
      </c>
      <c r="D23" s="14"/>
      <c r="E23" s="13"/>
      <c r="F23" s="7"/>
      <c r="I23" s="8"/>
    </row>
    <row r="24" spans="1:16" ht="15.75" x14ac:dyDescent="0.3">
      <c r="A24" s="217">
        <v>2</v>
      </c>
      <c r="B24" s="218" t="s">
        <v>17</v>
      </c>
      <c r="C24" s="219">
        <f>Q103-SUM(C49:P49)</f>
        <v>0</v>
      </c>
      <c r="D24" s="14"/>
      <c r="E24" s="13"/>
      <c r="F24" s="7"/>
      <c r="I24" s="8"/>
    </row>
    <row r="25" spans="1:16" ht="15.75" thickBot="1" x14ac:dyDescent="0.3">
      <c r="A25" s="220"/>
      <c r="B25" s="221"/>
      <c r="C25" s="222"/>
    </row>
    <row r="26" spans="1:16" ht="15.75" thickBot="1" x14ac:dyDescent="0.3">
      <c r="B26" s="21" t="s">
        <v>18</v>
      </c>
      <c r="C26" s="240">
        <f>SUM(C6:C25)</f>
        <v>-51127.339999999982</v>
      </c>
    </row>
    <row r="27" spans="1:16" x14ac:dyDescent="0.25">
      <c r="C27" s="202"/>
      <c r="D27" s="22">
        <f>C26+C27</f>
        <v>-51127.339999999982</v>
      </c>
    </row>
    <row r="28" spans="1:16" ht="15.75" thickBot="1" x14ac:dyDescent="0.3"/>
    <row r="29" spans="1:16" x14ac:dyDescent="0.25">
      <c r="A29" s="280" t="s">
        <v>19</v>
      </c>
      <c r="B29" s="281"/>
      <c r="C29" s="282" t="s">
        <v>82</v>
      </c>
      <c r="D29" s="23">
        <v>44754</v>
      </c>
      <c r="E29" s="23">
        <v>44781</v>
      </c>
      <c r="F29" s="23">
        <v>44816</v>
      </c>
      <c r="G29" s="23">
        <v>44846</v>
      </c>
      <c r="H29" s="23">
        <v>44876</v>
      </c>
      <c r="I29" s="23">
        <v>44907</v>
      </c>
      <c r="J29" s="23">
        <v>44936</v>
      </c>
      <c r="K29" s="23"/>
      <c r="L29" s="23"/>
      <c r="M29" s="23"/>
      <c r="N29" s="23"/>
      <c r="O29" s="23"/>
      <c r="P29" s="23"/>
    </row>
    <row r="30" spans="1:16" ht="15.75" thickBot="1" x14ac:dyDescent="0.3">
      <c r="A30" s="284" t="s">
        <v>20</v>
      </c>
      <c r="B30" s="285"/>
      <c r="C30" s="283" t="s">
        <v>21</v>
      </c>
      <c r="D30" s="24" t="s">
        <v>22</v>
      </c>
      <c r="E30" s="24" t="s">
        <v>22</v>
      </c>
      <c r="F30" s="24" t="s">
        <v>22</v>
      </c>
      <c r="G30" s="24" t="s">
        <v>22</v>
      </c>
      <c r="H30" s="24" t="s">
        <v>22</v>
      </c>
      <c r="I30" s="24" t="s">
        <v>22</v>
      </c>
      <c r="J30" s="24" t="s">
        <v>22</v>
      </c>
      <c r="K30" s="24" t="s">
        <v>22</v>
      </c>
      <c r="L30" s="24" t="s">
        <v>22</v>
      </c>
      <c r="M30" s="24" t="s">
        <v>22</v>
      </c>
      <c r="N30" s="24" t="s">
        <v>22</v>
      </c>
      <c r="O30" s="24" t="s">
        <v>22</v>
      </c>
      <c r="P30" s="24" t="s">
        <v>22</v>
      </c>
    </row>
    <row r="31" spans="1:16" x14ac:dyDescent="0.25">
      <c r="A31" s="25">
        <v>1</v>
      </c>
      <c r="B31" s="26" t="s">
        <v>2</v>
      </c>
      <c r="C31" s="7"/>
      <c r="D31" s="7">
        <v>97840.6</v>
      </c>
      <c r="E31" s="7">
        <v>124817.55</v>
      </c>
      <c r="F31" s="7">
        <v>101851.75</v>
      </c>
      <c r="G31" s="7">
        <v>133705</v>
      </c>
      <c r="H31" s="7">
        <v>150064.20000000001</v>
      </c>
      <c r="I31" s="7">
        <v>165165</v>
      </c>
      <c r="J31" s="7"/>
      <c r="K31" s="7"/>
      <c r="L31" s="7"/>
      <c r="M31" s="7"/>
      <c r="N31" s="7"/>
      <c r="O31" s="7"/>
      <c r="P31" s="7"/>
    </row>
    <row r="32" spans="1:16" x14ac:dyDescent="0.25">
      <c r="A32" s="247">
        <v>2</v>
      </c>
      <c r="B32" s="248" t="s">
        <v>5</v>
      </c>
      <c r="C32" s="249"/>
      <c r="D32" s="250">
        <v>9031.44</v>
      </c>
      <c r="E32" s="250">
        <v>11521.619999999999</v>
      </c>
      <c r="F32" s="250">
        <v>9401.7000000000007</v>
      </c>
      <c r="G32" s="250">
        <v>12342</v>
      </c>
      <c r="H32" s="250">
        <v>13852.08</v>
      </c>
      <c r="I32" s="250">
        <v>15246</v>
      </c>
      <c r="J32" s="250"/>
      <c r="K32" s="250"/>
      <c r="L32" s="250"/>
      <c r="M32" s="250"/>
      <c r="N32" s="250"/>
      <c r="O32" s="250"/>
      <c r="P32" s="250"/>
    </row>
    <row r="33" spans="1:16" x14ac:dyDescent="0.25">
      <c r="A33" s="6">
        <v>3</v>
      </c>
      <c r="B33" s="27" t="s">
        <v>6</v>
      </c>
      <c r="C33" s="28"/>
      <c r="D33" s="7">
        <v>3010.48</v>
      </c>
      <c r="E33" s="7">
        <v>3840.54</v>
      </c>
      <c r="F33" s="7">
        <v>3133.9</v>
      </c>
      <c r="G33" s="7">
        <v>4114</v>
      </c>
      <c r="H33" s="7">
        <v>4617.3599999999997</v>
      </c>
      <c r="I33" s="7">
        <v>5082</v>
      </c>
      <c r="J33" s="7"/>
      <c r="K33" s="7"/>
      <c r="L33" s="7"/>
      <c r="M33" s="7"/>
      <c r="N33" s="7"/>
      <c r="O33" s="7"/>
      <c r="P33" s="7"/>
    </row>
    <row r="34" spans="1:16" x14ac:dyDescent="0.25">
      <c r="A34" s="247">
        <v>4</v>
      </c>
      <c r="B34" s="248" t="s">
        <v>7</v>
      </c>
      <c r="C34" s="249"/>
      <c r="D34" s="250">
        <v>3010.48</v>
      </c>
      <c r="E34" s="250">
        <v>3840.54</v>
      </c>
      <c r="F34" s="250">
        <v>3133.9</v>
      </c>
      <c r="G34" s="250">
        <v>4114</v>
      </c>
      <c r="H34" s="250">
        <v>4617.3599999999997</v>
      </c>
      <c r="I34" s="250">
        <v>5082</v>
      </c>
      <c r="J34" s="250"/>
      <c r="K34" s="250"/>
      <c r="L34" s="250"/>
      <c r="M34" s="250"/>
      <c r="N34" s="250"/>
      <c r="O34" s="250"/>
      <c r="P34" s="250"/>
    </row>
    <row r="35" spans="1:16" x14ac:dyDescent="0.25">
      <c r="A35" s="6">
        <v>5</v>
      </c>
      <c r="B35" s="29" t="s">
        <v>8</v>
      </c>
      <c r="C35" s="28"/>
      <c r="D35" s="7">
        <v>3010.48</v>
      </c>
      <c r="E35" s="7">
        <v>3840.54</v>
      </c>
      <c r="F35" s="7">
        <v>3133.9</v>
      </c>
      <c r="G35" s="7">
        <v>4114</v>
      </c>
      <c r="H35" s="7">
        <v>4617.3599999999997</v>
      </c>
      <c r="I35" s="7">
        <v>5082</v>
      </c>
      <c r="J35" s="7"/>
      <c r="K35" s="7"/>
      <c r="L35" s="7"/>
      <c r="M35" s="7"/>
      <c r="N35" s="7"/>
      <c r="O35" s="7"/>
      <c r="P35" s="7"/>
    </row>
    <row r="36" spans="1:16" x14ac:dyDescent="0.25">
      <c r="A36" s="247">
        <v>6</v>
      </c>
      <c r="B36" s="248" t="s">
        <v>9</v>
      </c>
      <c r="C36" s="249"/>
      <c r="D36" s="250">
        <v>7526.2</v>
      </c>
      <c r="E36" s="250">
        <v>9601.35</v>
      </c>
      <c r="F36" s="250">
        <v>3133.9</v>
      </c>
      <c r="G36" s="250">
        <v>4114</v>
      </c>
      <c r="H36" s="250">
        <v>9234.7199999999993</v>
      </c>
      <c r="I36" s="250">
        <v>12705</v>
      </c>
      <c r="J36" s="250">
        <v>9902.64</v>
      </c>
      <c r="K36" s="250"/>
      <c r="L36" s="250"/>
      <c r="M36" s="250"/>
      <c r="N36" s="250"/>
      <c r="O36" s="250"/>
      <c r="P36" s="250"/>
    </row>
    <row r="37" spans="1:16" x14ac:dyDescent="0.25">
      <c r="A37" s="6">
        <v>7</v>
      </c>
      <c r="B37" s="27" t="s">
        <v>10</v>
      </c>
      <c r="C37" s="28"/>
      <c r="D37" s="7">
        <v>13547.16</v>
      </c>
      <c r="E37" s="7">
        <v>17282.43</v>
      </c>
      <c r="F37" s="7">
        <v>14102.55</v>
      </c>
      <c r="G37" s="7">
        <v>18513</v>
      </c>
      <c r="H37" s="7">
        <v>20778.12</v>
      </c>
      <c r="I37" s="7">
        <v>22869</v>
      </c>
      <c r="J37" s="7"/>
      <c r="K37" s="7"/>
      <c r="L37" s="7"/>
      <c r="M37" s="7"/>
      <c r="N37" s="7"/>
      <c r="O37" s="7"/>
      <c r="P37" s="7"/>
    </row>
    <row r="38" spans="1:16" x14ac:dyDescent="0.25">
      <c r="A38" s="247">
        <v>8</v>
      </c>
      <c r="B38" s="248" t="s">
        <v>11</v>
      </c>
      <c r="C38" s="249">
        <v>3269.42</v>
      </c>
      <c r="D38" s="250">
        <v>3010.48</v>
      </c>
      <c r="E38" s="250">
        <v>3840.54</v>
      </c>
      <c r="F38" s="250">
        <v>3133.9</v>
      </c>
      <c r="G38" s="250">
        <v>4114</v>
      </c>
      <c r="H38" s="250">
        <v>4617.3599999999997</v>
      </c>
      <c r="I38" s="250">
        <v>5082</v>
      </c>
      <c r="J38" s="250"/>
      <c r="K38" s="250"/>
      <c r="L38" s="250"/>
      <c r="M38" s="250"/>
      <c r="N38" s="250"/>
      <c r="O38" s="250"/>
      <c r="P38" s="250"/>
    </row>
    <row r="39" spans="1:16" x14ac:dyDescent="0.25">
      <c r="A39" s="6">
        <v>9</v>
      </c>
      <c r="B39" s="29" t="s">
        <v>12</v>
      </c>
      <c r="C39" s="28"/>
      <c r="D39" s="7">
        <v>4515.72</v>
      </c>
      <c r="E39" s="7">
        <v>5760.8099999999995</v>
      </c>
      <c r="F39" s="7">
        <v>4700.8500000000004</v>
      </c>
      <c r="G39" s="7">
        <v>6171</v>
      </c>
      <c r="H39" s="7">
        <v>6926.04</v>
      </c>
      <c r="I39" s="7">
        <v>7623</v>
      </c>
      <c r="J39" s="7">
        <v>7426.98</v>
      </c>
      <c r="K39" s="7"/>
      <c r="L39" s="7"/>
      <c r="M39" s="7"/>
      <c r="N39" s="7"/>
      <c r="O39" s="7"/>
      <c r="P39" s="7"/>
    </row>
    <row r="40" spans="1:16" x14ac:dyDescent="0.25">
      <c r="A40" s="247">
        <v>10</v>
      </c>
      <c r="B40" s="248" t="s">
        <v>13</v>
      </c>
      <c r="C40" s="249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</row>
    <row r="41" spans="1:16" x14ac:dyDescent="0.25">
      <c r="A41" s="6">
        <v>11</v>
      </c>
      <c r="B41" s="27" t="s">
        <v>14</v>
      </c>
      <c r="C41" s="28"/>
      <c r="D41" s="7">
        <v>3010.48</v>
      </c>
      <c r="E41" s="7">
        <v>3840.54</v>
      </c>
      <c r="F41" s="7">
        <v>3133.9</v>
      </c>
      <c r="G41" s="7">
        <v>4114</v>
      </c>
      <c r="H41" s="7">
        <v>4617.3599999999997</v>
      </c>
      <c r="I41" s="7">
        <v>5082</v>
      </c>
      <c r="J41" s="7"/>
      <c r="K41" s="7"/>
      <c r="L41" s="7"/>
      <c r="M41" s="7"/>
      <c r="N41" s="7"/>
      <c r="O41" s="7"/>
      <c r="P41" s="7"/>
    </row>
    <row r="42" spans="1:16" x14ac:dyDescent="0.25">
      <c r="A42" s="247">
        <v>12</v>
      </c>
      <c r="B42" s="248" t="s">
        <v>15</v>
      </c>
      <c r="C42" s="249"/>
      <c r="D42" s="250">
        <v>3010.48</v>
      </c>
      <c r="E42" s="250">
        <v>3840.54</v>
      </c>
      <c r="F42" s="250">
        <v>3133.9</v>
      </c>
      <c r="G42" s="250">
        <v>4114</v>
      </c>
      <c r="H42" s="250">
        <v>4617.3599999999997</v>
      </c>
      <c r="I42" s="250">
        <v>5082</v>
      </c>
      <c r="J42" s="250"/>
      <c r="K42" s="250"/>
      <c r="L42" s="250"/>
      <c r="M42" s="250"/>
      <c r="N42" s="250"/>
      <c r="O42" s="250"/>
      <c r="P42" s="250"/>
    </row>
    <row r="43" spans="1:16" x14ac:dyDescent="0.25">
      <c r="A43" s="6">
        <v>13</v>
      </c>
      <c r="B43" s="29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x14ac:dyDescent="0.25">
      <c r="A44" s="247">
        <v>14</v>
      </c>
      <c r="B44" s="248"/>
      <c r="C44" s="249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</row>
    <row r="45" spans="1:16" x14ac:dyDescent="0.25">
      <c r="A45" s="6">
        <v>15</v>
      </c>
      <c r="B45" s="27"/>
      <c r="C45" s="28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x14ac:dyDescent="0.25">
      <c r="A46" s="247">
        <v>16</v>
      </c>
      <c r="B46" s="248"/>
      <c r="C46" s="249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</row>
    <row r="47" spans="1:16" x14ac:dyDescent="0.25">
      <c r="A47" s="6"/>
      <c r="B47" s="29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x14ac:dyDescent="0.25">
      <c r="A48" s="223">
        <v>1</v>
      </c>
      <c r="B48" s="224" t="s">
        <v>16</v>
      </c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</row>
    <row r="49" spans="1:19" x14ac:dyDescent="0.25">
      <c r="A49" s="6">
        <v>2</v>
      </c>
      <c r="B49" s="30" t="s">
        <v>17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9" ht="15.75" thickBot="1" x14ac:dyDescent="0.3">
      <c r="A50" s="223"/>
      <c r="B50" s="224"/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</row>
    <row r="51" spans="1:19" ht="15.75" thickBot="1" x14ac:dyDescent="0.3">
      <c r="B51" s="31"/>
      <c r="C51" s="251">
        <f>SUM(C31:C49)</f>
        <v>3269.42</v>
      </c>
      <c r="D51" s="252">
        <f>SUM(D31:D49)</f>
        <v>150524.00000000003</v>
      </c>
      <c r="E51" s="252">
        <f>SUM(E31:E49)</f>
        <v>192027.00000000006</v>
      </c>
      <c r="F51" s="252">
        <f t="shared" ref="F51:P51" si="0">SUM(F31:F49)</f>
        <v>151994.14999999997</v>
      </c>
      <c r="G51" s="252">
        <f t="shared" si="0"/>
        <v>199529</v>
      </c>
      <c r="H51" s="252">
        <f t="shared" si="0"/>
        <v>228559.31999999992</v>
      </c>
      <c r="I51" s="252">
        <f t="shared" si="0"/>
        <v>254100</v>
      </c>
      <c r="J51" s="252">
        <f t="shared" si="0"/>
        <v>17329.62</v>
      </c>
      <c r="K51" s="252">
        <f t="shared" si="0"/>
        <v>0</v>
      </c>
      <c r="L51" s="252">
        <f t="shared" si="0"/>
        <v>0</v>
      </c>
      <c r="M51" s="252">
        <f t="shared" si="0"/>
        <v>0</v>
      </c>
      <c r="N51" s="252">
        <f t="shared" si="0"/>
        <v>0</v>
      </c>
      <c r="O51" s="252">
        <f t="shared" si="0"/>
        <v>0</v>
      </c>
      <c r="P51" s="252">
        <f t="shared" si="0"/>
        <v>0</v>
      </c>
      <c r="Q51" s="253">
        <f>SUM(D51:P51)</f>
        <v>1194063.0900000003</v>
      </c>
    </row>
    <row r="52" spans="1:19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</row>
    <row r="53" spans="1:19" ht="15.75" thickBot="1" x14ac:dyDescent="0.3">
      <c r="Q53" s="32"/>
    </row>
    <row r="54" spans="1:19" x14ac:dyDescent="0.25">
      <c r="B54" s="191" t="s">
        <v>23</v>
      </c>
      <c r="C54" s="272" t="s">
        <v>24</v>
      </c>
      <c r="D54" s="274" t="s">
        <v>25</v>
      </c>
      <c r="E54" s="272" t="s">
        <v>77</v>
      </c>
      <c r="F54" s="274" t="s">
        <v>78</v>
      </c>
      <c r="G54" s="33"/>
      <c r="H54" s="33"/>
      <c r="Q54" s="32"/>
      <c r="R54" s="32"/>
      <c r="S54" s="34"/>
    </row>
    <row r="55" spans="1:19" ht="15.75" thickBot="1" x14ac:dyDescent="0.3">
      <c r="B55" s="192" t="s">
        <v>20</v>
      </c>
      <c r="C55" s="273"/>
      <c r="D55" s="275"/>
      <c r="E55" s="273"/>
      <c r="F55" s="275"/>
      <c r="G55" s="32"/>
      <c r="H55" s="32"/>
      <c r="Q55" s="32"/>
      <c r="R55" s="32"/>
      <c r="S55" s="32"/>
    </row>
    <row r="56" spans="1:19" x14ac:dyDescent="0.25">
      <c r="B56" s="226" t="s">
        <v>26</v>
      </c>
      <c r="C56" s="227"/>
      <c r="D56" s="228"/>
      <c r="E56" s="227"/>
      <c r="F56" s="228"/>
    </row>
    <row r="57" spans="1:19" x14ac:dyDescent="0.25">
      <c r="B57" s="229" t="s">
        <v>17</v>
      </c>
      <c r="C57" s="230">
        <v>348000</v>
      </c>
      <c r="D57" s="228">
        <v>-348000</v>
      </c>
      <c r="E57" s="230"/>
      <c r="F57" s="228"/>
    </row>
    <row r="58" spans="1:19" x14ac:dyDescent="0.25">
      <c r="B58" s="229"/>
      <c r="C58" s="230"/>
      <c r="D58" s="228"/>
      <c r="E58" s="230"/>
      <c r="F58" s="228"/>
      <c r="G58" s="35"/>
      <c r="H58" s="35"/>
      <c r="Q58" s="36"/>
      <c r="R58" s="36"/>
      <c r="S58" s="37"/>
    </row>
    <row r="59" spans="1:19" x14ac:dyDescent="0.25">
      <c r="B59" s="229"/>
      <c r="C59" s="230"/>
      <c r="D59" s="228"/>
      <c r="E59" s="230"/>
      <c r="F59" s="228"/>
      <c r="G59" s="35"/>
      <c r="H59" s="35"/>
      <c r="Q59" s="36"/>
      <c r="R59" s="36"/>
      <c r="S59" s="37"/>
    </row>
    <row r="60" spans="1:19" x14ac:dyDescent="0.25">
      <c r="B60" s="14"/>
      <c r="C60" s="38"/>
      <c r="D60" s="39"/>
      <c r="E60" s="38"/>
      <c r="F60" s="39"/>
      <c r="G60" s="35"/>
      <c r="H60" s="35"/>
      <c r="Q60" s="36"/>
      <c r="R60" s="36"/>
      <c r="S60" s="37"/>
    </row>
    <row r="61" spans="1:19" ht="15.75" thickBot="1" x14ac:dyDescent="0.3">
      <c r="A61" s="40"/>
      <c r="B61" s="40"/>
      <c r="C61" s="40"/>
      <c r="D61" s="40"/>
      <c r="E61" s="41"/>
      <c r="F61" s="41"/>
      <c r="G61" s="41"/>
      <c r="H61" s="41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7"/>
    </row>
    <row r="62" spans="1:19" x14ac:dyDescent="0.25">
      <c r="E62" s="35"/>
      <c r="F62" s="35"/>
      <c r="G62" s="35"/>
      <c r="H62" s="35"/>
      <c r="Q62" s="36"/>
      <c r="R62" s="36"/>
      <c r="S62" s="37"/>
    </row>
    <row r="63" spans="1:19" x14ac:dyDescent="0.25">
      <c r="B63" s="14"/>
      <c r="C63" s="42"/>
      <c r="D63" s="43"/>
      <c r="E63" s="43"/>
      <c r="F63" s="43"/>
      <c r="G63" s="43"/>
      <c r="H63" s="42"/>
    </row>
    <row r="64" spans="1:19" x14ac:dyDescent="0.25">
      <c r="A64" s="44"/>
      <c r="B64" s="45" t="s">
        <v>27</v>
      </c>
      <c r="C64" s="46"/>
      <c r="D64" s="47"/>
      <c r="E64" s="47"/>
      <c r="F64" s="47"/>
      <c r="G64" s="47"/>
      <c r="H64" s="46"/>
      <c r="I64" s="46"/>
      <c r="J64" s="46"/>
      <c r="K64" s="46"/>
      <c r="L64" s="46"/>
      <c r="M64" s="46"/>
      <c r="N64" s="46"/>
      <c r="O64" s="46"/>
      <c r="P64" s="46"/>
      <c r="Q64" s="276" t="s">
        <v>28</v>
      </c>
    </row>
    <row r="65" spans="1:17" x14ac:dyDescent="0.25">
      <c r="A65" s="48"/>
      <c r="B65" s="49"/>
      <c r="C65" s="50"/>
      <c r="D65" s="51"/>
      <c r="E65" s="51"/>
      <c r="F65" s="51"/>
      <c r="G65" s="51"/>
      <c r="H65" s="50"/>
      <c r="I65" s="50"/>
      <c r="J65" s="50"/>
      <c r="K65" s="50"/>
      <c r="L65" s="50"/>
      <c r="M65" s="50"/>
      <c r="N65" s="50"/>
      <c r="O65" s="50"/>
      <c r="P65" s="50"/>
      <c r="Q65" s="277"/>
    </row>
    <row r="66" spans="1:17" x14ac:dyDescent="0.25">
      <c r="A66" s="13"/>
      <c r="B66" s="14"/>
      <c r="C66" s="52">
        <v>44769</v>
      </c>
      <c r="D66" s="52">
        <v>44797</v>
      </c>
      <c r="E66" s="52">
        <v>44830</v>
      </c>
      <c r="F66" s="52">
        <v>44861</v>
      </c>
      <c r="G66" s="52">
        <v>44893</v>
      </c>
      <c r="H66" s="52">
        <v>44917</v>
      </c>
      <c r="I66" s="52"/>
      <c r="J66" s="52"/>
      <c r="K66" s="52"/>
      <c r="L66" s="52"/>
      <c r="M66" s="52"/>
      <c r="N66" s="52"/>
      <c r="O66" s="52"/>
      <c r="P66" s="52"/>
      <c r="Q66" s="53"/>
    </row>
    <row r="67" spans="1:17" x14ac:dyDescent="0.25">
      <c r="A67" s="13">
        <v>1</v>
      </c>
      <c r="B67" s="54" t="str">
        <f>B6</f>
        <v>BVNET  SA</v>
      </c>
      <c r="C67" s="55">
        <v>97840.6</v>
      </c>
      <c r="D67" s="56">
        <v>124817.55</v>
      </c>
      <c r="E67" s="56">
        <v>101851.75</v>
      </c>
      <c r="F67" s="56">
        <v>133705</v>
      </c>
      <c r="G67" s="56">
        <v>150064.20000000001</v>
      </c>
      <c r="H67" s="56">
        <v>165165</v>
      </c>
      <c r="I67" s="56"/>
      <c r="J67" s="56"/>
      <c r="K67" s="56"/>
      <c r="L67" s="56"/>
      <c r="M67" s="56"/>
      <c r="N67" s="56"/>
      <c r="O67" s="56"/>
      <c r="P67" s="56"/>
      <c r="Q67" s="57">
        <f>SUM(C67:P67)</f>
        <v>773444.10000000009</v>
      </c>
    </row>
    <row r="68" spans="1:17" x14ac:dyDescent="0.25">
      <c r="A68" s="58"/>
      <c r="B68" s="59"/>
      <c r="C68" s="60">
        <v>44796</v>
      </c>
      <c r="D68" s="60">
        <v>44827</v>
      </c>
      <c r="E68" s="60">
        <v>44854</v>
      </c>
      <c r="F68" s="60">
        <v>44916</v>
      </c>
      <c r="G68" s="60"/>
      <c r="H68" s="60"/>
      <c r="I68" s="60"/>
      <c r="J68" s="60"/>
      <c r="K68" s="60"/>
      <c r="L68" s="61"/>
      <c r="M68" s="61"/>
      <c r="N68" s="61"/>
      <c r="O68" s="61"/>
      <c r="P68" s="61"/>
      <c r="Q68" s="62"/>
    </row>
    <row r="69" spans="1:17" x14ac:dyDescent="0.25">
      <c r="A69" s="58">
        <v>2</v>
      </c>
      <c r="B69" s="63" t="str">
        <f>B7</f>
        <v>CATTANEO LUIS E. (VELOSTAR)</v>
      </c>
      <c r="C69" s="64">
        <v>9031.44</v>
      </c>
      <c r="D69" s="61">
        <v>11521.62</v>
      </c>
      <c r="E69" s="61">
        <v>9401.7000000000007</v>
      </c>
      <c r="F69" s="61">
        <v>12342</v>
      </c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5">
        <f>SUM(C69:P69)</f>
        <v>42296.76</v>
      </c>
    </row>
    <row r="70" spans="1:17" x14ac:dyDescent="0.25">
      <c r="A70" s="13"/>
      <c r="B70" s="26"/>
      <c r="C70" s="66">
        <v>44767</v>
      </c>
      <c r="D70" s="66">
        <v>44796</v>
      </c>
      <c r="E70" s="66">
        <v>44830</v>
      </c>
      <c r="F70" s="66">
        <v>44879</v>
      </c>
      <c r="G70" s="66">
        <v>44887</v>
      </c>
      <c r="H70" s="66">
        <v>44918</v>
      </c>
      <c r="I70" s="66"/>
      <c r="J70" s="66"/>
      <c r="K70" s="66"/>
      <c r="L70" s="66"/>
      <c r="M70" s="66"/>
      <c r="N70" s="66"/>
      <c r="O70" s="66"/>
      <c r="P70" s="66"/>
      <c r="Q70" s="67"/>
    </row>
    <row r="71" spans="1:17" x14ac:dyDescent="0.25">
      <c r="A71" s="13">
        <v>3</v>
      </c>
      <c r="B71" s="68" t="str">
        <f>B8</f>
        <v xml:space="preserve">CELDA- COOPERATIVA DE SERVICIOS ELÉCTRICOS, OBRAS Y SERVICIOS PÚBLICOS, ASISTENCIALES Y CRÉDITO, VIVIENDA Y CONSUMO DE DARREGUEIRA LIMITADA </v>
      </c>
      <c r="C71" s="55">
        <v>3010.48</v>
      </c>
      <c r="D71" s="56">
        <v>3840.54</v>
      </c>
      <c r="E71" s="56">
        <v>3133.9</v>
      </c>
      <c r="F71" s="56">
        <f>3886.52+227.48</f>
        <v>4114</v>
      </c>
      <c r="G71" s="56">
        <v>4617.3599999999997</v>
      </c>
      <c r="H71" s="56">
        <v>5082</v>
      </c>
      <c r="I71" s="56"/>
      <c r="J71" s="56"/>
      <c r="K71" s="56"/>
      <c r="L71" s="56"/>
      <c r="M71" s="56"/>
      <c r="N71" s="56"/>
      <c r="O71" s="56"/>
      <c r="P71" s="56"/>
      <c r="Q71" s="57">
        <f>SUM(C71:P71)</f>
        <v>23798.28</v>
      </c>
    </row>
    <row r="72" spans="1:17" x14ac:dyDescent="0.25">
      <c r="A72" s="58"/>
      <c r="B72" s="59"/>
      <c r="C72" s="60">
        <v>44769</v>
      </c>
      <c r="D72" s="60">
        <v>44795</v>
      </c>
      <c r="E72" s="60">
        <v>44827</v>
      </c>
      <c r="F72" s="60">
        <v>44860</v>
      </c>
      <c r="G72" s="60">
        <v>44889</v>
      </c>
      <c r="H72" s="60">
        <v>44916</v>
      </c>
      <c r="I72" s="60"/>
      <c r="J72" s="60"/>
      <c r="K72" s="60"/>
      <c r="L72" s="60"/>
      <c r="M72" s="60"/>
      <c r="N72" s="60"/>
      <c r="O72" s="60"/>
      <c r="P72" s="60"/>
      <c r="Q72" s="62"/>
    </row>
    <row r="73" spans="1:17" x14ac:dyDescent="0.25">
      <c r="A73" s="58">
        <v>4</v>
      </c>
      <c r="B73" s="63" t="str">
        <f>B9</f>
        <v xml:space="preserve">COMPEL COMPUTACIÓN ELECTRÓNICA SRL </v>
      </c>
      <c r="C73" s="64">
        <v>3010.48</v>
      </c>
      <c r="D73" s="61">
        <v>3840.54</v>
      </c>
      <c r="E73" s="61">
        <v>3133.9</v>
      </c>
      <c r="F73" s="61">
        <v>4114</v>
      </c>
      <c r="G73" s="61">
        <v>4617.3599999999997</v>
      </c>
      <c r="H73" s="61">
        <v>5082</v>
      </c>
      <c r="I73" s="61"/>
      <c r="J73" s="61"/>
      <c r="K73" s="61"/>
      <c r="L73" s="61"/>
      <c r="M73" s="61"/>
      <c r="N73" s="61"/>
      <c r="O73" s="61"/>
      <c r="P73" s="61"/>
      <c r="Q73" s="65">
        <f>SUM(C73:P73)</f>
        <v>23798.28</v>
      </c>
    </row>
    <row r="74" spans="1:17" x14ac:dyDescent="0.25">
      <c r="A74" s="13"/>
      <c r="B74" s="69"/>
      <c r="C74" s="66">
        <v>44763</v>
      </c>
      <c r="D74" s="66">
        <v>44826</v>
      </c>
      <c r="E74" s="66">
        <v>44861</v>
      </c>
      <c r="F74" s="66">
        <v>44875</v>
      </c>
      <c r="G74" s="66">
        <v>44880</v>
      </c>
      <c r="H74" s="66"/>
      <c r="I74" s="66"/>
      <c r="J74" s="66"/>
      <c r="K74" s="66"/>
      <c r="L74" s="66"/>
      <c r="M74" s="66"/>
      <c r="N74" s="66"/>
      <c r="O74" s="66"/>
      <c r="P74" s="66"/>
      <c r="Q74" s="67"/>
    </row>
    <row r="75" spans="1:17" x14ac:dyDescent="0.25">
      <c r="A75" s="13">
        <v>5</v>
      </c>
      <c r="B75" s="70" t="str">
        <f>B10</f>
        <v>COOP DE ELECTRICIDAD LTDA PEDRO LURO</v>
      </c>
      <c r="C75" s="55">
        <v>3010.48</v>
      </c>
      <c r="D75" s="56">
        <v>3133.9</v>
      </c>
      <c r="E75" s="56">
        <v>4114</v>
      </c>
      <c r="F75" s="56">
        <v>3840.54</v>
      </c>
      <c r="G75" s="56">
        <v>4617.3599999999997</v>
      </c>
      <c r="H75" s="56"/>
      <c r="I75" s="56"/>
      <c r="J75" s="56"/>
      <c r="K75" s="56"/>
      <c r="L75" s="56"/>
      <c r="M75" s="56"/>
      <c r="N75" s="56"/>
      <c r="O75" s="56"/>
      <c r="P75" s="56"/>
      <c r="Q75" s="57">
        <f>SUM(C75:P75)</f>
        <v>18716.280000000002</v>
      </c>
    </row>
    <row r="76" spans="1:17" x14ac:dyDescent="0.25">
      <c r="A76" s="58"/>
      <c r="B76" s="59"/>
      <c r="C76" s="60">
        <v>44763</v>
      </c>
      <c r="D76" s="60">
        <v>44782</v>
      </c>
      <c r="E76" s="60">
        <v>44817</v>
      </c>
      <c r="F76" s="60">
        <v>44851</v>
      </c>
      <c r="G76" s="60">
        <v>44880</v>
      </c>
      <c r="H76" s="60">
        <v>44910</v>
      </c>
      <c r="I76" s="60">
        <v>44938</v>
      </c>
      <c r="J76" s="60"/>
      <c r="K76" s="60"/>
      <c r="L76" s="60"/>
      <c r="M76" s="60"/>
      <c r="N76" s="60"/>
      <c r="O76" s="60"/>
      <c r="P76" s="60"/>
      <c r="Q76" s="62"/>
    </row>
    <row r="77" spans="1:17" x14ac:dyDescent="0.25">
      <c r="A77" s="58">
        <v>6</v>
      </c>
      <c r="B77" s="63" t="str">
        <f>B11</f>
        <v>DESE TECHNOLOGIES ARGENTINA S.A.</v>
      </c>
      <c r="C77" s="64">
        <v>7526.2</v>
      </c>
      <c r="D77" s="61">
        <v>9601.35</v>
      </c>
      <c r="E77" s="61">
        <v>3133.9</v>
      </c>
      <c r="F77" s="61">
        <v>4114</v>
      </c>
      <c r="G77" s="61">
        <v>9234.7199999999993</v>
      </c>
      <c r="H77" s="61">
        <v>12705</v>
      </c>
      <c r="I77" s="61">
        <v>9902.64</v>
      </c>
      <c r="J77" s="61"/>
      <c r="K77" s="61"/>
      <c r="L77" s="61"/>
      <c r="M77" s="61"/>
      <c r="N77" s="61"/>
      <c r="O77" s="61"/>
      <c r="P77" s="61"/>
      <c r="Q77" s="65">
        <f>SUM(C77:P77)</f>
        <v>56217.81</v>
      </c>
    </row>
    <row r="78" spans="1:17" x14ac:dyDescent="0.25">
      <c r="A78" s="13"/>
      <c r="B78" s="71"/>
      <c r="C78" s="66">
        <v>44768</v>
      </c>
      <c r="D78" s="66">
        <v>44791</v>
      </c>
      <c r="E78" s="66">
        <v>44823</v>
      </c>
      <c r="F78" s="66">
        <v>44858</v>
      </c>
      <c r="G78" s="66">
        <v>44888</v>
      </c>
      <c r="H78" s="66">
        <v>44923</v>
      </c>
      <c r="I78" s="66"/>
      <c r="J78" s="66"/>
      <c r="K78" s="66"/>
      <c r="L78" s="66"/>
      <c r="M78" s="66"/>
      <c r="N78" s="66"/>
      <c r="O78" s="66"/>
      <c r="P78" s="66"/>
      <c r="Q78" s="67"/>
    </row>
    <row r="79" spans="1:17" x14ac:dyDescent="0.25">
      <c r="A79" s="13">
        <v>7</v>
      </c>
      <c r="B79" s="70" t="str">
        <f>B12</f>
        <v>ETERNET SRL</v>
      </c>
      <c r="C79" s="55">
        <v>13547.16</v>
      </c>
      <c r="D79" s="56">
        <v>17282.43</v>
      </c>
      <c r="E79" s="56">
        <v>14102.55</v>
      </c>
      <c r="F79" s="56">
        <v>18513</v>
      </c>
      <c r="G79" s="56">
        <v>20778.12</v>
      </c>
      <c r="H79" s="56">
        <v>22869</v>
      </c>
      <c r="I79" s="56"/>
      <c r="J79" s="56"/>
      <c r="K79" s="56"/>
      <c r="L79" s="56"/>
      <c r="M79" s="56"/>
      <c r="N79" s="56"/>
      <c r="O79" s="56"/>
      <c r="P79" s="56"/>
      <c r="Q79" s="57">
        <f>SUM(C79:P79)</f>
        <v>107092.26</v>
      </c>
    </row>
    <row r="80" spans="1:17" x14ac:dyDescent="0.25">
      <c r="A80" s="58"/>
      <c r="B80" s="59"/>
      <c r="C80" s="60">
        <v>44847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2"/>
    </row>
    <row r="81" spans="1:17" x14ac:dyDescent="0.25">
      <c r="A81" s="58">
        <v>8</v>
      </c>
      <c r="B81" s="63" t="str">
        <f>B13</f>
        <v xml:space="preserve">FERNANDO ALARCÓN </v>
      </c>
      <c r="C81" s="64">
        <v>10120.44</v>
      </c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5">
        <f>SUM(C81:P81)</f>
        <v>10120.44</v>
      </c>
    </row>
    <row r="82" spans="1:17" x14ac:dyDescent="0.25">
      <c r="A82" s="13"/>
      <c r="B82" s="29"/>
      <c r="C82" s="66">
        <v>44771</v>
      </c>
      <c r="D82" s="66">
        <v>44783</v>
      </c>
      <c r="E82" s="66">
        <v>44825</v>
      </c>
      <c r="F82" s="66">
        <v>44851</v>
      </c>
      <c r="G82" s="66">
        <v>44880</v>
      </c>
      <c r="H82" s="66">
        <v>44909</v>
      </c>
      <c r="I82" s="66">
        <v>44938</v>
      </c>
      <c r="J82" s="66"/>
      <c r="K82" s="66"/>
      <c r="L82" s="66"/>
      <c r="M82" s="66"/>
      <c r="N82" s="66"/>
      <c r="O82" s="66"/>
      <c r="P82" s="66"/>
      <c r="Q82" s="67"/>
    </row>
    <row r="83" spans="1:17" x14ac:dyDescent="0.25">
      <c r="A83" s="13">
        <v>9</v>
      </c>
      <c r="B83" s="70" t="str">
        <f>B14</f>
        <v xml:space="preserve">LACALLE </v>
      </c>
      <c r="C83" s="55">
        <v>4515.72</v>
      </c>
      <c r="D83" s="56">
        <v>5760.81</v>
      </c>
      <c r="E83" s="56">
        <v>4700.8500000000004</v>
      </c>
      <c r="F83" s="56">
        <v>6171</v>
      </c>
      <c r="G83" s="56">
        <v>6926.04</v>
      </c>
      <c r="H83" s="56">
        <v>7623</v>
      </c>
      <c r="I83" s="56">
        <v>7426.98</v>
      </c>
      <c r="J83" s="56"/>
      <c r="K83" s="56"/>
      <c r="L83" s="56"/>
      <c r="M83" s="56"/>
      <c r="N83" s="56"/>
      <c r="O83" s="56"/>
      <c r="P83" s="56"/>
      <c r="Q83" s="57">
        <f>SUM(C83:P83)</f>
        <v>43124.399999999994</v>
      </c>
    </row>
    <row r="84" spans="1:17" x14ac:dyDescent="0.25">
      <c r="A84" s="58"/>
      <c r="B84" s="59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2"/>
    </row>
    <row r="85" spans="1:17" x14ac:dyDescent="0.25">
      <c r="A85" s="58">
        <v>10</v>
      </c>
      <c r="B85" s="63" t="str">
        <f>B15</f>
        <v xml:space="preserve">NODOCOOP FEDERACIÓN DE COOPERATIVAS LIMITADA  </v>
      </c>
      <c r="C85" s="64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5">
        <f>SUM(C85:P85)</f>
        <v>0</v>
      </c>
    </row>
    <row r="86" spans="1:17" x14ac:dyDescent="0.25">
      <c r="A86" s="13"/>
      <c r="B86" s="29"/>
      <c r="C86" s="66">
        <v>44769</v>
      </c>
      <c r="D86" s="66">
        <v>44797</v>
      </c>
      <c r="E86" s="66">
        <v>44830</v>
      </c>
      <c r="F86" s="66">
        <v>44861</v>
      </c>
      <c r="G86" s="66">
        <v>44893</v>
      </c>
      <c r="H86" s="66">
        <v>44917</v>
      </c>
      <c r="I86" s="66"/>
      <c r="J86" s="66"/>
      <c r="K86" s="66"/>
      <c r="L86" s="66"/>
      <c r="M86" s="66"/>
      <c r="N86" s="66"/>
      <c r="O86" s="66"/>
      <c r="P86" s="66"/>
      <c r="Q86" s="67"/>
    </row>
    <row r="87" spans="1:17" x14ac:dyDescent="0.25">
      <c r="A87" s="13">
        <v>11</v>
      </c>
      <c r="B87" s="70" t="str">
        <f>B16</f>
        <v>SILICA NETWORKS ARGENTINA SA</v>
      </c>
      <c r="C87" s="55">
        <v>3010.48</v>
      </c>
      <c r="D87" s="56">
        <v>3840.54</v>
      </c>
      <c r="E87" s="56">
        <v>3133.9</v>
      </c>
      <c r="F87" s="56">
        <v>4114</v>
      </c>
      <c r="G87" s="56">
        <v>4617.3599999999997</v>
      </c>
      <c r="H87" s="56">
        <v>5082</v>
      </c>
      <c r="I87" s="56"/>
      <c r="J87" s="56"/>
      <c r="K87" s="56"/>
      <c r="L87" s="56"/>
      <c r="M87" s="56"/>
      <c r="N87" s="56"/>
      <c r="O87" s="56"/>
      <c r="P87" s="56"/>
      <c r="Q87" s="57">
        <f>SUM(C87:P87)</f>
        <v>23798.28</v>
      </c>
    </row>
    <row r="88" spans="1:17" x14ac:dyDescent="0.25">
      <c r="A88" s="58"/>
      <c r="B88" s="59"/>
      <c r="C88" s="60">
        <v>44769</v>
      </c>
      <c r="D88" s="60">
        <v>44797</v>
      </c>
      <c r="E88" s="60">
        <v>44830</v>
      </c>
      <c r="F88" s="60">
        <v>44861</v>
      </c>
      <c r="G88" s="60">
        <v>44893</v>
      </c>
      <c r="H88" s="60">
        <v>44917</v>
      </c>
      <c r="I88" s="60"/>
      <c r="J88" s="60"/>
      <c r="K88" s="60"/>
      <c r="L88" s="60"/>
      <c r="M88" s="60"/>
      <c r="N88" s="60"/>
      <c r="O88" s="60"/>
      <c r="P88" s="60"/>
      <c r="Q88" s="62"/>
    </row>
    <row r="89" spans="1:17" x14ac:dyDescent="0.25">
      <c r="A89" s="58">
        <v>12</v>
      </c>
      <c r="B89" s="63" t="str">
        <f>B17</f>
        <v>VELOCOM ARGENTINA S.A</v>
      </c>
      <c r="C89" s="64">
        <v>3010.48</v>
      </c>
      <c r="D89" s="61">
        <v>3840.54</v>
      </c>
      <c r="E89" s="61">
        <v>3133.9</v>
      </c>
      <c r="F89" s="61">
        <v>4114</v>
      </c>
      <c r="G89" s="61">
        <v>4617.3599999999997</v>
      </c>
      <c r="H89" s="61">
        <v>5082</v>
      </c>
      <c r="I89" s="61"/>
      <c r="J89" s="61"/>
      <c r="K89" s="61"/>
      <c r="L89" s="61"/>
      <c r="M89" s="61"/>
      <c r="N89" s="61"/>
      <c r="O89" s="61"/>
      <c r="P89" s="61"/>
      <c r="Q89" s="65">
        <f>SUM(C89:P89)</f>
        <v>23798.28</v>
      </c>
    </row>
    <row r="90" spans="1:17" x14ac:dyDescent="0.25">
      <c r="A90" s="13"/>
      <c r="B90" s="29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7"/>
    </row>
    <row r="91" spans="1:17" x14ac:dyDescent="0.25">
      <c r="A91" s="13">
        <v>13</v>
      </c>
      <c r="B91" s="70"/>
      <c r="C91" s="55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7">
        <f>SUM(C91:P91)</f>
        <v>0</v>
      </c>
    </row>
    <row r="92" spans="1:17" x14ac:dyDescent="0.25">
      <c r="A92" s="58"/>
      <c r="B92" s="59"/>
      <c r="C92" s="60"/>
      <c r="D92" s="60"/>
      <c r="E92" s="60"/>
      <c r="F92" s="60"/>
      <c r="G92" s="60"/>
      <c r="H92" s="60"/>
      <c r="I92" s="60"/>
      <c r="J92" s="60"/>
      <c r="K92" s="60"/>
      <c r="L92" s="61"/>
      <c r="M92" s="61"/>
      <c r="N92" s="61"/>
      <c r="O92" s="61"/>
      <c r="P92" s="61"/>
      <c r="Q92" s="62"/>
    </row>
    <row r="93" spans="1:17" x14ac:dyDescent="0.25">
      <c r="A93" s="58">
        <v>14</v>
      </c>
      <c r="B93" s="63"/>
      <c r="C93" s="64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5">
        <f>SUM(C93:P93)</f>
        <v>0</v>
      </c>
    </row>
    <row r="94" spans="1:17" x14ac:dyDescent="0.25">
      <c r="A94" s="13"/>
      <c r="B94" s="29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7"/>
    </row>
    <row r="95" spans="1:17" x14ac:dyDescent="0.25">
      <c r="A95" s="13">
        <v>15</v>
      </c>
      <c r="B95" s="70"/>
      <c r="C95" s="55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7">
        <f>SUM(C95:P95)</f>
        <v>0</v>
      </c>
    </row>
    <row r="96" spans="1:17" x14ac:dyDescent="0.25">
      <c r="A96" s="58"/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1"/>
      <c r="M96" s="61"/>
      <c r="N96" s="61"/>
      <c r="O96" s="61"/>
      <c r="P96" s="61"/>
      <c r="Q96" s="62"/>
    </row>
    <row r="97" spans="1:21" x14ac:dyDescent="0.25">
      <c r="A97" s="58">
        <v>16</v>
      </c>
      <c r="B97" s="63"/>
      <c r="C97" s="64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5">
        <f>SUM(C97:P97)</f>
        <v>0</v>
      </c>
    </row>
    <row r="98" spans="1:21" x14ac:dyDescent="0.25">
      <c r="A98" s="13"/>
      <c r="B98" s="29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7"/>
    </row>
    <row r="99" spans="1:21" x14ac:dyDescent="0.25">
      <c r="A99" s="13"/>
      <c r="B99" s="70"/>
      <c r="C99" s="55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7">
        <f>SUM(C99:P99)</f>
        <v>0</v>
      </c>
    </row>
    <row r="100" spans="1:21" x14ac:dyDescent="0.25">
      <c r="A100" s="231"/>
      <c r="B100" s="232"/>
      <c r="C100" s="233"/>
      <c r="D100" s="233"/>
      <c r="E100" s="233"/>
      <c r="F100" s="233"/>
      <c r="G100" s="233"/>
      <c r="H100" s="233"/>
      <c r="I100" s="233"/>
      <c r="J100" s="233"/>
      <c r="K100" s="233"/>
      <c r="L100" s="234"/>
      <c r="M100" s="234"/>
      <c r="N100" s="234"/>
      <c r="O100" s="234"/>
      <c r="P100" s="234"/>
      <c r="Q100" s="235"/>
    </row>
    <row r="101" spans="1:21" x14ac:dyDescent="0.25">
      <c r="A101" s="231">
        <v>1</v>
      </c>
      <c r="B101" s="236" t="str">
        <f>B48</f>
        <v>FUNDACION DEL SUR PARA EL DESARROLLO TECN (FUNDASUR)</v>
      </c>
      <c r="C101" s="237"/>
      <c r="D101" s="23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/>
      <c r="P101" s="238"/>
      <c r="Q101" s="239">
        <f>SUM(C101:P101)</f>
        <v>0</v>
      </c>
      <c r="U101" s="32"/>
    </row>
    <row r="102" spans="1:21" x14ac:dyDescent="0.25">
      <c r="A102" s="13"/>
      <c r="B102" s="30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7"/>
    </row>
    <row r="103" spans="1:21" x14ac:dyDescent="0.25">
      <c r="A103" s="13">
        <v>2</v>
      </c>
      <c r="B103" s="72" t="str">
        <f>B49</f>
        <v>UNIVERSIDAD NACIONAL DEL SUR (UNS)</v>
      </c>
      <c r="C103" s="55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7">
        <f>SUM(C103:P103)</f>
        <v>0</v>
      </c>
    </row>
    <row r="104" spans="1:21" x14ac:dyDescent="0.25">
      <c r="A104" s="231"/>
      <c r="B104" s="232"/>
      <c r="C104" s="233"/>
      <c r="D104" s="233"/>
      <c r="E104" s="233"/>
      <c r="F104" s="233"/>
      <c r="G104" s="233"/>
      <c r="H104" s="233"/>
      <c r="I104" s="233"/>
      <c r="J104" s="233"/>
      <c r="K104" s="233"/>
      <c r="L104" s="234"/>
      <c r="M104" s="234"/>
      <c r="N104" s="234"/>
      <c r="O104" s="234"/>
      <c r="P104" s="234"/>
      <c r="Q104" s="235"/>
    </row>
    <row r="105" spans="1:21" ht="15.75" thickBot="1" x14ac:dyDescent="0.3">
      <c r="A105" s="231"/>
      <c r="B105" s="236"/>
      <c r="C105" s="237"/>
      <c r="D105" s="238"/>
      <c r="E105" s="238"/>
      <c r="F105" s="238"/>
      <c r="G105" s="238"/>
      <c r="H105" s="238"/>
      <c r="I105" s="238"/>
      <c r="J105" s="238"/>
      <c r="K105" s="238"/>
      <c r="L105" s="238"/>
      <c r="M105" s="238"/>
      <c r="N105" s="238"/>
      <c r="O105" s="238"/>
      <c r="P105" s="238"/>
      <c r="Q105" s="239">
        <f>SUM(C105:P105)</f>
        <v>0</v>
      </c>
      <c r="U105" s="32"/>
    </row>
    <row r="106" spans="1:21" ht="15.75" thickBot="1" x14ac:dyDescent="0.3">
      <c r="A106" s="13"/>
      <c r="B106" s="29"/>
      <c r="C106" s="4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34" t="s">
        <v>29</v>
      </c>
      <c r="Q106" s="74">
        <f>SUM(Q66:Q103)</f>
        <v>1146205.1700000002</v>
      </c>
      <c r="R106">
        <f>Gráfico!B19</f>
        <v>1146205.1700000002</v>
      </c>
      <c r="S106" s="190">
        <f>Q106-R106</f>
        <v>0</v>
      </c>
    </row>
  </sheetData>
  <sortState xmlns:xlrd2="http://schemas.microsoft.com/office/spreadsheetml/2017/richdata2" ref="H6:H17">
    <sortCondition ref="H6:H17"/>
  </sortState>
  <mergeCells count="9">
    <mergeCell ref="E54:E55"/>
    <mergeCell ref="F54:F55"/>
    <mergeCell ref="Q64:Q65"/>
    <mergeCell ref="A5:B5"/>
    <mergeCell ref="A29:B29"/>
    <mergeCell ref="C29:C30"/>
    <mergeCell ref="A30:B30"/>
    <mergeCell ref="C54:C55"/>
    <mergeCell ref="D54:D55"/>
  </mergeCells>
  <pageMargins left="0.7" right="0.7" top="0.75" bottom="0.75" header="0.3" footer="0.3"/>
  <ignoredErrors>
    <ignoredError sqref="B67 B69 B73 B77 B81 B85 B89 B101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71CD2-6876-4A31-9067-B9131FF0DB8F}">
  <sheetPr>
    <tabColor theme="9" tint="-0.249977111117893"/>
  </sheetPr>
  <dimension ref="A1:AB786"/>
  <sheetViews>
    <sheetView workbookViewId="0">
      <pane ySplit="1" topLeftCell="A95" activePane="bottomLeft" state="frozen"/>
      <selection pane="bottomLeft" activeCell="C107" sqref="C107"/>
    </sheetView>
  </sheetViews>
  <sheetFormatPr baseColWidth="10" defaultColWidth="11.42578125" defaultRowHeight="15" customHeight="1" x14ac:dyDescent="0.25"/>
  <cols>
    <col min="1" max="1" width="12.42578125" style="158" bestFit="1" customWidth="1"/>
    <col min="2" max="2" width="45.5703125" style="156" customWidth="1"/>
    <col min="3" max="3" width="16.7109375" style="157" customWidth="1"/>
    <col min="4" max="4" width="14.7109375" style="157" bestFit="1" customWidth="1"/>
    <col min="5" max="5" width="15.28515625" style="159" bestFit="1" customWidth="1"/>
    <col min="6" max="9" width="14.7109375" customWidth="1"/>
    <col min="10" max="10" width="14.42578125" customWidth="1"/>
    <col min="11" max="11" width="14.7109375" customWidth="1"/>
    <col min="12" max="12" width="15.140625" customWidth="1"/>
    <col min="13" max="13" width="14.7109375" customWidth="1"/>
    <col min="14" max="14" width="14.570312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  <col min="257" max="257" width="12.42578125" bestFit="1" customWidth="1"/>
    <col min="258" max="258" width="45.5703125" customWidth="1"/>
    <col min="259" max="259" width="16.7109375" customWidth="1"/>
    <col min="260" max="260" width="14.7109375" bestFit="1" customWidth="1"/>
    <col min="261" max="261" width="15.28515625" bestFit="1" customWidth="1"/>
    <col min="262" max="265" width="14.7109375" customWidth="1"/>
    <col min="266" max="266" width="14.42578125" customWidth="1"/>
    <col min="267" max="267" width="14.7109375" customWidth="1"/>
    <col min="268" max="268" width="15.140625" customWidth="1"/>
    <col min="269" max="269" width="14.7109375" customWidth="1"/>
    <col min="270" max="270" width="14.5703125" customWidth="1"/>
    <col min="271" max="275" width="23.42578125" customWidth="1"/>
    <col min="276" max="276" width="19.85546875" customWidth="1"/>
    <col min="277" max="277" width="19.7109375" customWidth="1"/>
    <col min="278" max="278" width="28.140625" customWidth="1"/>
    <col min="279" max="281" width="24.7109375" bestFit="1" customWidth="1"/>
    <col min="282" max="282" width="21.85546875" bestFit="1" customWidth="1"/>
    <col min="283" max="283" width="21.7109375" bestFit="1" customWidth="1"/>
    <col min="284" max="284" width="29.42578125" bestFit="1" customWidth="1"/>
    <col min="513" max="513" width="12.42578125" bestFit="1" customWidth="1"/>
    <col min="514" max="514" width="45.5703125" customWidth="1"/>
    <col min="515" max="515" width="16.7109375" customWidth="1"/>
    <col min="516" max="516" width="14.7109375" bestFit="1" customWidth="1"/>
    <col min="517" max="517" width="15.28515625" bestFit="1" customWidth="1"/>
    <col min="518" max="521" width="14.7109375" customWidth="1"/>
    <col min="522" max="522" width="14.42578125" customWidth="1"/>
    <col min="523" max="523" width="14.7109375" customWidth="1"/>
    <col min="524" max="524" width="15.140625" customWidth="1"/>
    <col min="525" max="525" width="14.7109375" customWidth="1"/>
    <col min="526" max="526" width="14.5703125" customWidth="1"/>
    <col min="527" max="531" width="23.42578125" customWidth="1"/>
    <col min="532" max="532" width="19.85546875" customWidth="1"/>
    <col min="533" max="533" width="19.7109375" customWidth="1"/>
    <col min="534" max="534" width="28.140625" customWidth="1"/>
    <col min="535" max="537" width="24.7109375" bestFit="1" customWidth="1"/>
    <col min="538" max="538" width="21.85546875" bestFit="1" customWidth="1"/>
    <col min="539" max="539" width="21.7109375" bestFit="1" customWidth="1"/>
    <col min="540" max="540" width="29.42578125" bestFit="1" customWidth="1"/>
    <col min="769" max="769" width="12.42578125" bestFit="1" customWidth="1"/>
    <col min="770" max="770" width="45.5703125" customWidth="1"/>
    <col min="771" max="771" width="16.7109375" customWidth="1"/>
    <col min="772" max="772" width="14.7109375" bestFit="1" customWidth="1"/>
    <col min="773" max="773" width="15.28515625" bestFit="1" customWidth="1"/>
    <col min="774" max="777" width="14.7109375" customWidth="1"/>
    <col min="778" max="778" width="14.42578125" customWidth="1"/>
    <col min="779" max="779" width="14.7109375" customWidth="1"/>
    <col min="780" max="780" width="15.140625" customWidth="1"/>
    <col min="781" max="781" width="14.7109375" customWidth="1"/>
    <col min="782" max="782" width="14.5703125" customWidth="1"/>
    <col min="783" max="787" width="23.42578125" customWidth="1"/>
    <col min="788" max="788" width="19.85546875" customWidth="1"/>
    <col min="789" max="789" width="19.7109375" customWidth="1"/>
    <col min="790" max="790" width="28.140625" customWidth="1"/>
    <col min="791" max="793" width="24.7109375" bestFit="1" customWidth="1"/>
    <col min="794" max="794" width="21.85546875" bestFit="1" customWidth="1"/>
    <col min="795" max="795" width="21.7109375" bestFit="1" customWidth="1"/>
    <col min="796" max="796" width="29.42578125" bestFit="1" customWidth="1"/>
    <col min="1025" max="1025" width="12.42578125" bestFit="1" customWidth="1"/>
    <col min="1026" max="1026" width="45.5703125" customWidth="1"/>
    <col min="1027" max="1027" width="16.7109375" customWidth="1"/>
    <col min="1028" max="1028" width="14.7109375" bestFit="1" customWidth="1"/>
    <col min="1029" max="1029" width="15.28515625" bestFit="1" customWidth="1"/>
    <col min="1030" max="1033" width="14.7109375" customWidth="1"/>
    <col min="1034" max="1034" width="14.42578125" customWidth="1"/>
    <col min="1035" max="1035" width="14.7109375" customWidth="1"/>
    <col min="1036" max="1036" width="15.140625" customWidth="1"/>
    <col min="1037" max="1037" width="14.7109375" customWidth="1"/>
    <col min="1038" max="1038" width="14.5703125" customWidth="1"/>
    <col min="1039" max="1043" width="23.42578125" customWidth="1"/>
    <col min="1044" max="1044" width="19.85546875" customWidth="1"/>
    <col min="1045" max="1045" width="19.7109375" customWidth="1"/>
    <col min="1046" max="1046" width="28.140625" customWidth="1"/>
    <col min="1047" max="1049" width="24.7109375" bestFit="1" customWidth="1"/>
    <col min="1050" max="1050" width="21.85546875" bestFit="1" customWidth="1"/>
    <col min="1051" max="1051" width="21.7109375" bestFit="1" customWidth="1"/>
    <col min="1052" max="1052" width="29.42578125" bestFit="1" customWidth="1"/>
    <col min="1281" max="1281" width="12.42578125" bestFit="1" customWidth="1"/>
    <col min="1282" max="1282" width="45.5703125" customWidth="1"/>
    <col min="1283" max="1283" width="16.7109375" customWidth="1"/>
    <col min="1284" max="1284" width="14.7109375" bestFit="1" customWidth="1"/>
    <col min="1285" max="1285" width="15.28515625" bestFit="1" customWidth="1"/>
    <col min="1286" max="1289" width="14.7109375" customWidth="1"/>
    <col min="1290" max="1290" width="14.42578125" customWidth="1"/>
    <col min="1291" max="1291" width="14.7109375" customWidth="1"/>
    <col min="1292" max="1292" width="15.140625" customWidth="1"/>
    <col min="1293" max="1293" width="14.7109375" customWidth="1"/>
    <col min="1294" max="1294" width="14.5703125" customWidth="1"/>
    <col min="1295" max="1299" width="23.42578125" customWidth="1"/>
    <col min="1300" max="1300" width="19.85546875" customWidth="1"/>
    <col min="1301" max="1301" width="19.7109375" customWidth="1"/>
    <col min="1302" max="1302" width="28.140625" customWidth="1"/>
    <col min="1303" max="1305" width="24.7109375" bestFit="1" customWidth="1"/>
    <col min="1306" max="1306" width="21.85546875" bestFit="1" customWidth="1"/>
    <col min="1307" max="1307" width="21.7109375" bestFit="1" customWidth="1"/>
    <col min="1308" max="1308" width="29.42578125" bestFit="1" customWidth="1"/>
    <col min="1537" max="1537" width="12.42578125" bestFit="1" customWidth="1"/>
    <col min="1538" max="1538" width="45.5703125" customWidth="1"/>
    <col min="1539" max="1539" width="16.7109375" customWidth="1"/>
    <col min="1540" max="1540" width="14.7109375" bestFit="1" customWidth="1"/>
    <col min="1541" max="1541" width="15.28515625" bestFit="1" customWidth="1"/>
    <col min="1542" max="1545" width="14.7109375" customWidth="1"/>
    <col min="1546" max="1546" width="14.42578125" customWidth="1"/>
    <col min="1547" max="1547" width="14.7109375" customWidth="1"/>
    <col min="1548" max="1548" width="15.140625" customWidth="1"/>
    <col min="1549" max="1549" width="14.7109375" customWidth="1"/>
    <col min="1550" max="1550" width="14.5703125" customWidth="1"/>
    <col min="1551" max="1555" width="23.42578125" customWidth="1"/>
    <col min="1556" max="1556" width="19.85546875" customWidth="1"/>
    <col min="1557" max="1557" width="19.7109375" customWidth="1"/>
    <col min="1558" max="1558" width="28.140625" customWidth="1"/>
    <col min="1559" max="1561" width="24.7109375" bestFit="1" customWidth="1"/>
    <col min="1562" max="1562" width="21.85546875" bestFit="1" customWidth="1"/>
    <col min="1563" max="1563" width="21.7109375" bestFit="1" customWidth="1"/>
    <col min="1564" max="1564" width="29.42578125" bestFit="1" customWidth="1"/>
    <col min="1793" max="1793" width="12.42578125" bestFit="1" customWidth="1"/>
    <col min="1794" max="1794" width="45.5703125" customWidth="1"/>
    <col min="1795" max="1795" width="16.7109375" customWidth="1"/>
    <col min="1796" max="1796" width="14.7109375" bestFit="1" customWidth="1"/>
    <col min="1797" max="1797" width="15.28515625" bestFit="1" customWidth="1"/>
    <col min="1798" max="1801" width="14.7109375" customWidth="1"/>
    <col min="1802" max="1802" width="14.42578125" customWidth="1"/>
    <col min="1803" max="1803" width="14.7109375" customWidth="1"/>
    <col min="1804" max="1804" width="15.140625" customWidth="1"/>
    <col min="1805" max="1805" width="14.7109375" customWidth="1"/>
    <col min="1806" max="1806" width="14.5703125" customWidth="1"/>
    <col min="1807" max="1811" width="23.42578125" customWidth="1"/>
    <col min="1812" max="1812" width="19.85546875" customWidth="1"/>
    <col min="1813" max="1813" width="19.7109375" customWidth="1"/>
    <col min="1814" max="1814" width="28.140625" customWidth="1"/>
    <col min="1815" max="1817" width="24.7109375" bestFit="1" customWidth="1"/>
    <col min="1818" max="1818" width="21.85546875" bestFit="1" customWidth="1"/>
    <col min="1819" max="1819" width="21.7109375" bestFit="1" customWidth="1"/>
    <col min="1820" max="1820" width="29.42578125" bestFit="1" customWidth="1"/>
    <col min="2049" max="2049" width="12.42578125" bestFit="1" customWidth="1"/>
    <col min="2050" max="2050" width="45.5703125" customWidth="1"/>
    <col min="2051" max="2051" width="16.7109375" customWidth="1"/>
    <col min="2052" max="2052" width="14.7109375" bestFit="1" customWidth="1"/>
    <col min="2053" max="2053" width="15.28515625" bestFit="1" customWidth="1"/>
    <col min="2054" max="2057" width="14.7109375" customWidth="1"/>
    <col min="2058" max="2058" width="14.42578125" customWidth="1"/>
    <col min="2059" max="2059" width="14.7109375" customWidth="1"/>
    <col min="2060" max="2060" width="15.140625" customWidth="1"/>
    <col min="2061" max="2061" width="14.7109375" customWidth="1"/>
    <col min="2062" max="2062" width="14.5703125" customWidth="1"/>
    <col min="2063" max="2067" width="23.42578125" customWidth="1"/>
    <col min="2068" max="2068" width="19.85546875" customWidth="1"/>
    <col min="2069" max="2069" width="19.7109375" customWidth="1"/>
    <col min="2070" max="2070" width="28.140625" customWidth="1"/>
    <col min="2071" max="2073" width="24.7109375" bestFit="1" customWidth="1"/>
    <col min="2074" max="2074" width="21.85546875" bestFit="1" customWidth="1"/>
    <col min="2075" max="2075" width="21.7109375" bestFit="1" customWidth="1"/>
    <col min="2076" max="2076" width="29.42578125" bestFit="1" customWidth="1"/>
    <col min="2305" max="2305" width="12.42578125" bestFit="1" customWidth="1"/>
    <col min="2306" max="2306" width="45.5703125" customWidth="1"/>
    <col min="2307" max="2307" width="16.7109375" customWidth="1"/>
    <col min="2308" max="2308" width="14.7109375" bestFit="1" customWidth="1"/>
    <col min="2309" max="2309" width="15.28515625" bestFit="1" customWidth="1"/>
    <col min="2310" max="2313" width="14.7109375" customWidth="1"/>
    <col min="2314" max="2314" width="14.42578125" customWidth="1"/>
    <col min="2315" max="2315" width="14.7109375" customWidth="1"/>
    <col min="2316" max="2316" width="15.140625" customWidth="1"/>
    <col min="2317" max="2317" width="14.7109375" customWidth="1"/>
    <col min="2318" max="2318" width="14.5703125" customWidth="1"/>
    <col min="2319" max="2323" width="23.42578125" customWidth="1"/>
    <col min="2324" max="2324" width="19.85546875" customWidth="1"/>
    <col min="2325" max="2325" width="19.7109375" customWidth="1"/>
    <col min="2326" max="2326" width="28.140625" customWidth="1"/>
    <col min="2327" max="2329" width="24.7109375" bestFit="1" customWidth="1"/>
    <col min="2330" max="2330" width="21.85546875" bestFit="1" customWidth="1"/>
    <col min="2331" max="2331" width="21.7109375" bestFit="1" customWidth="1"/>
    <col min="2332" max="2332" width="29.42578125" bestFit="1" customWidth="1"/>
    <col min="2561" max="2561" width="12.42578125" bestFit="1" customWidth="1"/>
    <col min="2562" max="2562" width="45.5703125" customWidth="1"/>
    <col min="2563" max="2563" width="16.7109375" customWidth="1"/>
    <col min="2564" max="2564" width="14.7109375" bestFit="1" customWidth="1"/>
    <col min="2565" max="2565" width="15.28515625" bestFit="1" customWidth="1"/>
    <col min="2566" max="2569" width="14.7109375" customWidth="1"/>
    <col min="2570" max="2570" width="14.42578125" customWidth="1"/>
    <col min="2571" max="2571" width="14.7109375" customWidth="1"/>
    <col min="2572" max="2572" width="15.140625" customWidth="1"/>
    <col min="2573" max="2573" width="14.7109375" customWidth="1"/>
    <col min="2574" max="2574" width="14.5703125" customWidth="1"/>
    <col min="2575" max="2579" width="23.42578125" customWidth="1"/>
    <col min="2580" max="2580" width="19.85546875" customWidth="1"/>
    <col min="2581" max="2581" width="19.7109375" customWidth="1"/>
    <col min="2582" max="2582" width="28.140625" customWidth="1"/>
    <col min="2583" max="2585" width="24.7109375" bestFit="1" customWidth="1"/>
    <col min="2586" max="2586" width="21.85546875" bestFit="1" customWidth="1"/>
    <col min="2587" max="2587" width="21.7109375" bestFit="1" customWidth="1"/>
    <col min="2588" max="2588" width="29.42578125" bestFit="1" customWidth="1"/>
    <col min="2817" max="2817" width="12.42578125" bestFit="1" customWidth="1"/>
    <col min="2818" max="2818" width="45.5703125" customWidth="1"/>
    <col min="2819" max="2819" width="16.7109375" customWidth="1"/>
    <col min="2820" max="2820" width="14.7109375" bestFit="1" customWidth="1"/>
    <col min="2821" max="2821" width="15.28515625" bestFit="1" customWidth="1"/>
    <col min="2822" max="2825" width="14.7109375" customWidth="1"/>
    <col min="2826" max="2826" width="14.42578125" customWidth="1"/>
    <col min="2827" max="2827" width="14.7109375" customWidth="1"/>
    <col min="2828" max="2828" width="15.140625" customWidth="1"/>
    <col min="2829" max="2829" width="14.7109375" customWidth="1"/>
    <col min="2830" max="2830" width="14.5703125" customWidth="1"/>
    <col min="2831" max="2835" width="23.42578125" customWidth="1"/>
    <col min="2836" max="2836" width="19.85546875" customWidth="1"/>
    <col min="2837" max="2837" width="19.7109375" customWidth="1"/>
    <col min="2838" max="2838" width="28.140625" customWidth="1"/>
    <col min="2839" max="2841" width="24.7109375" bestFit="1" customWidth="1"/>
    <col min="2842" max="2842" width="21.85546875" bestFit="1" customWidth="1"/>
    <col min="2843" max="2843" width="21.7109375" bestFit="1" customWidth="1"/>
    <col min="2844" max="2844" width="29.42578125" bestFit="1" customWidth="1"/>
    <col min="3073" max="3073" width="12.42578125" bestFit="1" customWidth="1"/>
    <col min="3074" max="3074" width="45.5703125" customWidth="1"/>
    <col min="3075" max="3075" width="16.7109375" customWidth="1"/>
    <col min="3076" max="3076" width="14.7109375" bestFit="1" customWidth="1"/>
    <col min="3077" max="3077" width="15.28515625" bestFit="1" customWidth="1"/>
    <col min="3078" max="3081" width="14.7109375" customWidth="1"/>
    <col min="3082" max="3082" width="14.42578125" customWidth="1"/>
    <col min="3083" max="3083" width="14.7109375" customWidth="1"/>
    <col min="3084" max="3084" width="15.140625" customWidth="1"/>
    <col min="3085" max="3085" width="14.7109375" customWidth="1"/>
    <col min="3086" max="3086" width="14.5703125" customWidth="1"/>
    <col min="3087" max="3091" width="23.42578125" customWidth="1"/>
    <col min="3092" max="3092" width="19.85546875" customWidth="1"/>
    <col min="3093" max="3093" width="19.7109375" customWidth="1"/>
    <col min="3094" max="3094" width="28.140625" customWidth="1"/>
    <col min="3095" max="3097" width="24.7109375" bestFit="1" customWidth="1"/>
    <col min="3098" max="3098" width="21.85546875" bestFit="1" customWidth="1"/>
    <col min="3099" max="3099" width="21.7109375" bestFit="1" customWidth="1"/>
    <col min="3100" max="3100" width="29.42578125" bestFit="1" customWidth="1"/>
    <col min="3329" max="3329" width="12.42578125" bestFit="1" customWidth="1"/>
    <col min="3330" max="3330" width="45.5703125" customWidth="1"/>
    <col min="3331" max="3331" width="16.7109375" customWidth="1"/>
    <col min="3332" max="3332" width="14.7109375" bestFit="1" customWidth="1"/>
    <col min="3333" max="3333" width="15.28515625" bestFit="1" customWidth="1"/>
    <col min="3334" max="3337" width="14.7109375" customWidth="1"/>
    <col min="3338" max="3338" width="14.42578125" customWidth="1"/>
    <col min="3339" max="3339" width="14.7109375" customWidth="1"/>
    <col min="3340" max="3340" width="15.140625" customWidth="1"/>
    <col min="3341" max="3341" width="14.7109375" customWidth="1"/>
    <col min="3342" max="3342" width="14.5703125" customWidth="1"/>
    <col min="3343" max="3347" width="23.42578125" customWidth="1"/>
    <col min="3348" max="3348" width="19.85546875" customWidth="1"/>
    <col min="3349" max="3349" width="19.7109375" customWidth="1"/>
    <col min="3350" max="3350" width="28.140625" customWidth="1"/>
    <col min="3351" max="3353" width="24.7109375" bestFit="1" customWidth="1"/>
    <col min="3354" max="3354" width="21.85546875" bestFit="1" customWidth="1"/>
    <col min="3355" max="3355" width="21.7109375" bestFit="1" customWidth="1"/>
    <col min="3356" max="3356" width="29.42578125" bestFit="1" customWidth="1"/>
    <col min="3585" max="3585" width="12.42578125" bestFit="1" customWidth="1"/>
    <col min="3586" max="3586" width="45.5703125" customWidth="1"/>
    <col min="3587" max="3587" width="16.7109375" customWidth="1"/>
    <col min="3588" max="3588" width="14.7109375" bestFit="1" customWidth="1"/>
    <col min="3589" max="3589" width="15.28515625" bestFit="1" customWidth="1"/>
    <col min="3590" max="3593" width="14.7109375" customWidth="1"/>
    <col min="3594" max="3594" width="14.42578125" customWidth="1"/>
    <col min="3595" max="3595" width="14.7109375" customWidth="1"/>
    <col min="3596" max="3596" width="15.140625" customWidth="1"/>
    <col min="3597" max="3597" width="14.7109375" customWidth="1"/>
    <col min="3598" max="3598" width="14.5703125" customWidth="1"/>
    <col min="3599" max="3603" width="23.42578125" customWidth="1"/>
    <col min="3604" max="3604" width="19.85546875" customWidth="1"/>
    <col min="3605" max="3605" width="19.7109375" customWidth="1"/>
    <col min="3606" max="3606" width="28.140625" customWidth="1"/>
    <col min="3607" max="3609" width="24.7109375" bestFit="1" customWidth="1"/>
    <col min="3610" max="3610" width="21.85546875" bestFit="1" customWidth="1"/>
    <col min="3611" max="3611" width="21.7109375" bestFit="1" customWidth="1"/>
    <col min="3612" max="3612" width="29.42578125" bestFit="1" customWidth="1"/>
    <col min="3841" max="3841" width="12.42578125" bestFit="1" customWidth="1"/>
    <col min="3842" max="3842" width="45.5703125" customWidth="1"/>
    <col min="3843" max="3843" width="16.7109375" customWidth="1"/>
    <col min="3844" max="3844" width="14.7109375" bestFit="1" customWidth="1"/>
    <col min="3845" max="3845" width="15.28515625" bestFit="1" customWidth="1"/>
    <col min="3846" max="3849" width="14.7109375" customWidth="1"/>
    <col min="3850" max="3850" width="14.42578125" customWidth="1"/>
    <col min="3851" max="3851" width="14.7109375" customWidth="1"/>
    <col min="3852" max="3852" width="15.140625" customWidth="1"/>
    <col min="3853" max="3853" width="14.7109375" customWidth="1"/>
    <col min="3854" max="3854" width="14.5703125" customWidth="1"/>
    <col min="3855" max="3859" width="23.42578125" customWidth="1"/>
    <col min="3860" max="3860" width="19.85546875" customWidth="1"/>
    <col min="3861" max="3861" width="19.7109375" customWidth="1"/>
    <col min="3862" max="3862" width="28.140625" customWidth="1"/>
    <col min="3863" max="3865" width="24.7109375" bestFit="1" customWidth="1"/>
    <col min="3866" max="3866" width="21.85546875" bestFit="1" customWidth="1"/>
    <col min="3867" max="3867" width="21.7109375" bestFit="1" customWidth="1"/>
    <col min="3868" max="3868" width="29.42578125" bestFit="1" customWidth="1"/>
    <col min="4097" max="4097" width="12.42578125" bestFit="1" customWidth="1"/>
    <col min="4098" max="4098" width="45.5703125" customWidth="1"/>
    <col min="4099" max="4099" width="16.7109375" customWidth="1"/>
    <col min="4100" max="4100" width="14.7109375" bestFit="1" customWidth="1"/>
    <col min="4101" max="4101" width="15.28515625" bestFit="1" customWidth="1"/>
    <col min="4102" max="4105" width="14.7109375" customWidth="1"/>
    <col min="4106" max="4106" width="14.42578125" customWidth="1"/>
    <col min="4107" max="4107" width="14.7109375" customWidth="1"/>
    <col min="4108" max="4108" width="15.140625" customWidth="1"/>
    <col min="4109" max="4109" width="14.7109375" customWidth="1"/>
    <col min="4110" max="4110" width="14.5703125" customWidth="1"/>
    <col min="4111" max="4115" width="23.42578125" customWidth="1"/>
    <col min="4116" max="4116" width="19.85546875" customWidth="1"/>
    <col min="4117" max="4117" width="19.7109375" customWidth="1"/>
    <col min="4118" max="4118" width="28.140625" customWidth="1"/>
    <col min="4119" max="4121" width="24.7109375" bestFit="1" customWidth="1"/>
    <col min="4122" max="4122" width="21.85546875" bestFit="1" customWidth="1"/>
    <col min="4123" max="4123" width="21.7109375" bestFit="1" customWidth="1"/>
    <col min="4124" max="4124" width="29.42578125" bestFit="1" customWidth="1"/>
    <col min="4353" max="4353" width="12.42578125" bestFit="1" customWidth="1"/>
    <col min="4354" max="4354" width="45.5703125" customWidth="1"/>
    <col min="4355" max="4355" width="16.7109375" customWidth="1"/>
    <col min="4356" max="4356" width="14.7109375" bestFit="1" customWidth="1"/>
    <col min="4357" max="4357" width="15.28515625" bestFit="1" customWidth="1"/>
    <col min="4358" max="4361" width="14.7109375" customWidth="1"/>
    <col min="4362" max="4362" width="14.42578125" customWidth="1"/>
    <col min="4363" max="4363" width="14.7109375" customWidth="1"/>
    <col min="4364" max="4364" width="15.140625" customWidth="1"/>
    <col min="4365" max="4365" width="14.7109375" customWidth="1"/>
    <col min="4366" max="4366" width="14.5703125" customWidth="1"/>
    <col min="4367" max="4371" width="23.42578125" customWidth="1"/>
    <col min="4372" max="4372" width="19.85546875" customWidth="1"/>
    <col min="4373" max="4373" width="19.7109375" customWidth="1"/>
    <col min="4374" max="4374" width="28.140625" customWidth="1"/>
    <col min="4375" max="4377" width="24.7109375" bestFit="1" customWidth="1"/>
    <col min="4378" max="4378" width="21.85546875" bestFit="1" customWidth="1"/>
    <col min="4379" max="4379" width="21.7109375" bestFit="1" customWidth="1"/>
    <col min="4380" max="4380" width="29.42578125" bestFit="1" customWidth="1"/>
    <col min="4609" max="4609" width="12.42578125" bestFit="1" customWidth="1"/>
    <col min="4610" max="4610" width="45.5703125" customWidth="1"/>
    <col min="4611" max="4611" width="16.7109375" customWidth="1"/>
    <col min="4612" max="4612" width="14.7109375" bestFit="1" customWidth="1"/>
    <col min="4613" max="4613" width="15.28515625" bestFit="1" customWidth="1"/>
    <col min="4614" max="4617" width="14.7109375" customWidth="1"/>
    <col min="4618" max="4618" width="14.42578125" customWidth="1"/>
    <col min="4619" max="4619" width="14.7109375" customWidth="1"/>
    <col min="4620" max="4620" width="15.140625" customWidth="1"/>
    <col min="4621" max="4621" width="14.7109375" customWidth="1"/>
    <col min="4622" max="4622" width="14.5703125" customWidth="1"/>
    <col min="4623" max="4627" width="23.42578125" customWidth="1"/>
    <col min="4628" max="4628" width="19.85546875" customWidth="1"/>
    <col min="4629" max="4629" width="19.7109375" customWidth="1"/>
    <col min="4630" max="4630" width="28.140625" customWidth="1"/>
    <col min="4631" max="4633" width="24.7109375" bestFit="1" customWidth="1"/>
    <col min="4634" max="4634" width="21.85546875" bestFit="1" customWidth="1"/>
    <col min="4635" max="4635" width="21.7109375" bestFit="1" customWidth="1"/>
    <col min="4636" max="4636" width="29.42578125" bestFit="1" customWidth="1"/>
    <col min="4865" max="4865" width="12.42578125" bestFit="1" customWidth="1"/>
    <col min="4866" max="4866" width="45.5703125" customWidth="1"/>
    <col min="4867" max="4867" width="16.7109375" customWidth="1"/>
    <col min="4868" max="4868" width="14.7109375" bestFit="1" customWidth="1"/>
    <col min="4869" max="4869" width="15.28515625" bestFit="1" customWidth="1"/>
    <col min="4870" max="4873" width="14.7109375" customWidth="1"/>
    <col min="4874" max="4874" width="14.42578125" customWidth="1"/>
    <col min="4875" max="4875" width="14.7109375" customWidth="1"/>
    <col min="4876" max="4876" width="15.140625" customWidth="1"/>
    <col min="4877" max="4877" width="14.7109375" customWidth="1"/>
    <col min="4878" max="4878" width="14.5703125" customWidth="1"/>
    <col min="4879" max="4883" width="23.42578125" customWidth="1"/>
    <col min="4884" max="4884" width="19.85546875" customWidth="1"/>
    <col min="4885" max="4885" width="19.7109375" customWidth="1"/>
    <col min="4886" max="4886" width="28.140625" customWidth="1"/>
    <col min="4887" max="4889" width="24.7109375" bestFit="1" customWidth="1"/>
    <col min="4890" max="4890" width="21.85546875" bestFit="1" customWidth="1"/>
    <col min="4891" max="4891" width="21.7109375" bestFit="1" customWidth="1"/>
    <col min="4892" max="4892" width="29.42578125" bestFit="1" customWidth="1"/>
    <col min="5121" max="5121" width="12.42578125" bestFit="1" customWidth="1"/>
    <col min="5122" max="5122" width="45.5703125" customWidth="1"/>
    <col min="5123" max="5123" width="16.7109375" customWidth="1"/>
    <col min="5124" max="5124" width="14.7109375" bestFit="1" customWidth="1"/>
    <col min="5125" max="5125" width="15.28515625" bestFit="1" customWidth="1"/>
    <col min="5126" max="5129" width="14.7109375" customWidth="1"/>
    <col min="5130" max="5130" width="14.42578125" customWidth="1"/>
    <col min="5131" max="5131" width="14.7109375" customWidth="1"/>
    <col min="5132" max="5132" width="15.140625" customWidth="1"/>
    <col min="5133" max="5133" width="14.7109375" customWidth="1"/>
    <col min="5134" max="5134" width="14.5703125" customWidth="1"/>
    <col min="5135" max="5139" width="23.42578125" customWidth="1"/>
    <col min="5140" max="5140" width="19.85546875" customWidth="1"/>
    <col min="5141" max="5141" width="19.7109375" customWidth="1"/>
    <col min="5142" max="5142" width="28.140625" customWidth="1"/>
    <col min="5143" max="5145" width="24.7109375" bestFit="1" customWidth="1"/>
    <col min="5146" max="5146" width="21.85546875" bestFit="1" customWidth="1"/>
    <col min="5147" max="5147" width="21.7109375" bestFit="1" customWidth="1"/>
    <col min="5148" max="5148" width="29.42578125" bestFit="1" customWidth="1"/>
    <col min="5377" max="5377" width="12.42578125" bestFit="1" customWidth="1"/>
    <col min="5378" max="5378" width="45.5703125" customWidth="1"/>
    <col min="5379" max="5379" width="16.7109375" customWidth="1"/>
    <col min="5380" max="5380" width="14.7109375" bestFit="1" customWidth="1"/>
    <col min="5381" max="5381" width="15.28515625" bestFit="1" customWidth="1"/>
    <col min="5382" max="5385" width="14.7109375" customWidth="1"/>
    <col min="5386" max="5386" width="14.42578125" customWidth="1"/>
    <col min="5387" max="5387" width="14.7109375" customWidth="1"/>
    <col min="5388" max="5388" width="15.140625" customWidth="1"/>
    <col min="5389" max="5389" width="14.7109375" customWidth="1"/>
    <col min="5390" max="5390" width="14.5703125" customWidth="1"/>
    <col min="5391" max="5395" width="23.42578125" customWidth="1"/>
    <col min="5396" max="5396" width="19.85546875" customWidth="1"/>
    <col min="5397" max="5397" width="19.7109375" customWidth="1"/>
    <col min="5398" max="5398" width="28.140625" customWidth="1"/>
    <col min="5399" max="5401" width="24.7109375" bestFit="1" customWidth="1"/>
    <col min="5402" max="5402" width="21.85546875" bestFit="1" customWidth="1"/>
    <col min="5403" max="5403" width="21.7109375" bestFit="1" customWidth="1"/>
    <col min="5404" max="5404" width="29.42578125" bestFit="1" customWidth="1"/>
    <col min="5633" max="5633" width="12.42578125" bestFit="1" customWidth="1"/>
    <col min="5634" max="5634" width="45.5703125" customWidth="1"/>
    <col min="5635" max="5635" width="16.7109375" customWidth="1"/>
    <col min="5636" max="5636" width="14.7109375" bestFit="1" customWidth="1"/>
    <col min="5637" max="5637" width="15.28515625" bestFit="1" customWidth="1"/>
    <col min="5638" max="5641" width="14.7109375" customWidth="1"/>
    <col min="5642" max="5642" width="14.42578125" customWidth="1"/>
    <col min="5643" max="5643" width="14.7109375" customWidth="1"/>
    <col min="5644" max="5644" width="15.140625" customWidth="1"/>
    <col min="5645" max="5645" width="14.7109375" customWidth="1"/>
    <col min="5646" max="5646" width="14.5703125" customWidth="1"/>
    <col min="5647" max="5651" width="23.42578125" customWidth="1"/>
    <col min="5652" max="5652" width="19.85546875" customWidth="1"/>
    <col min="5653" max="5653" width="19.7109375" customWidth="1"/>
    <col min="5654" max="5654" width="28.140625" customWidth="1"/>
    <col min="5655" max="5657" width="24.7109375" bestFit="1" customWidth="1"/>
    <col min="5658" max="5658" width="21.85546875" bestFit="1" customWidth="1"/>
    <col min="5659" max="5659" width="21.7109375" bestFit="1" customWidth="1"/>
    <col min="5660" max="5660" width="29.42578125" bestFit="1" customWidth="1"/>
    <col min="5889" max="5889" width="12.42578125" bestFit="1" customWidth="1"/>
    <col min="5890" max="5890" width="45.5703125" customWidth="1"/>
    <col min="5891" max="5891" width="16.7109375" customWidth="1"/>
    <col min="5892" max="5892" width="14.7109375" bestFit="1" customWidth="1"/>
    <col min="5893" max="5893" width="15.28515625" bestFit="1" customWidth="1"/>
    <col min="5894" max="5897" width="14.7109375" customWidth="1"/>
    <col min="5898" max="5898" width="14.42578125" customWidth="1"/>
    <col min="5899" max="5899" width="14.7109375" customWidth="1"/>
    <col min="5900" max="5900" width="15.140625" customWidth="1"/>
    <col min="5901" max="5901" width="14.7109375" customWidth="1"/>
    <col min="5902" max="5902" width="14.5703125" customWidth="1"/>
    <col min="5903" max="5907" width="23.42578125" customWidth="1"/>
    <col min="5908" max="5908" width="19.85546875" customWidth="1"/>
    <col min="5909" max="5909" width="19.7109375" customWidth="1"/>
    <col min="5910" max="5910" width="28.140625" customWidth="1"/>
    <col min="5911" max="5913" width="24.7109375" bestFit="1" customWidth="1"/>
    <col min="5914" max="5914" width="21.85546875" bestFit="1" customWidth="1"/>
    <col min="5915" max="5915" width="21.7109375" bestFit="1" customWidth="1"/>
    <col min="5916" max="5916" width="29.42578125" bestFit="1" customWidth="1"/>
    <col min="6145" max="6145" width="12.42578125" bestFit="1" customWidth="1"/>
    <col min="6146" max="6146" width="45.5703125" customWidth="1"/>
    <col min="6147" max="6147" width="16.7109375" customWidth="1"/>
    <col min="6148" max="6148" width="14.7109375" bestFit="1" customWidth="1"/>
    <col min="6149" max="6149" width="15.28515625" bestFit="1" customWidth="1"/>
    <col min="6150" max="6153" width="14.7109375" customWidth="1"/>
    <col min="6154" max="6154" width="14.42578125" customWidth="1"/>
    <col min="6155" max="6155" width="14.7109375" customWidth="1"/>
    <col min="6156" max="6156" width="15.140625" customWidth="1"/>
    <col min="6157" max="6157" width="14.7109375" customWidth="1"/>
    <col min="6158" max="6158" width="14.5703125" customWidth="1"/>
    <col min="6159" max="6163" width="23.42578125" customWidth="1"/>
    <col min="6164" max="6164" width="19.85546875" customWidth="1"/>
    <col min="6165" max="6165" width="19.7109375" customWidth="1"/>
    <col min="6166" max="6166" width="28.140625" customWidth="1"/>
    <col min="6167" max="6169" width="24.7109375" bestFit="1" customWidth="1"/>
    <col min="6170" max="6170" width="21.85546875" bestFit="1" customWidth="1"/>
    <col min="6171" max="6171" width="21.7109375" bestFit="1" customWidth="1"/>
    <col min="6172" max="6172" width="29.42578125" bestFit="1" customWidth="1"/>
    <col min="6401" max="6401" width="12.42578125" bestFit="1" customWidth="1"/>
    <col min="6402" max="6402" width="45.5703125" customWidth="1"/>
    <col min="6403" max="6403" width="16.7109375" customWidth="1"/>
    <col min="6404" max="6404" width="14.7109375" bestFit="1" customWidth="1"/>
    <col min="6405" max="6405" width="15.28515625" bestFit="1" customWidth="1"/>
    <col min="6406" max="6409" width="14.7109375" customWidth="1"/>
    <col min="6410" max="6410" width="14.42578125" customWidth="1"/>
    <col min="6411" max="6411" width="14.7109375" customWidth="1"/>
    <col min="6412" max="6412" width="15.140625" customWidth="1"/>
    <col min="6413" max="6413" width="14.7109375" customWidth="1"/>
    <col min="6414" max="6414" width="14.5703125" customWidth="1"/>
    <col min="6415" max="6419" width="23.42578125" customWidth="1"/>
    <col min="6420" max="6420" width="19.85546875" customWidth="1"/>
    <col min="6421" max="6421" width="19.7109375" customWidth="1"/>
    <col min="6422" max="6422" width="28.140625" customWidth="1"/>
    <col min="6423" max="6425" width="24.7109375" bestFit="1" customWidth="1"/>
    <col min="6426" max="6426" width="21.85546875" bestFit="1" customWidth="1"/>
    <col min="6427" max="6427" width="21.7109375" bestFit="1" customWidth="1"/>
    <col min="6428" max="6428" width="29.42578125" bestFit="1" customWidth="1"/>
    <col min="6657" max="6657" width="12.42578125" bestFit="1" customWidth="1"/>
    <col min="6658" max="6658" width="45.5703125" customWidth="1"/>
    <col min="6659" max="6659" width="16.7109375" customWidth="1"/>
    <col min="6660" max="6660" width="14.7109375" bestFit="1" customWidth="1"/>
    <col min="6661" max="6661" width="15.28515625" bestFit="1" customWidth="1"/>
    <col min="6662" max="6665" width="14.7109375" customWidth="1"/>
    <col min="6666" max="6666" width="14.42578125" customWidth="1"/>
    <col min="6667" max="6667" width="14.7109375" customWidth="1"/>
    <col min="6668" max="6668" width="15.140625" customWidth="1"/>
    <col min="6669" max="6669" width="14.7109375" customWidth="1"/>
    <col min="6670" max="6670" width="14.5703125" customWidth="1"/>
    <col min="6671" max="6675" width="23.42578125" customWidth="1"/>
    <col min="6676" max="6676" width="19.85546875" customWidth="1"/>
    <col min="6677" max="6677" width="19.7109375" customWidth="1"/>
    <col min="6678" max="6678" width="28.140625" customWidth="1"/>
    <col min="6679" max="6681" width="24.7109375" bestFit="1" customWidth="1"/>
    <col min="6682" max="6682" width="21.85546875" bestFit="1" customWidth="1"/>
    <col min="6683" max="6683" width="21.7109375" bestFit="1" customWidth="1"/>
    <col min="6684" max="6684" width="29.42578125" bestFit="1" customWidth="1"/>
    <col min="6913" max="6913" width="12.42578125" bestFit="1" customWidth="1"/>
    <col min="6914" max="6914" width="45.5703125" customWidth="1"/>
    <col min="6915" max="6915" width="16.7109375" customWidth="1"/>
    <col min="6916" max="6916" width="14.7109375" bestFit="1" customWidth="1"/>
    <col min="6917" max="6917" width="15.28515625" bestFit="1" customWidth="1"/>
    <col min="6918" max="6921" width="14.7109375" customWidth="1"/>
    <col min="6922" max="6922" width="14.42578125" customWidth="1"/>
    <col min="6923" max="6923" width="14.7109375" customWidth="1"/>
    <col min="6924" max="6924" width="15.140625" customWidth="1"/>
    <col min="6925" max="6925" width="14.7109375" customWidth="1"/>
    <col min="6926" max="6926" width="14.5703125" customWidth="1"/>
    <col min="6927" max="6931" width="23.42578125" customWidth="1"/>
    <col min="6932" max="6932" width="19.85546875" customWidth="1"/>
    <col min="6933" max="6933" width="19.7109375" customWidth="1"/>
    <col min="6934" max="6934" width="28.140625" customWidth="1"/>
    <col min="6935" max="6937" width="24.7109375" bestFit="1" customWidth="1"/>
    <col min="6938" max="6938" width="21.85546875" bestFit="1" customWidth="1"/>
    <col min="6939" max="6939" width="21.7109375" bestFit="1" customWidth="1"/>
    <col min="6940" max="6940" width="29.42578125" bestFit="1" customWidth="1"/>
    <col min="7169" max="7169" width="12.42578125" bestFit="1" customWidth="1"/>
    <col min="7170" max="7170" width="45.5703125" customWidth="1"/>
    <col min="7171" max="7171" width="16.7109375" customWidth="1"/>
    <col min="7172" max="7172" width="14.7109375" bestFit="1" customWidth="1"/>
    <col min="7173" max="7173" width="15.28515625" bestFit="1" customWidth="1"/>
    <col min="7174" max="7177" width="14.7109375" customWidth="1"/>
    <col min="7178" max="7178" width="14.42578125" customWidth="1"/>
    <col min="7179" max="7179" width="14.7109375" customWidth="1"/>
    <col min="7180" max="7180" width="15.140625" customWidth="1"/>
    <col min="7181" max="7181" width="14.7109375" customWidth="1"/>
    <col min="7182" max="7182" width="14.5703125" customWidth="1"/>
    <col min="7183" max="7187" width="23.42578125" customWidth="1"/>
    <col min="7188" max="7188" width="19.85546875" customWidth="1"/>
    <col min="7189" max="7189" width="19.7109375" customWidth="1"/>
    <col min="7190" max="7190" width="28.140625" customWidth="1"/>
    <col min="7191" max="7193" width="24.7109375" bestFit="1" customWidth="1"/>
    <col min="7194" max="7194" width="21.85546875" bestFit="1" customWidth="1"/>
    <col min="7195" max="7195" width="21.7109375" bestFit="1" customWidth="1"/>
    <col min="7196" max="7196" width="29.42578125" bestFit="1" customWidth="1"/>
    <col min="7425" max="7425" width="12.42578125" bestFit="1" customWidth="1"/>
    <col min="7426" max="7426" width="45.5703125" customWidth="1"/>
    <col min="7427" max="7427" width="16.7109375" customWidth="1"/>
    <col min="7428" max="7428" width="14.7109375" bestFit="1" customWidth="1"/>
    <col min="7429" max="7429" width="15.28515625" bestFit="1" customWidth="1"/>
    <col min="7430" max="7433" width="14.7109375" customWidth="1"/>
    <col min="7434" max="7434" width="14.42578125" customWidth="1"/>
    <col min="7435" max="7435" width="14.7109375" customWidth="1"/>
    <col min="7436" max="7436" width="15.140625" customWidth="1"/>
    <col min="7437" max="7437" width="14.7109375" customWidth="1"/>
    <col min="7438" max="7438" width="14.5703125" customWidth="1"/>
    <col min="7439" max="7443" width="23.42578125" customWidth="1"/>
    <col min="7444" max="7444" width="19.85546875" customWidth="1"/>
    <col min="7445" max="7445" width="19.7109375" customWidth="1"/>
    <col min="7446" max="7446" width="28.140625" customWidth="1"/>
    <col min="7447" max="7449" width="24.7109375" bestFit="1" customWidth="1"/>
    <col min="7450" max="7450" width="21.85546875" bestFit="1" customWidth="1"/>
    <col min="7451" max="7451" width="21.7109375" bestFit="1" customWidth="1"/>
    <col min="7452" max="7452" width="29.42578125" bestFit="1" customWidth="1"/>
    <col min="7681" max="7681" width="12.42578125" bestFit="1" customWidth="1"/>
    <col min="7682" max="7682" width="45.5703125" customWidth="1"/>
    <col min="7683" max="7683" width="16.7109375" customWidth="1"/>
    <col min="7684" max="7684" width="14.7109375" bestFit="1" customWidth="1"/>
    <col min="7685" max="7685" width="15.28515625" bestFit="1" customWidth="1"/>
    <col min="7686" max="7689" width="14.7109375" customWidth="1"/>
    <col min="7690" max="7690" width="14.42578125" customWidth="1"/>
    <col min="7691" max="7691" width="14.7109375" customWidth="1"/>
    <col min="7692" max="7692" width="15.140625" customWidth="1"/>
    <col min="7693" max="7693" width="14.7109375" customWidth="1"/>
    <col min="7694" max="7694" width="14.5703125" customWidth="1"/>
    <col min="7695" max="7699" width="23.42578125" customWidth="1"/>
    <col min="7700" max="7700" width="19.85546875" customWidth="1"/>
    <col min="7701" max="7701" width="19.7109375" customWidth="1"/>
    <col min="7702" max="7702" width="28.140625" customWidth="1"/>
    <col min="7703" max="7705" width="24.7109375" bestFit="1" customWidth="1"/>
    <col min="7706" max="7706" width="21.85546875" bestFit="1" customWidth="1"/>
    <col min="7707" max="7707" width="21.7109375" bestFit="1" customWidth="1"/>
    <col min="7708" max="7708" width="29.42578125" bestFit="1" customWidth="1"/>
    <col min="7937" max="7937" width="12.42578125" bestFit="1" customWidth="1"/>
    <col min="7938" max="7938" width="45.5703125" customWidth="1"/>
    <col min="7939" max="7939" width="16.7109375" customWidth="1"/>
    <col min="7940" max="7940" width="14.7109375" bestFit="1" customWidth="1"/>
    <col min="7941" max="7941" width="15.28515625" bestFit="1" customWidth="1"/>
    <col min="7942" max="7945" width="14.7109375" customWidth="1"/>
    <col min="7946" max="7946" width="14.42578125" customWidth="1"/>
    <col min="7947" max="7947" width="14.7109375" customWidth="1"/>
    <col min="7948" max="7948" width="15.140625" customWidth="1"/>
    <col min="7949" max="7949" width="14.7109375" customWidth="1"/>
    <col min="7950" max="7950" width="14.5703125" customWidth="1"/>
    <col min="7951" max="7955" width="23.42578125" customWidth="1"/>
    <col min="7956" max="7956" width="19.85546875" customWidth="1"/>
    <col min="7957" max="7957" width="19.7109375" customWidth="1"/>
    <col min="7958" max="7958" width="28.140625" customWidth="1"/>
    <col min="7959" max="7961" width="24.7109375" bestFit="1" customWidth="1"/>
    <col min="7962" max="7962" width="21.85546875" bestFit="1" customWidth="1"/>
    <col min="7963" max="7963" width="21.7109375" bestFit="1" customWidth="1"/>
    <col min="7964" max="7964" width="29.42578125" bestFit="1" customWidth="1"/>
    <col min="8193" max="8193" width="12.42578125" bestFit="1" customWidth="1"/>
    <col min="8194" max="8194" width="45.5703125" customWidth="1"/>
    <col min="8195" max="8195" width="16.7109375" customWidth="1"/>
    <col min="8196" max="8196" width="14.7109375" bestFit="1" customWidth="1"/>
    <col min="8197" max="8197" width="15.28515625" bestFit="1" customWidth="1"/>
    <col min="8198" max="8201" width="14.7109375" customWidth="1"/>
    <col min="8202" max="8202" width="14.42578125" customWidth="1"/>
    <col min="8203" max="8203" width="14.7109375" customWidth="1"/>
    <col min="8204" max="8204" width="15.140625" customWidth="1"/>
    <col min="8205" max="8205" width="14.7109375" customWidth="1"/>
    <col min="8206" max="8206" width="14.5703125" customWidth="1"/>
    <col min="8207" max="8211" width="23.42578125" customWidth="1"/>
    <col min="8212" max="8212" width="19.85546875" customWidth="1"/>
    <col min="8213" max="8213" width="19.7109375" customWidth="1"/>
    <col min="8214" max="8214" width="28.140625" customWidth="1"/>
    <col min="8215" max="8217" width="24.7109375" bestFit="1" customWidth="1"/>
    <col min="8218" max="8218" width="21.85546875" bestFit="1" customWidth="1"/>
    <col min="8219" max="8219" width="21.7109375" bestFit="1" customWidth="1"/>
    <col min="8220" max="8220" width="29.42578125" bestFit="1" customWidth="1"/>
    <col min="8449" max="8449" width="12.42578125" bestFit="1" customWidth="1"/>
    <col min="8450" max="8450" width="45.5703125" customWidth="1"/>
    <col min="8451" max="8451" width="16.7109375" customWidth="1"/>
    <col min="8452" max="8452" width="14.7109375" bestFit="1" customWidth="1"/>
    <col min="8453" max="8453" width="15.28515625" bestFit="1" customWidth="1"/>
    <col min="8454" max="8457" width="14.7109375" customWidth="1"/>
    <col min="8458" max="8458" width="14.42578125" customWidth="1"/>
    <col min="8459" max="8459" width="14.7109375" customWidth="1"/>
    <col min="8460" max="8460" width="15.140625" customWidth="1"/>
    <col min="8461" max="8461" width="14.7109375" customWidth="1"/>
    <col min="8462" max="8462" width="14.5703125" customWidth="1"/>
    <col min="8463" max="8467" width="23.42578125" customWidth="1"/>
    <col min="8468" max="8468" width="19.85546875" customWidth="1"/>
    <col min="8469" max="8469" width="19.7109375" customWidth="1"/>
    <col min="8470" max="8470" width="28.140625" customWidth="1"/>
    <col min="8471" max="8473" width="24.7109375" bestFit="1" customWidth="1"/>
    <col min="8474" max="8474" width="21.85546875" bestFit="1" customWidth="1"/>
    <col min="8475" max="8475" width="21.7109375" bestFit="1" customWidth="1"/>
    <col min="8476" max="8476" width="29.42578125" bestFit="1" customWidth="1"/>
    <col min="8705" max="8705" width="12.42578125" bestFit="1" customWidth="1"/>
    <col min="8706" max="8706" width="45.5703125" customWidth="1"/>
    <col min="8707" max="8707" width="16.7109375" customWidth="1"/>
    <col min="8708" max="8708" width="14.7109375" bestFit="1" customWidth="1"/>
    <col min="8709" max="8709" width="15.28515625" bestFit="1" customWidth="1"/>
    <col min="8710" max="8713" width="14.7109375" customWidth="1"/>
    <col min="8714" max="8714" width="14.42578125" customWidth="1"/>
    <col min="8715" max="8715" width="14.7109375" customWidth="1"/>
    <col min="8716" max="8716" width="15.140625" customWidth="1"/>
    <col min="8717" max="8717" width="14.7109375" customWidth="1"/>
    <col min="8718" max="8718" width="14.5703125" customWidth="1"/>
    <col min="8719" max="8723" width="23.42578125" customWidth="1"/>
    <col min="8724" max="8724" width="19.85546875" customWidth="1"/>
    <col min="8725" max="8725" width="19.7109375" customWidth="1"/>
    <col min="8726" max="8726" width="28.140625" customWidth="1"/>
    <col min="8727" max="8729" width="24.7109375" bestFit="1" customWidth="1"/>
    <col min="8730" max="8730" width="21.85546875" bestFit="1" customWidth="1"/>
    <col min="8731" max="8731" width="21.7109375" bestFit="1" customWidth="1"/>
    <col min="8732" max="8732" width="29.42578125" bestFit="1" customWidth="1"/>
    <col min="8961" max="8961" width="12.42578125" bestFit="1" customWidth="1"/>
    <col min="8962" max="8962" width="45.5703125" customWidth="1"/>
    <col min="8963" max="8963" width="16.7109375" customWidth="1"/>
    <col min="8964" max="8964" width="14.7109375" bestFit="1" customWidth="1"/>
    <col min="8965" max="8965" width="15.28515625" bestFit="1" customWidth="1"/>
    <col min="8966" max="8969" width="14.7109375" customWidth="1"/>
    <col min="8970" max="8970" width="14.42578125" customWidth="1"/>
    <col min="8971" max="8971" width="14.7109375" customWidth="1"/>
    <col min="8972" max="8972" width="15.140625" customWidth="1"/>
    <col min="8973" max="8973" width="14.7109375" customWidth="1"/>
    <col min="8974" max="8974" width="14.5703125" customWidth="1"/>
    <col min="8975" max="8979" width="23.42578125" customWidth="1"/>
    <col min="8980" max="8980" width="19.85546875" customWidth="1"/>
    <col min="8981" max="8981" width="19.7109375" customWidth="1"/>
    <col min="8982" max="8982" width="28.140625" customWidth="1"/>
    <col min="8983" max="8985" width="24.7109375" bestFit="1" customWidth="1"/>
    <col min="8986" max="8986" width="21.85546875" bestFit="1" customWidth="1"/>
    <col min="8987" max="8987" width="21.7109375" bestFit="1" customWidth="1"/>
    <col min="8988" max="8988" width="29.42578125" bestFit="1" customWidth="1"/>
    <col min="9217" max="9217" width="12.42578125" bestFit="1" customWidth="1"/>
    <col min="9218" max="9218" width="45.5703125" customWidth="1"/>
    <col min="9219" max="9219" width="16.7109375" customWidth="1"/>
    <col min="9220" max="9220" width="14.7109375" bestFit="1" customWidth="1"/>
    <col min="9221" max="9221" width="15.28515625" bestFit="1" customWidth="1"/>
    <col min="9222" max="9225" width="14.7109375" customWidth="1"/>
    <col min="9226" max="9226" width="14.42578125" customWidth="1"/>
    <col min="9227" max="9227" width="14.7109375" customWidth="1"/>
    <col min="9228" max="9228" width="15.140625" customWidth="1"/>
    <col min="9229" max="9229" width="14.7109375" customWidth="1"/>
    <col min="9230" max="9230" width="14.5703125" customWidth="1"/>
    <col min="9231" max="9235" width="23.42578125" customWidth="1"/>
    <col min="9236" max="9236" width="19.85546875" customWidth="1"/>
    <col min="9237" max="9237" width="19.7109375" customWidth="1"/>
    <col min="9238" max="9238" width="28.140625" customWidth="1"/>
    <col min="9239" max="9241" width="24.7109375" bestFit="1" customWidth="1"/>
    <col min="9242" max="9242" width="21.85546875" bestFit="1" customWidth="1"/>
    <col min="9243" max="9243" width="21.7109375" bestFit="1" customWidth="1"/>
    <col min="9244" max="9244" width="29.42578125" bestFit="1" customWidth="1"/>
    <col min="9473" max="9473" width="12.42578125" bestFit="1" customWidth="1"/>
    <col min="9474" max="9474" width="45.5703125" customWidth="1"/>
    <col min="9475" max="9475" width="16.7109375" customWidth="1"/>
    <col min="9476" max="9476" width="14.7109375" bestFit="1" customWidth="1"/>
    <col min="9477" max="9477" width="15.28515625" bestFit="1" customWidth="1"/>
    <col min="9478" max="9481" width="14.7109375" customWidth="1"/>
    <col min="9482" max="9482" width="14.42578125" customWidth="1"/>
    <col min="9483" max="9483" width="14.7109375" customWidth="1"/>
    <col min="9484" max="9484" width="15.140625" customWidth="1"/>
    <col min="9485" max="9485" width="14.7109375" customWidth="1"/>
    <col min="9486" max="9486" width="14.5703125" customWidth="1"/>
    <col min="9487" max="9491" width="23.42578125" customWidth="1"/>
    <col min="9492" max="9492" width="19.85546875" customWidth="1"/>
    <col min="9493" max="9493" width="19.7109375" customWidth="1"/>
    <col min="9494" max="9494" width="28.140625" customWidth="1"/>
    <col min="9495" max="9497" width="24.7109375" bestFit="1" customWidth="1"/>
    <col min="9498" max="9498" width="21.85546875" bestFit="1" customWidth="1"/>
    <col min="9499" max="9499" width="21.7109375" bestFit="1" customWidth="1"/>
    <col min="9500" max="9500" width="29.42578125" bestFit="1" customWidth="1"/>
    <col min="9729" max="9729" width="12.42578125" bestFit="1" customWidth="1"/>
    <col min="9730" max="9730" width="45.5703125" customWidth="1"/>
    <col min="9731" max="9731" width="16.7109375" customWidth="1"/>
    <col min="9732" max="9732" width="14.7109375" bestFit="1" customWidth="1"/>
    <col min="9733" max="9733" width="15.28515625" bestFit="1" customWidth="1"/>
    <col min="9734" max="9737" width="14.7109375" customWidth="1"/>
    <col min="9738" max="9738" width="14.42578125" customWidth="1"/>
    <col min="9739" max="9739" width="14.7109375" customWidth="1"/>
    <col min="9740" max="9740" width="15.140625" customWidth="1"/>
    <col min="9741" max="9741" width="14.7109375" customWidth="1"/>
    <col min="9742" max="9742" width="14.5703125" customWidth="1"/>
    <col min="9743" max="9747" width="23.42578125" customWidth="1"/>
    <col min="9748" max="9748" width="19.85546875" customWidth="1"/>
    <col min="9749" max="9749" width="19.7109375" customWidth="1"/>
    <col min="9750" max="9750" width="28.140625" customWidth="1"/>
    <col min="9751" max="9753" width="24.7109375" bestFit="1" customWidth="1"/>
    <col min="9754" max="9754" width="21.85546875" bestFit="1" customWidth="1"/>
    <col min="9755" max="9755" width="21.7109375" bestFit="1" customWidth="1"/>
    <col min="9756" max="9756" width="29.42578125" bestFit="1" customWidth="1"/>
    <col min="9985" max="9985" width="12.42578125" bestFit="1" customWidth="1"/>
    <col min="9986" max="9986" width="45.5703125" customWidth="1"/>
    <col min="9987" max="9987" width="16.7109375" customWidth="1"/>
    <col min="9988" max="9988" width="14.7109375" bestFit="1" customWidth="1"/>
    <col min="9989" max="9989" width="15.28515625" bestFit="1" customWidth="1"/>
    <col min="9990" max="9993" width="14.7109375" customWidth="1"/>
    <col min="9994" max="9994" width="14.42578125" customWidth="1"/>
    <col min="9995" max="9995" width="14.7109375" customWidth="1"/>
    <col min="9996" max="9996" width="15.140625" customWidth="1"/>
    <col min="9997" max="9997" width="14.7109375" customWidth="1"/>
    <col min="9998" max="9998" width="14.5703125" customWidth="1"/>
    <col min="9999" max="10003" width="23.42578125" customWidth="1"/>
    <col min="10004" max="10004" width="19.85546875" customWidth="1"/>
    <col min="10005" max="10005" width="19.7109375" customWidth="1"/>
    <col min="10006" max="10006" width="28.140625" customWidth="1"/>
    <col min="10007" max="10009" width="24.7109375" bestFit="1" customWidth="1"/>
    <col min="10010" max="10010" width="21.85546875" bestFit="1" customWidth="1"/>
    <col min="10011" max="10011" width="21.7109375" bestFit="1" customWidth="1"/>
    <col min="10012" max="10012" width="29.42578125" bestFit="1" customWidth="1"/>
    <col min="10241" max="10241" width="12.42578125" bestFit="1" customWidth="1"/>
    <col min="10242" max="10242" width="45.5703125" customWidth="1"/>
    <col min="10243" max="10243" width="16.7109375" customWidth="1"/>
    <col min="10244" max="10244" width="14.7109375" bestFit="1" customWidth="1"/>
    <col min="10245" max="10245" width="15.28515625" bestFit="1" customWidth="1"/>
    <col min="10246" max="10249" width="14.7109375" customWidth="1"/>
    <col min="10250" max="10250" width="14.42578125" customWidth="1"/>
    <col min="10251" max="10251" width="14.7109375" customWidth="1"/>
    <col min="10252" max="10252" width="15.140625" customWidth="1"/>
    <col min="10253" max="10253" width="14.7109375" customWidth="1"/>
    <col min="10254" max="10254" width="14.5703125" customWidth="1"/>
    <col min="10255" max="10259" width="23.42578125" customWidth="1"/>
    <col min="10260" max="10260" width="19.85546875" customWidth="1"/>
    <col min="10261" max="10261" width="19.7109375" customWidth="1"/>
    <col min="10262" max="10262" width="28.140625" customWidth="1"/>
    <col min="10263" max="10265" width="24.7109375" bestFit="1" customWidth="1"/>
    <col min="10266" max="10266" width="21.85546875" bestFit="1" customWidth="1"/>
    <col min="10267" max="10267" width="21.7109375" bestFit="1" customWidth="1"/>
    <col min="10268" max="10268" width="29.42578125" bestFit="1" customWidth="1"/>
    <col min="10497" max="10497" width="12.42578125" bestFit="1" customWidth="1"/>
    <col min="10498" max="10498" width="45.5703125" customWidth="1"/>
    <col min="10499" max="10499" width="16.7109375" customWidth="1"/>
    <col min="10500" max="10500" width="14.7109375" bestFit="1" customWidth="1"/>
    <col min="10501" max="10501" width="15.28515625" bestFit="1" customWidth="1"/>
    <col min="10502" max="10505" width="14.7109375" customWidth="1"/>
    <col min="10506" max="10506" width="14.42578125" customWidth="1"/>
    <col min="10507" max="10507" width="14.7109375" customWidth="1"/>
    <col min="10508" max="10508" width="15.140625" customWidth="1"/>
    <col min="10509" max="10509" width="14.7109375" customWidth="1"/>
    <col min="10510" max="10510" width="14.5703125" customWidth="1"/>
    <col min="10511" max="10515" width="23.42578125" customWidth="1"/>
    <col min="10516" max="10516" width="19.85546875" customWidth="1"/>
    <col min="10517" max="10517" width="19.7109375" customWidth="1"/>
    <col min="10518" max="10518" width="28.140625" customWidth="1"/>
    <col min="10519" max="10521" width="24.7109375" bestFit="1" customWidth="1"/>
    <col min="10522" max="10522" width="21.85546875" bestFit="1" customWidth="1"/>
    <col min="10523" max="10523" width="21.7109375" bestFit="1" customWidth="1"/>
    <col min="10524" max="10524" width="29.42578125" bestFit="1" customWidth="1"/>
    <col min="10753" max="10753" width="12.42578125" bestFit="1" customWidth="1"/>
    <col min="10754" max="10754" width="45.5703125" customWidth="1"/>
    <col min="10755" max="10755" width="16.7109375" customWidth="1"/>
    <col min="10756" max="10756" width="14.7109375" bestFit="1" customWidth="1"/>
    <col min="10757" max="10757" width="15.28515625" bestFit="1" customWidth="1"/>
    <col min="10758" max="10761" width="14.7109375" customWidth="1"/>
    <col min="10762" max="10762" width="14.42578125" customWidth="1"/>
    <col min="10763" max="10763" width="14.7109375" customWidth="1"/>
    <col min="10764" max="10764" width="15.140625" customWidth="1"/>
    <col min="10765" max="10765" width="14.7109375" customWidth="1"/>
    <col min="10766" max="10766" width="14.5703125" customWidth="1"/>
    <col min="10767" max="10771" width="23.42578125" customWidth="1"/>
    <col min="10772" max="10772" width="19.85546875" customWidth="1"/>
    <col min="10773" max="10773" width="19.7109375" customWidth="1"/>
    <col min="10774" max="10774" width="28.140625" customWidth="1"/>
    <col min="10775" max="10777" width="24.7109375" bestFit="1" customWidth="1"/>
    <col min="10778" max="10778" width="21.85546875" bestFit="1" customWidth="1"/>
    <col min="10779" max="10779" width="21.7109375" bestFit="1" customWidth="1"/>
    <col min="10780" max="10780" width="29.42578125" bestFit="1" customWidth="1"/>
    <col min="11009" max="11009" width="12.42578125" bestFit="1" customWidth="1"/>
    <col min="11010" max="11010" width="45.5703125" customWidth="1"/>
    <col min="11011" max="11011" width="16.7109375" customWidth="1"/>
    <col min="11012" max="11012" width="14.7109375" bestFit="1" customWidth="1"/>
    <col min="11013" max="11013" width="15.28515625" bestFit="1" customWidth="1"/>
    <col min="11014" max="11017" width="14.7109375" customWidth="1"/>
    <col min="11018" max="11018" width="14.42578125" customWidth="1"/>
    <col min="11019" max="11019" width="14.7109375" customWidth="1"/>
    <col min="11020" max="11020" width="15.140625" customWidth="1"/>
    <col min="11021" max="11021" width="14.7109375" customWidth="1"/>
    <col min="11022" max="11022" width="14.5703125" customWidth="1"/>
    <col min="11023" max="11027" width="23.42578125" customWidth="1"/>
    <col min="11028" max="11028" width="19.85546875" customWidth="1"/>
    <col min="11029" max="11029" width="19.7109375" customWidth="1"/>
    <col min="11030" max="11030" width="28.140625" customWidth="1"/>
    <col min="11031" max="11033" width="24.7109375" bestFit="1" customWidth="1"/>
    <col min="11034" max="11034" width="21.85546875" bestFit="1" customWidth="1"/>
    <col min="11035" max="11035" width="21.7109375" bestFit="1" customWidth="1"/>
    <col min="11036" max="11036" width="29.42578125" bestFit="1" customWidth="1"/>
    <col min="11265" max="11265" width="12.42578125" bestFit="1" customWidth="1"/>
    <col min="11266" max="11266" width="45.5703125" customWidth="1"/>
    <col min="11267" max="11267" width="16.7109375" customWidth="1"/>
    <col min="11268" max="11268" width="14.7109375" bestFit="1" customWidth="1"/>
    <col min="11269" max="11269" width="15.28515625" bestFit="1" customWidth="1"/>
    <col min="11270" max="11273" width="14.7109375" customWidth="1"/>
    <col min="11274" max="11274" width="14.42578125" customWidth="1"/>
    <col min="11275" max="11275" width="14.7109375" customWidth="1"/>
    <col min="11276" max="11276" width="15.140625" customWidth="1"/>
    <col min="11277" max="11277" width="14.7109375" customWidth="1"/>
    <col min="11278" max="11278" width="14.5703125" customWidth="1"/>
    <col min="11279" max="11283" width="23.42578125" customWidth="1"/>
    <col min="11284" max="11284" width="19.85546875" customWidth="1"/>
    <col min="11285" max="11285" width="19.7109375" customWidth="1"/>
    <col min="11286" max="11286" width="28.140625" customWidth="1"/>
    <col min="11287" max="11289" width="24.7109375" bestFit="1" customWidth="1"/>
    <col min="11290" max="11290" width="21.85546875" bestFit="1" customWidth="1"/>
    <col min="11291" max="11291" width="21.7109375" bestFit="1" customWidth="1"/>
    <col min="11292" max="11292" width="29.42578125" bestFit="1" customWidth="1"/>
    <col min="11521" max="11521" width="12.42578125" bestFit="1" customWidth="1"/>
    <col min="11522" max="11522" width="45.5703125" customWidth="1"/>
    <col min="11523" max="11523" width="16.7109375" customWidth="1"/>
    <col min="11524" max="11524" width="14.7109375" bestFit="1" customWidth="1"/>
    <col min="11525" max="11525" width="15.28515625" bestFit="1" customWidth="1"/>
    <col min="11526" max="11529" width="14.7109375" customWidth="1"/>
    <col min="11530" max="11530" width="14.42578125" customWidth="1"/>
    <col min="11531" max="11531" width="14.7109375" customWidth="1"/>
    <col min="11532" max="11532" width="15.140625" customWidth="1"/>
    <col min="11533" max="11533" width="14.7109375" customWidth="1"/>
    <col min="11534" max="11534" width="14.5703125" customWidth="1"/>
    <col min="11535" max="11539" width="23.42578125" customWidth="1"/>
    <col min="11540" max="11540" width="19.85546875" customWidth="1"/>
    <col min="11541" max="11541" width="19.7109375" customWidth="1"/>
    <col min="11542" max="11542" width="28.140625" customWidth="1"/>
    <col min="11543" max="11545" width="24.7109375" bestFit="1" customWidth="1"/>
    <col min="11546" max="11546" width="21.85546875" bestFit="1" customWidth="1"/>
    <col min="11547" max="11547" width="21.7109375" bestFit="1" customWidth="1"/>
    <col min="11548" max="11548" width="29.42578125" bestFit="1" customWidth="1"/>
    <col min="11777" max="11777" width="12.42578125" bestFit="1" customWidth="1"/>
    <col min="11778" max="11778" width="45.5703125" customWidth="1"/>
    <col min="11779" max="11779" width="16.7109375" customWidth="1"/>
    <col min="11780" max="11780" width="14.7109375" bestFit="1" customWidth="1"/>
    <col min="11781" max="11781" width="15.28515625" bestFit="1" customWidth="1"/>
    <col min="11782" max="11785" width="14.7109375" customWidth="1"/>
    <col min="11786" max="11786" width="14.42578125" customWidth="1"/>
    <col min="11787" max="11787" width="14.7109375" customWidth="1"/>
    <col min="11788" max="11788" width="15.140625" customWidth="1"/>
    <col min="11789" max="11789" width="14.7109375" customWidth="1"/>
    <col min="11790" max="11790" width="14.5703125" customWidth="1"/>
    <col min="11791" max="11795" width="23.42578125" customWidth="1"/>
    <col min="11796" max="11796" width="19.85546875" customWidth="1"/>
    <col min="11797" max="11797" width="19.7109375" customWidth="1"/>
    <col min="11798" max="11798" width="28.140625" customWidth="1"/>
    <col min="11799" max="11801" width="24.7109375" bestFit="1" customWidth="1"/>
    <col min="11802" max="11802" width="21.85546875" bestFit="1" customWidth="1"/>
    <col min="11803" max="11803" width="21.7109375" bestFit="1" customWidth="1"/>
    <col min="11804" max="11804" width="29.42578125" bestFit="1" customWidth="1"/>
    <col min="12033" max="12033" width="12.42578125" bestFit="1" customWidth="1"/>
    <col min="12034" max="12034" width="45.5703125" customWidth="1"/>
    <col min="12035" max="12035" width="16.7109375" customWidth="1"/>
    <col min="12036" max="12036" width="14.7109375" bestFit="1" customWidth="1"/>
    <col min="12037" max="12037" width="15.28515625" bestFit="1" customWidth="1"/>
    <col min="12038" max="12041" width="14.7109375" customWidth="1"/>
    <col min="12042" max="12042" width="14.42578125" customWidth="1"/>
    <col min="12043" max="12043" width="14.7109375" customWidth="1"/>
    <col min="12044" max="12044" width="15.140625" customWidth="1"/>
    <col min="12045" max="12045" width="14.7109375" customWidth="1"/>
    <col min="12046" max="12046" width="14.5703125" customWidth="1"/>
    <col min="12047" max="12051" width="23.42578125" customWidth="1"/>
    <col min="12052" max="12052" width="19.85546875" customWidth="1"/>
    <col min="12053" max="12053" width="19.7109375" customWidth="1"/>
    <col min="12054" max="12054" width="28.140625" customWidth="1"/>
    <col min="12055" max="12057" width="24.7109375" bestFit="1" customWidth="1"/>
    <col min="12058" max="12058" width="21.85546875" bestFit="1" customWidth="1"/>
    <col min="12059" max="12059" width="21.7109375" bestFit="1" customWidth="1"/>
    <col min="12060" max="12060" width="29.42578125" bestFit="1" customWidth="1"/>
    <col min="12289" max="12289" width="12.42578125" bestFit="1" customWidth="1"/>
    <col min="12290" max="12290" width="45.5703125" customWidth="1"/>
    <col min="12291" max="12291" width="16.7109375" customWidth="1"/>
    <col min="12292" max="12292" width="14.7109375" bestFit="1" customWidth="1"/>
    <col min="12293" max="12293" width="15.28515625" bestFit="1" customWidth="1"/>
    <col min="12294" max="12297" width="14.7109375" customWidth="1"/>
    <col min="12298" max="12298" width="14.42578125" customWidth="1"/>
    <col min="12299" max="12299" width="14.7109375" customWidth="1"/>
    <col min="12300" max="12300" width="15.140625" customWidth="1"/>
    <col min="12301" max="12301" width="14.7109375" customWidth="1"/>
    <col min="12302" max="12302" width="14.5703125" customWidth="1"/>
    <col min="12303" max="12307" width="23.42578125" customWidth="1"/>
    <col min="12308" max="12308" width="19.85546875" customWidth="1"/>
    <col min="12309" max="12309" width="19.7109375" customWidth="1"/>
    <col min="12310" max="12310" width="28.140625" customWidth="1"/>
    <col min="12311" max="12313" width="24.7109375" bestFit="1" customWidth="1"/>
    <col min="12314" max="12314" width="21.85546875" bestFit="1" customWidth="1"/>
    <col min="12315" max="12315" width="21.7109375" bestFit="1" customWidth="1"/>
    <col min="12316" max="12316" width="29.42578125" bestFit="1" customWidth="1"/>
    <col min="12545" max="12545" width="12.42578125" bestFit="1" customWidth="1"/>
    <col min="12546" max="12546" width="45.5703125" customWidth="1"/>
    <col min="12547" max="12547" width="16.7109375" customWidth="1"/>
    <col min="12548" max="12548" width="14.7109375" bestFit="1" customWidth="1"/>
    <col min="12549" max="12549" width="15.28515625" bestFit="1" customWidth="1"/>
    <col min="12550" max="12553" width="14.7109375" customWidth="1"/>
    <col min="12554" max="12554" width="14.42578125" customWidth="1"/>
    <col min="12555" max="12555" width="14.7109375" customWidth="1"/>
    <col min="12556" max="12556" width="15.140625" customWidth="1"/>
    <col min="12557" max="12557" width="14.7109375" customWidth="1"/>
    <col min="12558" max="12558" width="14.5703125" customWidth="1"/>
    <col min="12559" max="12563" width="23.42578125" customWidth="1"/>
    <col min="12564" max="12564" width="19.85546875" customWidth="1"/>
    <col min="12565" max="12565" width="19.7109375" customWidth="1"/>
    <col min="12566" max="12566" width="28.140625" customWidth="1"/>
    <col min="12567" max="12569" width="24.7109375" bestFit="1" customWidth="1"/>
    <col min="12570" max="12570" width="21.85546875" bestFit="1" customWidth="1"/>
    <col min="12571" max="12571" width="21.7109375" bestFit="1" customWidth="1"/>
    <col min="12572" max="12572" width="29.42578125" bestFit="1" customWidth="1"/>
    <col min="12801" max="12801" width="12.42578125" bestFit="1" customWidth="1"/>
    <col min="12802" max="12802" width="45.5703125" customWidth="1"/>
    <col min="12803" max="12803" width="16.7109375" customWidth="1"/>
    <col min="12804" max="12804" width="14.7109375" bestFit="1" customWidth="1"/>
    <col min="12805" max="12805" width="15.28515625" bestFit="1" customWidth="1"/>
    <col min="12806" max="12809" width="14.7109375" customWidth="1"/>
    <col min="12810" max="12810" width="14.42578125" customWidth="1"/>
    <col min="12811" max="12811" width="14.7109375" customWidth="1"/>
    <col min="12812" max="12812" width="15.140625" customWidth="1"/>
    <col min="12813" max="12813" width="14.7109375" customWidth="1"/>
    <col min="12814" max="12814" width="14.5703125" customWidth="1"/>
    <col min="12815" max="12819" width="23.42578125" customWidth="1"/>
    <col min="12820" max="12820" width="19.85546875" customWidth="1"/>
    <col min="12821" max="12821" width="19.7109375" customWidth="1"/>
    <col min="12822" max="12822" width="28.140625" customWidth="1"/>
    <col min="12823" max="12825" width="24.7109375" bestFit="1" customWidth="1"/>
    <col min="12826" max="12826" width="21.85546875" bestFit="1" customWidth="1"/>
    <col min="12827" max="12827" width="21.7109375" bestFit="1" customWidth="1"/>
    <col min="12828" max="12828" width="29.42578125" bestFit="1" customWidth="1"/>
    <col min="13057" max="13057" width="12.42578125" bestFit="1" customWidth="1"/>
    <col min="13058" max="13058" width="45.5703125" customWidth="1"/>
    <col min="13059" max="13059" width="16.7109375" customWidth="1"/>
    <col min="13060" max="13060" width="14.7109375" bestFit="1" customWidth="1"/>
    <col min="13061" max="13061" width="15.28515625" bestFit="1" customWidth="1"/>
    <col min="13062" max="13065" width="14.7109375" customWidth="1"/>
    <col min="13066" max="13066" width="14.42578125" customWidth="1"/>
    <col min="13067" max="13067" width="14.7109375" customWidth="1"/>
    <col min="13068" max="13068" width="15.140625" customWidth="1"/>
    <col min="13069" max="13069" width="14.7109375" customWidth="1"/>
    <col min="13070" max="13070" width="14.5703125" customWidth="1"/>
    <col min="13071" max="13075" width="23.42578125" customWidth="1"/>
    <col min="13076" max="13076" width="19.85546875" customWidth="1"/>
    <col min="13077" max="13077" width="19.7109375" customWidth="1"/>
    <col min="13078" max="13078" width="28.140625" customWidth="1"/>
    <col min="13079" max="13081" width="24.7109375" bestFit="1" customWidth="1"/>
    <col min="13082" max="13082" width="21.85546875" bestFit="1" customWidth="1"/>
    <col min="13083" max="13083" width="21.7109375" bestFit="1" customWidth="1"/>
    <col min="13084" max="13084" width="29.42578125" bestFit="1" customWidth="1"/>
    <col min="13313" max="13313" width="12.42578125" bestFit="1" customWidth="1"/>
    <col min="13314" max="13314" width="45.5703125" customWidth="1"/>
    <col min="13315" max="13315" width="16.7109375" customWidth="1"/>
    <col min="13316" max="13316" width="14.7109375" bestFit="1" customWidth="1"/>
    <col min="13317" max="13317" width="15.28515625" bestFit="1" customWidth="1"/>
    <col min="13318" max="13321" width="14.7109375" customWidth="1"/>
    <col min="13322" max="13322" width="14.42578125" customWidth="1"/>
    <col min="13323" max="13323" width="14.7109375" customWidth="1"/>
    <col min="13324" max="13324" width="15.140625" customWidth="1"/>
    <col min="13325" max="13325" width="14.7109375" customWidth="1"/>
    <col min="13326" max="13326" width="14.5703125" customWidth="1"/>
    <col min="13327" max="13331" width="23.42578125" customWidth="1"/>
    <col min="13332" max="13332" width="19.85546875" customWidth="1"/>
    <col min="13333" max="13333" width="19.7109375" customWidth="1"/>
    <col min="13334" max="13334" width="28.140625" customWidth="1"/>
    <col min="13335" max="13337" width="24.7109375" bestFit="1" customWidth="1"/>
    <col min="13338" max="13338" width="21.85546875" bestFit="1" customWidth="1"/>
    <col min="13339" max="13339" width="21.7109375" bestFit="1" customWidth="1"/>
    <col min="13340" max="13340" width="29.42578125" bestFit="1" customWidth="1"/>
    <col min="13569" max="13569" width="12.42578125" bestFit="1" customWidth="1"/>
    <col min="13570" max="13570" width="45.5703125" customWidth="1"/>
    <col min="13571" max="13571" width="16.7109375" customWidth="1"/>
    <col min="13572" max="13572" width="14.7109375" bestFit="1" customWidth="1"/>
    <col min="13573" max="13573" width="15.28515625" bestFit="1" customWidth="1"/>
    <col min="13574" max="13577" width="14.7109375" customWidth="1"/>
    <col min="13578" max="13578" width="14.42578125" customWidth="1"/>
    <col min="13579" max="13579" width="14.7109375" customWidth="1"/>
    <col min="13580" max="13580" width="15.140625" customWidth="1"/>
    <col min="13581" max="13581" width="14.7109375" customWidth="1"/>
    <col min="13582" max="13582" width="14.5703125" customWidth="1"/>
    <col min="13583" max="13587" width="23.42578125" customWidth="1"/>
    <col min="13588" max="13588" width="19.85546875" customWidth="1"/>
    <col min="13589" max="13589" width="19.7109375" customWidth="1"/>
    <col min="13590" max="13590" width="28.140625" customWidth="1"/>
    <col min="13591" max="13593" width="24.7109375" bestFit="1" customWidth="1"/>
    <col min="13594" max="13594" width="21.85546875" bestFit="1" customWidth="1"/>
    <col min="13595" max="13595" width="21.7109375" bestFit="1" customWidth="1"/>
    <col min="13596" max="13596" width="29.42578125" bestFit="1" customWidth="1"/>
    <col min="13825" max="13825" width="12.42578125" bestFit="1" customWidth="1"/>
    <col min="13826" max="13826" width="45.5703125" customWidth="1"/>
    <col min="13827" max="13827" width="16.7109375" customWidth="1"/>
    <col min="13828" max="13828" width="14.7109375" bestFit="1" customWidth="1"/>
    <col min="13829" max="13829" width="15.28515625" bestFit="1" customWidth="1"/>
    <col min="13830" max="13833" width="14.7109375" customWidth="1"/>
    <col min="13834" max="13834" width="14.42578125" customWidth="1"/>
    <col min="13835" max="13835" width="14.7109375" customWidth="1"/>
    <col min="13836" max="13836" width="15.140625" customWidth="1"/>
    <col min="13837" max="13837" width="14.7109375" customWidth="1"/>
    <col min="13838" max="13838" width="14.5703125" customWidth="1"/>
    <col min="13839" max="13843" width="23.42578125" customWidth="1"/>
    <col min="13844" max="13844" width="19.85546875" customWidth="1"/>
    <col min="13845" max="13845" width="19.7109375" customWidth="1"/>
    <col min="13846" max="13846" width="28.140625" customWidth="1"/>
    <col min="13847" max="13849" width="24.7109375" bestFit="1" customWidth="1"/>
    <col min="13850" max="13850" width="21.85546875" bestFit="1" customWidth="1"/>
    <col min="13851" max="13851" width="21.7109375" bestFit="1" customWidth="1"/>
    <col min="13852" max="13852" width="29.42578125" bestFit="1" customWidth="1"/>
    <col min="14081" max="14081" width="12.42578125" bestFit="1" customWidth="1"/>
    <col min="14082" max="14082" width="45.5703125" customWidth="1"/>
    <col min="14083" max="14083" width="16.7109375" customWidth="1"/>
    <col min="14084" max="14084" width="14.7109375" bestFit="1" customWidth="1"/>
    <col min="14085" max="14085" width="15.28515625" bestFit="1" customWidth="1"/>
    <col min="14086" max="14089" width="14.7109375" customWidth="1"/>
    <col min="14090" max="14090" width="14.42578125" customWidth="1"/>
    <col min="14091" max="14091" width="14.7109375" customWidth="1"/>
    <col min="14092" max="14092" width="15.140625" customWidth="1"/>
    <col min="14093" max="14093" width="14.7109375" customWidth="1"/>
    <col min="14094" max="14094" width="14.5703125" customWidth="1"/>
    <col min="14095" max="14099" width="23.42578125" customWidth="1"/>
    <col min="14100" max="14100" width="19.85546875" customWidth="1"/>
    <col min="14101" max="14101" width="19.7109375" customWidth="1"/>
    <col min="14102" max="14102" width="28.140625" customWidth="1"/>
    <col min="14103" max="14105" width="24.7109375" bestFit="1" customWidth="1"/>
    <col min="14106" max="14106" width="21.85546875" bestFit="1" customWidth="1"/>
    <col min="14107" max="14107" width="21.7109375" bestFit="1" customWidth="1"/>
    <col min="14108" max="14108" width="29.42578125" bestFit="1" customWidth="1"/>
    <col min="14337" max="14337" width="12.42578125" bestFit="1" customWidth="1"/>
    <col min="14338" max="14338" width="45.5703125" customWidth="1"/>
    <col min="14339" max="14339" width="16.7109375" customWidth="1"/>
    <col min="14340" max="14340" width="14.7109375" bestFit="1" customWidth="1"/>
    <col min="14341" max="14341" width="15.28515625" bestFit="1" customWidth="1"/>
    <col min="14342" max="14345" width="14.7109375" customWidth="1"/>
    <col min="14346" max="14346" width="14.42578125" customWidth="1"/>
    <col min="14347" max="14347" width="14.7109375" customWidth="1"/>
    <col min="14348" max="14348" width="15.140625" customWidth="1"/>
    <col min="14349" max="14349" width="14.7109375" customWidth="1"/>
    <col min="14350" max="14350" width="14.5703125" customWidth="1"/>
    <col min="14351" max="14355" width="23.42578125" customWidth="1"/>
    <col min="14356" max="14356" width="19.85546875" customWidth="1"/>
    <col min="14357" max="14357" width="19.7109375" customWidth="1"/>
    <col min="14358" max="14358" width="28.140625" customWidth="1"/>
    <col min="14359" max="14361" width="24.7109375" bestFit="1" customWidth="1"/>
    <col min="14362" max="14362" width="21.85546875" bestFit="1" customWidth="1"/>
    <col min="14363" max="14363" width="21.7109375" bestFit="1" customWidth="1"/>
    <col min="14364" max="14364" width="29.42578125" bestFit="1" customWidth="1"/>
    <col min="14593" max="14593" width="12.42578125" bestFit="1" customWidth="1"/>
    <col min="14594" max="14594" width="45.5703125" customWidth="1"/>
    <col min="14595" max="14595" width="16.7109375" customWidth="1"/>
    <col min="14596" max="14596" width="14.7109375" bestFit="1" customWidth="1"/>
    <col min="14597" max="14597" width="15.28515625" bestFit="1" customWidth="1"/>
    <col min="14598" max="14601" width="14.7109375" customWidth="1"/>
    <col min="14602" max="14602" width="14.42578125" customWidth="1"/>
    <col min="14603" max="14603" width="14.7109375" customWidth="1"/>
    <col min="14604" max="14604" width="15.140625" customWidth="1"/>
    <col min="14605" max="14605" width="14.7109375" customWidth="1"/>
    <col min="14606" max="14606" width="14.5703125" customWidth="1"/>
    <col min="14607" max="14611" width="23.42578125" customWidth="1"/>
    <col min="14612" max="14612" width="19.85546875" customWidth="1"/>
    <col min="14613" max="14613" width="19.7109375" customWidth="1"/>
    <col min="14614" max="14614" width="28.140625" customWidth="1"/>
    <col min="14615" max="14617" width="24.7109375" bestFit="1" customWidth="1"/>
    <col min="14618" max="14618" width="21.85546875" bestFit="1" customWidth="1"/>
    <col min="14619" max="14619" width="21.7109375" bestFit="1" customWidth="1"/>
    <col min="14620" max="14620" width="29.42578125" bestFit="1" customWidth="1"/>
    <col min="14849" max="14849" width="12.42578125" bestFit="1" customWidth="1"/>
    <col min="14850" max="14850" width="45.5703125" customWidth="1"/>
    <col min="14851" max="14851" width="16.7109375" customWidth="1"/>
    <col min="14852" max="14852" width="14.7109375" bestFit="1" customWidth="1"/>
    <col min="14853" max="14853" width="15.28515625" bestFit="1" customWidth="1"/>
    <col min="14854" max="14857" width="14.7109375" customWidth="1"/>
    <col min="14858" max="14858" width="14.42578125" customWidth="1"/>
    <col min="14859" max="14859" width="14.7109375" customWidth="1"/>
    <col min="14860" max="14860" width="15.140625" customWidth="1"/>
    <col min="14861" max="14861" width="14.7109375" customWidth="1"/>
    <col min="14862" max="14862" width="14.5703125" customWidth="1"/>
    <col min="14863" max="14867" width="23.42578125" customWidth="1"/>
    <col min="14868" max="14868" width="19.85546875" customWidth="1"/>
    <col min="14869" max="14869" width="19.7109375" customWidth="1"/>
    <col min="14870" max="14870" width="28.140625" customWidth="1"/>
    <col min="14871" max="14873" width="24.7109375" bestFit="1" customWidth="1"/>
    <col min="14874" max="14874" width="21.85546875" bestFit="1" customWidth="1"/>
    <col min="14875" max="14875" width="21.7109375" bestFit="1" customWidth="1"/>
    <col min="14876" max="14876" width="29.42578125" bestFit="1" customWidth="1"/>
    <col min="15105" max="15105" width="12.42578125" bestFit="1" customWidth="1"/>
    <col min="15106" max="15106" width="45.5703125" customWidth="1"/>
    <col min="15107" max="15107" width="16.7109375" customWidth="1"/>
    <col min="15108" max="15108" width="14.7109375" bestFit="1" customWidth="1"/>
    <col min="15109" max="15109" width="15.28515625" bestFit="1" customWidth="1"/>
    <col min="15110" max="15113" width="14.7109375" customWidth="1"/>
    <col min="15114" max="15114" width="14.42578125" customWidth="1"/>
    <col min="15115" max="15115" width="14.7109375" customWidth="1"/>
    <col min="15116" max="15116" width="15.140625" customWidth="1"/>
    <col min="15117" max="15117" width="14.7109375" customWidth="1"/>
    <col min="15118" max="15118" width="14.5703125" customWidth="1"/>
    <col min="15119" max="15123" width="23.42578125" customWidth="1"/>
    <col min="15124" max="15124" width="19.85546875" customWidth="1"/>
    <col min="15125" max="15125" width="19.7109375" customWidth="1"/>
    <col min="15126" max="15126" width="28.140625" customWidth="1"/>
    <col min="15127" max="15129" width="24.7109375" bestFit="1" customWidth="1"/>
    <col min="15130" max="15130" width="21.85546875" bestFit="1" customWidth="1"/>
    <col min="15131" max="15131" width="21.7109375" bestFit="1" customWidth="1"/>
    <col min="15132" max="15132" width="29.42578125" bestFit="1" customWidth="1"/>
    <col min="15361" max="15361" width="12.42578125" bestFit="1" customWidth="1"/>
    <col min="15362" max="15362" width="45.5703125" customWidth="1"/>
    <col min="15363" max="15363" width="16.7109375" customWidth="1"/>
    <col min="15364" max="15364" width="14.7109375" bestFit="1" customWidth="1"/>
    <col min="15365" max="15365" width="15.28515625" bestFit="1" customWidth="1"/>
    <col min="15366" max="15369" width="14.7109375" customWidth="1"/>
    <col min="15370" max="15370" width="14.42578125" customWidth="1"/>
    <col min="15371" max="15371" width="14.7109375" customWidth="1"/>
    <col min="15372" max="15372" width="15.140625" customWidth="1"/>
    <col min="15373" max="15373" width="14.7109375" customWidth="1"/>
    <col min="15374" max="15374" width="14.5703125" customWidth="1"/>
    <col min="15375" max="15379" width="23.42578125" customWidth="1"/>
    <col min="15380" max="15380" width="19.85546875" customWidth="1"/>
    <col min="15381" max="15381" width="19.7109375" customWidth="1"/>
    <col min="15382" max="15382" width="28.140625" customWidth="1"/>
    <col min="15383" max="15385" width="24.7109375" bestFit="1" customWidth="1"/>
    <col min="15386" max="15386" width="21.85546875" bestFit="1" customWidth="1"/>
    <col min="15387" max="15387" width="21.7109375" bestFit="1" customWidth="1"/>
    <col min="15388" max="15388" width="29.42578125" bestFit="1" customWidth="1"/>
    <col min="15617" max="15617" width="12.42578125" bestFit="1" customWidth="1"/>
    <col min="15618" max="15618" width="45.5703125" customWidth="1"/>
    <col min="15619" max="15619" width="16.7109375" customWidth="1"/>
    <col min="15620" max="15620" width="14.7109375" bestFit="1" customWidth="1"/>
    <col min="15621" max="15621" width="15.28515625" bestFit="1" customWidth="1"/>
    <col min="15622" max="15625" width="14.7109375" customWidth="1"/>
    <col min="15626" max="15626" width="14.42578125" customWidth="1"/>
    <col min="15627" max="15627" width="14.7109375" customWidth="1"/>
    <col min="15628" max="15628" width="15.140625" customWidth="1"/>
    <col min="15629" max="15629" width="14.7109375" customWidth="1"/>
    <col min="15630" max="15630" width="14.5703125" customWidth="1"/>
    <col min="15631" max="15635" width="23.42578125" customWidth="1"/>
    <col min="15636" max="15636" width="19.85546875" customWidth="1"/>
    <col min="15637" max="15637" width="19.7109375" customWidth="1"/>
    <col min="15638" max="15638" width="28.140625" customWidth="1"/>
    <col min="15639" max="15641" width="24.7109375" bestFit="1" customWidth="1"/>
    <col min="15642" max="15642" width="21.85546875" bestFit="1" customWidth="1"/>
    <col min="15643" max="15643" width="21.7109375" bestFit="1" customWidth="1"/>
    <col min="15644" max="15644" width="29.42578125" bestFit="1" customWidth="1"/>
    <col min="15873" max="15873" width="12.42578125" bestFit="1" customWidth="1"/>
    <col min="15874" max="15874" width="45.5703125" customWidth="1"/>
    <col min="15875" max="15875" width="16.7109375" customWidth="1"/>
    <col min="15876" max="15876" width="14.7109375" bestFit="1" customWidth="1"/>
    <col min="15877" max="15877" width="15.28515625" bestFit="1" customWidth="1"/>
    <col min="15878" max="15881" width="14.7109375" customWidth="1"/>
    <col min="15882" max="15882" width="14.42578125" customWidth="1"/>
    <col min="15883" max="15883" width="14.7109375" customWidth="1"/>
    <col min="15884" max="15884" width="15.140625" customWidth="1"/>
    <col min="15885" max="15885" width="14.7109375" customWidth="1"/>
    <col min="15886" max="15886" width="14.5703125" customWidth="1"/>
    <col min="15887" max="15891" width="23.42578125" customWidth="1"/>
    <col min="15892" max="15892" width="19.85546875" customWidth="1"/>
    <col min="15893" max="15893" width="19.7109375" customWidth="1"/>
    <col min="15894" max="15894" width="28.140625" customWidth="1"/>
    <col min="15895" max="15897" width="24.7109375" bestFit="1" customWidth="1"/>
    <col min="15898" max="15898" width="21.85546875" bestFit="1" customWidth="1"/>
    <col min="15899" max="15899" width="21.7109375" bestFit="1" customWidth="1"/>
    <col min="15900" max="15900" width="29.42578125" bestFit="1" customWidth="1"/>
    <col min="16129" max="16129" width="12.42578125" bestFit="1" customWidth="1"/>
    <col min="16130" max="16130" width="45.5703125" customWidth="1"/>
    <col min="16131" max="16131" width="16.7109375" customWidth="1"/>
    <col min="16132" max="16132" width="14.7109375" bestFit="1" customWidth="1"/>
    <col min="16133" max="16133" width="15.28515625" bestFit="1" customWidth="1"/>
    <col min="16134" max="16137" width="14.7109375" customWidth="1"/>
    <col min="16138" max="16138" width="14.42578125" customWidth="1"/>
    <col min="16139" max="16139" width="14.7109375" customWidth="1"/>
    <col min="16140" max="16140" width="15.140625" customWidth="1"/>
    <col min="16141" max="16141" width="14.7109375" customWidth="1"/>
    <col min="16142" max="16142" width="14.5703125" customWidth="1"/>
    <col min="16143" max="16147" width="23.42578125" customWidth="1"/>
    <col min="16148" max="16148" width="19.85546875" customWidth="1"/>
    <col min="16149" max="16149" width="19.7109375" customWidth="1"/>
    <col min="16150" max="16150" width="28.140625" customWidth="1"/>
    <col min="16151" max="16153" width="24.7109375" bestFit="1" customWidth="1"/>
    <col min="16154" max="16154" width="21.85546875" bestFit="1" customWidth="1"/>
    <col min="16155" max="16155" width="21.7109375" bestFit="1" customWidth="1"/>
    <col min="16156" max="16156" width="29.42578125" bestFit="1" customWidth="1"/>
  </cols>
  <sheetData>
    <row r="1" spans="1:28" ht="88.5" customHeight="1" thickBot="1" x14ac:dyDescent="0.3">
      <c r="A1" s="75" t="s">
        <v>30</v>
      </c>
      <c r="B1" s="76" t="s">
        <v>20</v>
      </c>
      <c r="C1" s="77" t="s">
        <v>31</v>
      </c>
      <c r="D1" s="78" t="s">
        <v>32</v>
      </c>
      <c r="E1" s="79" t="s">
        <v>33</v>
      </c>
      <c r="F1" s="80"/>
      <c r="G1" s="81" t="s">
        <v>34</v>
      </c>
      <c r="H1" s="82" t="s">
        <v>32</v>
      </c>
      <c r="I1" s="83" t="s">
        <v>34</v>
      </c>
      <c r="J1" s="84" t="s">
        <v>32</v>
      </c>
      <c r="K1" s="203" t="s">
        <v>34</v>
      </c>
      <c r="L1" s="204" t="s">
        <v>32</v>
      </c>
      <c r="M1" s="205" t="s">
        <v>34</v>
      </c>
      <c r="N1" s="206" t="s">
        <v>32</v>
      </c>
    </row>
    <row r="2" spans="1:28" ht="15" customHeight="1" x14ac:dyDescent="0.3">
      <c r="A2" s="85" t="s">
        <v>81</v>
      </c>
      <c r="B2" s="86"/>
      <c r="C2" s="87">
        <v>173341.02729329234</v>
      </c>
      <c r="D2" s="88"/>
      <c r="E2" s="87">
        <f>SUM(C2:D2)</f>
        <v>173341.02729329234</v>
      </c>
      <c r="F2" s="80"/>
      <c r="G2" s="89">
        <v>0</v>
      </c>
      <c r="H2" s="90"/>
      <c r="I2" s="91">
        <v>0</v>
      </c>
      <c r="J2" s="92"/>
      <c r="K2" s="93">
        <v>3004</v>
      </c>
      <c r="L2" s="94"/>
      <c r="M2" s="89">
        <v>423773.06</v>
      </c>
      <c r="N2" s="95"/>
      <c r="O2">
        <v>300000</v>
      </c>
      <c r="P2" s="190">
        <f>O2-M2</f>
        <v>-123773.06</v>
      </c>
    </row>
    <row r="3" spans="1:28" s="14" customFormat="1" ht="15" customHeight="1" x14ac:dyDescent="0.35">
      <c r="A3" s="96"/>
      <c r="B3" s="96"/>
      <c r="C3" s="97"/>
      <c r="D3" s="98"/>
      <c r="E3" s="99"/>
      <c r="F3" s="80"/>
      <c r="G3" s="100"/>
      <c r="H3" s="101"/>
      <c r="I3" s="102"/>
      <c r="J3" s="103"/>
      <c r="K3" s="104"/>
      <c r="L3" s="105"/>
      <c r="M3" s="100"/>
      <c r="N3" s="106"/>
    </row>
    <row r="4" spans="1:28" s="14" customFormat="1" ht="15" customHeight="1" x14ac:dyDescent="0.3">
      <c r="A4" s="125"/>
      <c r="B4" s="195" t="s">
        <v>79</v>
      </c>
      <c r="C4" s="122"/>
      <c r="D4" s="123">
        <v>43900</v>
      </c>
      <c r="E4" s="265">
        <f>E2+C4-D4</f>
        <v>129441.02729329234</v>
      </c>
      <c r="F4"/>
      <c r="G4" s="108"/>
      <c r="H4" s="109"/>
      <c r="I4" s="110"/>
      <c r="J4" s="111"/>
      <c r="K4" s="112"/>
      <c r="L4" s="113"/>
      <c r="M4" s="207"/>
      <c r="N4" s="208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14" customFormat="1" ht="15" customHeight="1" x14ac:dyDescent="0.3">
      <c r="A5" s="125"/>
      <c r="B5" s="195" t="s">
        <v>80</v>
      </c>
      <c r="C5" s="122"/>
      <c r="D5" s="123">
        <v>80500</v>
      </c>
      <c r="E5" s="265">
        <f t="shared" ref="E5:E8" si="0">E4+C5-D5</f>
        <v>48941.02729329234</v>
      </c>
      <c r="F5"/>
      <c r="G5" s="108"/>
      <c r="H5" s="114"/>
      <c r="I5" s="110"/>
      <c r="J5" s="115"/>
      <c r="K5" s="116"/>
      <c r="L5" s="113"/>
      <c r="M5" s="207"/>
      <c r="N5" s="208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14" customFormat="1" ht="15" customHeight="1" x14ac:dyDescent="0.3">
      <c r="A6" s="125"/>
      <c r="B6" s="195" t="s">
        <v>35</v>
      </c>
      <c r="C6" s="122"/>
      <c r="D6" s="123">
        <v>4830</v>
      </c>
      <c r="E6" s="265">
        <f t="shared" si="0"/>
        <v>44111.02729329234</v>
      </c>
      <c r="F6"/>
      <c r="G6" s="108"/>
      <c r="H6" s="114"/>
      <c r="I6" s="110"/>
      <c r="J6" s="111"/>
      <c r="K6" s="116"/>
      <c r="L6" s="113"/>
      <c r="M6" s="207"/>
      <c r="N6" s="208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14" customFormat="1" ht="15" customHeight="1" x14ac:dyDescent="0.3">
      <c r="A7" s="262">
        <v>44763</v>
      </c>
      <c r="B7" s="263" t="s">
        <v>84</v>
      </c>
      <c r="C7" s="264">
        <v>3010.48</v>
      </c>
      <c r="D7" s="264"/>
      <c r="E7" s="265">
        <f t="shared" si="0"/>
        <v>47121.507293292343</v>
      </c>
      <c r="F7"/>
      <c r="G7" s="108"/>
      <c r="H7" s="114"/>
      <c r="I7" s="110"/>
      <c r="J7" s="111"/>
      <c r="K7" s="116"/>
      <c r="L7" s="113"/>
      <c r="M7" s="207"/>
      <c r="N7" s="208"/>
      <c r="O7"/>
      <c r="P7"/>
      <c r="Q7"/>
      <c r="R7"/>
      <c r="S7"/>
      <c r="T7"/>
      <c r="U7"/>
      <c r="V7"/>
    </row>
    <row r="8" spans="1:28" s="14" customFormat="1" ht="15" customHeight="1" x14ac:dyDescent="0.3">
      <c r="A8" s="262">
        <v>44763</v>
      </c>
      <c r="B8" s="263" t="s">
        <v>36</v>
      </c>
      <c r="C8" s="264">
        <v>7526.2</v>
      </c>
      <c r="D8" s="264"/>
      <c r="E8" s="265">
        <f t="shared" si="0"/>
        <v>54647.70729329234</v>
      </c>
      <c r="F8"/>
      <c r="G8" s="108"/>
      <c r="H8" s="114"/>
      <c r="I8" s="110"/>
      <c r="J8" s="111"/>
      <c r="K8" s="116"/>
      <c r="L8" s="113"/>
      <c r="M8" s="207"/>
      <c r="N8" s="208"/>
      <c r="O8"/>
      <c r="P8"/>
      <c r="Q8"/>
      <c r="R8"/>
      <c r="S8"/>
      <c r="T8"/>
      <c r="U8"/>
      <c r="V8"/>
    </row>
    <row r="9" spans="1:28" s="14" customFormat="1" ht="15" customHeight="1" x14ac:dyDescent="0.3">
      <c r="A9" s="262">
        <v>44767</v>
      </c>
      <c r="B9" s="263" t="s">
        <v>38</v>
      </c>
      <c r="C9" s="264">
        <v>3010.48</v>
      </c>
      <c r="D9" s="264"/>
      <c r="E9" s="265">
        <f t="shared" ref="E9:E72" si="1">E8+C9-D9</f>
        <v>57658.187293292343</v>
      </c>
      <c r="F9"/>
      <c r="G9" s="108"/>
      <c r="H9" s="114"/>
      <c r="I9" s="110"/>
      <c r="J9" s="111"/>
      <c r="K9" s="116"/>
      <c r="L9" s="113"/>
      <c r="M9" s="207"/>
      <c r="N9" s="208"/>
      <c r="O9"/>
      <c r="P9"/>
      <c r="Q9"/>
      <c r="R9"/>
      <c r="S9"/>
      <c r="T9"/>
      <c r="U9"/>
      <c r="V9"/>
    </row>
    <row r="10" spans="1:28" s="14" customFormat="1" ht="15" customHeight="1" x14ac:dyDescent="0.3">
      <c r="A10" s="262">
        <v>44768</v>
      </c>
      <c r="B10" s="263" t="s">
        <v>44</v>
      </c>
      <c r="C10" s="264">
        <v>13547.16</v>
      </c>
      <c r="D10" s="264"/>
      <c r="E10" s="265">
        <f t="shared" si="1"/>
        <v>71205.347293292347</v>
      </c>
      <c r="F10"/>
      <c r="G10" s="108"/>
      <c r="H10" s="114"/>
      <c r="I10" s="110"/>
      <c r="J10" s="111"/>
      <c r="K10" s="116"/>
      <c r="L10" s="113"/>
      <c r="M10" s="207"/>
      <c r="N10" s="208"/>
      <c r="O10"/>
      <c r="P10"/>
      <c r="Q10"/>
      <c r="R10"/>
      <c r="S10"/>
      <c r="T10"/>
      <c r="U10"/>
      <c r="V10"/>
    </row>
    <row r="11" spans="1:28" s="14" customFormat="1" ht="15" customHeight="1" x14ac:dyDescent="0.3">
      <c r="A11" s="262">
        <v>44769</v>
      </c>
      <c r="B11" s="263" t="s">
        <v>39</v>
      </c>
      <c r="C11" s="264">
        <v>97840.6</v>
      </c>
      <c r="D11" s="264"/>
      <c r="E11" s="265">
        <f t="shared" si="1"/>
        <v>169045.94729329235</v>
      </c>
      <c r="F11"/>
      <c r="G11" s="108"/>
      <c r="H11" s="114"/>
      <c r="I11" s="110"/>
      <c r="J11" s="111"/>
      <c r="K11" s="116"/>
      <c r="L11" s="113"/>
      <c r="M11" s="207"/>
      <c r="N11" s="208"/>
      <c r="O11"/>
      <c r="P11"/>
      <c r="Q11"/>
      <c r="R11"/>
      <c r="S11"/>
      <c r="T11"/>
      <c r="U11"/>
      <c r="V11"/>
    </row>
    <row r="12" spans="1:28" s="14" customFormat="1" ht="15" customHeight="1" x14ac:dyDescent="0.3">
      <c r="A12" s="262">
        <v>44769</v>
      </c>
      <c r="B12" s="263" t="s">
        <v>43</v>
      </c>
      <c r="C12" s="264">
        <v>3010.48</v>
      </c>
      <c r="D12" s="264"/>
      <c r="E12" s="265">
        <f t="shared" si="1"/>
        <v>172056.42729329236</v>
      </c>
      <c r="F12"/>
      <c r="G12" s="108"/>
      <c r="H12" s="114"/>
      <c r="I12" s="110"/>
      <c r="J12" s="111"/>
      <c r="K12" s="116"/>
      <c r="L12" s="113"/>
      <c r="M12" s="207"/>
      <c r="N12" s="208"/>
      <c r="O12"/>
      <c r="P12"/>
      <c r="Q12"/>
      <c r="R12"/>
      <c r="S12"/>
      <c r="T12"/>
      <c r="U12"/>
      <c r="V12"/>
    </row>
    <row r="13" spans="1:28" s="14" customFormat="1" ht="15" customHeight="1" x14ac:dyDescent="0.3">
      <c r="A13" s="262">
        <v>44769</v>
      </c>
      <c r="B13" s="263" t="s">
        <v>42</v>
      </c>
      <c r="C13" s="264">
        <v>3010.48</v>
      </c>
      <c r="D13" s="264"/>
      <c r="E13" s="265">
        <f t="shared" si="1"/>
        <v>175066.90729329237</v>
      </c>
      <c r="F13"/>
      <c r="G13" s="108"/>
      <c r="H13" s="114"/>
      <c r="I13" s="110"/>
      <c r="J13" s="111"/>
      <c r="K13" s="116"/>
      <c r="L13" s="113"/>
      <c r="M13" s="207"/>
      <c r="N13" s="208"/>
      <c r="O13"/>
      <c r="P13"/>
      <c r="Q13"/>
      <c r="R13"/>
      <c r="S13"/>
      <c r="T13"/>
      <c r="U13"/>
      <c r="V13"/>
    </row>
    <row r="14" spans="1:28" s="14" customFormat="1" ht="15" customHeight="1" x14ac:dyDescent="0.3">
      <c r="A14" s="262">
        <v>44769</v>
      </c>
      <c r="B14" s="263" t="s">
        <v>41</v>
      </c>
      <c r="C14" s="264">
        <v>3010.48</v>
      </c>
      <c r="D14" s="264"/>
      <c r="E14" s="265">
        <f t="shared" si="1"/>
        <v>178077.38729329238</v>
      </c>
      <c r="F14"/>
      <c r="G14" s="108"/>
      <c r="H14" s="114"/>
      <c r="I14" s="110"/>
      <c r="J14" s="111"/>
      <c r="K14" s="116"/>
      <c r="L14" s="113"/>
      <c r="M14" s="207"/>
      <c r="N14" s="208"/>
      <c r="O14"/>
      <c r="P14"/>
      <c r="Q14"/>
      <c r="R14"/>
      <c r="S14"/>
      <c r="T14"/>
      <c r="U14"/>
      <c r="V14"/>
    </row>
    <row r="15" spans="1:28" s="14" customFormat="1" ht="15" customHeight="1" x14ac:dyDescent="0.3">
      <c r="A15" s="262">
        <v>44771</v>
      </c>
      <c r="B15" s="263" t="s">
        <v>37</v>
      </c>
      <c r="C15" s="264">
        <v>4515.72</v>
      </c>
      <c r="D15" s="264"/>
      <c r="E15" s="265">
        <f t="shared" si="1"/>
        <v>182593.10729329239</v>
      </c>
      <c r="F15"/>
      <c r="G15" s="108"/>
      <c r="H15" s="114"/>
      <c r="I15" s="110"/>
      <c r="J15" s="111"/>
      <c r="K15" s="116"/>
      <c r="L15" s="113"/>
      <c r="M15" s="207"/>
      <c r="N15" s="208"/>
      <c r="O15"/>
      <c r="P15"/>
      <c r="Q15"/>
      <c r="R15"/>
      <c r="S15"/>
      <c r="T15"/>
      <c r="U15"/>
      <c r="V15"/>
    </row>
    <row r="16" spans="1:28" s="14" customFormat="1" ht="15" customHeight="1" x14ac:dyDescent="0.3">
      <c r="A16" s="125"/>
      <c r="B16" s="14" t="s">
        <v>85</v>
      </c>
      <c r="C16" s="126"/>
      <c r="D16" s="126">
        <v>26124</v>
      </c>
      <c r="E16" s="265">
        <f t="shared" si="1"/>
        <v>156469.10729329239</v>
      </c>
      <c r="G16" s="108"/>
      <c r="H16" s="114"/>
      <c r="I16" s="110"/>
      <c r="J16" s="111"/>
      <c r="K16" s="116"/>
      <c r="L16" s="113"/>
      <c r="M16" s="207"/>
      <c r="N16" s="208"/>
      <c r="O16"/>
      <c r="P16"/>
      <c r="Q16"/>
      <c r="R16"/>
      <c r="S16"/>
      <c r="T16"/>
      <c r="U16"/>
      <c r="V16"/>
    </row>
    <row r="17" spans="1:22" s="14" customFormat="1" ht="15" customHeight="1" x14ac:dyDescent="0.3">
      <c r="A17" s="125"/>
      <c r="B17" s="266" t="s">
        <v>86</v>
      </c>
      <c r="C17" s="267">
        <v>4592.28</v>
      </c>
      <c r="D17" s="123"/>
      <c r="E17" s="265">
        <f t="shared" si="1"/>
        <v>161061.38729329238</v>
      </c>
      <c r="G17" s="108"/>
      <c r="H17" s="114"/>
      <c r="I17" s="110"/>
      <c r="J17" s="111"/>
      <c r="K17" s="116"/>
      <c r="L17" s="113"/>
      <c r="M17" s="207"/>
      <c r="N17" s="208"/>
      <c r="O17"/>
      <c r="P17"/>
      <c r="Q17"/>
      <c r="R17"/>
      <c r="S17"/>
      <c r="T17"/>
      <c r="U17"/>
      <c r="V17"/>
    </row>
    <row r="18" spans="1:22" s="14" customFormat="1" ht="15" customHeight="1" x14ac:dyDescent="0.3">
      <c r="A18" s="125"/>
      <c r="B18" s="266" t="s">
        <v>87</v>
      </c>
      <c r="C18" s="267">
        <f>72.17*106</f>
        <v>7650.02</v>
      </c>
      <c r="D18" s="123"/>
      <c r="E18" s="268">
        <f t="shared" si="1"/>
        <v>168711.40729329237</v>
      </c>
      <c r="G18" s="108"/>
      <c r="H18" s="114"/>
      <c r="I18" s="110"/>
      <c r="J18" s="111"/>
      <c r="K18" s="116"/>
      <c r="L18" s="113"/>
      <c r="M18" s="207"/>
      <c r="N18" s="208"/>
      <c r="O18"/>
      <c r="P18"/>
      <c r="Q18"/>
      <c r="R18"/>
      <c r="S18"/>
      <c r="T18"/>
      <c r="U18"/>
      <c r="V18"/>
    </row>
    <row r="19" spans="1:22" s="14" customFormat="1" ht="15" customHeight="1" x14ac:dyDescent="0.3">
      <c r="A19" s="125"/>
      <c r="B19" s="195" t="s">
        <v>88</v>
      </c>
      <c r="C19" s="122"/>
      <c r="D19" s="123">
        <v>54400</v>
      </c>
      <c r="E19" s="265">
        <f t="shared" si="1"/>
        <v>114311.40729329237</v>
      </c>
      <c r="G19" s="108"/>
      <c r="H19" s="114"/>
      <c r="I19" s="110"/>
      <c r="J19" s="111"/>
      <c r="K19" s="116"/>
      <c r="L19" s="113"/>
      <c r="M19" s="207"/>
      <c r="N19" s="208"/>
      <c r="O19"/>
      <c r="P19"/>
      <c r="Q19"/>
      <c r="R19"/>
      <c r="S19"/>
      <c r="T19"/>
      <c r="U19"/>
      <c r="V19"/>
    </row>
    <row r="20" spans="1:22" s="14" customFormat="1" ht="15" customHeight="1" x14ac:dyDescent="0.3">
      <c r="A20" s="125"/>
      <c r="B20" s="195" t="s">
        <v>89</v>
      </c>
      <c r="C20" s="122"/>
      <c r="D20" s="123">
        <v>104300</v>
      </c>
      <c r="E20" s="265">
        <f t="shared" si="1"/>
        <v>10011.407293292374</v>
      </c>
      <c r="G20" s="108"/>
      <c r="H20" s="114"/>
      <c r="I20" s="110"/>
      <c r="J20" s="111"/>
      <c r="K20" s="116"/>
      <c r="L20" s="113"/>
      <c r="M20" s="207"/>
      <c r="N20" s="208"/>
      <c r="O20"/>
      <c r="P20"/>
      <c r="Q20"/>
      <c r="R20"/>
      <c r="S20"/>
      <c r="T20"/>
      <c r="U20"/>
      <c r="V20"/>
    </row>
    <row r="21" spans="1:22" s="14" customFormat="1" ht="15" customHeight="1" x14ac:dyDescent="0.3">
      <c r="A21" s="125"/>
      <c r="B21" s="195" t="s">
        <v>35</v>
      </c>
      <c r="C21" s="122"/>
      <c r="D21" s="123">
        <v>6258</v>
      </c>
      <c r="E21" s="265">
        <f t="shared" si="1"/>
        <v>3753.4072932923737</v>
      </c>
      <c r="G21" s="108"/>
      <c r="H21" s="114"/>
      <c r="I21" s="110"/>
      <c r="J21" s="111"/>
      <c r="K21" s="116"/>
      <c r="L21" s="113"/>
      <c r="M21" s="207"/>
      <c r="N21" s="208"/>
      <c r="O21"/>
      <c r="P21"/>
      <c r="Q21"/>
      <c r="R21"/>
      <c r="S21"/>
      <c r="T21"/>
      <c r="U21"/>
      <c r="V21"/>
    </row>
    <row r="22" spans="1:22" s="14" customFormat="1" ht="15" customHeight="1" x14ac:dyDescent="0.3">
      <c r="A22" s="269"/>
      <c r="B22" s="270" t="s">
        <v>45</v>
      </c>
      <c r="C22" s="271"/>
      <c r="D22" s="271"/>
      <c r="E22" s="265">
        <f t="shared" si="1"/>
        <v>3753.4072932923737</v>
      </c>
      <c r="G22" s="108"/>
      <c r="H22" s="114"/>
      <c r="I22" s="110"/>
      <c r="J22" s="111"/>
      <c r="K22" s="116"/>
      <c r="L22" s="113"/>
      <c r="M22" s="207">
        <v>20317.89</v>
      </c>
      <c r="N22" s="208"/>
      <c r="O22"/>
      <c r="P22"/>
      <c r="Q22"/>
      <c r="R22"/>
      <c r="S22"/>
      <c r="T22"/>
      <c r="U22"/>
      <c r="V22"/>
    </row>
    <row r="23" spans="1:22" s="14" customFormat="1" ht="15" customHeight="1" x14ac:dyDescent="0.3">
      <c r="A23" s="262">
        <v>44782</v>
      </c>
      <c r="B23" s="263" t="s">
        <v>36</v>
      </c>
      <c r="C23" s="264">
        <v>9601.35</v>
      </c>
      <c r="D23" s="264"/>
      <c r="E23" s="265">
        <f t="shared" si="1"/>
        <v>13354.757293292374</v>
      </c>
      <c r="G23" s="108"/>
      <c r="H23" s="114"/>
      <c r="I23" s="110"/>
      <c r="J23" s="111"/>
      <c r="K23" s="116"/>
      <c r="L23" s="113"/>
      <c r="M23" s="207"/>
      <c r="N23" s="208"/>
      <c r="O23"/>
      <c r="P23"/>
      <c r="Q23"/>
      <c r="R23"/>
      <c r="S23"/>
      <c r="T23"/>
      <c r="U23"/>
      <c r="V23"/>
    </row>
    <row r="24" spans="1:22" s="14" customFormat="1" ht="15" customHeight="1" x14ac:dyDescent="0.3">
      <c r="A24" s="262">
        <v>44783</v>
      </c>
      <c r="B24" s="263" t="s">
        <v>37</v>
      </c>
      <c r="C24" s="264">
        <v>5760.81</v>
      </c>
      <c r="D24" s="264"/>
      <c r="E24" s="265">
        <f t="shared" si="1"/>
        <v>19115.567293292374</v>
      </c>
      <c r="G24" s="108"/>
      <c r="H24" s="114"/>
      <c r="I24" s="110"/>
      <c r="J24" s="111"/>
      <c r="K24" s="116"/>
      <c r="L24" s="113"/>
      <c r="M24" s="207"/>
      <c r="N24" s="208"/>
      <c r="O24"/>
      <c r="P24"/>
      <c r="Q24"/>
      <c r="R24"/>
      <c r="S24"/>
      <c r="T24"/>
      <c r="U24"/>
      <c r="V24"/>
    </row>
    <row r="25" spans="1:22" s="14" customFormat="1" ht="15" customHeight="1" x14ac:dyDescent="0.3">
      <c r="A25" s="262">
        <v>44791</v>
      </c>
      <c r="B25" s="263" t="s">
        <v>44</v>
      </c>
      <c r="C25" s="264">
        <v>17282.43</v>
      </c>
      <c r="D25" s="264"/>
      <c r="E25" s="265">
        <f t="shared" si="1"/>
        <v>36397.99729329237</v>
      </c>
      <c r="G25" s="108"/>
      <c r="H25" s="114"/>
      <c r="I25" s="110"/>
      <c r="J25" s="111"/>
      <c r="K25" s="116"/>
      <c r="L25" s="113"/>
      <c r="M25" s="207"/>
      <c r="N25" s="208"/>
      <c r="O25"/>
      <c r="P25"/>
      <c r="Q25"/>
      <c r="R25"/>
      <c r="S25"/>
      <c r="T25"/>
      <c r="U25"/>
      <c r="V25"/>
    </row>
    <row r="26" spans="1:22" s="14" customFormat="1" ht="15" customHeight="1" x14ac:dyDescent="0.3">
      <c r="A26" s="262">
        <v>44795</v>
      </c>
      <c r="B26" s="263" t="s">
        <v>43</v>
      </c>
      <c r="C26" s="264">
        <v>3840.54</v>
      </c>
      <c r="D26" s="264"/>
      <c r="E26" s="265">
        <f t="shared" si="1"/>
        <v>40238.537293292371</v>
      </c>
      <c r="G26" s="108"/>
      <c r="H26" s="114"/>
      <c r="I26" s="110"/>
      <c r="J26" s="111"/>
      <c r="K26" s="116"/>
      <c r="L26" s="113"/>
      <c r="M26" s="207"/>
      <c r="N26" s="208"/>
      <c r="O26"/>
      <c r="P26"/>
      <c r="Q26"/>
      <c r="R26"/>
      <c r="S26"/>
      <c r="T26"/>
      <c r="U26"/>
      <c r="V26"/>
    </row>
    <row r="27" spans="1:22" s="14" customFormat="1" ht="15" customHeight="1" x14ac:dyDescent="0.3">
      <c r="A27" s="262">
        <v>44796</v>
      </c>
      <c r="B27" s="263" t="s">
        <v>46</v>
      </c>
      <c r="C27" s="264">
        <v>9031.44</v>
      </c>
      <c r="D27" s="264"/>
      <c r="E27" s="265">
        <f t="shared" si="1"/>
        <v>49269.977293292373</v>
      </c>
      <c r="F27"/>
      <c r="G27" s="108"/>
      <c r="H27" s="114"/>
      <c r="I27" s="110"/>
      <c r="J27" s="111"/>
      <c r="K27" s="116"/>
      <c r="L27" s="113"/>
      <c r="M27" s="207"/>
      <c r="N27" s="208"/>
      <c r="O27"/>
      <c r="P27"/>
      <c r="Q27"/>
      <c r="R27"/>
      <c r="S27"/>
      <c r="T27"/>
      <c r="U27"/>
      <c r="V27"/>
    </row>
    <row r="28" spans="1:22" s="14" customFormat="1" ht="15" customHeight="1" x14ac:dyDescent="0.3">
      <c r="A28" s="262">
        <v>44796</v>
      </c>
      <c r="B28" s="263" t="s">
        <v>38</v>
      </c>
      <c r="C28" s="264">
        <v>3840.54</v>
      </c>
      <c r="D28" s="264"/>
      <c r="E28" s="265">
        <f t="shared" si="1"/>
        <v>53110.517293292374</v>
      </c>
      <c r="F28"/>
      <c r="G28" s="108"/>
      <c r="H28" s="114"/>
      <c r="I28" s="110"/>
      <c r="J28" s="111"/>
      <c r="K28" s="116"/>
      <c r="L28" s="113"/>
      <c r="M28" s="207"/>
      <c r="N28" s="208"/>
      <c r="O28"/>
      <c r="P28"/>
      <c r="Q28"/>
      <c r="R28"/>
      <c r="S28"/>
      <c r="T28"/>
      <c r="U28"/>
      <c r="V28"/>
    </row>
    <row r="29" spans="1:22" s="14" customFormat="1" ht="15" customHeight="1" x14ac:dyDescent="0.3">
      <c r="A29" s="262">
        <v>44797</v>
      </c>
      <c r="B29" s="263" t="s">
        <v>39</v>
      </c>
      <c r="C29" s="264">
        <v>124817.55</v>
      </c>
      <c r="D29" s="264"/>
      <c r="E29" s="265">
        <f t="shared" si="1"/>
        <v>177928.06729329238</v>
      </c>
      <c r="F29"/>
      <c r="G29" s="108"/>
      <c r="H29" s="114"/>
      <c r="I29" s="110"/>
      <c r="J29" s="111"/>
      <c r="K29" s="116"/>
      <c r="L29" s="113"/>
      <c r="M29" s="207"/>
      <c r="N29" s="208"/>
      <c r="O29"/>
      <c r="P29"/>
      <c r="Q29"/>
      <c r="R29"/>
      <c r="S29"/>
      <c r="T29"/>
      <c r="U29"/>
      <c r="V29"/>
    </row>
    <row r="30" spans="1:22" s="14" customFormat="1" ht="15" customHeight="1" x14ac:dyDescent="0.3">
      <c r="A30" s="262">
        <v>44797</v>
      </c>
      <c r="B30" s="263" t="s">
        <v>42</v>
      </c>
      <c r="C30" s="264">
        <v>3840.54</v>
      </c>
      <c r="D30" s="264"/>
      <c r="E30" s="265">
        <f t="shared" si="1"/>
        <v>181768.60729329239</v>
      </c>
      <c r="F30"/>
      <c r="G30" s="108"/>
      <c r="H30" s="114"/>
      <c r="I30" s="110"/>
      <c r="J30" s="111"/>
      <c r="K30" s="116"/>
      <c r="L30" s="113"/>
      <c r="M30" s="207"/>
      <c r="N30" s="208"/>
      <c r="O30"/>
      <c r="P30"/>
      <c r="Q30"/>
      <c r="R30"/>
      <c r="S30"/>
      <c r="T30"/>
      <c r="U30"/>
      <c r="V30"/>
    </row>
    <row r="31" spans="1:22" s="14" customFormat="1" ht="15" customHeight="1" x14ac:dyDescent="0.3">
      <c r="A31" s="262">
        <v>44797</v>
      </c>
      <c r="B31" s="263" t="s">
        <v>41</v>
      </c>
      <c r="C31" s="264">
        <v>3840.54</v>
      </c>
      <c r="D31" s="264"/>
      <c r="E31" s="265">
        <f t="shared" si="1"/>
        <v>185609.14729329239</v>
      </c>
      <c r="F31"/>
      <c r="G31" s="108"/>
      <c r="H31" s="114"/>
      <c r="I31" s="110"/>
      <c r="J31" s="111"/>
      <c r="K31" s="116"/>
      <c r="L31" s="113"/>
      <c r="M31" s="207"/>
      <c r="N31" s="208"/>
      <c r="O31"/>
      <c r="P31"/>
      <c r="Q31"/>
      <c r="R31"/>
      <c r="S31"/>
      <c r="T31"/>
      <c r="U31"/>
      <c r="V31"/>
    </row>
    <row r="32" spans="1:22" s="14" customFormat="1" ht="15" customHeight="1" x14ac:dyDescent="0.3">
      <c r="A32" s="125"/>
      <c r="B32" s="14" t="s">
        <v>90</v>
      </c>
      <c r="C32" s="126"/>
      <c r="D32" s="126">
        <v>33327</v>
      </c>
      <c r="E32" s="265">
        <f t="shared" si="1"/>
        <v>152282.14729329239</v>
      </c>
      <c r="F32"/>
      <c r="G32" s="108"/>
      <c r="H32" s="114"/>
      <c r="I32" s="110"/>
      <c r="J32" s="111"/>
      <c r="K32" s="116"/>
      <c r="L32" s="113"/>
      <c r="M32" s="207"/>
      <c r="N32" s="208"/>
      <c r="O32"/>
      <c r="P32"/>
      <c r="Q32"/>
      <c r="R32"/>
      <c r="S32"/>
      <c r="T32"/>
      <c r="U32"/>
      <c r="V32"/>
    </row>
    <row r="33" spans="1:22" s="14" customFormat="1" ht="15" customHeight="1" x14ac:dyDescent="0.3">
      <c r="A33" s="125"/>
      <c r="B33" s="266" t="s">
        <v>91</v>
      </c>
      <c r="C33" s="267">
        <v>4592.28</v>
      </c>
      <c r="D33" s="123"/>
      <c r="E33" s="265">
        <f t="shared" si="1"/>
        <v>156874.42729329239</v>
      </c>
      <c r="F33"/>
      <c r="G33" s="108"/>
      <c r="H33" s="114"/>
      <c r="I33" s="110"/>
      <c r="J33" s="111"/>
      <c r="K33" s="116"/>
      <c r="L33" s="113"/>
      <c r="M33" s="207"/>
      <c r="N33" s="208"/>
      <c r="O33"/>
      <c r="P33"/>
      <c r="Q33"/>
      <c r="R33"/>
      <c r="S33"/>
      <c r="T33"/>
      <c r="U33"/>
      <c r="V33"/>
    </row>
    <row r="34" spans="1:22" s="14" customFormat="1" ht="15" customHeight="1" x14ac:dyDescent="0.3">
      <c r="A34" s="125"/>
      <c r="B34" s="266" t="s">
        <v>92</v>
      </c>
      <c r="C34" s="267">
        <f>64.25*106</f>
        <v>6810.5</v>
      </c>
      <c r="D34" s="123"/>
      <c r="E34" s="268">
        <f t="shared" si="1"/>
        <v>163684.92729329239</v>
      </c>
      <c r="F34"/>
      <c r="G34" s="108"/>
      <c r="H34" s="114"/>
      <c r="I34" s="110"/>
      <c r="J34" s="111"/>
      <c r="K34" s="116"/>
      <c r="L34" s="113"/>
      <c r="M34" s="207"/>
      <c r="N34" s="208"/>
      <c r="O34"/>
      <c r="P34"/>
      <c r="Q34"/>
      <c r="R34"/>
      <c r="S34"/>
      <c r="T34"/>
      <c r="U34"/>
      <c r="V34"/>
    </row>
    <row r="35" spans="1:22" s="14" customFormat="1" ht="15" customHeight="1" x14ac:dyDescent="0.3">
      <c r="A35" s="269"/>
      <c r="B35" s="270" t="s">
        <v>45</v>
      </c>
      <c r="C35" s="271"/>
      <c r="D35" s="271"/>
      <c r="E35" s="265">
        <f t="shared" si="1"/>
        <v>163684.92729329239</v>
      </c>
      <c r="F35"/>
      <c r="G35" s="108"/>
      <c r="H35" s="114"/>
      <c r="I35" s="110"/>
      <c r="J35" s="111"/>
      <c r="K35" s="116"/>
      <c r="L35" s="113"/>
      <c r="M35" s="207">
        <v>22995.39</v>
      </c>
      <c r="N35" s="208"/>
      <c r="O35"/>
      <c r="P35"/>
      <c r="Q35"/>
      <c r="R35"/>
      <c r="S35"/>
      <c r="T35"/>
      <c r="U35"/>
      <c r="V35"/>
    </row>
    <row r="36" spans="1:22" s="14" customFormat="1" ht="15" customHeight="1" x14ac:dyDescent="0.3">
      <c r="A36" s="125"/>
      <c r="B36" s="195" t="s">
        <v>93</v>
      </c>
      <c r="C36" s="122"/>
      <c r="D36" s="123">
        <v>45687</v>
      </c>
      <c r="E36" s="265">
        <f t="shared" si="1"/>
        <v>117997.92729329239</v>
      </c>
      <c r="F36"/>
      <c r="G36" s="108"/>
      <c r="H36" s="114"/>
      <c r="I36" s="110"/>
      <c r="J36" s="111"/>
      <c r="K36" s="116"/>
      <c r="L36" s="113"/>
      <c r="M36" s="207"/>
      <c r="N36" s="208"/>
      <c r="O36"/>
      <c r="P36"/>
      <c r="Q36"/>
      <c r="R36"/>
      <c r="S36"/>
      <c r="T36"/>
      <c r="U36"/>
      <c r="V36"/>
    </row>
    <row r="37" spans="1:22" s="14" customFormat="1" ht="15" customHeight="1" x14ac:dyDescent="0.3">
      <c r="A37" s="125"/>
      <c r="B37" s="195" t="s">
        <v>94</v>
      </c>
      <c r="C37" s="122"/>
      <c r="D37" s="123">
        <v>79928</v>
      </c>
      <c r="E37" s="265">
        <f t="shared" si="1"/>
        <v>38069.927293292392</v>
      </c>
      <c r="F37"/>
      <c r="G37" s="108"/>
      <c r="H37" s="114"/>
      <c r="I37" s="110"/>
      <c r="J37" s="111"/>
      <c r="K37" s="116"/>
      <c r="L37" s="113"/>
      <c r="M37" s="207"/>
      <c r="N37" s="208"/>
      <c r="O37"/>
      <c r="P37"/>
      <c r="Q37"/>
      <c r="R37"/>
      <c r="S37"/>
      <c r="T37"/>
      <c r="U37"/>
      <c r="V37"/>
    </row>
    <row r="38" spans="1:22" s="14" customFormat="1" ht="15" customHeight="1" x14ac:dyDescent="0.3">
      <c r="A38" s="125"/>
      <c r="B38" s="195" t="s">
        <v>35</v>
      </c>
      <c r="C38" s="122"/>
      <c r="D38" s="123">
        <v>4944</v>
      </c>
      <c r="E38" s="265">
        <f t="shared" si="1"/>
        <v>33125.927293292392</v>
      </c>
      <c r="F38"/>
      <c r="G38" s="108"/>
      <c r="H38" s="114"/>
      <c r="I38" s="110"/>
      <c r="J38" s="111"/>
      <c r="K38" s="116"/>
      <c r="L38" s="113"/>
      <c r="M38" s="207"/>
      <c r="N38" s="208"/>
      <c r="O38"/>
      <c r="P38"/>
      <c r="Q38"/>
      <c r="R38"/>
      <c r="S38"/>
      <c r="T38"/>
      <c r="U38"/>
      <c r="V38"/>
    </row>
    <row r="39" spans="1:22" s="14" customFormat="1" ht="15" customHeight="1" x14ac:dyDescent="0.3">
      <c r="A39" s="262">
        <v>44817</v>
      </c>
      <c r="B39" s="263" t="s">
        <v>36</v>
      </c>
      <c r="C39" s="264">
        <v>3133.9</v>
      </c>
      <c r="D39" s="264"/>
      <c r="E39" s="265">
        <f t="shared" si="1"/>
        <v>36259.827293292394</v>
      </c>
      <c r="F39"/>
      <c r="G39" s="108"/>
      <c r="H39" s="114"/>
      <c r="I39" s="110"/>
      <c r="J39" s="111"/>
      <c r="K39" s="116"/>
      <c r="L39" s="113"/>
      <c r="M39" s="207"/>
      <c r="N39" s="208"/>
      <c r="O39"/>
      <c r="P39"/>
      <c r="Q39"/>
      <c r="R39"/>
      <c r="S39"/>
      <c r="T39"/>
      <c r="U39"/>
      <c r="V39"/>
    </row>
    <row r="40" spans="1:22" s="14" customFormat="1" ht="15" customHeight="1" x14ac:dyDescent="0.3">
      <c r="A40" s="262">
        <v>44823</v>
      </c>
      <c r="B40" s="263" t="s">
        <v>44</v>
      </c>
      <c r="C40" s="264">
        <v>14102.55</v>
      </c>
      <c r="D40" s="264"/>
      <c r="E40" s="265">
        <f t="shared" si="1"/>
        <v>50362.377293292389</v>
      </c>
      <c r="F40"/>
      <c r="G40" s="108"/>
      <c r="H40" s="114"/>
      <c r="I40" s="110"/>
      <c r="J40" s="111"/>
      <c r="K40" s="116"/>
      <c r="L40" s="113"/>
      <c r="M40" s="207"/>
      <c r="N40" s="208"/>
      <c r="O40"/>
      <c r="P40"/>
      <c r="Q40"/>
      <c r="R40"/>
      <c r="S40"/>
      <c r="T40"/>
      <c r="U40"/>
      <c r="V40"/>
    </row>
    <row r="41" spans="1:22" s="14" customFormat="1" ht="15" customHeight="1" x14ac:dyDescent="0.3">
      <c r="A41" s="262">
        <v>44825</v>
      </c>
      <c r="B41" s="263" t="s">
        <v>37</v>
      </c>
      <c r="C41" s="264">
        <v>4700.8500000000004</v>
      </c>
      <c r="D41" s="264"/>
      <c r="E41" s="265">
        <f t="shared" si="1"/>
        <v>55063.227293292388</v>
      </c>
      <c r="F41"/>
      <c r="G41" s="108"/>
      <c r="H41" s="114"/>
      <c r="I41" s="110"/>
      <c r="J41" s="111"/>
      <c r="K41" s="116"/>
      <c r="L41" s="113"/>
      <c r="M41" s="207"/>
      <c r="N41" s="208"/>
      <c r="O41"/>
      <c r="P41"/>
      <c r="Q41"/>
      <c r="R41"/>
      <c r="S41"/>
      <c r="T41"/>
      <c r="U41"/>
      <c r="V41"/>
    </row>
    <row r="42" spans="1:22" s="14" customFormat="1" ht="15" customHeight="1" x14ac:dyDescent="0.3">
      <c r="A42" s="262">
        <v>44826</v>
      </c>
      <c r="B42" s="263" t="s">
        <v>84</v>
      </c>
      <c r="C42" s="264">
        <v>3133.9</v>
      </c>
      <c r="D42" s="264"/>
      <c r="E42" s="265">
        <f t="shared" si="1"/>
        <v>58197.127293292389</v>
      </c>
      <c r="F42"/>
      <c r="G42" s="108"/>
      <c r="H42" s="114"/>
      <c r="I42" s="110"/>
      <c r="J42" s="111"/>
      <c r="K42" s="116"/>
      <c r="L42" s="113"/>
      <c r="M42" s="207"/>
      <c r="N42" s="208"/>
      <c r="O42"/>
      <c r="P42"/>
      <c r="Q42"/>
      <c r="R42"/>
      <c r="S42"/>
      <c r="T42"/>
      <c r="U42"/>
      <c r="V42"/>
    </row>
    <row r="43" spans="1:22" s="14" customFormat="1" ht="15" customHeight="1" x14ac:dyDescent="0.3">
      <c r="A43" s="262">
        <v>44827</v>
      </c>
      <c r="B43" s="263" t="s">
        <v>46</v>
      </c>
      <c r="C43" s="264">
        <v>11521.62</v>
      </c>
      <c r="D43" s="264"/>
      <c r="E43" s="265">
        <f t="shared" si="1"/>
        <v>69718.747293292385</v>
      </c>
      <c r="F43"/>
      <c r="G43" s="108"/>
      <c r="H43" s="114"/>
      <c r="I43" s="110"/>
      <c r="J43" s="111"/>
      <c r="K43" s="116"/>
      <c r="L43" s="113"/>
      <c r="M43" s="207"/>
      <c r="N43" s="208"/>
      <c r="O43"/>
      <c r="P43"/>
      <c r="Q43"/>
      <c r="R43"/>
      <c r="S43"/>
      <c r="T43"/>
      <c r="U43"/>
      <c r="V43"/>
    </row>
    <row r="44" spans="1:22" s="14" customFormat="1" ht="15" customHeight="1" x14ac:dyDescent="0.3">
      <c r="A44" s="262">
        <v>44827</v>
      </c>
      <c r="B44" s="263" t="s">
        <v>43</v>
      </c>
      <c r="C44" s="264">
        <v>3133.9</v>
      </c>
      <c r="D44" s="264"/>
      <c r="E44" s="265">
        <f t="shared" si="1"/>
        <v>72852.647293292379</v>
      </c>
      <c r="G44" s="108"/>
      <c r="H44" s="114"/>
      <c r="I44" s="110"/>
      <c r="J44" s="111"/>
      <c r="K44" s="116"/>
      <c r="L44" s="113"/>
      <c r="M44" s="207"/>
      <c r="N44" s="208"/>
      <c r="O44"/>
      <c r="P44"/>
      <c r="Q44"/>
      <c r="R44"/>
      <c r="S44"/>
      <c r="T44"/>
      <c r="U44"/>
      <c r="V44"/>
    </row>
    <row r="45" spans="1:22" s="14" customFormat="1" ht="15" customHeight="1" x14ac:dyDescent="0.3">
      <c r="A45" s="262">
        <v>44830</v>
      </c>
      <c r="B45" s="263" t="s">
        <v>39</v>
      </c>
      <c r="C45" s="264">
        <v>101851.75</v>
      </c>
      <c r="D45" s="264"/>
      <c r="E45" s="265">
        <f t="shared" si="1"/>
        <v>174704.39729329239</v>
      </c>
      <c r="F45"/>
      <c r="G45" s="108"/>
      <c r="H45" s="114"/>
      <c r="I45" s="110"/>
      <c r="J45" s="111"/>
      <c r="K45" s="116"/>
      <c r="L45" s="113"/>
      <c r="M45" s="207"/>
      <c r="N45" s="208"/>
      <c r="O45"/>
      <c r="P45"/>
      <c r="Q45"/>
      <c r="R45"/>
      <c r="S45"/>
      <c r="T45"/>
      <c r="U45"/>
      <c r="V45"/>
    </row>
    <row r="46" spans="1:22" s="14" customFormat="1" ht="15" customHeight="1" x14ac:dyDescent="0.3">
      <c r="A46" s="262">
        <v>44830</v>
      </c>
      <c r="B46" s="263" t="s">
        <v>38</v>
      </c>
      <c r="C46" s="264">
        <v>3133.9</v>
      </c>
      <c r="D46" s="264"/>
      <c r="E46" s="265">
        <f t="shared" si="1"/>
        <v>177838.29729329239</v>
      </c>
      <c r="F46"/>
      <c r="G46" s="108"/>
      <c r="H46" s="114"/>
      <c r="I46" s="110"/>
      <c r="J46" s="111"/>
      <c r="K46" s="116"/>
      <c r="L46" s="113"/>
      <c r="M46" s="207"/>
      <c r="N46" s="208"/>
      <c r="O46"/>
      <c r="P46"/>
      <c r="Q46"/>
      <c r="R46"/>
      <c r="S46"/>
      <c r="T46"/>
      <c r="U46"/>
      <c r="V46"/>
    </row>
    <row r="47" spans="1:22" s="14" customFormat="1" ht="15" customHeight="1" x14ac:dyDescent="0.3">
      <c r="A47" s="262">
        <v>44830</v>
      </c>
      <c r="B47" s="263" t="s">
        <v>42</v>
      </c>
      <c r="C47" s="264">
        <v>3133.9</v>
      </c>
      <c r="D47" s="264"/>
      <c r="E47" s="265">
        <f t="shared" si="1"/>
        <v>180972.19729329238</v>
      </c>
      <c r="F47"/>
      <c r="G47" s="108"/>
      <c r="H47" s="114"/>
      <c r="I47" s="110"/>
      <c r="J47" s="111"/>
      <c r="K47" s="116"/>
      <c r="L47" s="113"/>
      <c r="M47" s="207"/>
      <c r="N47" s="208"/>
      <c r="O47"/>
      <c r="P47"/>
      <c r="Q47"/>
      <c r="R47"/>
      <c r="S47"/>
      <c r="T47"/>
      <c r="U47"/>
      <c r="V47"/>
    </row>
    <row r="48" spans="1:22" s="14" customFormat="1" ht="15" customHeight="1" x14ac:dyDescent="0.3">
      <c r="A48" s="262">
        <v>44830</v>
      </c>
      <c r="B48" s="263" t="s">
        <v>41</v>
      </c>
      <c r="C48" s="264">
        <v>3133.9</v>
      </c>
      <c r="D48" s="264"/>
      <c r="E48" s="265">
        <f t="shared" si="1"/>
        <v>184106.09729329238</v>
      </c>
      <c r="F48"/>
      <c r="G48" s="108"/>
      <c r="H48" s="114"/>
      <c r="I48" s="110"/>
      <c r="J48" s="111"/>
      <c r="K48" s="116"/>
      <c r="L48" s="113"/>
      <c r="M48" s="207"/>
      <c r="N48" s="208"/>
      <c r="O48"/>
      <c r="P48"/>
      <c r="Q48"/>
      <c r="R48"/>
      <c r="S48"/>
      <c r="T48"/>
      <c r="U48"/>
      <c r="V48"/>
    </row>
    <row r="49" spans="1:22" s="14" customFormat="1" ht="15" customHeight="1" x14ac:dyDescent="0.3">
      <c r="A49" s="125"/>
      <c r="B49" s="14" t="s">
        <v>95</v>
      </c>
      <c r="C49" s="126"/>
      <c r="D49" s="126">
        <v>26379.15</v>
      </c>
      <c r="E49" s="265">
        <f t="shared" si="1"/>
        <v>157726.94729329238</v>
      </c>
      <c r="F49"/>
      <c r="G49" s="108"/>
      <c r="H49" s="114"/>
      <c r="I49" s="110"/>
      <c r="J49" s="111"/>
      <c r="K49" s="116"/>
      <c r="L49" s="113"/>
      <c r="M49" s="207"/>
      <c r="N49" s="208"/>
      <c r="O49"/>
      <c r="P49"/>
      <c r="Q49"/>
      <c r="R49"/>
      <c r="S49"/>
      <c r="T49"/>
      <c r="U49"/>
      <c r="V49"/>
    </row>
    <row r="50" spans="1:22" s="14" customFormat="1" ht="15" customHeight="1" x14ac:dyDescent="0.3">
      <c r="A50" s="125"/>
      <c r="B50" s="266" t="s">
        <v>96</v>
      </c>
      <c r="C50" s="267">
        <v>4592.28</v>
      </c>
      <c r="D50" s="123"/>
      <c r="E50" s="265">
        <f t="shared" si="1"/>
        <v>162319.22729329238</v>
      </c>
      <c r="F50"/>
      <c r="G50" s="108"/>
      <c r="H50" s="114"/>
      <c r="I50" s="110"/>
      <c r="J50" s="111"/>
      <c r="K50" s="116"/>
      <c r="L50" s="113"/>
      <c r="M50" s="207"/>
      <c r="N50" s="208"/>
      <c r="O50"/>
      <c r="P50"/>
      <c r="Q50"/>
      <c r="R50"/>
      <c r="S50"/>
      <c r="T50"/>
      <c r="U50"/>
      <c r="V50"/>
    </row>
    <row r="51" spans="1:22" s="14" customFormat="1" ht="15" customHeight="1" x14ac:dyDescent="0.3">
      <c r="A51" s="125"/>
      <c r="B51" s="266" t="s">
        <v>97</v>
      </c>
      <c r="C51" s="267">
        <f>165.12*103</f>
        <v>17007.36</v>
      </c>
      <c r="D51" s="123"/>
      <c r="E51" s="268">
        <f t="shared" si="1"/>
        <v>179326.5872932924</v>
      </c>
      <c r="F51"/>
      <c r="G51" s="108"/>
      <c r="H51" s="114"/>
      <c r="I51" s="110"/>
      <c r="J51" s="111"/>
      <c r="K51" s="116"/>
      <c r="L51" s="113"/>
      <c r="M51" s="207"/>
      <c r="N51" s="208"/>
      <c r="O51"/>
      <c r="P51"/>
      <c r="Q51"/>
      <c r="R51"/>
      <c r="S51"/>
      <c r="T51"/>
      <c r="U51"/>
      <c r="V51"/>
    </row>
    <row r="52" spans="1:22" s="14" customFormat="1" ht="15" customHeight="1" x14ac:dyDescent="0.3">
      <c r="A52" s="269"/>
      <c r="B52" s="270" t="s">
        <v>45</v>
      </c>
      <c r="C52" s="271"/>
      <c r="D52" s="271"/>
      <c r="E52" s="265">
        <f t="shared" si="1"/>
        <v>179326.5872932924</v>
      </c>
      <c r="F52"/>
      <c r="G52" s="108"/>
      <c r="H52" s="114"/>
      <c r="I52" s="110"/>
      <c r="J52" s="111"/>
      <c r="K52" s="116"/>
      <c r="L52" s="113"/>
      <c r="M52" s="207">
        <v>28101.96</v>
      </c>
      <c r="N52" s="208"/>
      <c r="O52"/>
      <c r="P52"/>
      <c r="Q52"/>
      <c r="R52"/>
      <c r="S52"/>
      <c r="T52"/>
      <c r="U52"/>
      <c r="V52"/>
    </row>
    <row r="53" spans="1:22" s="14" customFormat="1" ht="15" customHeight="1" x14ac:dyDescent="0.3">
      <c r="A53" s="125"/>
      <c r="B53" s="195" t="s">
        <v>98</v>
      </c>
      <c r="C53" s="122"/>
      <c r="D53" s="123">
        <v>49082</v>
      </c>
      <c r="E53" s="265">
        <f t="shared" si="1"/>
        <v>130244.5872932924</v>
      </c>
      <c r="F53"/>
      <c r="G53" s="108"/>
      <c r="H53" s="114"/>
      <c r="I53" s="110"/>
      <c r="J53" s="111"/>
      <c r="K53" s="116"/>
      <c r="L53" s="113"/>
      <c r="M53" s="207"/>
      <c r="N53" s="208"/>
      <c r="O53"/>
      <c r="P53"/>
      <c r="Q53"/>
      <c r="R53"/>
      <c r="S53"/>
      <c r="T53"/>
      <c r="U53"/>
      <c r="V53"/>
    </row>
    <row r="54" spans="1:22" s="14" customFormat="1" ht="15" customHeight="1" x14ac:dyDescent="0.3">
      <c r="A54" s="125"/>
      <c r="B54" s="195" t="s">
        <v>99</v>
      </c>
      <c r="C54" s="122"/>
      <c r="D54" s="123">
        <v>115818</v>
      </c>
      <c r="E54" s="265">
        <f t="shared" si="1"/>
        <v>14426.587293292396</v>
      </c>
      <c r="F54"/>
      <c r="G54" s="108"/>
      <c r="H54" s="114"/>
      <c r="I54" s="110"/>
      <c r="J54" s="111"/>
      <c r="K54" s="116"/>
      <c r="L54" s="113"/>
      <c r="M54" s="207"/>
      <c r="N54" s="208"/>
      <c r="O54"/>
      <c r="P54"/>
      <c r="Q54"/>
      <c r="R54"/>
      <c r="S54"/>
      <c r="T54"/>
      <c r="U54"/>
      <c r="V54"/>
    </row>
    <row r="55" spans="1:22" s="14" customFormat="1" ht="15" customHeight="1" x14ac:dyDescent="0.3">
      <c r="A55" s="125"/>
      <c r="B55" s="195" t="s">
        <v>35</v>
      </c>
      <c r="C55" s="122"/>
      <c r="D55" s="123">
        <v>7164</v>
      </c>
      <c r="E55" s="265">
        <f t="shared" si="1"/>
        <v>7262.5872932923958</v>
      </c>
      <c r="F55"/>
      <c r="G55" s="108"/>
      <c r="H55" s="114"/>
      <c r="I55" s="110"/>
      <c r="J55" s="111"/>
      <c r="K55" s="116"/>
      <c r="L55" s="113"/>
      <c r="M55" s="207"/>
      <c r="N55" s="208"/>
      <c r="O55"/>
      <c r="P55"/>
      <c r="Q55"/>
      <c r="R55"/>
      <c r="S55"/>
      <c r="T55"/>
      <c r="U55"/>
      <c r="V55"/>
    </row>
    <row r="56" spans="1:22" s="14" customFormat="1" ht="15" customHeight="1" x14ac:dyDescent="0.3">
      <c r="A56" s="262">
        <v>44847</v>
      </c>
      <c r="B56" s="263" t="s">
        <v>40</v>
      </c>
      <c r="C56" s="264">
        <v>10120.44</v>
      </c>
      <c r="D56" s="264"/>
      <c r="E56" s="265">
        <f t="shared" si="1"/>
        <v>17383.027293292398</v>
      </c>
      <c r="F56"/>
      <c r="G56" s="108"/>
      <c r="H56" s="114"/>
      <c r="I56" s="110"/>
      <c r="J56" s="111"/>
      <c r="K56" s="116"/>
      <c r="L56" s="113"/>
      <c r="M56" s="207"/>
      <c r="N56" s="208"/>
      <c r="O56"/>
      <c r="P56"/>
      <c r="Q56"/>
      <c r="R56"/>
      <c r="S56"/>
      <c r="T56"/>
      <c r="U56"/>
      <c r="V56"/>
    </row>
    <row r="57" spans="1:22" s="14" customFormat="1" ht="15" customHeight="1" x14ac:dyDescent="0.3">
      <c r="A57" s="262">
        <v>44851</v>
      </c>
      <c r="B57" s="263" t="s">
        <v>36</v>
      </c>
      <c r="C57" s="264">
        <v>4114</v>
      </c>
      <c r="D57" s="264"/>
      <c r="E57" s="265">
        <f t="shared" si="1"/>
        <v>21497.027293292398</v>
      </c>
      <c r="F57"/>
      <c r="G57" s="108"/>
      <c r="H57" s="114"/>
      <c r="I57" s="110"/>
      <c r="J57" s="111"/>
      <c r="K57" s="116"/>
      <c r="L57" s="113"/>
      <c r="M57" s="207"/>
      <c r="N57" s="208"/>
      <c r="O57"/>
      <c r="P57"/>
      <c r="Q57"/>
      <c r="R57"/>
      <c r="S57"/>
      <c r="T57"/>
      <c r="U57"/>
      <c r="V57"/>
    </row>
    <row r="58" spans="1:22" s="14" customFormat="1" ht="15" customHeight="1" x14ac:dyDescent="0.3">
      <c r="A58" s="262">
        <v>44851</v>
      </c>
      <c r="B58" s="263" t="s">
        <v>37</v>
      </c>
      <c r="C58" s="264">
        <v>6171</v>
      </c>
      <c r="D58" s="264"/>
      <c r="E58" s="265">
        <f t="shared" si="1"/>
        <v>27668.027293292398</v>
      </c>
      <c r="F58"/>
      <c r="G58" s="108"/>
      <c r="H58" s="114"/>
      <c r="I58" s="110"/>
      <c r="J58" s="111"/>
      <c r="K58" s="116"/>
      <c r="L58" s="113"/>
      <c r="M58" s="207"/>
      <c r="N58" s="208"/>
      <c r="O58"/>
      <c r="P58"/>
      <c r="Q58"/>
      <c r="R58"/>
      <c r="S58"/>
      <c r="T58"/>
      <c r="U58"/>
      <c r="V58"/>
    </row>
    <row r="59" spans="1:22" s="14" customFormat="1" ht="15" customHeight="1" x14ac:dyDescent="0.3">
      <c r="A59" s="262">
        <v>44854</v>
      </c>
      <c r="B59" s="263" t="s">
        <v>46</v>
      </c>
      <c r="C59" s="264">
        <v>9401.7000000000007</v>
      </c>
      <c r="D59" s="264"/>
      <c r="E59" s="265">
        <f t="shared" si="1"/>
        <v>37069.727293292395</v>
      </c>
      <c r="F59"/>
      <c r="G59" s="108"/>
      <c r="H59" s="114"/>
      <c r="I59" s="110"/>
      <c r="J59" s="111"/>
      <c r="K59" s="116"/>
      <c r="L59" s="113"/>
      <c r="M59" s="207"/>
      <c r="N59" s="208"/>
      <c r="O59"/>
      <c r="P59"/>
      <c r="Q59"/>
      <c r="R59"/>
      <c r="S59"/>
      <c r="T59"/>
      <c r="U59"/>
      <c r="V59"/>
    </row>
    <row r="60" spans="1:22" s="14" customFormat="1" ht="15" customHeight="1" x14ac:dyDescent="0.3">
      <c r="A60" s="262">
        <v>44858</v>
      </c>
      <c r="B60" s="263" t="s">
        <v>44</v>
      </c>
      <c r="C60" s="264">
        <v>18513</v>
      </c>
      <c r="D60" s="264"/>
      <c r="E60" s="265">
        <f t="shared" si="1"/>
        <v>55582.727293292395</v>
      </c>
      <c r="F60"/>
      <c r="G60" s="108"/>
      <c r="H60" s="114"/>
      <c r="I60" s="110"/>
      <c r="J60" s="111"/>
      <c r="K60" s="116"/>
      <c r="L60" s="113"/>
      <c r="M60" s="207"/>
      <c r="N60" s="208"/>
      <c r="O60"/>
      <c r="P60"/>
      <c r="Q60"/>
      <c r="R60"/>
      <c r="S60"/>
      <c r="T60"/>
      <c r="U60"/>
      <c r="V60"/>
    </row>
    <row r="61" spans="1:22" s="14" customFormat="1" ht="15" customHeight="1" x14ac:dyDescent="0.3">
      <c r="A61" s="262">
        <v>44860</v>
      </c>
      <c r="B61" s="263" t="s">
        <v>43</v>
      </c>
      <c r="C61" s="264">
        <v>4114</v>
      </c>
      <c r="D61" s="264"/>
      <c r="E61" s="265">
        <f t="shared" si="1"/>
        <v>59696.727293292395</v>
      </c>
      <c r="F61"/>
      <c r="G61" s="108"/>
      <c r="H61" s="114"/>
      <c r="I61" s="110"/>
      <c r="J61" s="111"/>
      <c r="K61" s="116"/>
      <c r="L61" s="113"/>
      <c r="M61" s="207"/>
      <c r="N61" s="208"/>
      <c r="O61"/>
      <c r="P61"/>
      <c r="Q61"/>
      <c r="R61"/>
      <c r="S61"/>
      <c r="T61"/>
      <c r="U61"/>
      <c r="V61"/>
    </row>
    <row r="62" spans="1:22" s="14" customFormat="1" ht="15" customHeight="1" x14ac:dyDescent="0.3">
      <c r="A62" s="262">
        <v>44861</v>
      </c>
      <c r="B62" s="263" t="s">
        <v>39</v>
      </c>
      <c r="C62" s="264">
        <v>133705</v>
      </c>
      <c r="D62" s="264"/>
      <c r="E62" s="265">
        <f t="shared" si="1"/>
        <v>193401.72729329241</v>
      </c>
      <c r="F62"/>
      <c r="G62" s="108"/>
      <c r="H62" s="114"/>
      <c r="I62" s="110"/>
      <c r="J62" s="111"/>
      <c r="K62" s="116"/>
      <c r="L62" s="113"/>
      <c r="M62" s="207"/>
      <c r="N62" s="208"/>
      <c r="O62"/>
      <c r="P62"/>
      <c r="Q62"/>
      <c r="R62"/>
      <c r="S62"/>
      <c r="T62"/>
      <c r="U62"/>
      <c r="V62"/>
    </row>
    <row r="63" spans="1:22" s="14" customFormat="1" ht="15" customHeight="1" x14ac:dyDescent="0.3">
      <c r="A63" s="262">
        <v>44861</v>
      </c>
      <c r="B63" s="263" t="s">
        <v>84</v>
      </c>
      <c r="C63" s="264">
        <v>4114</v>
      </c>
      <c r="D63" s="264"/>
      <c r="E63" s="265">
        <f t="shared" si="1"/>
        <v>197515.72729329241</v>
      </c>
      <c r="F63"/>
      <c r="G63" s="108"/>
      <c r="H63" s="114"/>
      <c r="I63" s="110"/>
      <c r="J63" s="111"/>
      <c r="K63" s="116"/>
      <c r="L63" s="113"/>
      <c r="M63" s="207"/>
      <c r="N63" s="208"/>
      <c r="O63"/>
      <c r="P63"/>
      <c r="Q63"/>
      <c r="R63"/>
      <c r="S63"/>
      <c r="T63"/>
      <c r="U63"/>
      <c r="V63"/>
    </row>
    <row r="64" spans="1:22" s="14" customFormat="1" ht="15" customHeight="1" x14ac:dyDescent="0.3">
      <c r="A64" s="262">
        <v>44861</v>
      </c>
      <c r="B64" s="263" t="s">
        <v>42</v>
      </c>
      <c r="C64" s="264">
        <v>4114</v>
      </c>
      <c r="D64" s="264"/>
      <c r="E64" s="265">
        <f t="shared" si="1"/>
        <v>201629.72729329241</v>
      </c>
      <c r="F64"/>
      <c r="G64" s="108"/>
      <c r="H64" s="114"/>
      <c r="I64" s="110"/>
      <c r="J64" s="111"/>
      <c r="K64" s="116"/>
      <c r="L64" s="113"/>
      <c r="M64" s="207"/>
      <c r="N64" s="208"/>
      <c r="O64"/>
      <c r="P64"/>
      <c r="Q64"/>
      <c r="R64"/>
      <c r="S64"/>
      <c r="T64"/>
      <c r="U64"/>
      <c r="V64"/>
    </row>
    <row r="65" spans="1:22" s="14" customFormat="1" ht="15" customHeight="1" x14ac:dyDescent="0.3">
      <c r="A65" s="262">
        <v>44861</v>
      </c>
      <c r="B65" s="263" t="s">
        <v>41</v>
      </c>
      <c r="C65" s="264">
        <v>4114</v>
      </c>
      <c r="D65" s="264"/>
      <c r="E65" s="265">
        <f t="shared" si="1"/>
        <v>205743.72729329241</v>
      </c>
      <c r="F65"/>
      <c r="G65" s="108"/>
      <c r="H65" s="114"/>
      <c r="I65" s="110"/>
      <c r="J65" s="111"/>
      <c r="K65" s="116"/>
      <c r="L65" s="113"/>
      <c r="M65" s="207"/>
      <c r="N65" s="208"/>
      <c r="O65"/>
      <c r="P65"/>
      <c r="Q65"/>
      <c r="R65"/>
      <c r="S65"/>
      <c r="T65"/>
      <c r="U65"/>
      <c r="V65"/>
    </row>
    <row r="66" spans="1:22" s="14" customFormat="1" ht="15" customHeight="1" x14ac:dyDescent="0.3">
      <c r="A66" s="125"/>
      <c r="B66" s="14" t="s">
        <v>100</v>
      </c>
      <c r="C66" s="126"/>
      <c r="D66" s="126">
        <v>34629</v>
      </c>
      <c r="E66" s="265">
        <f t="shared" si="1"/>
        <v>171114.72729329241</v>
      </c>
      <c r="F66" s="120"/>
      <c r="G66" s="108"/>
      <c r="H66" s="114"/>
      <c r="I66" s="110"/>
      <c r="J66" s="111"/>
      <c r="K66" s="116"/>
      <c r="L66" s="113"/>
      <c r="M66" s="207"/>
      <c r="N66" s="208"/>
      <c r="O66"/>
      <c r="P66"/>
      <c r="Q66"/>
      <c r="R66"/>
      <c r="S66"/>
      <c r="T66"/>
      <c r="U66"/>
      <c r="V66"/>
    </row>
    <row r="67" spans="1:22" s="14" customFormat="1" ht="15" customHeight="1" x14ac:dyDescent="0.3">
      <c r="A67" s="125"/>
      <c r="B67" s="266" t="s">
        <v>101</v>
      </c>
      <c r="C67" s="267">
        <v>4592.28</v>
      </c>
      <c r="D67" s="123"/>
      <c r="E67" s="265">
        <f t="shared" si="1"/>
        <v>175707.00729329241</v>
      </c>
      <c r="F67"/>
      <c r="G67" s="108"/>
      <c r="H67" s="114"/>
      <c r="I67" s="110"/>
      <c r="J67" s="111"/>
      <c r="K67" s="116"/>
      <c r="L67" s="113"/>
      <c r="M67" s="207"/>
      <c r="N67" s="208"/>
      <c r="O67"/>
      <c r="P67"/>
      <c r="Q67"/>
      <c r="R67"/>
      <c r="S67"/>
      <c r="T67"/>
      <c r="U67"/>
      <c r="V67"/>
    </row>
    <row r="68" spans="1:22" s="14" customFormat="1" ht="15" customHeight="1" x14ac:dyDescent="0.3">
      <c r="A68" s="125"/>
      <c r="B68" s="266" t="s">
        <v>102</v>
      </c>
      <c r="C68" s="267">
        <f>91.57*103</f>
        <v>9431.7099999999991</v>
      </c>
      <c r="D68" s="123"/>
      <c r="E68" s="268">
        <f t="shared" si="1"/>
        <v>185138.7172932924</v>
      </c>
      <c r="F68"/>
      <c r="G68" s="108"/>
      <c r="H68" s="114"/>
      <c r="I68" s="110"/>
      <c r="J68" s="111"/>
      <c r="K68" s="116"/>
      <c r="L68" s="113"/>
      <c r="M68" s="207"/>
      <c r="N68" s="208"/>
      <c r="O68"/>
      <c r="P68"/>
      <c r="Q68"/>
      <c r="R68"/>
      <c r="S68"/>
      <c r="T68"/>
      <c r="U68"/>
      <c r="V68"/>
    </row>
    <row r="69" spans="1:22" s="14" customFormat="1" ht="15" customHeight="1" x14ac:dyDescent="0.3">
      <c r="A69" s="262">
        <v>44875</v>
      </c>
      <c r="B69" s="263" t="s">
        <v>84</v>
      </c>
      <c r="C69" s="264">
        <v>3840.54</v>
      </c>
      <c r="D69" s="264"/>
      <c r="E69" s="265">
        <f t="shared" si="1"/>
        <v>188979.25729329241</v>
      </c>
      <c r="F69"/>
      <c r="G69" s="108"/>
      <c r="H69" s="114"/>
      <c r="I69" s="110"/>
      <c r="J69" s="111"/>
      <c r="K69" s="116"/>
      <c r="L69" s="113"/>
      <c r="M69" s="207"/>
      <c r="N69" s="208"/>
      <c r="O69"/>
      <c r="P69"/>
      <c r="Q69"/>
      <c r="R69"/>
      <c r="S69"/>
      <c r="T69"/>
      <c r="U69"/>
      <c r="V69"/>
    </row>
    <row r="70" spans="1:22" s="14" customFormat="1" ht="15" customHeight="1" x14ac:dyDescent="0.3">
      <c r="A70" s="125"/>
      <c r="B70" s="195" t="s">
        <v>103</v>
      </c>
      <c r="C70" s="122"/>
      <c r="D70" s="123">
        <v>51777</v>
      </c>
      <c r="E70" s="265">
        <f t="shared" si="1"/>
        <v>137202.25729329241</v>
      </c>
      <c r="F70"/>
      <c r="G70" s="108"/>
      <c r="H70" s="114"/>
      <c r="I70" s="110"/>
      <c r="J70" s="111"/>
      <c r="K70" s="116"/>
      <c r="L70" s="113"/>
      <c r="M70" s="207"/>
      <c r="N70" s="208"/>
      <c r="O70"/>
      <c r="P70"/>
      <c r="Q70"/>
      <c r="R70"/>
      <c r="S70"/>
      <c r="T70"/>
      <c r="U70"/>
      <c r="V70"/>
    </row>
    <row r="71" spans="1:22" s="14" customFormat="1" ht="15" customHeight="1" x14ac:dyDescent="0.3">
      <c r="A71" s="125"/>
      <c r="B71" s="195" t="s">
        <v>104</v>
      </c>
      <c r="C71" s="122"/>
      <c r="D71" s="123">
        <v>137115</v>
      </c>
      <c r="E71" s="265">
        <f t="shared" si="1"/>
        <v>87.257293292408576</v>
      </c>
      <c r="F71"/>
      <c r="G71" s="108"/>
      <c r="H71" s="114"/>
      <c r="I71" s="110"/>
      <c r="J71" s="111"/>
      <c r="K71" s="116"/>
      <c r="L71" s="113"/>
      <c r="M71" s="207"/>
      <c r="N71" s="208"/>
      <c r="O71"/>
      <c r="P71"/>
      <c r="Q71"/>
      <c r="R71"/>
      <c r="S71"/>
      <c r="T71"/>
      <c r="U71"/>
      <c r="V71"/>
    </row>
    <row r="72" spans="1:22" s="14" customFormat="1" ht="15" customHeight="1" x14ac:dyDescent="0.3">
      <c r="A72" s="125"/>
      <c r="B72" s="195" t="s">
        <v>35</v>
      </c>
      <c r="C72" s="122"/>
      <c r="D72" s="123">
        <v>0</v>
      </c>
      <c r="E72" s="265">
        <f t="shared" si="1"/>
        <v>87.257293292408576</v>
      </c>
      <c r="F72"/>
      <c r="G72" s="108"/>
      <c r="H72" s="114"/>
      <c r="I72" s="110"/>
      <c r="J72" s="111"/>
      <c r="K72" s="116"/>
      <c r="L72" s="113"/>
      <c r="M72" s="207"/>
      <c r="N72" s="208"/>
      <c r="O72"/>
      <c r="P72"/>
      <c r="Q72"/>
      <c r="R72"/>
      <c r="S72"/>
      <c r="T72"/>
      <c r="U72"/>
      <c r="V72"/>
    </row>
    <row r="73" spans="1:22" s="14" customFormat="1" ht="15" customHeight="1" x14ac:dyDescent="0.3">
      <c r="A73" s="262">
        <v>44879</v>
      </c>
      <c r="B73" s="263" t="s">
        <v>38</v>
      </c>
      <c r="C73" s="264">
        <f>3886.52+227.48</f>
        <v>4114</v>
      </c>
      <c r="D73" s="264"/>
      <c r="E73" s="265">
        <f t="shared" ref="E73:E136" si="2">E72+C73-D73</f>
        <v>4201.2572932924086</v>
      </c>
      <c r="F73"/>
      <c r="G73" s="108"/>
      <c r="H73" s="114"/>
      <c r="I73" s="110"/>
      <c r="J73" s="111"/>
      <c r="K73" s="116"/>
      <c r="L73" s="113"/>
      <c r="M73" s="207"/>
      <c r="N73" s="208"/>
      <c r="O73"/>
      <c r="P73"/>
      <c r="Q73"/>
      <c r="R73"/>
      <c r="S73"/>
      <c r="T73"/>
      <c r="U73"/>
      <c r="V73"/>
    </row>
    <row r="74" spans="1:22" s="14" customFormat="1" ht="15" customHeight="1" x14ac:dyDescent="0.3">
      <c r="A74" s="262">
        <v>44880</v>
      </c>
      <c r="B74" s="263" t="s">
        <v>84</v>
      </c>
      <c r="C74" s="264">
        <v>4617.3599999999997</v>
      </c>
      <c r="D74" s="264"/>
      <c r="E74" s="265">
        <f t="shared" si="2"/>
        <v>8818.6172932924092</v>
      </c>
      <c r="F74"/>
      <c r="G74" s="108"/>
      <c r="H74" s="114"/>
      <c r="I74" s="110"/>
      <c r="J74" s="111"/>
      <c r="K74" s="116"/>
      <c r="L74" s="113"/>
      <c r="M74" s="207"/>
      <c r="N74" s="208"/>
      <c r="O74"/>
      <c r="P74"/>
      <c r="Q74"/>
      <c r="R74"/>
      <c r="S74"/>
      <c r="T74"/>
      <c r="U74"/>
      <c r="V74"/>
    </row>
    <row r="75" spans="1:22" s="14" customFormat="1" ht="12" customHeight="1" x14ac:dyDescent="0.3">
      <c r="A75" s="262">
        <v>44880</v>
      </c>
      <c r="B75" s="263" t="s">
        <v>36</v>
      </c>
      <c r="C75" s="264">
        <v>9234.7199999999993</v>
      </c>
      <c r="D75" s="264"/>
      <c r="E75" s="265">
        <f t="shared" si="2"/>
        <v>18053.33729329241</v>
      </c>
      <c r="F75"/>
      <c r="G75" s="108"/>
      <c r="H75" s="114"/>
      <c r="I75" s="110"/>
      <c r="J75" s="111"/>
      <c r="K75" s="116"/>
      <c r="L75" s="113"/>
      <c r="M75" s="207"/>
      <c r="N75" s="208"/>
      <c r="O75"/>
      <c r="P75"/>
      <c r="Q75"/>
      <c r="R75"/>
      <c r="S75"/>
      <c r="T75"/>
      <c r="U75"/>
      <c r="V75"/>
    </row>
    <row r="76" spans="1:22" s="14" customFormat="1" ht="15" customHeight="1" x14ac:dyDescent="0.3">
      <c r="A76" s="262">
        <v>44880</v>
      </c>
      <c r="B76" s="263" t="s">
        <v>37</v>
      </c>
      <c r="C76" s="264">
        <v>6926.04</v>
      </c>
      <c r="D76" s="264"/>
      <c r="E76" s="265">
        <f t="shared" si="2"/>
        <v>24979.377293292411</v>
      </c>
      <c r="F76"/>
      <c r="G76" s="108"/>
      <c r="H76" s="114"/>
      <c r="I76" s="110"/>
      <c r="J76" s="111"/>
      <c r="K76" s="116"/>
      <c r="L76" s="113"/>
      <c r="M76" s="207"/>
      <c r="N76" s="208"/>
      <c r="O76"/>
      <c r="P76"/>
      <c r="Q76"/>
      <c r="R76"/>
      <c r="S76"/>
      <c r="T76"/>
      <c r="U76"/>
      <c r="V76"/>
    </row>
    <row r="77" spans="1:22" s="14" customFormat="1" ht="15" customHeight="1" x14ac:dyDescent="0.3">
      <c r="A77" s="269"/>
      <c r="B77" s="270" t="s">
        <v>45</v>
      </c>
      <c r="C77" s="271"/>
      <c r="D77" s="271"/>
      <c r="E77" s="265">
        <f t="shared" si="2"/>
        <v>24979.377293292411</v>
      </c>
      <c r="F77"/>
      <c r="G77" s="108"/>
      <c r="H77" s="114"/>
      <c r="I77" s="110"/>
      <c r="J77" s="111"/>
      <c r="K77" s="116"/>
      <c r="L77" s="113"/>
      <c r="M77" s="207">
        <v>32478.93</v>
      </c>
      <c r="N77" s="208"/>
      <c r="O77"/>
      <c r="P77"/>
      <c r="Q77"/>
      <c r="R77"/>
      <c r="S77"/>
      <c r="T77"/>
      <c r="U77"/>
      <c r="V77"/>
    </row>
    <row r="78" spans="1:22" s="14" customFormat="1" ht="15" customHeight="1" x14ac:dyDescent="0.3">
      <c r="A78" s="262">
        <v>44887</v>
      </c>
      <c r="B78" s="263" t="s">
        <v>38</v>
      </c>
      <c r="C78" s="264">
        <v>4617.3599999999997</v>
      </c>
      <c r="D78" s="264"/>
      <c r="E78" s="265">
        <f t="shared" si="2"/>
        <v>29596.737293292412</v>
      </c>
      <c r="F78"/>
      <c r="G78" s="108"/>
      <c r="H78" s="114"/>
      <c r="I78" s="110"/>
      <c r="J78" s="111"/>
      <c r="K78" s="116"/>
      <c r="L78" s="113"/>
      <c r="M78" s="207"/>
      <c r="N78" s="208"/>
      <c r="O78"/>
      <c r="P78"/>
      <c r="Q78"/>
      <c r="R78"/>
      <c r="S78"/>
      <c r="T78"/>
      <c r="U78"/>
      <c r="V78"/>
    </row>
    <row r="79" spans="1:22" s="14" customFormat="1" ht="15" customHeight="1" x14ac:dyDescent="0.3">
      <c r="A79" s="262">
        <v>44888</v>
      </c>
      <c r="B79" s="263" t="s">
        <v>44</v>
      </c>
      <c r="C79" s="264">
        <v>20778.12</v>
      </c>
      <c r="D79" s="264"/>
      <c r="E79" s="265">
        <f t="shared" si="2"/>
        <v>50374.857293292414</v>
      </c>
      <c r="F79"/>
      <c r="G79" s="108"/>
      <c r="H79" s="114"/>
      <c r="I79" s="110"/>
      <c r="J79" s="111"/>
      <c r="K79" s="116"/>
      <c r="L79" s="113"/>
      <c r="M79" s="207"/>
      <c r="N79" s="208"/>
      <c r="O79"/>
      <c r="P79"/>
      <c r="Q79"/>
      <c r="R79"/>
      <c r="S79"/>
      <c r="T79"/>
      <c r="U79"/>
      <c r="V79"/>
    </row>
    <row r="80" spans="1:22" s="14" customFormat="1" ht="15" customHeight="1" x14ac:dyDescent="0.3">
      <c r="A80" s="262">
        <v>44889</v>
      </c>
      <c r="B80" s="263" t="s">
        <v>43</v>
      </c>
      <c r="C80" s="264">
        <v>4617.3599999999997</v>
      </c>
      <c r="D80" s="264"/>
      <c r="E80" s="265">
        <f t="shared" si="2"/>
        <v>54992.217293292415</v>
      </c>
      <c r="F80"/>
      <c r="G80" s="108"/>
      <c r="H80" s="114"/>
      <c r="I80" s="110"/>
      <c r="J80" s="111"/>
      <c r="K80" s="116"/>
      <c r="L80" s="113"/>
      <c r="M80" s="207"/>
      <c r="N80" s="208"/>
      <c r="O80"/>
      <c r="P80"/>
      <c r="Q80"/>
      <c r="R80"/>
      <c r="S80"/>
      <c r="T80"/>
      <c r="U80"/>
      <c r="V80"/>
    </row>
    <row r="81" spans="1:22" s="14" customFormat="1" ht="15" customHeight="1" x14ac:dyDescent="0.3">
      <c r="A81" s="262">
        <v>44893</v>
      </c>
      <c r="B81" s="263" t="s">
        <v>39</v>
      </c>
      <c r="C81" s="264">
        <v>150064.20000000001</v>
      </c>
      <c r="D81" s="264"/>
      <c r="E81" s="265">
        <f t="shared" si="2"/>
        <v>205056.41729329241</v>
      </c>
      <c r="F81"/>
      <c r="G81" s="108"/>
      <c r="H81" s="114"/>
      <c r="I81" s="110"/>
      <c r="J81" s="111"/>
      <c r="K81" s="116"/>
      <c r="L81" s="113"/>
      <c r="M81" s="207"/>
      <c r="N81" s="208"/>
      <c r="O81"/>
      <c r="P81"/>
      <c r="Q81"/>
      <c r="R81"/>
      <c r="S81"/>
      <c r="T81"/>
      <c r="U81"/>
      <c r="V81"/>
    </row>
    <row r="82" spans="1:22" s="14" customFormat="1" ht="15" customHeight="1" x14ac:dyDescent="0.3">
      <c r="A82" s="262">
        <v>44893</v>
      </c>
      <c r="B82" s="263" t="s">
        <v>42</v>
      </c>
      <c r="C82" s="264">
        <v>4617.3599999999997</v>
      </c>
      <c r="D82" s="264"/>
      <c r="E82" s="265">
        <f t="shared" si="2"/>
        <v>209673.7772932924</v>
      </c>
      <c r="F82"/>
      <c r="G82" s="108"/>
      <c r="H82" s="114"/>
      <c r="I82" s="110"/>
      <c r="J82" s="111"/>
      <c r="K82" s="116"/>
      <c r="L82" s="113"/>
      <c r="M82" s="207"/>
      <c r="N82" s="208"/>
      <c r="O82"/>
      <c r="P82"/>
      <c r="Q82"/>
      <c r="R82"/>
      <c r="S82"/>
      <c r="T82"/>
      <c r="U82"/>
      <c r="V82"/>
    </row>
    <row r="83" spans="1:22" s="14" customFormat="1" ht="15" customHeight="1" x14ac:dyDescent="0.3">
      <c r="A83" s="262">
        <v>44893</v>
      </c>
      <c r="B83" s="263" t="s">
        <v>41</v>
      </c>
      <c r="C83" s="264">
        <v>4617.3599999999997</v>
      </c>
      <c r="D83" s="264"/>
      <c r="E83" s="265">
        <f t="shared" si="2"/>
        <v>214291.13729329238</v>
      </c>
      <c r="F83"/>
      <c r="G83" s="108"/>
      <c r="H83" s="114"/>
      <c r="I83" s="110"/>
      <c r="J83" s="111"/>
      <c r="K83" s="116"/>
      <c r="L83" s="113"/>
      <c r="M83" s="207"/>
      <c r="N83" s="208"/>
      <c r="O83"/>
      <c r="P83"/>
      <c r="Q83"/>
      <c r="R83"/>
      <c r="S83"/>
      <c r="T83"/>
      <c r="U83"/>
      <c r="V83"/>
    </row>
    <row r="84" spans="1:22" s="14" customFormat="1" ht="15" customHeight="1" x14ac:dyDescent="0.3">
      <c r="A84" s="125"/>
      <c r="B84" s="14" t="s">
        <v>105</v>
      </c>
      <c r="C84" s="126"/>
      <c r="D84" s="126">
        <v>39667.32</v>
      </c>
      <c r="E84" s="265">
        <f t="shared" si="2"/>
        <v>174623.81729329238</v>
      </c>
      <c r="F84"/>
      <c r="G84" s="108"/>
      <c r="H84" s="114"/>
      <c r="I84" s="110"/>
      <c r="J84" s="111"/>
      <c r="K84" s="116"/>
      <c r="L84" s="113"/>
      <c r="M84" s="207"/>
      <c r="N84" s="208"/>
      <c r="O84"/>
      <c r="P84"/>
      <c r="Q84"/>
      <c r="R84"/>
      <c r="S84"/>
      <c r="T84"/>
      <c r="U84"/>
      <c r="V84"/>
    </row>
    <row r="85" spans="1:22" s="14" customFormat="1" ht="15" customHeight="1" x14ac:dyDescent="0.3">
      <c r="A85" s="125"/>
      <c r="B85" s="266" t="s">
        <v>106</v>
      </c>
      <c r="C85" s="267">
        <v>7347.48</v>
      </c>
      <c r="D85" s="123"/>
      <c r="E85" s="265">
        <f t="shared" si="2"/>
        <v>181971.29729329239</v>
      </c>
      <c r="F85"/>
      <c r="G85" s="108"/>
      <c r="H85" s="114"/>
      <c r="I85" s="110"/>
      <c r="J85" s="111"/>
      <c r="K85" s="116"/>
      <c r="L85" s="113"/>
      <c r="M85" s="207"/>
      <c r="N85" s="208"/>
      <c r="O85"/>
      <c r="P85"/>
      <c r="Q85"/>
      <c r="R85"/>
      <c r="S85"/>
      <c r="T85"/>
      <c r="U85"/>
      <c r="V85"/>
    </row>
    <row r="86" spans="1:22" s="14" customFormat="1" ht="15" customHeight="1" x14ac:dyDescent="0.3">
      <c r="A86" s="125"/>
      <c r="B86" s="266" t="s">
        <v>107</v>
      </c>
      <c r="C86" s="267">
        <f>84.11*99</f>
        <v>8326.89</v>
      </c>
      <c r="D86" s="123"/>
      <c r="E86" s="268">
        <f t="shared" si="2"/>
        <v>190298.18729329237</v>
      </c>
      <c r="F86"/>
      <c r="G86" s="108"/>
      <c r="H86" s="114"/>
      <c r="I86" s="110"/>
      <c r="J86" s="111"/>
      <c r="K86" s="116"/>
      <c r="L86" s="113"/>
      <c r="M86" s="209"/>
      <c r="N86" s="208"/>
      <c r="O86"/>
      <c r="P86"/>
      <c r="Q86"/>
      <c r="R86"/>
      <c r="S86"/>
      <c r="T86"/>
      <c r="U86"/>
      <c r="V86"/>
    </row>
    <row r="87" spans="1:22" s="14" customFormat="1" ht="15" customHeight="1" x14ac:dyDescent="0.3">
      <c r="A87" s="125"/>
      <c r="B87" s="195" t="s">
        <v>108</v>
      </c>
      <c r="C87" s="122"/>
      <c r="D87" s="123">
        <v>66700</v>
      </c>
      <c r="E87" s="265">
        <f t="shared" si="2"/>
        <v>123598.18729329237</v>
      </c>
      <c r="F87"/>
      <c r="G87" s="108"/>
      <c r="H87" s="114"/>
      <c r="I87" s="110"/>
      <c r="J87" s="111"/>
      <c r="K87" s="116"/>
      <c r="L87" s="113"/>
      <c r="M87" s="207"/>
      <c r="N87" s="208"/>
      <c r="O87"/>
      <c r="P87"/>
      <c r="Q87"/>
      <c r="R87"/>
      <c r="S87"/>
      <c r="T87"/>
      <c r="U87"/>
      <c r="V87"/>
    </row>
    <row r="88" spans="1:22" s="14" customFormat="1" ht="15" customHeight="1" x14ac:dyDescent="0.3">
      <c r="A88" s="125"/>
      <c r="B88" s="195" t="s">
        <v>109</v>
      </c>
      <c r="C88" s="122"/>
      <c r="D88" s="123">
        <v>143300</v>
      </c>
      <c r="E88" s="265">
        <f t="shared" si="2"/>
        <v>-19701.812706707628</v>
      </c>
      <c r="F88"/>
      <c r="G88" s="108"/>
      <c r="H88" s="114"/>
      <c r="I88" s="110"/>
      <c r="J88" s="111"/>
      <c r="K88" s="116"/>
      <c r="L88" s="113"/>
      <c r="M88" s="207"/>
      <c r="N88" s="208"/>
      <c r="O88"/>
      <c r="P88"/>
      <c r="Q88"/>
      <c r="R88"/>
      <c r="S88"/>
      <c r="T88"/>
      <c r="U88"/>
      <c r="V88"/>
    </row>
    <row r="89" spans="1:22" s="14" customFormat="1" ht="15" customHeight="1" x14ac:dyDescent="0.3">
      <c r="A89" s="125"/>
      <c r="B89" s="195" t="s">
        <v>110</v>
      </c>
      <c r="C89" s="122"/>
      <c r="D89" s="123">
        <v>0</v>
      </c>
      <c r="E89" s="265">
        <f t="shared" si="2"/>
        <v>-19701.812706707628</v>
      </c>
      <c r="F89"/>
      <c r="G89" s="108"/>
      <c r="H89" s="114"/>
      <c r="I89" s="110"/>
      <c r="J89" s="111"/>
      <c r="K89" s="116"/>
      <c r="L89" s="113"/>
      <c r="M89" s="207"/>
      <c r="N89" s="208"/>
      <c r="O89"/>
      <c r="P89"/>
      <c r="Q89"/>
      <c r="R89"/>
      <c r="S89"/>
      <c r="T89"/>
      <c r="U89"/>
      <c r="V89"/>
    </row>
    <row r="90" spans="1:22" s="14" customFormat="1" ht="15" customHeight="1" x14ac:dyDescent="0.3">
      <c r="A90" s="262">
        <v>44909</v>
      </c>
      <c r="B90" s="263" t="s">
        <v>37</v>
      </c>
      <c r="C90" s="264">
        <v>7623</v>
      </c>
      <c r="D90" s="264"/>
      <c r="E90" s="265">
        <f t="shared" si="2"/>
        <v>-12078.812706707628</v>
      </c>
      <c r="F90"/>
      <c r="G90" s="108"/>
      <c r="H90" s="114"/>
      <c r="I90" s="110"/>
      <c r="J90" s="111"/>
      <c r="K90" s="116"/>
      <c r="L90" s="113"/>
      <c r="M90" s="207"/>
      <c r="N90" s="208"/>
      <c r="O90"/>
      <c r="P90"/>
      <c r="Q90"/>
      <c r="R90"/>
      <c r="S90"/>
      <c r="T90"/>
      <c r="U90"/>
      <c r="V90"/>
    </row>
    <row r="91" spans="1:22" s="14" customFormat="1" ht="15" customHeight="1" x14ac:dyDescent="0.3">
      <c r="A91" s="262">
        <v>44910</v>
      </c>
      <c r="B91" s="263" t="s">
        <v>36</v>
      </c>
      <c r="C91" s="264">
        <v>12705</v>
      </c>
      <c r="D91" s="264"/>
      <c r="E91" s="265">
        <f t="shared" si="2"/>
        <v>626.18729329237249</v>
      </c>
      <c r="F91"/>
      <c r="G91" s="108"/>
      <c r="H91" s="114"/>
      <c r="I91" s="110"/>
      <c r="J91" s="111"/>
      <c r="K91" s="116"/>
      <c r="L91" s="113"/>
      <c r="M91" s="207"/>
      <c r="N91" s="208"/>
      <c r="O91"/>
      <c r="P91"/>
      <c r="Q91"/>
      <c r="R91"/>
      <c r="S91"/>
      <c r="T91"/>
      <c r="U91"/>
      <c r="V91"/>
    </row>
    <row r="92" spans="1:22" s="14" customFormat="1" ht="15" customHeight="1" x14ac:dyDescent="0.3">
      <c r="A92" s="262">
        <v>44916</v>
      </c>
      <c r="B92" s="263" t="s">
        <v>46</v>
      </c>
      <c r="C92" s="264">
        <v>12342</v>
      </c>
      <c r="D92" s="264"/>
      <c r="E92" s="265">
        <f t="shared" si="2"/>
        <v>12968.187293292372</v>
      </c>
      <c r="F92"/>
      <c r="G92" s="108"/>
      <c r="H92" s="114"/>
      <c r="I92" s="110"/>
      <c r="J92" s="111"/>
      <c r="K92" s="116"/>
      <c r="L92" s="113"/>
      <c r="M92" s="207"/>
      <c r="N92" s="208"/>
      <c r="O92"/>
      <c r="P92"/>
      <c r="Q92"/>
      <c r="R92"/>
      <c r="S92"/>
      <c r="T92"/>
      <c r="U92"/>
      <c r="V92"/>
    </row>
    <row r="93" spans="1:22" s="14" customFormat="1" ht="15" customHeight="1" x14ac:dyDescent="0.3">
      <c r="A93" s="262">
        <v>44916</v>
      </c>
      <c r="B93" s="263" t="s">
        <v>43</v>
      </c>
      <c r="C93" s="264">
        <v>5082</v>
      </c>
      <c r="D93" s="264"/>
      <c r="E93" s="265">
        <f t="shared" si="2"/>
        <v>18050.187293292372</v>
      </c>
      <c r="F93"/>
      <c r="G93" s="108"/>
      <c r="H93" s="114"/>
      <c r="I93" s="110"/>
      <c r="J93" s="111"/>
      <c r="K93" s="116"/>
      <c r="L93" s="113"/>
      <c r="M93" s="207"/>
      <c r="N93" s="208"/>
      <c r="O93"/>
      <c r="P93"/>
      <c r="Q93"/>
      <c r="R93"/>
      <c r="S93"/>
      <c r="T93"/>
      <c r="U93"/>
      <c r="V93"/>
    </row>
    <row r="94" spans="1:22" s="14" customFormat="1" ht="15" customHeight="1" x14ac:dyDescent="0.3">
      <c r="A94" s="262">
        <v>44917</v>
      </c>
      <c r="B94" s="263" t="s">
        <v>39</v>
      </c>
      <c r="C94" s="264">
        <v>165165</v>
      </c>
      <c r="D94" s="264"/>
      <c r="E94" s="265">
        <f t="shared" si="2"/>
        <v>183215.18729329237</v>
      </c>
      <c r="F94"/>
      <c r="G94" s="108"/>
      <c r="H94" s="114"/>
      <c r="I94" s="110"/>
      <c r="J94" s="111"/>
      <c r="K94" s="116"/>
      <c r="L94" s="113"/>
      <c r="M94" s="207"/>
      <c r="N94" s="208"/>
      <c r="O94"/>
      <c r="P94"/>
      <c r="Q94"/>
      <c r="R94"/>
      <c r="S94"/>
      <c r="T94"/>
      <c r="U94"/>
      <c r="V94"/>
    </row>
    <row r="95" spans="1:22" s="14" customFormat="1" ht="15" customHeight="1" x14ac:dyDescent="0.3">
      <c r="A95" s="262">
        <v>44917</v>
      </c>
      <c r="B95" s="263" t="s">
        <v>42</v>
      </c>
      <c r="C95" s="264">
        <v>5082</v>
      </c>
      <c r="D95" s="264"/>
      <c r="E95" s="265">
        <f t="shared" si="2"/>
        <v>188297.18729329237</v>
      </c>
      <c r="F95"/>
      <c r="G95" s="108"/>
      <c r="H95" s="114"/>
      <c r="I95" s="110"/>
      <c r="J95" s="111"/>
      <c r="K95" s="116"/>
      <c r="L95" s="113"/>
      <c r="M95" s="207"/>
      <c r="N95" s="208"/>
      <c r="O95"/>
      <c r="P95"/>
      <c r="Q95"/>
      <c r="R95"/>
      <c r="S95"/>
      <c r="T95"/>
      <c r="U95"/>
      <c r="V95"/>
    </row>
    <row r="96" spans="1:22" s="14" customFormat="1" ht="15" customHeight="1" x14ac:dyDescent="0.3">
      <c r="A96" s="262">
        <v>44917</v>
      </c>
      <c r="B96" s="263" t="s">
        <v>41</v>
      </c>
      <c r="C96" s="264">
        <v>5082</v>
      </c>
      <c r="D96" s="264"/>
      <c r="E96" s="265">
        <f t="shared" si="2"/>
        <v>193379.18729329237</v>
      </c>
      <c r="F96"/>
      <c r="G96" s="108"/>
      <c r="H96" s="114"/>
      <c r="I96" s="110"/>
      <c r="J96" s="111"/>
      <c r="K96" s="116"/>
      <c r="L96" s="113"/>
      <c r="M96" s="207"/>
      <c r="N96" s="208"/>
      <c r="O96"/>
      <c r="P96"/>
      <c r="Q96"/>
      <c r="R96"/>
      <c r="S96"/>
      <c r="T96"/>
      <c r="U96"/>
      <c r="V96"/>
    </row>
    <row r="97" spans="1:22" s="14" customFormat="1" ht="15" customHeight="1" x14ac:dyDescent="0.3">
      <c r="A97" s="269"/>
      <c r="B97" s="270" t="s">
        <v>45</v>
      </c>
      <c r="C97" s="271"/>
      <c r="D97" s="271"/>
      <c r="E97" s="265">
        <f t="shared" si="2"/>
        <v>193379.18729329237</v>
      </c>
      <c r="F97"/>
      <c r="G97" s="108"/>
      <c r="H97" s="114"/>
      <c r="I97" s="110"/>
      <c r="J97" s="111"/>
      <c r="K97" s="116"/>
      <c r="L97" s="113"/>
      <c r="M97" s="207">
        <v>34609.19</v>
      </c>
      <c r="N97" s="208"/>
      <c r="O97"/>
      <c r="P97"/>
      <c r="Q97"/>
      <c r="R97"/>
      <c r="S97"/>
      <c r="T97"/>
      <c r="U97"/>
      <c r="V97"/>
    </row>
    <row r="98" spans="1:22" s="14" customFormat="1" ht="15" customHeight="1" x14ac:dyDescent="0.3">
      <c r="A98" s="262">
        <v>44918</v>
      </c>
      <c r="B98" s="263" t="s">
        <v>38</v>
      </c>
      <c r="C98" s="264">
        <v>5082</v>
      </c>
      <c r="D98" s="264"/>
      <c r="E98" s="265">
        <f t="shared" si="2"/>
        <v>198461.18729329237</v>
      </c>
      <c r="F98"/>
      <c r="G98" s="108"/>
      <c r="H98" s="114"/>
      <c r="I98" s="110"/>
      <c r="J98" s="111"/>
      <c r="K98" s="116"/>
      <c r="L98" s="113"/>
      <c r="M98" s="207"/>
      <c r="N98" s="208"/>
      <c r="O98"/>
      <c r="P98"/>
      <c r="Q98"/>
      <c r="R98"/>
      <c r="S98"/>
      <c r="T98"/>
      <c r="U98"/>
      <c r="V98"/>
    </row>
    <row r="99" spans="1:22" s="14" customFormat="1" ht="15" customHeight="1" x14ac:dyDescent="0.3">
      <c r="A99" s="262">
        <v>44923</v>
      </c>
      <c r="B99" s="263" t="s">
        <v>44</v>
      </c>
      <c r="C99" s="264">
        <v>22869</v>
      </c>
      <c r="D99" s="264"/>
      <c r="E99" s="265">
        <f t="shared" si="2"/>
        <v>221330.18729329237</v>
      </c>
      <c r="F99"/>
      <c r="G99" s="108"/>
      <c r="H99" s="114"/>
      <c r="I99" s="110"/>
      <c r="J99" s="111"/>
      <c r="K99" s="116"/>
      <c r="L99" s="113"/>
      <c r="M99" s="207"/>
      <c r="N99" s="208"/>
      <c r="O99"/>
      <c r="P99"/>
      <c r="Q99"/>
      <c r="R99"/>
      <c r="S99"/>
      <c r="T99"/>
      <c r="U99"/>
      <c r="V99"/>
    </row>
    <row r="100" spans="1:22" s="14" customFormat="1" ht="15" customHeight="1" x14ac:dyDescent="0.3">
      <c r="A100" s="125"/>
      <c r="B100" s="14" t="s">
        <v>111</v>
      </c>
      <c r="C100" s="126"/>
      <c r="D100" s="126">
        <v>44100</v>
      </c>
      <c r="E100" s="265">
        <f t="shared" si="2"/>
        <v>177230.18729329237</v>
      </c>
      <c r="F100"/>
      <c r="G100" s="108"/>
      <c r="H100" s="114"/>
      <c r="I100" s="110"/>
      <c r="J100" s="111"/>
      <c r="K100" s="116"/>
      <c r="L100" s="113"/>
      <c r="M100" s="207"/>
      <c r="N100" s="208"/>
      <c r="O100"/>
      <c r="P100"/>
      <c r="Q100"/>
      <c r="R100"/>
      <c r="S100"/>
      <c r="T100"/>
      <c r="U100"/>
      <c r="V100"/>
    </row>
    <row r="101" spans="1:22" s="14" customFormat="1" ht="15" customHeight="1" x14ac:dyDescent="0.3">
      <c r="A101" s="125"/>
      <c r="B101" s="266" t="s">
        <v>112</v>
      </c>
      <c r="C101" s="267">
        <v>7347.48</v>
      </c>
      <c r="D101" s="123"/>
      <c r="E101" s="265">
        <f t="shared" si="2"/>
        <v>184577.66729329238</v>
      </c>
      <c r="F101"/>
      <c r="G101" s="108"/>
      <c r="H101" s="114"/>
      <c r="I101" s="110"/>
      <c r="J101" s="111"/>
      <c r="K101" s="116"/>
      <c r="L101" s="113"/>
      <c r="M101" s="207"/>
      <c r="N101" s="208"/>
      <c r="O101"/>
      <c r="P101"/>
      <c r="Q101"/>
      <c r="R101"/>
      <c r="S101"/>
      <c r="T101"/>
      <c r="U101"/>
      <c r="V101"/>
    </row>
    <row r="102" spans="1:22" s="14" customFormat="1" ht="15" customHeight="1" x14ac:dyDescent="0.3">
      <c r="A102" s="125"/>
      <c r="B102" s="266" t="s">
        <v>113</v>
      </c>
      <c r="C102" s="267">
        <f>70.76*100</f>
        <v>7076.0000000000009</v>
      </c>
      <c r="D102" s="123"/>
      <c r="E102" s="268">
        <f t="shared" si="2"/>
        <v>191653.66729329238</v>
      </c>
      <c r="F102"/>
      <c r="G102" s="108"/>
      <c r="H102" s="114"/>
      <c r="I102" s="110"/>
      <c r="J102" s="111"/>
      <c r="K102" s="116"/>
      <c r="L102" s="113"/>
      <c r="M102" s="207"/>
      <c r="N102" s="208"/>
      <c r="O102"/>
      <c r="P102"/>
      <c r="Q102"/>
      <c r="R102"/>
      <c r="S102"/>
      <c r="T102"/>
      <c r="U102"/>
      <c r="V102"/>
    </row>
    <row r="103" spans="1:22" s="14" customFormat="1" ht="15" customHeight="1" x14ac:dyDescent="0.3">
      <c r="A103" s="125"/>
      <c r="B103" s="195" t="s">
        <v>114</v>
      </c>
      <c r="C103" s="122"/>
      <c r="D103" s="123">
        <v>81873</v>
      </c>
      <c r="E103" s="265">
        <f t="shared" si="2"/>
        <v>109780.66729329238</v>
      </c>
      <c r="F103"/>
      <c r="G103" s="108"/>
      <c r="H103" s="114"/>
      <c r="I103" s="110"/>
      <c r="J103" s="111"/>
      <c r="K103" s="116"/>
      <c r="L103" s="113"/>
      <c r="M103" s="207"/>
      <c r="N103" s="208"/>
      <c r="O103"/>
      <c r="P103"/>
      <c r="Q103"/>
      <c r="R103"/>
      <c r="S103"/>
      <c r="T103"/>
      <c r="U103"/>
      <c r="V103"/>
    </row>
    <row r="104" spans="1:22" s="14" customFormat="1" ht="15" customHeight="1" x14ac:dyDescent="0.3">
      <c r="A104" s="125"/>
      <c r="B104" s="195" t="s">
        <v>115</v>
      </c>
      <c r="C104" s="122"/>
      <c r="D104" s="123">
        <v>120681</v>
      </c>
      <c r="E104" s="265">
        <f t="shared" si="2"/>
        <v>-10900.332706707617</v>
      </c>
      <c r="F104"/>
      <c r="G104" s="108"/>
      <c r="H104" s="114"/>
      <c r="I104" s="110"/>
      <c r="J104" s="111"/>
      <c r="K104" s="116"/>
      <c r="L104" s="113"/>
      <c r="M104" s="207"/>
      <c r="N104" s="208"/>
      <c r="O104"/>
      <c r="P104"/>
      <c r="Q104"/>
      <c r="R104"/>
      <c r="S104"/>
      <c r="T104"/>
      <c r="U104"/>
      <c r="V104"/>
    </row>
    <row r="105" spans="1:22" s="14" customFormat="1" ht="15" customHeight="1" x14ac:dyDescent="0.3">
      <c r="A105" s="125"/>
      <c r="B105" s="195" t="s">
        <v>110</v>
      </c>
      <c r="C105" s="122"/>
      <c r="D105" s="123">
        <v>0</v>
      </c>
      <c r="E105" s="265">
        <f t="shared" si="2"/>
        <v>-10900.332706707617</v>
      </c>
      <c r="F105"/>
      <c r="G105" s="108"/>
      <c r="H105" s="114"/>
      <c r="I105" s="110"/>
      <c r="J105" s="111"/>
      <c r="K105" s="116"/>
      <c r="L105" s="113"/>
      <c r="M105" s="207"/>
      <c r="N105" s="208"/>
      <c r="O105"/>
      <c r="P105"/>
      <c r="Q105"/>
      <c r="R105"/>
      <c r="S105"/>
      <c r="T105"/>
      <c r="U105"/>
      <c r="V105"/>
    </row>
    <row r="106" spans="1:22" s="14" customFormat="1" ht="15" customHeight="1" x14ac:dyDescent="0.3">
      <c r="A106" s="262">
        <v>44938</v>
      </c>
      <c r="B106" s="263" t="s">
        <v>36</v>
      </c>
      <c r="C106" s="264">
        <v>9902.64</v>
      </c>
      <c r="D106" s="264"/>
      <c r="E106" s="265">
        <f t="shared" si="2"/>
        <v>-997.69270670761762</v>
      </c>
      <c r="G106" s="108"/>
      <c r="H106" s="114"/>
      <c r="I106" s="110"/>
      <c r="J106" s="111"/>
      <c r="K106" s="116"/>
      <c r="L106" s="113"/>
      <c r="M106" s="207"/>
      <c r="N106" s="208"/>
      <c r="O106"/>
      <c r="P106"/>
      <c r="Q106"/>
      <c r="R106"/>
      <c r="S106"/>
      <c r="T106"/>
      <c r="U106"/>
      <c r="V106"/>
    </row>
    <row r="107" spans="1:22" s="14" customFormat="1" ht="15" customHeight="1" x14ac:dyDescent="0.3">
      <c r="A107" s="262">
        <v>44938</v>
      </c>
      <c r="B107" s="263" t="s">
        <v>37</v>
      </c>
      <c r="C107" s="264">
        <v>7426.98</v>
      </c>
      <c r="D107" s="264"/>
      <c r="E107" s="265">
        <f t="shared" si="2"/>
        <v>6429.2872932923819</v>
      </c>
      <c r="F107"/>
      <c r="G107" s="108"/>
      <c r="H107" s="114"/>
      <c r="I107" s="110"/>
      <c r="J107" s="111"/>
      <c r="K107" s="116"/>
      <c r="L107" s="113"/>
      <c r="M107" s="207"/>
      <c r="N107" s="208"/>
      <c r="O107"/>
      <c r="P107"/>
      <c r="Q107"/>
      <c r="R107"/>
      <c r="S107"/>
      <c r="T107"/>
      <c r="U107"/>
      <c r="V107"/>
    </row>
    <row r="108" spans="1:22" s="14" customFormat="1" ht="15" customHeight="1" x14ac:dyDescent="0.3">
      <c r="A108" s="262"/>
      <c r="B108" s="263"/>
      <c r="C108" s="264"/>
      <c r="D108" s="264"/>
      <c r="E108" s="265">
        <f t="shared" si="2"/>
        <v>6429.2872932923819</v>
      </c>
      <c r="F108"/>
      <c r="G108" s="108"/>
      <c r="H108" s="114"/>
      <c r="I108" s="110"/>
      <c r="J108" s="111"/>
      <c r="K108" s="116"/>
      <c r="L108" s="113"/>
      <c r="M108" s="207"/>
      <c r="N108" s="208"/>
      <c r="O108"/>
      <c r="P108"/>
      <c r="Q108"/>
      <c r="R108"/>
      <c r="S108"/>
      <c r="T108"/>
      <c r="U108"/>
      <c r="V108"/>
    </row>
    <row r="109" spans="1:22" s="14" customFormat="1" ht="15" customHeight="1" x14ac:dyDescent="0.3">
      <c r="A109" s="262"/>
      <c r="B109" s="263"/>
      <c r="C109" s="264"/>
      <c r="D109" s="264"/>
      <c r="E109" s="265">
        <f t="shared" si="2"/>
        <v>6429.2872932923819</v>
      </c>
      <c r="F109"/>
      <c r="G109" s="108"/>
      <c r="H109" s="114"/>
      <c r="I109" s="110"/>
      <c r="J109" s="111"/>
      <c r="K109" s="116"/>
      <c r="L109" s="113"/>
      <c r="M109" s="207"/>
      <c r="N109" s="208"/>
      <c r="O109"/>
      <c r="P109"/>
      <c r="Q109"/>
      <c r="R109"/>
      <c r="S109"/>
      <c r="T109"/>
      <c r="U109"/>
      <c r="V109"/>
    </row>
    <row r="110" spans="1:22" s="14" customFormat="1" ht="15" customHeight="1" x14ac:dyDescent="0.3">
      <c r="A110" s="262"/>
      <c r="B110" s="263"/>
      <c r="C110" s="264"/>
      <c r="D110" s="264"/>
      <c r="E110" s="265">
        <f t="shared" si="2"/>
        <v>6429.2872932923819</v>
      </c>
      <c r="F110"/>
      <c r="G110" s="108"/>
      <c r="H110" s="114"/>
      <c r="I110" s="110"/>
      <c r="J110" s="111"/>
      <c r="K110" s="116"/>
      <c r="L110" s="113"/>
      <c r="M110" s="207"/>
      <c r="N110" s="208"/>
      <c r="O110"/>
      <c r="P110"/>
      <c r="Q110"/>
      <c r="R110"/>
      <c r="S110"/>
      <c r="T110"/>
      <c r="U110"/>
      <c r="V110"/>
    </row>
    <row r="111" spans="1:22" s="14" customFormat="1" ht="15" customHeight="1" x14ac:dyDescent="0.3">
      <c r="A111" s="262"/>
      <c r="B111" s="263"/>
      <c r="C111" s="264"/>
      <c r="D111" s="264"/>
      <c r="E111" s="265">
        <f t="shared" si="2"/>
        <v>6429.2872932923819</v>
      </c>
      <c r="F111"/>
      <c r="G111" s="108"/>
      <c r="H111" s="114"/>
      <c r="I111" s="110"/>
      <c r="J111" s="111"/>
      <c r="K111" s="116"/>
      <c r="L111" s="113"/>
      <c r="M111" s="207"/>
      <c r="N111" s="208"/>
      <c r="O111"/>
      <c r="P111"/>
      <c r="Q111"/>
      <c r="R111"/>
      <c r="S111"/>
      <c r="T111"/>
      <c r="U111"/>
      <c r="V111"/>
    </row>
    <row r="112" spans="1:22" s="14" customFormat="1" ht="15" customHeight="1" x14ac:dyDescent="0.3">
      <c r="A112" s="262"/>
      <c r="B112" s="263"/>
      <c r="C112" s="264"/>
      <c r="D112" s="264"/>
      <c r="E112" s="265">
        <f t="shared" si="2"/>
        <v>6429.2872932923819</v>
      </c>
      <c r="F112"/>
      <c r="G112" s="108"/>
      <c r="H112" s="114"/>
      <c r="I112" s="110"/>
      <c r="J112" s="111"/>
      <c r="K112" s="116"/>
      <c r="L112" s="113"/>
      <c r="M112" s="207"/>
      <c r="N112" s="208"/>
      <c r="O112"/>
      <c r="P112"/>
      <c r="Q112"/>
      <c r="R112"/>
      <c r="S112"/>
      <c r="T112"/>
      <c r="U112"/>
      <c r="V112"/>
    </row>
    <row r="113" spans="1:22" s="14" customFormat="1" ht="15" customHeight="1" x14ac:dyDescent="0.3">
      <c r="A113" s="262"/>
      <c r="B113" s="263"/>
      <c r="C113" s="264"/>
      <c r="D113" s="264"/>
      <c r="E113" s="265">
        <f t="shared" si="2"/>
        <v>6429.2872932923819</v>
      </c>
      <c r="F113"/>
      <c r="G113" s="108"/>
      <c r="H113" s="114"/>
      <c r="I113" s="110"/>
      <c r="J113" s="111"/>
      <c r="K113" s="116"/>
      <c r="L113" s="113"/>
      <c r="M113" s="207"/>
      <c r="N113" s="208"/>
      <c r="O113"/>
      <c r="P113"/>
      <c r="Q113"/>
      <c r="R113"/>
      <c r="S113"/>
      <c r="T113"/>
      <c r="U113"/>
      <c r="V113"/>
    </row>
    <row r="114" spans="1:22" s="14" customFormat="1" ht="15" customHeight="1" x14ac:dyDescent="0.3">
      <c r="A114" s="262"/>
      <c r="B114" s="263"/>
      <c r="C114" s="264"/>
      <c r="D114" s="264"/>
      <c r="E114" s="265">
        <f t="shared" si="2"/>
        <v>6429.2872932923819</v>
      </c>
      <c r="F114"/>
      <c r="G114" s="108"/>
      <c r="H114" s="114"/>
      <c r="I114" s="110"/>
      <c r="J114" s="111"/>
      <c r="K114" s="116"/>
      <c r="L114" s="113"/>
      <c r="M114" s="207"/>
      <c r="N114" s="208"/>
      <c r="O114"/>
      <c r="P114"/>
      <c r="Q114"/>
      <c r="R114"/>
      <c r="S114"/>
      <c r="T114"/>
      <c r="U114"/>
      <c r="V114"/>
    </row>
    <row r="115" spans="1:22" s="14" customFormat="1" ht="15" customHeight="1" x14ac:dyDescent="0.3">
      <c r="A115" s="262"/>
      <c r="B115" s="263"/>
      <c r="C115" s="264"/>
      <c r="D115" s="264"/>
      <c r="E115" s="265">
        <f t="shared" si="2"/>
        <v>6429.2872932923819</v>
      </c>
      <c r="F115"/>
      <c r="G115" s="108"/>
      <c r="H115" s="114"/>
      <c r="I115" s="110"/>
      <c r="J115" s="111"/>
      <c r="K115" s="116"/>
      <c r="L115" s="113"/>
      <c r="M115" s="207"/>
      <c r="N115" s="208"/>
      <c r="O115"/>
      <c r="P115"/>
      <c r="Q115"/>
      <c r="R115"/>
      <c r="S115"/>
      <c r="T115"/>
      <c r="U115"/>
      <c r="V115"/>
    </row>
    <row r="116" spans="1:22" s="14" customFormat="1" ht="15" customHeight="1" x14ac:dyDescent="0.3">
      <c r="A116" s="262"/>
      <c r="B116" s="263"/>
      <c r="C116" s="264"/>
      <c r="D116" s="264"/>
      <c r="E116" s="265">
        <f t="shared" si="2"/>
        <v>6429.2872932923819</v>
      </c>
      <c r="F116"/>
      <c r="G116" s="108"/>
      <c r="H116" s="109"/>
      <c r="I116" s="110"/>
      <c r="J116" s="111"/>
      <c r="K116" s="116"/>
      <c r="L116" s="113"/>
      <c r="M116" s="207"/>
      <c r="N116" s="208"/>
      <c r="O116"/>
      <c r="P116"/>
      <c r="Q116"/>
      <c r="R116"/>
      <c r="S116"/>
      <c r="T116"/>
      <c r="U116"/>
      <c r="V116"/>
    </row>
    <row r="117" spans="1:22" s="14" customFormat="1" ht="15" customHeight="1" x14ac:dyDescent="0.3">
      <c r="A117" s="262"/>
      <c r="B117" s="263"/>
      <c r="C117" s="264"/>
      <c r="D117" s="264"/>
      <c r="E117" s="265">
        <f t="shared" si="2"/>
        <v>6429.2872932923819</v>
      </c>
      <c r="F117"/>
      <c r="G117" s="108"/>
      <c r="H117" s="114"/>
      <c r="I117" s="110"/>
      <c r="J117" s="111"/>
      <c r="K117" s="116"/>
      <c r="L117" s="113"/>
      <c r="M117" s="207"/>
      <c r="N117" s="208"/>
      <c r="O117"/>
      <c r="P117"/>
      <c r="Q117"/>
      <c r="R117"/>
      <c r="S117"/>
      <c r="T117"/>
      <c r="U117"/>
      <c r="V117"/>
    </row>
    <row r="118" spans="1:22" s="14" customFormat="1" ht="15" customHeight="1" x14ac:dyDescent="0.3">
      <c r="A118" s="262"/>
      <c r="B118" s="263"/>
      <c r="C118" s="264"/>
      <c r="D118" s="264"/>
      <c r="E118" s="265">
        <f t="shared" si="2"/>
        <v>6429.2872932923819</v>
      </c>
      <c r="F118"/>
      <c r="G118" s="108"/>
      <c r="H118" s="114"/>
      <c r="I118" s="110"/>
      <c r="J118" s="111"/>
      <c r="K118" s="116"/>
      <c r="L118" s="113"/>
      <c r="M118" s="207"/>
      <c r="N118" s="208"/>
      <c r="O118"/>
      <c r="P118"/>
      <c r="Q118"/>
      <c r="R118"/>
      <c r="S118"/>
      <c r="T118"/>
      <c r="U118"/>
      <c r="V118"/>
    </row>
    <row r="119" spans="1:22" s="14" customFormat="1" ht="15" customHeight="1" x14ac:dyDescent="0.3">
      <c r="A119" s="262"/>
      <c r="B119" s="263"/>
      <c r="C119" s="264"/>
      <c r="D119" s="264"/>
      <c r="E119" s="265">
        <f t="shared" si="2"/>
        <v>6429.2872932923819</v>
      </c>
      <c r="F119"/>
      <c r="G119" s="108"/>
      <c r="H119" s="114"/>
      <c r="I119" s="110"/>
      <c r="J119" s="111"/>
      <c r="K119" s="116"/>
      <c r="L119" s="113"/>
      <c r="M119" s="207"/>
      <c r="N119" s="208"/>
      <c r="O119"/>
      <c r="P119"/>
      <c r="Q119"/>
      <c r="R119"/>
      <c r="S119"/>
      <c r="T119"/>
      <c r="U119"/>
      <c r="V119"/>
    </row>
    <row r="120" spans="1:22" s="14" customFormat="1" ht="15" customHeight="1" x14ac:dyDescent="0.3">
      <c r="A120" s="262"/>
      <c r="B120" s="263"/>
      <c r="C120" s="264"/>
      <c r="D120" s="264"/>
      <c r="E120" s="265">
        <f t="shared" si="2"/>
        <v>6429.2872932923819</v>
      </c>
      <c r="F120"/>
      <c r="G120" s="108"/>
      <c r="H120" s="114"/>
      <c r="I120" s="110"/>
      <c r="J120" s="111"/>
      <c r="K120" s="116"/>
      <c r="L120" s="113"/>
      <c r="M120" s="207"/>
      <c r="N120" s="208"/>
      <c r="O120"/>
      <c r="P120"/>
      <c r="Q120"/>
      <c r="R120"/>
      <c r="S120"/>
      <c r="T120"/>
      <c r="U120"/>
      <c r="V120"/>
    </row>
    <row r="121" spans="1:22" s="14" customFormat="1" ht="15" customHeight="1" x14ac:dyDescent="0.3">
      <c r="A121" s="262"/>
      <c r="B121" s="263"/>
      <c r="C121" s="264"/>
      <c r="D121" s="264"/>
      <c r="E121" s="265">
        <f t="shared" si="2"/>
        <v>6429.2872932923819</v>
      </c>
      <c r="F121"/>
      <c r="G121" s="108"/>
      <c r="H121" s="114"/>
      <c r="I121" s="110"/>
      <c r="J121" s="111"/>
      <c r="K121" s="116"/>
      <c r="L121" s="113"/>
      <c r="M121" s="207"/>
      <c r="N121" s="208"/>
      <c r="O121"/>
      <c r="P121"/>
      <c r="Q121"/>
      <c r="R121"/>
      <c r="S121"/>
      <c r="T121"/>
      <c r="U121"/>
      <c r="V121"/>
    </row>
    <row r="122" spans="1:22" s="14" customFormat="1" ht="15" customHeight="1" x14ac:dyDescent="0.3">
      <c r="A122" s="262"/>
      <c r="B122" s="263"/>
      <c r="C122" s="264"/>
      <c r="D122" s="264"/>
      <c r="E122" s="265">
        <f t="shared" si="2"/>
        <v>6429.2872932923819</v>
      </c>
      <c r="F122"/>
      <c r="G122" s="108"/>
      <c r="H122" s="114"/>
      <c r="I122" s="110"/>
      <c r="J122" s="111"/>
      <c r="K122" s="116"/>
      <c r="L122" s="113"/>
      <c r="M122" s="207"/>
      <c r="N122" s="208"/>
      <c r="O122"/>
      <c r="P122"/>
      <c r="Q122"/>
      <c r="R122"/>
      <c r="S122"/>
      <c r="T122"/>
      <c r="U122"/>
      <c r="V122"/>
    </row>
    <row r="123" spans="1:22" s="14" customFormat="1" ht="15" customHeight="1" x14ac:dyDescent="0.3">
      <c r="A123" s="262"/>
      <c r="B123" s="263"/>
      <c r="C123" s="264"/>
      <c r="D123" s="264"/>
      <c r="E123" s="265">
        <f t="shared" si="2"/>
        <v>6429.2872932923819</v>
      </c>
      <c r="F123"/>
      <c r="G123" s="108"/>
      <c r="H123" s="114"/>
      <c r="I123" s="110"/>
      <c r="J123" s="111"/>
      <c r="K123" s="116"/>
      <c r="L123" s="113"/>
      <c r="M123" s="207"/>
      <c r="N123" s="208"/>
      <c r="O123"/>
      <c r="P123"/>
      <c r="Q123"/>
      <c r="R123"/>
      <c r="S123"/>
      <c r="T123"/>
      <c r="U123"/>
      <c r="V123"/>
    </row>
    <row r="124" spans="1:22" s="14" customFormat="1" ht="15" customHeight="1" x14ac:dyDescent="0.3">
      <c r="A124" s="262"/>
      <c r="B124" s="263"/>
      <c r="C124" s="264"/>
      <c r="D124" s="264"/>
      <c r="E124" s="265">
        <f t="shared" si="2"/>
        <v>6429.2872932923819</v>
      </c>
      <c r="F124"/>
      <c r="G124" s="108"/>
      <c r="H124" s="114"/>
      <c r="I124" s="110"/>
      <c r="J124" s="111"/>
      <c r="K124" s="116"/>
      <c r="L124" s="113"/>
      <c r="M124" s="207"/>
      <c r="N124" s="208"/>
      <c r="O124"/>
      <c r="P124"/>
      <c r="Q124"/>
      <c r="R124"/>
      <c r="S124"/>
      <c r="T124"/>
      <c r="U124"/>
      <c r="V124"/>
    </row>
    <row r="125" spans="1:22" s="14" customFormat="1" ht="15" customHeight="1" x14ac:dyDescent="0.3">
      <c r="A125" s="262"/>
      <c r="B125" s="263"/>
      <c r="C125" s="264"/>
      <c r="D125" s="264"/>
      <c r="E125" s="265">
        <f t="shared" si="2"/>
        <v>6429.2872932923819</v>
      </c>
      <c r="F125"/>
      <c r="G125" s="108"/>
      <c r="H125" s="114"/>
      <c r="I125" s="110"/>
      <c r="J125" s="111"/>
      <c r="K125" s="116"/>
      <c r="L125" s="113"/>
      <c r="M125" s="207"/>
      <c r="N125" s="208"/>
      <c r="O125"/>
      <c r="P125"/>
      <c r="Q125"/>
      <c r="R125"/>
      <c r="S125"/>
      <c r="T125"/>
      <c r="U125"/>
      <c r="V125"/>
    </row>
    <row r="126" spans="1:22" s="14" customFormat="1" ht="15" customHeight="1" x14ac:dyDescent="0.3">
      <c r="A126" s="262"/>
      <c r="B126" s="263"/>
      <c r="C126" s="264"/>
      <c r="D126" s="264"/>
      <c r="E126" s="265">
        <f t="shared" si="2"/>
        <v>6429.2872932923819</v>
      </c>
      <c r="F126"/>
      <c r="G126" s="108"/>
      <c r="H126" s="114"/>
      <c r="I126" s="110"/>
      <c r="J126" s="111"/>
      <c r="K126" s="116"/>
      <c r="L126" s="113"/>
      <c r="M126" s="207"/>
      <c r="N126" s="208"/>
      <c r="O126"/>
      <c r="P126"/>
      <c r="Q126"/>
      <c r="R126"/>
      <c r="S126"/>
      <c r="T126"/>
      <c r="U126"/>
      <c r="V126"/>
    </row>
    <row r="127" spans="1:22" s="14" customFormat="1" ht="15" customHeight="1" x14ac:dyDescent="0.3">
      <c r="A127" s="262"/>
      <c r="B127" s="263"/>
      <c r="C127" s="264"/>
      <c r="D127" s="264"/>
      <c r="E127" s="265">
        <f t="shared" si="2"/>
        <v>6429.2872932923819</v>
      </c>
      <c r="F127"/>
      <c r="G127" s="108"/>
      <c r="H127" s="114"/>
      <c r="I127" s="110"/>
      <c r="J127" s="111"/>
      <c r="K127" s="116"/>
      <c r="L127" s="113"/>
      <c r="M127" s="207"/>
      <c r="N127" s="208"/>
      <c r="O127"/>
      <c r="P127"/>
      <c r="Q127"/>
      <c r="R127"/>
      <c r="S127"/>
      <c r="T127"/>
      <c r="U127"/>
      <c r="V127"/>
    </row>
    <row r="128" spans="1:22" s="14" customFormat="1" ht="15" customHeight="1" x14ac:dyDescent="0.3">
      <c r="A128" s="262"/>
      <c r="B128" s="263"/>
      <c r="C128" s="264"/>
      <c r="D128" s="264"/>
      <c r="E128" s="265">
        <f t="shared" si="2"/>
        <v>6429.2872932923819</v>
      </c>
      <c r="F128"/>
      <c r="G128" s="108"/>
      <c r="H128" s="114"/>
      <c r="I128" s="110"/>
      <c r="J128" s="111"/>
      <c r="K128" s="116"/>
      <c r="L128" s="113"/>
      <c r="M128" s="207"/>
      <c r="N128" s="208"/>
      <c r="O128"/>
      <c r="P128"/>
      <c r="Q128"/>
      <c r="R128"/>
      <c r="S128"/>
      <c r="T128"/>
      <c r="U128"/>
      <c r="V128"/>
    </row>
    <row r="129" spans="1:22" s="14" customFormat="1" ht="15" customHeight="1" x14ac:dyDescent="0.3">
      <c r="A129" s="262"/>
      <c r="B129" s="263"/>
      <c r="C129" s="264"/>
      <c r="D129" s="264"/>
      <c r="E129" s="265">
        <f t="shared" si="2"/>
        <v>6429.2872932923819</v>
      </c>
      <c r="F129"/>
      <c r="G129" s="108"/>
      <c r="H129" s="114"/>
      <c r="I129" s="110"/>
      <c r="J129" s="111"/>
      <c r="K129" s="116"/>
      <c r="L129" s="113"/>
      <c r="M129" s="207"/>
      <c r="N129" s="208"/>
      <c r="O129"/>
      <c r="P129"/>
      <c r="Q129"/>
      <c r="R129"/>
      <c r="S129"/>
      <c r="T129"/>
      <c r="U129"/>
      <c r="V129"/>
    </row>
    <row r="130" spans="1:22" s="14" customFormat="1" ht="15" customHeight="1" x14ac:dyDescent="0.3">
      <c r="A130" s="262"/>
      <c r="B130" s="263"/>
      <c r="C130" s="264"/>
      <c r="D130" s="264"/>
      <c r="E130" s="265">
        <f t="shared" si="2"/>
        <v>6429.2872932923819</v>
      </c>
      <c r="F130"/>
      <c r="G130" s="108"/>
      <c r="H130" s="114"/>
      <c r="I130" s="110"/>
      <c r="J130" s="111"/>
      <c r="K130" s="116"/>
      <c r="L130" s="113"/>
      <c r="M130" s="207"/>
      <c r="N130" s="208"/>
      <c r="O130"/>
      <c r="P130"/>
      <c r="Q130"/>
      <c r="R130"/>
      <c r="S130"/>
      <c r="T130"/>
      <c r="U130"/>
      <c r="V130"/>
    </row>
    <row r="131" spans="1:22" s="14" customFormat="1" ht="15" customHeight="1" x14ac:dyDescent="0.3">
      <c r="A131" s="262"/>
      <c r="B131" s="263"/>
      <c r="C131" s="264"/>
      <c r="D131" s="264"/>
      <c r="E131" s="265">
        <f t="shared" si="2"/>
        <v>6429.2872932923819</v>
      </c>
      <c r="F131"/>
      <c r="G131" s="108"/>
      <c r="H131" s="114"/>
      <c r="I131" s="110"/>
      <c r="J131" s="111"/>
      <c r="K131" s="116"/>
      <c r="L131" s="113"/>
      <c r="M131" s="207"/>
      <c r="N131" s="208"/>
      <c r="O131"/>
      <c r="P131"/>
      <c r="Q131"/>
      <c r="R131"/>
      <c r="S131"/>
      <c r="T131"/>
      <c r="U131"/>
      <c r="V131"/>
    </row>
    <row r="132" spans="1:22" s="14" customFormat="1" ht="15" customHeight="1" x14ac:dyDescent="0.3">
      <c r="A132" s="262"/>
      <c r="B132" s="263"/>
      <c r="C132" s="264"/>
      <c r="D132" s="264"/>
      <c r="E132" s="265">
        <f t="shared" si="2"/>
        <v>6429.2872932923819</v>
      </c>
      <c r="F132"/>
      <c r="G132" s="108"/>
      <c r="H132" s="114"/>
      <c r="I132" s="110"/>
      <c r="J132" s="111"/>
      <c r="K132" s="116"/>
      <c r="L132" s="113"/>
      <c r="M132" s="207"/>
      <c r="N132" s="208"/>
      <c r="O132"/>
      <c r="P132"/>
      <c r="Q132"/>
      <c r="R132"/>
      <c r="S132"/>
      <c r="T132"/>
      <c r="U132"/>
      <c r="V132"/>
    </row>
    <row r="133" spans="1:22" s="14" customFormat="1" ht="15" customHeight="1" x14ac:dyDescent="0.3">
      <c r="A133" s="262"/>
      <c r="B133" s="263"/>
      <c r="C133" s="264"/>
      <c r="D133" s="264"/>
      <c r="E133" s="265">
        <f t="shared" si="2"/>
        <v>6429.2872932923819</v>
      </c>
      <c r="F133"/>
      <c r="G133" s="108"/>
      <c r="H133" s="114"/>
      <c r="I133" s="110"/>
      <c r="J133" s="111"/>
      <c r="K133" s="116"/>
      <c r="L133" s="113"/>
      <c r="M133" s="207"/>
      <c r="N133" s="208"/>
      <c r="O133"/>
      <c r="P133"/>
      <c r="Q133"/>
      <c r="R133"/>
      <c r="S133"/>
      <c r="T133"/>
      <c r="U133"/>
      <c r="V133"/>
    </row>
    <row r="134" spans="1:22" s="14" customFormat="1" ht="15" hidden="1" customHeight="1" x14ac:dyDescent="0.3">
      <c r="A134" s="262"/>
      <c r="B134" s="263"/>
      <c r="C134" s="264"/>
      <c r="D134" s="264"/>
      <c r="E134" s="265">
        <f t="shared" si="2"/>
        <v>6429.2872932923819</v>
      </c>
      <c r="F134"/>
      <c r="G134" s="108"/>
      <c r="H134" s="114"/>
      <c r="I134" s="110"/>
      <c r="J134" s="111"/>
      <c r="K134" s="116"/>
      <c r="L134" s="113"/>
      <c r="M134" s="207"/>
      <c r="N134" s="208"/>
      <c r="O134"/>
      <c r="P134"/>
      <c r="Q134"/>
      <c r="R134"/>
      <c r="S134"/>
      <c r="T134"/>
      <c r="U134"/>
      <c r="V134"/>
    </row>
    <row r="135" spans="1:22" s="14" customFormat="1" ht="15" hidden="1" customHeight="1" x14ac:dyDescent="0.3">
      <c r="A135" s="262"/>
      <c r="B135" s="263"/>
      <c r="C135" s="264"/>
      <c r="D135" s="264"/>
      <c r="E135" s="265">
        <f t="shared" si="2"/>
        <v>6429.2872932923819</v>
      </c>
      <c r="G135" s="108"/>
      <c r="H135" s="114"/>
      <c r="I135" s="110"/>
      <c r="J135" s="111"/>
      <c r="K135" s="116"/>
      <c r="L135" s="113"/>
      <c r="M135" s="207"/>
      <c r="N135" s="208"/>
      <c r="O135"/>
      <c r="P135"/>
      <c r="Q135"/>
      <c r="R135"/>
      <c r="S135"/>
      <c r="T135"/>
      <c r="U135"/>
      <c r="V135"/>
    </row>
    <row r="136" spans="1:22" s="14" customFormat="1" ht="15" hidden="1" customHeight="1" x14ac:dyDescent="0.3">
      <c r="A136" s="262"/>
      <c r="B136" s="263"/>
      <c r="C136" s="264"/>
      <c r="D136" s="264"/>
      <c r="E136" s="265">
        <f t="shared" si="2"/>
        <v>6429.2872932923819</v>
      </c>
      <c r="F136"/>
      <c r="G136" s="108"/>
      <c r="H136" s="114"/>
      <c r="I136" s="110"/>
      <c r="J136" s="111"/>
      <c r="K136" s="116"/>
      <c r="L136" s="113"/>
      <c r="M136" s="207"/>
      <c r="N136" s="208"/>
      <c r="O136"/>
      <c r="P136"/>
      <c r="Q136"/>
      <c r="R136"/>
      <c r="S136"/>
      <c r="T136"/>
      <c r="U136"/>
      <c r="V136"/>
    </row>
    <row r="137" spans="1:22" s="14" customFormat="1" ht="15" hidden="1" customHeight="1" x14ac:dyDescent="0.3">
      <c r="A137" s="262"/>
      <c r="B137" s="263"/>
      <c r="C137" s="264"/>
      <c r="D137" s="264"/>
      <c r="E137" s="265">
        <f t="shared" ref="E137:E200" si="3">E136+C137-D137</f>
        <v>6429.2872932923819</v>
      </c>
      <c r="F137"/>
      <c r="G137" s="108"/>
      <c r="H137" s="114"/>
      <c r="I137" s="110"/>
      <c r="J137" s="111"/>
      <c r="K137" s="116"/>
      <c r="L137" s="113"/>
      <c r="M137" s="207"/>
      <c r="N137" s="208"/>
      <c r="O137"/>
      <c r="P137"/>
      <c r="Q137"/>
      <c r="R137"/>
      <c r="S137"/>
      <c r="T137"/>
      <c r="U137"/>
      <c r="V137"/>
    </row>
    <row r="138" spans="1:22" s="14" customFormat="1" ht="15" hidden="1" customHeight="1" x14ac:dyDescent="0.3">
      <c r="A138" s="262"/>
      <c r="B138" s="263"/>
      <c r="C138" s="264"/>
      <c r="D138" s="264"/>
      <c r="E138" s="265">
        <f t="shared" si="3"/>
        <v>6429.2872932923819</v>
      </c>
      <c r="F138"/>
      <c r="G138" s="108"/>
      <c r="H138" s="114"/>
      <c r="I138" s="110"/>
      <c r="J138" s="111"/>
      <c r="K138" s="116"/>
      <c r="L138" s="113"/>
      <c r="M138" s="207"/>
      <c r="N138" s="208"/>
      <c r="O138"/>
      <c r="P138"/>
      <c r="Q138"/>
      <c r="R138"/>
      <c r="S138"/>
      <c r="T138"/>
      <c r="U138"/>
      <c r="V138"/>
    </row>
    <row r="139" spans="1:22" s="14" customFormat="1" ht="15" hidden="1" customHeight="1" x14ac:dyDescent="0.3">
      <c r="A139" s="262"/>
      <c r="B139" s="263"/>
      <c r="C139" s="264"/>
      <c r="D139" s="264"/>
      <c r="E139" s="265">
        <f t="shared" si="3"/>
        <v>6429.2872932923819</v>
      </c>
      <c r="F139" s="22"/>
      <c r="G139" s="108"/>
      <c r="H139" s="114"/>
      <c r="I139" s="110"/>
      <c r="J139" s="111"/>
      <c r="K139" s="116"/>
      <c r="L139" s="113"/>
      <c r="M139" s="207"/>
      <c r="N139" s="208"/>
      <c r="O139"/>
      <c r="P139"/>
      <c r="Q139"/>
      <c r="R139"/>
      <c r="S139"/>
      <c r="T139"/>
      <c r="U139"/>
      <c r="V139"/>
    </row>
    <row r="140" spans="1:22" s="14" customFormat="1" ht="15" hidden="1" customHeight="1" x14ac:dyDescent="0.3">
      <c r="A140" s="262"/>
      <c r="B140" s="263"/>
      <c r="C140" s="264"/>
      <c r="D140" s="264"/>
      <c r="E140" s="265">
        <f t="shared" si="3"/>
        <v>6429.2872932923819</v>
      </c>
      <c r="F140"/>
      <c r="G140" s="108"/>
      <c r="H140" s="114"/>
      <c r="I140" s="110"/>
      <c r="J140" s="111"/>
      <c r="K140" s="116"/>
      <c r="L140" s="113"/>
      <c r="M140" s="207"/>
      <c r="N140" s="208"/>
      <c r="O140"/>
      <c r="P140"/>
      <c r="Q140"/>
      <c r="R140"/>
      <c r="S140"/>
      <c r="T140"/>
      <c r="U140"/>
      <c r="V140"/>
    </row>
    <row r="141" spans="1:22" s="14" customFormat="1" ht="15" hidden="1" customHeight="1" x14ac:dyDescent="0.3">
      <c r="A141" s="262"/>
      <c r="B141" s="263"/>
      <c r="C141" s="264"/>
      <c r="D141" s="264"/>
      <c r="E141" s="265">
        <f t="shared" si="3"/>
        <v>6429.2872932923819</v>
      </c>
      <c r="F141"/>
      <c r="G141" s="108"/>
      <c r="H141" s="114"/>
      <c r="I141" s="110"/>
      <c r="J141" s="111"/>
      <c r="K141" s="116"/>
      <c r="L141" s="113"/>
      <c r="M141" s="207"/>
      <c r="N141" s="208"/>
      <c r="O141"/>
      <c r="P141"/>
      <c r="Q141"/>
      <c r="R141"/>
      <c r="S141"/>
      <c r="T141"/>
      <c r="U141"/>
      <c r="V141"/>
    </row>
    <row r="142" spans="1:22" s="14" customFormat="1" ht="15" hidden="1" customHeight="1" x14ac:dyDescent="0.3">
      <c r="A142" s="262"/>
      <c r="B142" s="263"/>
      <c r="C142" s="264"/>
      <c r="D142" s="264"/>
      <c r="E142" s="265">
        <f t="shared" si="3"/>
        <v>6429.2872932923819</v>
      </c>
      <c r="F142"/>
      <c r="G142" s="108"/>
      <c r="H142" s="114"/>
      <c r="I142" s="110"/>
      <c r="J142" s="111"/>
      <c r="K142" s="116"/>
      <c r="L142" s="113"/>
      <c r="M142" s="207"/>
      <c r="N142" s="208"/>
      <c r="O142"/>
      <c r="P142"/>
      <c r="Q142"/>
      <c r="R142"/>
      <c r="S142"/>
      <c r="T142"/>
      <c r="U142"/>
      <c r="V142"/>
    </row>
    <row r="143" spans="1:22" s="14" customFormat="1" ht="15" hidden="1" customHeight="1" x14ac:dyDescent="0.3">
      <c r="A143" s="262"/>
      <c r="B143" s="263"/>
      <c r="C143" s="264"/>
      <c r="D143" s="264"/>
      <c r="E143" s="265">
        <f t="shared" si="3"/>
        <v>6429.2872932923819</v>
      </c>
      <c r="F143"/>
      <c r="G143" s="108"/>
      <c r="H143" s="114"/>
      <c r="I143" s="110"/>
      <c r="J143" s="111"/>
      <c r="K143" s="116"/>
      <c r="L143" s="113"/>
      <c r="M143" s="207"/>
      <c r="N143" s="208"/>
      <c r="O143"/>
      <c r="P143"/>
      <c r="Q143"/>
      <c r="R143"/>
      <c r="S143"/>
      <c r="T143"/>
      <c r="U143"/>
      <c r="V143"/>
    </row>
    <row r="144" spans="1:22" s="14" customFormat="1" ht="15" hidden="1" customHeight="1" x14ac:dyDescent="0.3">
      <c r="A144" s="262"/>
      <c r="B144" s="263"/>
      <c r="C144" s="264"/>
      <c r="D144" s="264"/>
      <c r="E144" s="265">
        <f t="shared" si="3"/>
        <v>6429.2872932923819</v>
      </c>
      <c r="F144"/>
      <c r="G144" s="108"/>
      <c r="H144" s="114"/>
      <c r="I144" s="110"/>
      <c r="J144" s="111"/>
      <c r="K144" s="116"/>
      <c r="L144" s="113"/>
      <c r="M144" s="207"/>
      <c r="N144" s="208"/>
      <c r="O144"/>
      <c r="P144"/>
      <c r="Q144"/>
      <c r="R144"/>
      <c r="S144"/>
      <c r="T144"/>
      <c r="U144"/>
      <c r="V144"/>
    </row>
    <row r="145" spans="1:22" s="14" customFormat="1" ht="15" hidden="1" customHeight="1" x14ac:dyDescent="0.3">
      <c r="A145" s="262"/>
      <c r="B145" s="263"/>
      <c r="C145" s="264"/>
      <c r="D145" s="264"/>
      <c r="E145" s="265">
        <f t="shared" si="3"/>
        <v>6429.2872932923819</v>
      </c>
      <c r="F145"/>
      <c r="G145" s="108"/>
      <c r="H145" s="114"/>
      <c r="I145" s="110"/>
      <c r="J145" s="111"/>
      <c r="K145" s="116"/>
      <c r="L145" s="113"/>
      <c r="M145" s="207"/>
      <c r="N145" s="208"/>
      <c r="O145"/>
      <c r="P145"/>
      <c r="Q145"/>
      <c r="R145"/>
      <c r="S145"/>
      <c r="T145"/>
      <c r="U145"/>
      <c r="V145"/>
    </row>
    <row r="146" spans="1:22" s="14" customFormat="1" ht="15" hidden="1" customHeight="1" x14ac:dyDescent="0.3">
      <c r="A146" s="262"/>
      <c r="B146" s="263"/>
      <c r="C146" s="264"/>
      <c r="D146" s="264"/>
      <c r="E146" s="265">
        <f t="shared" si="3"/>
        <v>6429.2872932923819</v>
      </c>
      <c r="F146"/>
      <c r="G146" s="108"/>
      <c r="H146" s="114"/>
      <c r="I146" s="110"/>
      <c r="J146" s="111"/>
      <c r="K146" s="116"/>
      <c r="L146" s="113"/>
      <c r="M146" s="207"/>
      <c r="N146" s="208"/>
      <c r="O146"/>
      <c r="P146"/>
      <c r="Q146"/>
      <c r="R146"/>
      <c r="S146"/>
      <c r="T146"/>
      <c r="U146"/>
      <c r="V146"/>
    </row>
    <row r="147" spans="1:22" s="14" customFormat="1" ht="15" hidden="1" customHeight="1" x14ac:dyDescent="0.3">
      <c r="A147" s="262"/>
      <c r="B147" s="263"/>
      <c r="C147" s="264"/>
      <c r="D147" s="264"/>
      <c r="E147" s="265">
        <f t="shared" si="3"/>
        <v>6429.2872932923819</v>
      </c>
      <c r="F147"/>
      <c r="G147" s="108"/>
      <c r="H147" s="114"/>
      <c r="I147" s="110"/>
      <c r="J147" s="111"/>
      <c r="K147" s="116"/>
      <c r="L147" s="113"/>
      <c r="M147" s="207"/>
      <c r="N147" s="208"/>
      <c r="O147"/>
      <c r="P147"/>
      <c r="Q147"/>
      <c r="R147"/>
      <c r="S147"/>
      <c r="T147"/>
      <c r="U147"/>
      <c r="V147"/>
    </row>
    <row r="148" spans="1:22" s="14" customFormat="1" ht="15" hidden="1" customHeight="1" x14ac:dyDescent="0.3">
      <c r="A148" s="262"/>
      <c r="B148" s="263"/>
      <c r="C148" s="264"/>
      <c r="D148" s="264"/>
      <c r="E148" s="265">
        <f t="shared" si="3"/>
        <v>6429.2872932923819</v>
      </c>
      <c r="F148"/>
      <c r="G148" s="108"/>
      <c r="H148" s="114"/>
      <c r="I148" s="110"/>
      <c r="J148" s="111"/>
      <c r="K148" s="116"/>
      <c r="L148" s="113"/>
      <c r="M148" s="207"/>
      <c r="N148" s="208"/>
      <c r="O148"/>
      <c r="P148"/>
      <c r="Q148"/>
      <c r="R148"/>
      <c r="S148"/>
      <c r="T148"/>
      <c r="U148"/>
      <c r="V148"/>
    </row>
    <row r="149" spans="1:22" s="14" customFormat="1" ht="15" hidden="1" customHeight="1" x14ac:dyDescent="0.3">
      <c r="A149" s="262"/>
      <c r="B149" s="263"/>
      <c r="C149" s="264"/>
      <c r="D149" s="264"/>
      <c r="E149" s="265">
        <f t="shared" si="3"/>
        <v>6429.2872932923819</v>
      </c>
      <c r="F149"/>
      <c r="G149" s="108"/>
      <c r="H149" s="114"/>
      <c r="I149" s="110"/>
      <c r="J149" s="111"/>
      <c r="K149" s="116"/>
      <c r="L149" s="113"/>
      <c r="M149" s="207"/>
      <c r="N149" s="208"/>
      <c r="O149"/>
      <c r="P149"/>
      <c r="Q149"/>
      <c r="R149"/>
      <c r="S149"/>
      <c r="T149"/>
      <c r="U149"/>
      <c r="V149"/>
    </row>
    <row r="150" spans="1:22" s="14" customFormat="1" ht="15" hidden="1" customHeight="1" x14ac:dyDescent="0.3">
      <c r="A150" s="262"/>
      <c r="B150" s="263"/>
      <c r="C150" s="264"/>
      <c r="D150" s="264"/>
      <c r="E150" s="265">
        <f t="shared" si="3"/>
        <v>6429.2872932923819</v>
      </c>
      <c r="F150"/>
      <c r="G150" s="108"/>
      <c r="H150" s="114"/>
      <c r="I150" s="110"/>
      <c r="J150" s="111"/>
      <c r="K150" s="116"/>
      <c r="L150" s="113"/>
      <c r="M150" s="207"/>
      <c r="N150" s="208"/>
      <c r="O150"/>
      <c r="P150"/>
      <c r="Q150"/>
      <c r="R150"/>
      <c r="S150"/>
      <c r="T150"/>
      <c r="U150"/>
      <c r="V150"/>
    </row>
    <row r="151" spans="1:22" s="14" customFormat="1" ht="15" hidden="1" customHeight="1" x14ac:dyDescent="0.3">
      <c r="A151" s="262"/>
      <c r="B151" s="263"/>
      <c r="C151" s="264"/>
      <c r="D151" s="264"/>
      <c r="E151" s="265">
        <f t="shared" si="3"/>
        <v>6429.2872932923819</v>
      </c>
      <c r="F151"/>
      <c r="G151" s="108"/>
      <c r="H151" s="114"/>
      <c r="I151" s="110"/>
      <c r="J151" s="111"/>
      <c r="K151" s="116"/>
      <c r="L151" s="113"/>
      <c r="M151" s="207"/>
      <c r="N151" s="208"/>
      <c r="O151"/>
      <c r="P151"/>
      <c r="Q151"/>
      <c r="R151"/>
      <c r="S151"/>
      <c r="T151"/>
      <c r="U151"/>
      <c r="V151"/>
    </row>
    <row r="152" spans="1:22" s="14" customFormat="1" ht="15" hidden="1" customHeight="1" x14ac:dyDescent="0.3">
      <c r="A152" s="262"/>
      <c r="B152" s="263"/>
      <c r="C152" s="264"/>
      <c r="D152" s="264"/>
      <c r="E152" s="265">
        <f t="shared" si="3"/>
        <v>6429.2872932923819</v>
      </c>
      <c r="F152"/>
      <c r="G152" s="108"/>
      <c r="H152" s="114"/>
      <c r="I152" s="110"/>
      <c r="J152" s="111"/>
      <c r="K152" s="116"/>
      <c r="L152" s="113"/>
      <c r="M152" s="207"/>
      <c r="N152" s="208"/>
      <c r="O152"/>
      <c r="P152"/>
      <c r="Q152"/>
      <c r="R152"/>
      <c r="S152"/>
      <c r="T152"/>
      <c r="U152"/>
      <c r="V152"/>
    </row>
    <row r="153" spans="1:22" s="14" customFormat="1" ht="15" hidden="1" customHeight="1" x14ac:dyDescent="0.3">
      <c r="A153" s="262"/>
      <c r="B153" s="263"/>
      <c r="C153" s="264"/>
      <c r="D153" s="264"/>
      <c r="E153" s="265">
        <f t="shared" si="3"/>
        <v>6429.2872932923819</v>
      </c>
      <c r="F153"/>
      <c r="G153" s="108"/>
      <c r="H153" s="114"/>
      <c r="I153" s="110"/>
      <c r="J153" s="111"/>
      <c r="K153" s="116"/>
      <c r="L153" s="113"/>
      <c r="M153" s="207"/>
      <c r="N153" s="208"/>
      <c r="O153"/>
      <c r="P153"/>
      <c r="Q153"/>
      <c r="R153"/>
      <c r="S153"/>
      <c r="T153"/>
      <c r="U153"/>
      <c r="V153"/>
    </row>
    <row r="154" spans="1:22" s="14" customFormat="1" ht="15" hidden="1" customHeight="1" x14ac:dyDescent="0.3">
      <c r="A154" s="262"/>
      <c r="B154" s="263"/>
      <c r="C154" s="264"/>
      <c r="D154" s="264"/>
      <c r="E154" s="265">
        <f t="shared" si="3"/>
        <v>6429.2872932923819</v>
      </c>
      <c r="F154"/>
      <c r="G154" s="108"/>
      <c r="H154" s="114"/>
      <c r="I154" s="110"/>
      <c r="J154" s="111"/>
      <c r="K154" s="116"/>
      <c r="L154" s="113"/>
      <c r="M154" s="207"/>
      <c r="N154" s="208"/>
      <c r="O154"/>
      <c r="P154"/>
      <c r="Q154"/>
      <c r="R154"/>
      <c r="S154"/>
      <c r="T154"/>
      <c r="U154"/>
      <c r="V154"/>
    </row>
    <row r="155" spans="1:22" s="14" customFormat="1" ht="15" hidden="1" customHeight="1" x14ac:dyDescent="0.3">
      <c r="A155" s="262"/>
      <c r="B155" s="263"/>
      <c r="C155" s="264"/>
      <c r="D155" s="264"/>
      <c r="E155" s="265">
        <f t="shared" si="3"/>
        <v>6429.2872932923819</v>
      </c>
      <c r="F155"/>
      <c r="G155" s="108"/>
      <c r="H155" s="114"/>
      <c r="I155" s="110"/>
      <c r="J155" s="111"/>
      <c r="K155" s="116"/>
      <c r="L155" s="113"/>
      <c r="M155" s="207"/>
      <c r="N155" s="208"/>
      <c r="O155"/>
      <c r="P155"/>
      <c r="Q155"/>
      <c r="R155"/>
      <c r="S155"/>
      <c r="T155"/>
      <c r="U155"/>
      <c r="V155"/>
    </row>
    <row r="156" spans="1:22" s="14" customFormat="1" ht="15" hidden="1" customHeight="1" x14ac:dyDescent="0.3">
      <c r="A156" s="262"/>
      <c r="B156" s="263"/>
      <c r="C156" s="264"/>
      <c r="D156" s="264"/>
      <c r="E156" s="265">
        <f t="shared" si="3"/>
        <v>6429.2872932923819</v>
      </c>
      <c r="F156"/>
      <c r="G156" s="108"/>
      <c r="H156" s="114"/>
      <c r="I156" s="110"/>
      <c r="J156" s="111"/>
      <c r="K156" s="116"/>
      <c r="L156" s="113"/>
      <c r="M156" s="207"/>
      <c r="N156" s="208"/>
      <c r="O156"/>
      <c r="P156"/>
      <c r="Q156"/>
      <c r="R156"/>
      <c r="S156"/>
      <c r="T156"/>
      <c r="U156"/>
      <c r="V156"/>
    </row>
    <row r="157" spans="1:22" s="14" customFormat="1" ht="15" hidden="1" customHeight="1" x14ac:dyDescent="0.3">
      <c r="A157" s="262"/>
      <c r="B157" s="263"/>
      <c r="C157" s="264"/>
      <c r="D157" s="264"/>
      <c r="E157" s="265">
        <f t="shared" si="3"/>
        <v>6429.2872932923819</v>
      </c>
      <c r="F157"/>
      <c r="G157" s="108"/>
      <c r="H157" s="114"/>
      <c r="I157" s="110"/>
      <c r="J157" s="111"/>
      <c r="K157" s="116"/>
      <c r="L157" s="113"/>
      <c r="M157" s="207"/>
      <c r="N157" s="208"/>
      <c r="O157"/>
      <c r="P157"/>
      <c r="Q157"/>
      <c r="R157"/>
      <c r="S157"/>
      <c r="T157"/>
      <c r="U157"/>
      <c r="V157"/>
    </row>
    <row r="158" spans="1:22" s="14" customFormat="1" ht="15" hidden="1" customHeight="1" x14ac:dyDescent="0.3">
      <c r="A158" s="262"/>
      <c r="B158" s="263"/>
      <c r="C158" s="264"/>
      <c r="D158" s="264"/>
      <c r="E158" s="265">
        <f t="shared" si="3"/>
        <v>6429.2872932923819</v>
      </c>
      <c r="F158"/>
      <c r="G158" s="108"/>
      <c r="H158" s="114"/>
      <c r="I158" s="110"/>
      <c r="J158" s="111"/>
      <c r="K158" s="116"/>
      <c r="L158" s="113"/>
      <c r="M158" s="207"/>
      <c r="N158" s="208"/>
      <c r="O158"/>
      <c r="P158"/>
      <c r="Q158"/>
      <c r="R158"/>
      <c r="S158"/>
      <c r="T158"/>
      <c r="U158"/>
      <c r="V158"/>
    </row>
    <row r="159" spans="1:22" s="14" customFormat="1" ht="15" hidden="1" customHeight="1" x14ac:dyDescent="0.3">
      <c r="A159" s="262"/>
      <c r="B159" s="263"/>
      <c r="C159" s="264"/>
      <c r="D159" s="264"/>
      <c r="E159" s="265">
        <f t="shared" si="3"/>
        <v>6429.2872932923819</v>
      </c>
      <c r="F159"/>
      <c r="G159" s="108"/>
      <c r="H159" s="114"/>
      <c r="I159" s="110"/>
      <c r="J159" s="111"/>
      <c r="K159" s="116"/>
      <c r="L159" s="113"/>
      <c r="M159" s="207"/>
      <c r="N159" s="208"/>
      <c r="O159"/>
      <c r="P159"/>
      <c r="Q159"/>
      <c r="R159"/>
      <c r="S159"/>
      <c r="T159"/>
      <c r="U159"/>
      <c r="V159"/>
    </row>
    <row r="160" spans="1:22" s="14" customFormat="1" ht="15" hidden="1" customHeight="1" x14ac:dyDescent="0.3">
      <c r="A160" s="262"/>
      <c r="B160" s="263"/>
      <c r="C160" s="264"/>
      <c r="D160" s="264"/>
      <c r="E160" s="265">
        <f t="shared" si="3"/>
        <v>6429.2872932923819</v>
      </c>
      <c r="F160"/>
      <c r="G160" s="108"/>
      <c r="H160" s="114"/>
      <c r="I160" s="110"/>
      <c r="J160" s="111"/>
      <c r="K160" s="116"/>
      <c r="L160" s="113"/>
      <c r="M160" s="207"/>
      <c r="N160" s="208"/>
      <c r="O160"/>
      <c r="P160"/>
      <c r="Q160"/>
      <c r="R160"/>
      <c r="S160"/>
      <c r="T160"/>
      <c r="U160"/>
      <c r="V160"/>
    </row>
    <row r="161" spans="1:22" s="14" customFormat="1" ht="15" hidden="1" customHeight="1" x14ac:dyDescent="0.3">
      <c r="A161" s="262"/>
      <c r="B161" s="263"/>
      <c r="C161" s="264"/>
      <c r="D161" s="264"/>
      <c r="E161" s="265">
        <f t="shared" si="3"/>
        <v>6429.2872932923819</v>
      </c>
      <c r="F161"/>
      <c r="G161" s="108"/>
      <c r="H161" s="114"/>
      <c r="I161" s="110"/>
      <c r="J161" s="111"/>
      <c r="K161" s="116"/>
      <c r="L161" s="113"/>
      <c r="M161" s="207"/>
      <c r="N161" s="208"/>
      <c r="O161"/>
      <c r="P161"/>
      <c r="Q161"/>
      <c r="R161"/>
      <c r="S161"/>
      <c r="T161"/>
      <c r="U161"/>
      <c r="V161"/>
    </row>
    <row r="162" spans="1:22" s="14" customFormat="1" ht="15" hidden="1" customHeight="1" x14ac:dyDescent="0.3">
      <c r="A162" s="262"/>
      <c r="B162" s="263"/>
      <c r="C162" s="264"/>
      <c r="D162" s="264"/>
      <c r="E162" s="265">
        <f t="shared" si="3"/>
        <v>6429.2872932923819</v>
      </c>
      <c r="F162"/>
      <c r="G162" s="108"/>
      <c r="H162" s="114"/>
      <c r="I162" s="110"/>
      <c r="J162" s="111"/>
      <c r="K162" s="116"/>
      <c r="L162" s="113"/>
      <c r="M162" s="207"/>
      <c r="N162" s="208"/>
      <c r="O162"/>
      <c r="P162"/>
      <c r="Q162"/>
      <c r="R162"/>
      <c r="S162"/>
      <c r="T162"/>
      <c r="U162"/>
      <c r="V162"/>
    </row>
    <row r="163" spans="1:22" s="14" customFormat="1" ht="15" hidden="1" customHeight="1" x14ac:dyDescent="0.3">
      <c r="A163" s="262"/>
      <c r="B163" s="263"/>
      <c r="C163" s="264"/>
      <c r="D163" s="264"/>
      <c r="E163" s="265">
        <f t="shared" si="3"/>
        <v>6429.2872932923819</v>
      </c>
      <c r="F163"/>
      <c r="G163" s="108"/>
      <c r="H163" s="114"/>
      <c r="I163" s="110"/>
      <c r="J163" s="111"/>
      <c r="K163" s="116"/>
      <c r="L163" s="113"/>
      <c r="M163" s="207"/>
      <c r="N163" s="208"/>
      <c r="O163"/>
      <c r="P163"/>
      <c r="Q163"/>
      <c r="R163"/>
      <c r="S163"/>
      <c r="T163"/>
      <c r="U163"/>
      <c r="V163"/>
    </row>
    <row r="164" spans="1:22" s="14" customFormat="1" ht="15" hidden="1" customHeight="1" x14ac:dyDescent="0.3">
      <c r="A164" s="262"/>
      <c r="B164" s="263"/>
      <c r="C164" s="264"/>
      <c r="D164" s="264"/>
      <c r="E164" s="265">
        <f t="shared" si="3"/>
        <v>6429.2872932923819</v>
      </c>
      <c r="F164"/>
      <c r="G164" s="108"/>
      <c r="H164" s="114"/>
      <c r="I164" s="110"/>
      <c r="J164" s="111"/>
      <c r="K164" s="116"/>
      <c r="L164" s="113"/>
      <c r="M164" s="207"/>
      <c r="N164" s="208"/>
      <c r="O164"/>
      <c r="P164"/>
      <c r="Q164"/>
      <c r="R164"/>
      <c r="S164"/>
      <c r="T164"/>
      <c r="U164"/>
      <c r="V164"/>
    </row>
    <row r="165" spans="1:22" s="14" customFormat="1" ht="15" hidden="1" customHeight="1" x14ac:dyDescent="0.3">
      <c r="A165" s="262"/>
      <c r="B165" s="263"/>
      <c r="C165" s="264"/>
      <c r="D165" s="264"/>
      <c r="E165" s="265">
        <f t="shared" si="3"/>
        <v>6429.2872932923819</v>
      </c>
      <c r="F165"/>
      <c r="G165" s="108"/>
      <c r="H165" s="114"/>
      <c r="I165" s="110"/>
      <c r="J165" s="111"/>
      <c r="K165" s="116"/>
      <c r="L165" s="113"/>
      <c r="M165" s="207"/>
      <c r="N165" s="208"/>
      <c r="O165"/>
      <c r="P165"/>
      <c r="Q165"/>
      <c r="R165"/>
      <c r="S165"/>
      <c r="T165"/>
      <c r="U165"/>
      <c r="V165"/>
    </row>
    <row r="166" spans="1:22" s="14" customFormat="1" ht="15" hidden="1" customHeight="1" x14ac:dyDescent="0.3">
      <c r="A166" s="262"/>
      <c r="B166" s="263"/>
      <c r="C166" s="264"/>
      <c r="D166" s="264"/>
      <c r="E166" s="265">
        <f t="shared" si="3"/>
        <v>6429.2872932923819</v>
      </c>
      <c r="F166"/>
      <c r="G166" s="108"/>
      <c r="H166" s="114"/>
      <c r="I166" s="110"/>
      <c r="J166" s="111"/>
      <c r="K166" s="116"/>
      <c r="L166" s="113"/>
      <c r="M166" s="207"/>
      <c r="N166" s="208"/>
      <c r="O166"/>
      <c r="P166"/>
      <c r="Q166"/>
      <c r="R166"/>
      <c r="S166"/>
      <c r="T166"/>
      <c r="U166"/>
      <c r="V166"/>
    </row>
    <row r="167" spans="1:22" s="14" customFormat="1" ht="15" hidden="1" customHeight="1" x14ac:dyDescent="0.3">
      <c r="A167" s="262"/>
      <c r="B167" s="263"/>
      <c r="C167" s="264"/>
      <c r="D167" s="264"/>
      <c r="E167" s="265">
        <f t="shared" si="3"/>
        <v>6429.2872932923819</v>
      </c>
      <c r="F167"/>
      <c r="G167" s="108"/>
      <c r="H167" s="114"/>
      <c r="I167" s="110"/>
      <c r="J167" s="111"/>
      <c r="K167" s="116"/>
      <c r="L167" s="113"/>
      <c r="M167" s="207"/>
      <c r="N167" s="208"/>
      <c r="O167"/>
      <c r="P167"/>
      <c r="Q167"/>
      <c r="R167"/>
      <c r="S167"/>
      <c r="T167"/>
      <c r="U167"/>
      <c r="V167"/>
    </row>
    <row r="168" spans="1:22" s="14" customFormat="1" ht="15" hidden="1" customHeight="1" x14ac:dyDescent="0.3">
      <c r="A168" s="262"/>
      <c r="B168" s="263"/>
      <c r="C168" s="264"/>
      <c r="D168" s="264"/>
      <c r="E168" s="265">
        <f t="shared" si="3"/>
        <v>6429.2872932923819</v>
      </c>
      <c r="F168"/>
      <c r="G168" s="108"/>
      <c r="H168" s="114"/>
      <c r="I168" s="110"/>
      <c r="J168" s="111"/>
      <c r="K168" s="116"/>
      <c r="L168" s="113"/>
      <c r="M168" s="207"/>
      <c r="N168" s="208"/>
      <c r="O168"/>
      <c r="P168"/>
      <c r="Q168"/>
      <c r="R168"/>
      <c r="S168"/>
      <c r="T168"/>
      <c r="U168"/>
      <c r="V168"/>
    </row>
    <row r="169" spans="1:22" s="14" customFormat="1" ht="15" hidden="1" customHeight="1" x14ac:dyDescent="0.3">
      <c r="A169" s="262"/>
      <c r="B169" s="263"/>
      <c r="C169" s="264"/>
      <c r="D169" s="264"/>
      <c r="E169" s="265">
        <f t="shared" si="3"/>
        <v>6429.2872932923819</v>
      </c>
      <c r="F169"/>
      <c r="G169" s="108"/>
      <c r="H169" s="114"/>
      <c r="I169" s="110"/>
      <c r="J169" s="111"/>
      <c r="K169" s="116"/>
      <c r="L169" s="113"/>
      <c r="M169" s="207"/>
      <c r="N169" s="208"/>
      <c r="O169"/>
      <c r="P169"/>
      <c r="Q169"/>
      <c r="R169"/>
      <c r="S169"/>
      <c r="T169"/>
      <c r="U169"/>
      <c r="V169"/>
    </row>
    <row r="170" spans="1:22" s="14" customFormat="1" ht="15" hidden="1" customHeight="1" x14ac:dyDescent="0.3">
      <c r="A170" s="262"/>
      <c r="B170" s="263"/>
      <c r="C170" s="264"/>
      <c r="D170" s="264"/>
      <c r="E170" s="265">
        <f t="shared" si="3"/>
        <v>6429.2872932923819</v>
      </c>
      <c r="F170"/>
      <c r="G170" s="108"/>
      <c r="H170" s="114"/>
      <c r="I170" s="110"/>
      <c r="J170" s="111"/>
      <c r="K170" s="116"/>
      <c r="L170" s="113"/>
      <c r="M170" s="207"/>
      <c r="N170" s="208"/>
      <c r="O170"/>
      <c r="P170"/>
      <c r="Q170"/>
      <c r="R170"/>
      <c r="S170"/>
      <c r="T170"/>
      <c r="U170"/>
      <c r="V170"/>
    </row>
    <row r="171" spans="1:22" s="14" customFormat="1" ht="15" hidden="1" customHeight="1" x14ac:dyDescent="0.3">
      <c r="A171" s="262"/>
      <c r="B171" s="263"/>
      <c r="C171" s="264"/>
      <c r="D171" s="264"/>
      <c r="E171" s="265">
        <f t="shared" si="3"/>
        <v>6429.2872932923819</v>
      </c>
      <c r="F171"/>
      <c r="G171" s="108"/>
      <c r="H171" s="114"/>
      <c r="I171" s="110"/>
      <c r="J171" s="111"/>
      <c r="K171" s="116"/>
      <c r="L171" s="113"/>
      <c r="M171" s="207"/>
      <c r="N171" s="208"/>
      <c r="O171"/>
      <c r="P171"/>
      <c r="Q171"/>
      <c r="R171"/>
      <c r="S171"/>
      <c r="T171"/>
      <c r="U171"/>
      <c r="V171"/>
    </row>
    <row r="172" spans="1:22" s="14" customFormat="1" ht="15" hidden="1" customHeight="1" x14ac:dyDescent="0.3">
      <c r="A172" s="262"/>
      <c r="B172" s="263"/>
      <c r="C172" s="264"/>
      <c r="D172" s="264"/>
      <c r="E172" s="265">
        <f t="shared" si="3"/>
        <v>6429.2872932923819</v>
      </c>
      <c r="F172"/>
      <c r="G172" s="108"/>
      <c r="H172" s="114"/>
      <c r="I172" s="110"/>
      <c r="J172" s="111"/>
      <c r="K172" s="116"/>
      <c r="L172" s="113"/>
      <c r="M172" s="207"/>
      <c r="N172" s="208"/>
      <c r="O172"/>
      <c r="P172"/>
      <c r="Q172"/>
      <c r="R172"/>
      <c r="S172"/>
      <c r="T172"/>
      <c r="U172"/>
      <c r="V172"/>
    </row>
    <row r="173" spans="1:22" s="14" customFormat="1" ht="15" hidden="1" customHeight="1" x14ac:dyDescent="0.3">
      <c r="A173" s="262"/>
      <c r="B173" s="263"/>
      <c r="C173" s="264"/>
      <c r="D173" s="264"/>
      <c r="E173" s="265">
        <f t="shared" si="3"/>
        <v>6429.2872932923819</v>
      </c>
      <c r="F173"/>
      <c r="G173" s="108"/>
      <c r="H173" s="114"/>
      <c r="I173" s="110"/>
      <c r="J173" s="111"/>
      <c r="K173" s="116"/>
      <c r="L173" s="113"/>
      <c r="M173" s="207"/>
      <c r="N173" s="208"/>
      <c r="O173"/>
      <c r="P173"/>
      <c r="Q173"/>
      <c r="R173"/>
      <c r="S173"/>
      <c r="T173"/>
      <c r="U173"/>
      <c r="V173"/>
    </row>
    <row r="174" spans="1:22" s="14" customFormat="1" ht="15" hidden="1" customHeight="1" x14ac:dyDescent="0.3">
      <c r="A174" s="262"/>
      <c r="B174" s="263"/>
      <c r="C174" s="264"/>
      <c r="D174" s="264"/>
      <c r="E174" s="265">
        <f t="shared" si="3"/>
        <v>6429.2872932923819</v>
      </c>
      <c r="F174"/>
      <c r="G174" s="108"/>
      <c r="H174" s="114"/>
      <c r="I174" s="110"/>
      <c r="J174" s="111"/>
      <c r="K174" s="116"/>
      <c r="L174" s="113"/>
      <c r="M174" s="207"/>
      <c r="N174" s="208"/>
      <c r="O174"/>
      <c r="P174"/>
      <c r="Q174"/>
      <c r="R174"/>
      <c r="S174"/>
      <c r="T174"/>
      <c r="U174"/>
      <c r="V174"/>
    </row>
    <row r="175" spans="1:22" s="14" customFormat="1" ht="15" hidden="1" customHeight="1" x14ac:dyDescent="0.3">
      <c r="A175" s="262"/>
      <c r="B175" s="263"/>
      <c r="C175" s="264"/>
      <c r="D175" s="264"/>
      <c r="E175" s="265">
        <f t="shared" si="3"/>
        <v>6429.2872932923819</v>
      </c>
      <c r="F175"/>
      <c r="G175" s="108"/>
      <c r="H175" s="114"/>
      <c r="I175" s="110"/>
      <c r="J175" s="111"/>
      <c r="K175" s="116"/>
      <c r="L175" s="113"/>
      <c r="M175" s="207"/>
      <c r="N175" s="208"/>
      <c r="O175"/>
      <c r="P175"/>
      <c r="Q175"/>
      <c r="R175"/>
      <c r="S175"/>
      <c r="T175"/>
      <c r="U175"/>
      <c r="V175"/>
    </row>
    <row r="176" spans="1:22" s="14" customFormat="1" ht="15" hidden="1" customHeight="1" x14ac:dyDescent="0.3">
      <c r="A176" s="262"/>
      <c r="B176" s="263"/>
      <c r="C176" s="264"/>
      <c r="D176" s="264"/>
      <c r="E176" s="265">
        <f t="shared" si="3"/>
        <v>6429.2872932923819</v>
      </c>
      <c r="F176"/>
      <c r="G176" s="108"/>
      <c r="H176" s="114"/>
      <c r="I176" s="110"/>
      <c r="J176" s="111"/>
      <c r="K176" s="116"/>
      <c r="L176" s="113"/>
      <c r="M176" s="207"/>
      <c r="N176" s="208"/>
      <c r="O176"/>
      <c r="P176"/>
      <c r="Q176"/>
      <c r="R176"/>
      <c r="S176"/>
      <c r="T176"/>
      <c r="U176"/>
      <c r="V176"/>
    </row>
    <row r="177" spans="1:22" s="14" customFormat="1" ht="15" hidden="1" customHeight="1" x14ac:dyDescent="0.3">
      <c r="A177" s="262"/>
      <c r="B177" s="263"/>
      <c r="C177" s="264"/>
      <c r="D177" s="264"/>
      <c r="E177" s="265">
        <f t="shared" si="3"/>
        <v>6429.2872932923819</v>
      </c>
      <c r="F177"/>
      <c r="G177" s="108"/>
      <c r="H177" s="114"/>
      <c r="I177" s="110"/>
      <c r="J177" s="111"/>
      <c r="K177" s="116"/>
      <c r="L177" s="113"/>
      <c r="M177" s="207"/>
      <c r="N177" s="208"/>
      <c r="O177"/>
      <c r="P177"/>
      <c r="Q177"/>
      <c r="R177"/>
      <c r="S177"/>
      <c r="T177"/>
      <c r="U177"/>
      <c r="V177"/>
    </row>
    <row r="178" spans="1:22" s="14" customFormat="1" ht="15" hidden="1" customHeight="1" x14ac:dyDescent="0.3">
      <c r="A178" s="262"/>
      <c r="B178" s="263"/>
      <c r="C178" s="264"/>
      <c r="D178" s="264"/>
      <c r="E178" s="265">
        <f t="shared" si="3"/>
        <v>6429.2872932923819</v>
      </c>
      <c r="F178"/>
      <c r="G178" s="108"/>
      <c r="H178" s="114"/>
      <c r="I178" s="110"/>
      <c r="J178" s="111"/>
      <c r="K178" s="116"/>
      <c r="L178" s="113"/>
      <c r="M178" s="207"/>
      <c r="N178" s="208"/>
      <c r="O178"/>
      <c r="P178"/>
      <c r="Q178"/>
      <c r="R178"/>
      <c r="S178"/>
      <c r="T178"/>
      <c r="U178"/>
      <c r="V178"/>
    </row>
    <row r="179" spans="1:22" s="14" customFormat="1" ht="15" hidden="1" customHeight="1" x14ac:dyDescent="0.3">
      <c r="A179" s="262"/>
      <c r="B179" s="263"/>
      <c r="C179" s="264"/>
      <c r="D179" s="264"/>
      <c r="E179" s="265">
        <f t="shared" si="3"/>
        <v>6429.2872932923819</v>
      </c>
      <c r="F179"/>
      <c r="G179" s="108"/>
      <c r="H179" s="114"/>
      <c r="I179" s="110"/>
      <c r="J179" s="111"/>
      <c r="K179" s="116"/>
      <c r="L179" s="113"/>
      <c r="M179" s="207"/>
      <c r="N179" s="208"/>
      <c r="O179"/>
      <c r="P179"/>
      <c r="Q179"/>
      <c r="R179"/>
      <c r="S179"/>
      <c r="T179"/>
      <c r="U179"/>
      <c r="V179"/>
    </row>
    <row r="180" spans="1:22" s="14" customFormat="1" ht="15" hidden="1" customHeight="1" x14ac:dyDescent="0.3">
      <c r="A180" s="262"/>
      <c r="B180" s="263"/>
      <c r="C180" s="264"/>
      <c r="D180" s="264"/>
      <c r="E180" s="265">
        <f t="shared" si="3"/>
        <v>6429.2872932923819</v>
      </c>
      <c r="F180"/>
      <c r="G180" s="108"/>
      <c r="H180" s="114"/>
      <c r="I180" s="110"/>
      <c r="J180" s="111"/>
      <c r="K180" s="116"/>
      <c r="L180" s="113"/>
      <c r="M180" s="207"/>
      <c r="N180" s="208"/>
      <c r="O180"/>
      <c r="P180"/>
      <c r="Q180"/>
      <c r="R180"/>
      <c r="S180"/>
      <c r="T180"/>
      <c r="U180"/>
      <c r="V180"/>
    </row>
    <row r="181" spans="1:22" s="14" customFormat="1" ht="15" hidden="1" customHeight="1" x14ac:dyDescent="0.3">
      <c r="A181" s="262"/>
      <c r="B181" s="263"/>
      <c r="C181" s="264"/>
      <c r="D181" s="264"/>
      <c r="E181" s="265">
        <f t="shared" si="3"/>
        <v>6429.2872932923819</v>
      </c>
      <c r="F181"/>
      <c r="G181" s="108"/>
      <c r="H181" s="114"/>
      <c r="I181" s="110"/>
      <c r="J181" s="111"/>
      <c r="K181" s="116"/>
      <c r="L181" s="113"/>
      <c r="M181" s="207"/>
      <c r="N181" s="208"/>
      <c r="O181"/>
      <c r="P181"/>
      <c r="Q181"/>
      <c r="R181"/>
      <c r="S181"/>
      <c r="T181"/>
      <c r="U181"/>
      <c r="V181"/>
    </row>
    <row r="182" spans="1:22" s="14" customFormat="1" ht="15" hidden="1" customHeight="1" x14ac:dyDescent="0.3">
      <c r="A182" s="262"/>
      <c r="B182" s="263"/>
      <c r="C182" s="264"/>
      <c r="D182" s="264"/>
      <c r="E182" s="265">
        <f t="shared" si="3"/>
        <v>6429.2872932923819</v>
      </c>
      <c r="F182"/>
      <c r="G182" s="108"/>
      <c r="H182" s="114"/>
      <c r="I182" s="110"/>
      <c r="J182" s="111"/>
      <c r="K182" s="116"/>
      <c r="L182" s="113"/>
      <c r="M182" s="207"/>
      <c r="N182" s="208"/>
      <c r="O182"/>
      <c r="P182"/>
      <c r="Q182"/>
      <c r="R182"/>
      <c r="S182"/>
      <c r="T182"/>
      <c r="U182"/>
      <c r="V182"/>
    </row>
    <row r="183" spans="1:22" s="14" customFormat="1" ht="15" hidden="1" customHeight="1" x14ac:dyDescent="0.3">
      <c r="A183" s="262"/>
      <c r="B183" s="263"/>
      <c r="C183" s="264"/>
      <c r="D183" s="264"/>
      <c r="E183" s="265">
        <f t="shared" si="3"/>
        <v>6429.2872932923819</v>
      </c>
      <c r="F183"/>
      <c r="G183" s="108"/>
      <c r="H183" s="114"/>
      <c r="I183" s="110"/>
      <c r="J183" s="111"/>
      <c r="K183" s="116"/>
      <c r="L183" s="113"/>
      <c r="M183" s="207"/>
      <c r="N183" s="208"/>
      <c r="O183"/>
      <c r="P183"/>
      <c r="Q183"/>
      <c r="R183"/>
      <c r="S183"/>
      <c r="T183"/>
      <c r="U183"/>
      <c r="V183"/>
    </row>
    <row r="184" spans="1:22" s="14" customFormat="1" ht="15" hidden="1" customHeight="1" x14ac:dyDescent="0.3">
      <c r="A184" s="262"/>
      <c r="B184" s="263"/>
      <c r="C184" s="264"/>
      <c r="D184" s="264"/>
      <c r="E184" s="265">
        <f t="shared" si="3"/>
        <v>6429.2872932923819</v>
      </c>
      <c r="F184"/>
      <c r="G184" s="108"/>
      <c r="H184" s="114"/>
      <c r="I184" s="110"/>
      <c r="J184" s="111"/>
      <c r="K184" s="116"/>
      <c r="L184" s="113"/>
      <c r="M184" s="207"/>
      <c r="N184" s="208"/>
      <c r="O184"/>
      <c r="P184"/>
      <c r="Q184"/>
      <c r="R184"/>
      <c r="S184"/>
      <c r="T184"/>
      <c r="U184"/>
      <c r="V184"/>
    </row>
    <row r="185" spans="1:22" s="14" customFormat="1" ht="15" hidden="1" customHeight="1" x14ac:dyDescent="0.3">
      <c r="A185" s="262"/>
      <c r="B185" s="263"/>
      <c r="C185" s="264"/>
      <c r="D185" s="264"/>
      <c r="E185" s="265">
        <f t="shared" si="3"/>
        <v>6429.2872932923819</v>
      </c>
      <c r="F185"/>
      <c r="G185" s="108"/>
      <c r="H185" s="114"/>
      <c r="I185" s="110"/>
      <c r="J185" s="111"/>
      <c r="K185" s="116"/>
      <c r="L185" s="113"/>
      <c r="M185" s="207"/>
      <c r="N185" s="208"/>
      <c r="O185"/>
      <c r="P185"/>
      <c r="Q185"/>
      <c r="R185"/>
      <c r="S185"/>
      <c r="T185"/>
      <c r="U185"/>
      <c r="V185"/>
    </row>
    <row r="186" spans="1:22" s="14" customFormat="1" ht="15" hidden="1" customHeight="1" x14ac:dyDescent="0.3">
      <c r="A186" s="262"/>
      <c r="B186" s="263"/>
      <c r="C186" s="264"/>
      <c r="D186" s="264"/>
      <c r="E186" s="265">
        <f t="shared" si="3"/>
        <v>6429.2872932923819</v>
      </c>
      <c r="F186"/>
      <c r="G186" s="108"/>
      <c r="H186" s="114"/>
      <c r="I186" s="110"/>
      <c r="J186" s="111"/>
      <c r="K186" s="116"/>
      <c r="L186" s="113"/>
      <c r="M186" s="207"/>
      <c r="N186" s="208"/>
      <c r="O186"/>
      <c r="P186"/>
      <c r="Q186"/>
      <c r="R186"/>
      <c r="S186"/>
      <c r="T186"/>
      <c r="U186"/>
      <c r="V186"/>
    </row>
    <row r="187" spans="1:22" s="14" customFormat="1" ht="15" hidden="1" customHeight="1" x14ac:dyDescent="0.3">
      <c r="A187" s="262"/>
      <c r="B187" s="263"/>
      <c r="C187" s="264"/>
      <c r="D187" s="264"/>
      <c r="E187" s="265">
        <f t="shared" si="3"/>
        <v>6429.2872932923819</v>
      </c>
      <c r="F187"/>
      <c r="G187" s="108"/>
      <c r="H187" s="114"/>
      <c r="I187" s="110"/>
      <c r="J187" s="111"/>
      <c r="K187" s="116"/>
      <c r="L187" s="113"/>
      <c r="M187" s="207"/>
      <c r="N187" s="208"/>
      <c r="O187"/>
      <c r="P187"/>
      <c r="Q187"/>
      <c r="R187"/>
      <c r="S187"/>
      <c r="T187"/>
      <c r="U187"/>
      <c r="V187"/>
    </row>
    <row r="188" spans="1:22" s="14" customFormat="1" ht="15" hidden="1" customHeight="1" x14ac:dyDescent="0.3">
      <c r="A188" s="262"/>
      <c r="B188" s="263"/>
      <c r="C188" s="264"/>
      <c r="D188" s="264"/>
      <c r="E188" s="265">
        <f t="shared" si="3"/>
        <v>6429.2872932923819</v>
      </c>
      <c r="F188"/>
      <c r="G188" s="108"/>
      <c r="H188" s="114"/>
      <c r="I188" s="110"/>
      <c r="J188" s="111"/>
      <c r="K188" s="116"/>
      <c r="L188" s="113"/>
      <c r="M188" s="207"/>
      <c r="N188" s="208"/>
      <c r="O188"/>
      <c r="P188"/>
      <c r="Q188"/>
      <c r="R188"/>
      <c r="S188"/>
      <c r="T188"/>
      <c r="U188"/>
      <c r="V188"/>
    </row>
    <row r="189" spans="1:22" s="14" customFormat="1" ht="15" hidden="1" customHeight="1" x14ac:dyDescent="0.3">
      <c r="A189" s="262"/>
      <c r="B189" s="263"/>
      <c r="C189" s="264"/>
      <c r="D189" s="264"/>
      <c r="E189" s="265">
        <f t="shared" si="3"/>
        <v>6429.2872932923819</v>
      </c>
      <c r="F189"/>
      <c r="G189" s="108"/>
      <c r="H189" s="114"/>
      <c r="I189" s="110"/>
      <c r="J189" s="111"/>
      <c r="K189" s="116"/>
      <c r="L189" s="113"/>
      <c r="M189" s="207"/>
      <c r="N189" s="208"/>
      <c r="O189"/>
      <c r="P189"/>
      <c r="Q189"/>
      <c r="R189"/>
      <c r="S189"/>
      <c r="T189"/>
      <c r="U189"/>
      <c r="V189"/>
    </row>
    <row r="190" spans="1:22" s="14" customFormat="1" ht="15" hidden="1" customHeight="1" x14ac:dyDescent="0.3">
      <c r="A190" s="262"/>
      <c r="B190" s="263"/>
      <c r="C190" s="264"/>
      <c r="D190" s="264"/>
      <c r="E190" s="265">
        <f t="shared" si="3"/>
        <v>6429.2872932923819</v>
      </c>
      <c r="F190"/>
      <c r="G190" s="108"/>
      <c r="H190" s="114"/>
      <c r="I190" s="110"/>
      <c r="J190" s="111"/>
      <c r="K190" s="116"/>
      <c r="L190" s="113"/>
      <c r="M190" s="207"/>
      <c r="N190" s="208"/>
      <c r="O190"/>
      <c r="P190"/>
      <c r="Q190"/>
      <c r="R190"/>
      <c r="S190"/>
      <c r="T190"/>
      <c r="U190"/>
      <c r="V190"/>
    </row>
    <row r="191" spans="1:22" s="14" customFormat="1" ht="15" hidden="1" customHeight="1" x14ac:dyDescent="0.3">
      <c r="A191" s="262"/>
      <c r="B191" s="263"/>
      <c r="C191" s="264"/>
      <c r="D191" s="264"/>
      <c r="E191" s="265">
        <f t="shared" si="3"/>
        <v>6429.2872932923819</v>
      </c>
      <c r="F191"/>
      <c r="G191" s="108"/>
      <c r="H191" s="114"/>
      <c r="I191" s="110"/>
      <c r="J191" s="111"/>
      <c r="K191" s="116"/>
      <c r="L191" s="113"/>
      <c r="M191" s="207"/>
      <c r="N191" s="208"/>
      <c r="O191"/>
      <c r="P191"/>
      <c r="Q191"/>
      <c r="R191"/>
      <c r="S191"/>
      <c r="T191"/>
      <c r="U191"/>
      <c r="V191"/>
    </row>
    <row r="192" spans="1:22" s="14" customFormat="1" ht="15" customHeight="1" x14ac:dyDescent="0.3">
      <c r="A192" s="262"/>
      <c r="B192" s="263"/>
      <c r="C192" s="264"/>
      <c r="D192" s="264"/>
      <c r="E192" s="265">
        <f t="shared" si="3"/>
        <v>6429.2872932923819</v>
      </c>
      <c r="F192"/>
      <c r="G192" s="108"/>
      <c r="H192" s="114"/>
      <c r="I192" s="110"/>
      <c r="J192" s="111"/>
      <c r="K192" s="116"/>
      <c r="L192" s="113"/>
      <c r="M192" s="207"/>
      <c r="N192" s="208"/>
      <c r="O192"/>
      <c r="P192"/>
      <c r="Q192"/>
      <c r="R192"/>
      <c r="S192"/>
      <c r="T192"/>
      <c r="U192"/>
      <c r="V192"/>
    </row>
    <row r="193" spans="1:22" s="14" customFormat="1" ht="15" hidden="1" customHeight="1" x14ac:dyDescent="0.3">
      <c r="A193" s="262"/>
      <c r="B193" s="263"/>
      <c r="C193" s="264"/>
      <c r="D193" s="264"/>
      <c r="E193" s="107">
        <f t="shared" si="3"/>
        <v>6429.2872932923819</v>
      </c>
      <c r="F193"/>
      <c r="G193" s="108"/>
      <c r="H193" s="114"/>
      <c r="I193" s="110"/>
      <c r="J193" s="111"/>
      <c r="K193" s="116"/>
      <c r="L193" s="113"/>
      <c r="M193" s="207"/>
      <c r="N193" s="208"/>
      <c r="O193"/>
      <c r="P193"/>
      <c r="Q193"/>
      <c r="R193"/>
      <c r="S193"/>
      <c r="T193"/>
      <c r="U193"/>
      <c r="V193"/>
    </row>
    <row r="194" spans="1:22" s="14" customFormat="1" ht="15" hidden="1" customHeight="1" x14ac:dyDescent="0.3">
      <c r="A194" s="262"/>
      <c r="B194" s="263"/>
      <c r="C194" s="264"/>
      <c r="D194" s="264"/>
      <c r="E194" s="107">
        <f t="shared" si="3"/>
        <v>6429.2872932923819</v>
      </c>
      <c r="F194"/>
      <c r="G194" s="108"/>
      <c r="H194" s="114"/>
      <c r="I194" s="110"/>
      <c r="J194" s="111"/>
      <c r="K194" s="116"/>
      <c r="L194" s="113"/>
      <c r="M194" s="207"/>
      <c r="N194" s="208"/>
      <c r="O194"/>
      <c r="P194"/>
      <c r="Q194"/>
      <c r="R194"/>
      <c r="S194"/>
      <c r="T194"/>
      <c r="U194"/>
      <c r="V194"/>
    </row>
    <row r="195" spans="1:22" s="14" customFormat="1" ht="15" hidden="1" customHeight="1" x14ac:dyDescent="0.3">
      <c r="A195" s="262"/>
      <c r="B195" s="263"/>
      <c r="C195" s="264"/>
      <c r="D195" s="264"/>
      <c r="E195" s="107">
        <f t="shared" si="3"/>
        <v>6429.2872932923819</v>
      </c>
      <c r="F195"/>
      <c r="G195" s="108"/>
      <c r="H195" s="114"/>
      <c r="I195" s="110"/>
      <c r="J195" s="111"/>
      <c r="K195" s="116"/>
      <c r="L195" s="113"/>
      <c r="M195" s="207"/>
      <c r="N195" s="208"/>
      <c r="O195"/>
      <c r="P195"/>
      <c r="Q195"/>
      <c r="R195"/>
      <c r="S195"/>
      <c r="T195"/>
      <c r="U195"/>
      <c r="V195"/>
    </row>
    <row r="196" spans="1:22" s="14" customFormat="1" ht="15" hidden="1" customHeight="1" x14ac:dyDescent="0.3">
      <c r="A196" s="262"/>
      <c r="B196" s="263"/>
      <c r="C196" s="264"/>
      <c r="D196" s="264"/>
      <c r="E196" s="107">
        <f t="shared" si="3"/>
        <v>6429.2872932923819</v>
      </c>
      <c r="F196"/>
      <c r="G196" s="108"/>
      <c r="H196" s="114"/>
      <c r="I196" s="110"/>
      <c r="J196" s="111"/>
      <c r="K196" s="116"/>
      <c r="L196" s="113"/>
      <c r="M196" s="207"/>
      <c r="N196" s="208"/>
      <c r="O196"/>
      <c r="P196"/>
      <c r="Q196"/>
      <c r="R196"/>
      <c r="S196"/>
      <c r="T196"/>
      <c r="U196"/>
      <c r="V196"/>
    </row>
    <row r="197" spans="1:22" s="14" customFormat="1" ht="15" hidden="1" customHeight="1" x14ac:dyDescent="0.3">
      <c r="A197" s="262"/>
      <c r="B197" s="263"/>
      <c r="C197" s="264"/>
      <c r="D197" s="264"/>
      <c r="E197" s="107">
        <f t="shared" si="3"/>
        <v>6429.2872932923819</v>
      </c>
      <c r="F197"/>
      <c r="G197" s="108"/>
      <c r="H197" s="114"/>
      <c r="I197" s="110"/>
      <c r="J197" s="111"/>
      <c r="K197" s="116"/>
      <c r="L197" s="113"/>
      <c r="M197" s="207"/>
      <c r="N197" s="208"/>
      <c r="O197"/>
      <c r="P197"/>
      <c r="Q197"/>
      <c r="R197"/>
      <c r="S197"/>
      <c r="T197"/>
      <c r="U197"/>
      <c r="V197"/>
    </row>
    <row r="198" spans="1:22" s="14" customFormat="1" ht="15" hidden="1" customHeight="1" x14ac:dyDescent="0.3">
      <c r="A198" s="262"/>
      <c r="B198" s="263"/>
      <c r="C198" s="264"/>
      <c r="D198" s="264"/>
      <c r="E198" s="107">
        <f t="shared" si="3"/>
        <v>6429.2872932923819</v>
      </c>
      <c r="F198"/>
      <c r="G198" s="108"/>
      <c r="H198" s="114"/>
      <c r="I198" s="110"/>
      <c r="J198" s="111"/>
      <c r="K198" s="116"/>
      <c r="L198" s="113"/>
      <c r="M198" s="207"/>
      <c r="N198" s="208"/>
      <c r="O198"/>
      <c r="P198"/>
      <c r="Q198"/>
      <c r="R198"/>
      <c r="S198"/>
      <c r="T198"/>
      <c r="U198"/>
      <c r="V198"/>
    </row>
    <row r="199" spans="1:22" s="14" customFormat="1" ht="15" hidden="1" customHeight="1" x14ac:dyDescent="0.3">
      <c r="A199" s="262"/>
      <c r="B199" s="263"/>
      <c r="C199" s="264"/>
      <c r="D199" s="264"/>
      <c r="E199" s="107">
        <f t="shared" si="3"/>
        <v>6429.2872932923819</v>
      </c>
      <c r="F199"/>
      <c r="G199" s="108"/>
      <c r="H199" s="114"/>
      <c r="I199" s="110"/>
      <c r="J199" s="111"/>
      <c r="K199" s="116"/>
      <c r="L199" s="113"/>
      <c r="M199" s="207"/>
      <c r="N199" s="208"/>
      <c r="O199"/>
      <c r="P199"/>
      <c r="Q199"/>
      <c r="R199"/>
      <c r="S199"/>
      <c r="T199"/>
      <c r="U199"/>
      <c r="V199"/>
    </row>
    <row r="200" spans="1:22" s="14" customFormat="1" ht="15" hidden="1" customHeight="1" x14ac:dyDescent="0.3">
      <c r="A200" s="262"/>
      <c r="B200" s="263"/>
      <c r="C200" s="264"/>
      <c r="D200" s="264"/>
      <c r="E200" s="107">
        <f t="shared" si="3"/>
        <v>6429.2872932923819</v>
      </c>
      <c r="F200"/>
      <c r="G200" s="108"/>
      <c r="H200" s="114"/>
      <c r="I200" s="110"/>
      <c r="J200" s="111"/>
      <c r="K200" s="116"/>
      <c r="L200" s="113"/>
      <c r="M200" s="207"/>
      <c r="N200" s="208"/>
      <c r="O200"/>
      <c r="P200"/>
      <c r="Q200"/>
      <c r="R200"/>
      <c r="S200"/>
      <c r="T200"/>
      <c r="U200"/>
      <c r="V200"/>
    </row>
    <row r="201" spans="1:22" s="14" customFormat="1" ht="15" hidden="1" customHeight="1" x14ac:dyDescent="0.3">
      <c r="A201" s="262"/>
      <c r="B201" s="263"/>
      <c r="C201" s="264"/>
      <c r="D201" s="264"/>
      <c r="E201" s="107">
        <f t="shared" ref="E201:E217" si="4">E200+C201-D201</f>
        <v>6429.2872932923819</v>
      </c>
      <c r="F201"/>
      <c r="G201" s="108"/>
      <c r="H201" s="114"/>
      <c r="I201" s="110"/>
      <c r="J201" s="111"/>
      <c r="K201" s="116"/>
      <c r="L201" s="113"/>
      <c r="M201" s="207"/>
      <c r="N201" s="208"/>
      <c r="O201"/>
      <c r="P201"/>
      <c r="Q201"/>
      <c r="R201"/>
      <c r="S201"/>
      <c r="T201"/>
      <c r="U201"/>
      <c r="V201"/>
    </row>
    <row r="202" spans="1:22" s="14" customFormat="1" ht="15" hidden="1" customHeight="1" x14ac:dyDescent="0.3">
      <c r="A202" s="262"/>
      <c r="B202" s="263"/>
      <c r="C202" s="264"/>
      <c r="D202" s="264"/>
      <c r="E202" s="107">
        <f t="shared" si="4"/>
        <v>6429.2872932923819</v>
      </c>
      <c r="F202"/>
      <c r="G202" s="108"/>
      <c r="H202" s="114"/>
      <c r="I202" s="110"/>
      <c r="J202" s="111"/>
      <c r="K202" s="116"/>
      <c r="L202" s="113"/>
      <c r="M202" s="207"/>
      <c r="N202" s="208"/>
      <c r="O202"/>
      <c r="P202"/>
      <c r="Q202"/>
      <c r="R202"/>
      <c r="S202"/>
      <c r="T202"/>
      <c r="U202"/>
      <c r="V202"/>
    </row>
    <row r="203" spans="1:22" s="14" customFormat="1" ht="15" hidden="1" customHeight="1" x14ac:dyDescent="0.3">
      <c r="A203" s="262"/>
      <c r="B203" s="263"/>
      <c r="C203" s="264"/>
      <c r="D203" s="264"/>
      <c r="E203" s="107">
        <f t="shared" si="4"/>
        <v>6429.2872932923819</v>
      </c>
      <c r="F203"/>
      <c r="G203" s="108"/>
      <c r="H203" s="114"/>
      <c r="I203" s="110"/>
      <c r="J203" s="111"/>
      <c r="K203" s="116"/>
      <c r="L203" s="113"/>
      <c r="M203" s="207"/>
      <c r="N203" s="208"/>
      <c r="O203"/>
      <c r="P203"/>
      <c r="Q203"/>
      <c r="R203"/>
      <c r="S203"/>
      <c r="T203"/>
      <c r="U203"/>
      <c r="V203"/>
    </row>
    <row r="204" spans="1:22" s="14" customFormat="1" ht="15" hidden="1" customHeight="1" x14ac:dyDescent="0.3">
      <c r="A204" s="262"/>
      <c r="B204" s="263"/>
      <c r="C204" s="264"/>
      <c r="D204" s="264"/>
      <c r="E204" s="107">
        <f t="shared" si="4"/>
        <v>6429.2872932923819</v>
      </c>
      <c r="F204"/>
      <c r="G204" s="108"/>
      <c r="H204" s="114"/>
      <c r="I204" s="110"/>
      <c r="J204" s="111"/>
      <c r="K204" s="116"/>
      <c r="L204" s="113"/>
      <c r="M204" s="207"/>
      <c r="N204" s="208"/>
      <c r="O204"/>
      <c r="P204"/>
      <c r="Q204"/>
      <c r="R204"/>
      <c r="S204"/>
      <c r="T204"/>
      <c r="U204"/>
      <c r="V204"/>
    </row>
    <row r="205" spans="1:22" s="14" customFormat="1" ht="15" hidden="1" customHeight="1" x14ac:dyDescent="0.3">
      <c r="A205" s="262"/>
      <c r="B205" s="263"/>
      <c r="C205" s="264"/>
      <c r="D205" s="264"/>
      <c r="E205" s="107">
        <f t="shared" si="4"/>
        <v>6429.2872932923819</v>
      </c>
      <c r="F205"/>
      <c r="G205" s="108"/>
      <c r="H205" s="114"/>
      <c r="I205" s="110"/>
      <c r="J205" s="111"/>
      <c r="K205" s="116"/>
      <c r="L205" s="113"/>
      <c r="M205" s="207"/>
      <c r="N205" s="208"/>
      <c r="O205"/>
      <c r="P205"/>
      <c r="Q205"/>
      <c r="R205"/>
      <c r="S205"/>
      <c r="T205"/>
      <c r="U205"/>
      <c r="V205"/>
    </row>
    <row r="206" spans="1:22" s="14" customFormat="1" ht="15" hidden="1" customHeight="1" x14ac:dyDescent="0.3">
      <c r="A206" s="262"/>
      <c r="B206" s="263"/>
      <c r="C206" s="264"/>
      <c r="D206" s="264"/>
      <c r="E206" s="107">
        <f t="shared" si="4"/>
        <v>6429.2872932923819</v>
      </c>
      <c r="F206"/>
      <c r="G206" s="108"/>
      <c r="H206" s="114"/>
      <c r="I206" s="110"/>
      <c r="J206" s="111"/>
      <c r="K206" s="116"/>
      <c r="L206" s="113"/>
      <c r="M206" s="207"/>
      <c r="N206" s="208"/>
      <c r="O206"/>
      <c r="P206"/>
      <c r="Q206"/>
      <c r="R206"/>
      <c r="S206"/>
      <c r="T206"/>
      <c r="U206"/>
      <c r="V206"/>
    </row>
    <row r="207" spans="1:22" s="14" customFormat="1" ht="15" hidden="1" customHeight="1" x14ac:dyDescent="0.3">
      <c r="A207" s="262"/>
      <c r="B207" s="263"/>
      <c r="C207" s="264"/>
      <c r="D207" s="264"/>
      <c r="E207" s="107">
        <f t="shared" si="4"/>
        <v>6429.2872932923819</v>
      </c>
      <c r="F207"/>
      <c r="G207" s="108"/>
      <c r="H207" s="114"/>
      <c r="I207" s="110"/>
      <c r="J207" s="111"/>
      <c r="K207" s="116"/>
      <c r="L207" s="113"/>
      <c r="M207" s="207"/>
      <c r="N207" s="208"/>
      <c r="O207"/>
      <c r="P207"/>
      <c r="Q207"/>
      <c r="R207"/>
      <c r="S207"/>
      <c r="T207"/>
      <c r="U207"/>
      <c r="V207"/>
    </row>
    <row r="208" spans="1:22" s="14" customFormat="1" ht="15" hidden="1" customHeight="1" x14ac:dyDescent="0.3">
      <c r="A208" s="262"/>
      <c r="B208" s="263"/>
      <c r="C208" s="264"/>
      <c r="D208" s="264"/>
      <c r="E208" s="107">
        <f t="shared" si="4"/>
        <v>6429.2872932923819</v>
      </c>
      <c r="F208"/>
      <c r="G208" s="108"/>
      <c r="H208" s="114"/>
      <c r="I208" s="110"/>
      <c r="J208" s="111"/>
      <c r="K208" s="116"/>
      <c r="L208" s="113"/>
      <c r="M208" s="207"/>
      <c r="N208" s="208"/>
      <c r="O208"/>
      <c r="P208"/>
      <c r="Q208"/>
      <c r="R208"/>
      <c r="S208"/>
      <c r="T208"/>
      <c r="U208"/>
      <c r="V208"/>
    </row>
    <row r="209" spans="1:22" s="14" customFormat="1" ht="15" hidden="1" customHeight="1" x14ac:dyDescent="0.3">
      <c r="A209" s="262"/>
      <c r="B209" s="263"/>
      <c r="C209" s="264"/>
      <c r="D209" s="264"/>
      <c r="E209" s="107">
        <f t="shared" si="4"/>
        <v>6429.2872932923819</v>
      </c>
      <c r="F209"/>
      <c r="G209" s="108"/>
      <c r="H209" s="114"/>
      <c r="I209" s="110"/>
      <c r="J209" s="111"/>
      <c r="K209" s="116"/>
      <c r="L209" s="113"/>
      <c r="M209" s="207"/>
      <c r="N209" s="208"/>
      <c r="O209"/>
      <c r="P209"/>
      <c r="Q209"/>
      <c r="R209"/>
      <c r="S209"/>
      <c r="T209"/>
      <c r="U209"/>
      <c r="V209"/>
    </row>
    <row r="210" spans="1:22" s="14" customFormat="1" ht="15" hidden="1" customHeight="1" x14ac:dyDescent="0.3">
      <c r="A210" s="262"/>
      <c r="B210" s="263"/>
      <c r="C210" s="264"/>
      <c r="D210" s="264"/>
      <c r="E210" s="107">
        <f t="shared" si="4"/>
        <v>6429.2872932923819</v>
      </c>
      <c r="F210"/>
      <c r="G210" s="108"/>
      <c r="H210" s="114"/>
      <c r="I210" s="110"/>
      <c r="J210" s="111"/>
      <c r="K210" s="116"/>
      <c r="L210" s="113"/>
      <c r="M210" s="207"/>
      <c r="N210" s="208"/>
      <c r="O210"/>
      <c r="P210"/>
      <c r="Q210"/>
      <c r="R210"/>
      <c r="S210"/>
      <c r="T210"/>
      <c r="U210"/>
      <c r="V210"/>
    </row>
    <row r="211" spans="1:22" s="14" customFormat="1" ht="15" hidden="1" customHeight="1" x14ac:dyDescent="0.3">
      <c r="A211" s="262"/>
      <c r="B211" s="263"/>
      <c r="C211" s="264"/>
      <c r="D211" s="264"/>
      <c r="E211" s="107">
        <f t="shared" si="4"/>
        <v>6429.2872932923819</v>
      </c>
      <c r="F211"/>
      <c r="G211" s="108"/>
      <c r="H211" s="114"/>
      <c r="I211" s="110"/>
      <c r="J211" s="111"/>
      <c r="K211" s="116"/>
      <c r="L211" s="113"/>
      <c r="M211" s="207"/>
      <c r="N211" s="208"/>
      <c r="O211"/>
      <c r="P211"/>
      <c r="Q211"/>
      <c r="R211"/>
      <c r="S211"/>
      <c r="T211"/>
      <c r="U211"/>
      <c r="V211"/>
    </row>
    <row r="212" spans="1:22" s="14" customFormat="1" ht="15" hidden="1" customHeight="1" x14ac:dyDescent="0.3">
      <c r="A212" s="262"/>
      <c r="B212" s="263"/>
      <c r="C212" s="264"/>
      <c r="D212" s="264"/>
      <c r="E212" s="107">
        <f t="shared" si="4"/>
        <v>6429.2872932923819</v>
      </c>
      <c r="F212"/>
      <c r="G212" s="108"/>
      <c r="H212" s="114"/>
      <c r="I212" s="110"/>
      <c r="J212" s="111"/>
      <c r="K212" s="116"/>
      <c r="L212" s="113"/>
      <c r="M212" s="207"/>
      <c r="N212" s="208"/>
      <c r="O212"/>
      <c r="P212"/>
      <c r="Q212"/>
      <c r="R212"/>
      <c r="S212"/>
      <c r="T212"/>
      <c r="U212"/>
      <c r="V212"/>
    </row>
    <row r="213" spans="1:22" s="14" customFormat="1" ht="15" hidden="1" customHeight="1" x14ac:dyDescent="0.3">
      <c r="A213" s="262"/>
      <c r="B213" s="263"/>
      <c r="C213" s="264"/>
      <c r="D213" s="264"/>
      <c r="E213" s="107">
        <f t="shared" si="4"/>
        <v>6429.2872932923819</v>
      </c>
      <c r="F213"/>
      <c r="G213" s="108"/>
      <c r="H213" s="114"/>
      <c r="I213" s="110"/>
      <c r="J213" s="111"/>
      <c r="K213" s="116"/>
      <c r="L213" s="113"/>
      <c r="M213" s="207"/>
      <c r="N213" s="208"/>
      <c r="O213"/>
      <c r="P213"/>
      <c r="Q213"/>
      <c r="R213"/>
      <c r="S213"/>
      <c r="T213"/>
      <c r="U213"/>
      <c r="V213"/>
    </row>
    <row r="214" spans="1:22" s="14" customFormat="1" ht="15" hidden="1" customHeight="1" x14ac:dyDescent="0.3">
      <c r="A214" s="262"/>
      <c r="B214" s="263"/>
      <c r="C214" s="264"/>
      <c r="D214" s="264"/>
      <c r="E214" s="107">
        <f t="shared" si="4"/>
        <v>6429.2872932923819</v>
      </c>
      <c r="F214"/>
      <c r="G214" s="108"/>
      <c r="H214" s="114"/>
      <c r="I214" s="110"/>
      <c r="J214" s="111"/>
      <c r="K214" s="116"/>
      <c r="L214" s="113"/>
      <c r="M214" s="207"/>
      <c r="N214" s="208"/>
      <c r="O214"/>
      <c r="P214"/>
      <c r="Q214"/>
      <c r="R214"/>
      <c r="S214"/>
      <c r="T214"/>
      <c r="U214"/>
      <c r="V214"/>
    </row>
    <row r="215" spans="1:22" s="14" customFormat="1" ht="15" hidden="1" customHeight="1" x14ac:dyDescent="0.3">
      <c r="A215" s="262"/>
      <c r="B215" s="263"/>
      <c r="C215" s="264"/>
      <c r="D215" s="264"/>
      <c r="E215" s="107">
        <f t="shared" si="4"/>
        <v>6429.2872932923819</v>
      </c>
      <c r="F215"/>
      <c r="G215" s="108"/>
      <c r="H215" s="114"/>
      <c r="I215" s="110"/>
      <c r="J215" s="111"/>
      <c r="K215" s="116"/>
      <c r="L215" s="113"/>
      <c r="M215" s="207"/>
      <c r="N215" s="208"/>
      <c r="O215"/>
      <c r="P215"/>
      <c r="Q215"/>
      <c r="R215"/>
      <c r="S215"/>
      <c r="T215"/>
      <c r="U215"/>
      <c r="V215"/>
    </row>
    <row r="216" spans="1:22" s="14" customFormat="1" ht="15" hidden="1" customHeight="1" x14ac:dyDescent="0.3">
      <c r="A216" s="262"/>
      <c r="B216" s="263"/>
      <c r="C216" s="264"/>
      <c r="D216" s="264"/>
      <c r="E216" s="107">
        <f t="shared" si="4"/>
        <v>6429.2872932923819</v>
      </c>
      <c r="F216"/>
      <c r="G216" s="108"/>
      <c r="H216" s="114"/>
      <c r="I216" s="110"/>
      <c r="J216" s="111"/>
      <c r="K216" s="116"/>
      <c r="L216" s="113"/>
      <c r="M216" s="207"/>
      <c r="N216" s="208"/>
      <c r="O216"/>
      <c r="P216"/>
      <c r="Q216"/>
      <c r="R216"/>
      <c r="S216"/>
      <c r="T216"/>
      <c r="U216"/>
      <c r="V216"/>
    </row>
    <row r="217" spans="1:22" s="14" customFormat="1" ht="15" customHeight="1" x14ac:dyDescent="0.3">
      <c r="A217" s="262"/>
      <c r="B217" s="263"/>
      <c r="C217" s="264"/>
      <c r="D217" s="264"/>
      <c r="E217" s="265">
        <f t="shared" si="4"/>
        <v>6429.2872932923819</v>
      </c>
      <c r="F217"/>
      <c r="G217" s="108"/>
      <c r="H217" s="114"/>
      <c r="I217" s="110"/>
      <c r="J217" s="111"/>
      <c r="K217" s="116"/>
      <c r="L217" s="113"/>
      <c r="M217" s="207"/>
      <c r="N217" s="208"/>
      <c r="O217"/>
      <c r="P217"/>
      <c r="Q217"/>
      <c r="R217"/>
      <c r="S217"/>
      <c r="T217"/>
      <c r="U217"/>
      <c r="V217"/>
    </row>
    <row r="218" spans="1:22" s="14" customFormat="1" ht="15" customHeight="1" x14ac:dyDescent="0.3">
      <c r="A218" s="121"/>
      <c r="B218" s="8"/>
      <c r="C218" s="122"/>
      <c r="D218" s="123"/>
      <c r="E218" s="124"/>
      <c r="F218"/>
      <c r="G218" s="108"/>
      <c r="H218" s="114"/>
      <c r="I218" s="110"/>
      <c r="J218" s="111"/>
      <c r="K218" s="116"/>
      <c r="L218" s="113"/>
      <c r="M218" s="207"/>
      <c r="N218" s="208"/>
      <c r="O218"/>
      <c r="P218"/>
      <c r="Q218"/>
      <c r="R218"/>
      <c r="S218"/>
      <c r="T218"/>
      <c r="U218"/>
      <c r="V218"/>
    </row>
    <row r="219" spans="1:22" s="14" customFormat="1" ht="15" customHeight="1" x14ac:dyDescent="0.3">
      <c r="A219" s="125"/>
      <c r="B219" s="8"/>
      <c r="C219" s="126"/>
      <c r="D219" s="123"/>
      <c r="E219" s="124"/>
      <c r="F219"/>
      <c r="G219" s="108"/>
      <c r="H219" s="114"/>
      <c r="I219" s="110"/>
      <c r="J219" s="111"/>
      <c r="K219" s="116"/>
      <c r="L219" s="113"/>
      <c r="M219" s="207"/>
      <c r="N219" s="208"/>
      <c r="O219"/>
      <c r="P219"/>
      <c r="Q219"/>
      <c r="R219"/>
      <c r="S219"/>
      <c r="T219"/>
      <c r="U219"/>
      <c r="V219"/>
    </row>
    <row r="220" spans="1:22" s="14" customFormat="1" ht="15" customHeight="1" thickBot="1" x14ac:dyDescent="0.35">
      <c r="A220" s="125"/>
      <c r="B220" s="127"/>
      <c r="C220" s="126"/>
      <c r="D220" s="126"/>
      <c r="E220" s="124"/>
      <c r="F220"/>
      <c r="G220" s="108"/>
      <c r="H220" s="114"/>
      <c r="I220" s="110"/>
      <c r="J220" s="111"/>
      <c r="K220" s="116"/>
      <c r="L220" s="113"/>
      <c r="M220" s="207"/>
      <c r="N220" s="208"/>
      <c r="O220"/>
      <c r="P220"/>
      <c r="Q220"/>
      <c r="R220"/>
      <c r="S220"/>
      <c r="T220"/>
      <c r="U220"/>
      <c r="V220"/>
    </row>
    <row r="221" spans="1:22" s="14" customFormat="1" ht="15" customHeight="1" thickBot="1" x14ac:dyDescent="0.35">
      <c r="A221" s="125"/>
      <c r="B221" s="261" t="s">
        <v>47</v>
      </c>
      <c r="C221" s="126"/>
      <c r="D221" s="126"/>
      <c r="E221" s="128">
        <f>SUM(C$2:C217)-SUM(D$2:D217)</f>
        <v>6429.2872932923492</v>
      </c>
      <c r="F221"/>
      <c r="G221" s="129">
        <f t="shared" ref="G221:N221" si="5">SUM(G2:G220)</f>
        <v>0</v>
      </c>
      <c r="H221" s="130">
        <f t="shared" si="5"/>
        <v>0</v>
      </c>
      <c r="I221" s="131">
        <f t="shared" si="5"/>
        <v>0</v>
      </c>
      <c r="J221" s="132">
        <f t="shared" si="5"/>
        <v>0</v>
      </c>
      <c r="K221" s="133">
        <f t="shared" si="5"/>
        <v>3004</v>
      </c>
      <c r="L221" s="134">
        <f t="shared" si="5"/>
        <v>0</v>
      </c>
      <c r="M221" s="210">
        <f t="shared" si="5"/>
        <v>562276.42000000016</v>
      </c>
      <c r="N221" s="211">
        <f t="shared" si="5"/>
        <v>0</v>
      </c>
      <c r="O221"/>
      <c r="P221"/>
      <c r="Q221"/>
      <c r="R221"/>
      <c r="S221"/>
      <c r="T221"/>
      <c r="U221"/>
      <c r="V221"/>
    </row>
    <row r="222" spans="1:22" s="14" customFormat="1" ht="15" customHeight="1" thickBot="1" x14ac:dyDescent="0.35">
      <c r="A222" s="125"/>
      <c r="B222" s="135"/>
      <c r="C222" s="126"/>
      <c r="D222" s="126"/>
      <c r="E222" s="124"/>
      <c r="F222"/>
      <c r="G222" s="286">
        <f>G221-H221</f>
        <v>0</v>
      </c>
      <c r="H222" s="287"/>
      <c r="I222" s="288">
        <f>I221-J221</f>
        <v>0</v>
      </c>
      <c r="J222" s="289"/>
      <c r="K222" s="290">
        <f>K221-L221</f>
        <v>3004</v>
      </c>
      <c r="L222" s="291"/>
      <c r="M222" s="292">
        <f>M221-N221</f>
        <v>562276.42000000016</v>
      </c>
      <c r="N222" s="293"/>
      <c r="O222"/>
      <c r="P222"/>
      <c r="Q222"/>
      <c r="R222"/>
      <c r="S222"/>
      <c r="T222"/>
      <c r="U222"/>
      <c r="V222"/>
    </row>
    <row r="223" spans="1:22" s="14" customFormat="1" ht="15" customHeight="1" thickBot="1" x14ac:dyDescent="0.35">
      <c r="A223" s="125"/>
      <c r="B223" s="136" t="s">
        <v>48</v>
      </c>
      <c r="C223" s="126"/>
      <c r="D223" s="126"/>
      <c r="E223" s="137">
        <f>D32</f>
        <v>33327</v>
      </c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14" customFormat="1" ht="15" customHeight="1" thickBot="1" x14ac:dyDescent="0.35">
      <c r="A224" s="118"/>
      <c r="B224" s="138"/>
      <c r="C224" s="119"/>
      <c r="D224" s="119"/>
      <c r="E224" s="139">
        <f>-H116</f>
        <v>0</v>
      </c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14" customFormat="1" ht="15" customHeight="1" thickBot="1" x14ac:dyDescent="0.35">
      <c r="A225" s="140"/>
      <c r="B225" s="141" t="s">
        <v>49</v>
      </c>
      <c r="C225" s="126"/>
      <c r="D225" s="126"/>
      <c r="E225" s="142">
        <f>SUM(E223:E224)</f>
        <v>33327</v>
      </c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14" customFormat="1" ht="15" customHeight="1" thickBot="1" x14ac:dyDescent="0.35">
      <c r="A226" s="140"/>
      <c r="B226" s="143"/>
      <c r="C226" s="7"/>
      <c r="D226" s="126"/>
      <c r="E226" s="144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14" customFormat="1" ht="15" customHeight="1" thickBot="1" x14ac:dyDescent="0.35">
      <c r="A227" s="140"/>
      <c r="B227" s="145" t="s">
        <v>50</v>
      </c>
      <c r="C227" s="126"/>
      <c r="D227" s="126"/>
      <c r="E227" s="146">
        <f>I222</f>
        <v>0</v>
      </c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14" customFormat="1" ht="15" customHeight="1" x14ac:dyDescent="0.3">
      <c r="A228" s="140"/>
      <c r="B228" s="147"/>
      <c r="C228" s="126"/>
      <c r="D228" s="126"/>
      <c r="E228" s="14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14" customFormat="1" ht="15" customHeight="1" thickBot="1" x14ac:dyDescent="0.35">
      <c r="A229" s="140"/>
      <c r="B229" s="149"/>
      <c r="C229" s="126"/>
      <c r="D229" s="126"/>
      <c r="E229" s="124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14" customFormat="1" ht="15" customHeight="1" thickBot="1" x14ac:dyDescent="0.35">
      <c r="A230" s="140"/>
      <c r="B230" s="259" t="s">
        <v>51</v>
      </c>
      <c r="C230" s="126"/>
      <c r="D230" s="126"/>
      <c r="E230" s="260">
        <f>K222</f>
        <v>3004</v>
      </c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14" customFormat="1" ht="15" customHeight="1" x14ac:dyDescent="0.3">
      <c r="A231" s="140"/>
      <c r="B231" s="143"/>
      <c r="C231" s="7"/>
      <c r="D231" s="126"/>
      <c r="E231" s="124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14" customFormat="1" ht="15" customHeight="1" thickBot="1" x14ac:dyDescent="0.35">
      <c r="A232" s="140"/>
      <c r="B232" s="143"/>
      <c r="C232" s="7"/>
      <c r="D232" s="126"/>
      <c r="E232" s="124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14" customFormat="1" ht="15" customHeight="1" thickBot="1" x14ac:dyDescent="0.35">
      <c r="A233" s="140"/>
      <c r="B233" s="245" t="s">
        <v>52</v>
      </c>
      <c r="C233" s="126"/>
      <c r="D233" s="126"/>
      <c r="E233" s="246">
        <f>M2+D7</f>
        <v>423773.06</v>
      </c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14" customFormat="1" ht="15" customHeight="1" x14ac:dyDescent="0.3">
      <c r="A234" s="241">
        <v>44774</v>
      </c>
      <c r="B234" s="242" t="s">
        <v>45</v>
      </c>
      <c r="C234" s="243"/>
      <c r="D234" s="243"/>
      <c r="E234" s="244">
        <f>M22</f>
        <v>20317.89</v>
      </c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14" customFormat="1" ht="15" customHeight="1" x14ac:dyDescent="0.3">
      <c r="A235" s="241">
        <v>44809</v>
      </c>
      <c r="B235" s="242" t="s">
        <v>45</v>
      </c>
      <c r="C235" s="243"/>
      <c r="D235" s="243"/>
      <c r="E235" s="244">
        <f>M35</f>
        <v>22995.39</v>
      </c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14" customFormat="1" ht="15" customHeight="1" x14ac:dyDescent="0.3">
      <c r="A236" s="241">
        <v>44845</v>
      </c>
      <c r="B236" s="242" t="s">
        <v>45</v>
      </c>
      <c r="C236" s="243"/>
      <c r="D236" s="243"/>
      <c r="E236" s="244">
        <f>M52</f>
        <v>28101.96</v>
      </c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14" customFormat="1" ht="15" customHeight="1" x14ac:dyDescent="0.3">
      <c r="A237" s="241">
        <v>44881</v>
      </c>
      <c r="B237" s="242" t="s">
        <v>45</v>
      </c>
      <c r="C237" s="243"/>
      <c r="D237" s="243"/>
      <c r="E237" s="244">
        <f>M77</f>
        <v>32478.93</v>
      </c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14" customFormat="1" ht="15" customHeight="1" x14ac:dyDescent="0.3">
      <c r="A238" s="241">
        <v>44917</v>
      </c>
      <c r="B238" s="242" t="s">
        <v>45</v>
      </c>
      <c r="C238" s="243"/>
      <c r="D238" s="243"/>
      <c r="E238" s="244">
        <f>M97</f>
        <v>34609.19</v>
      </c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14" customFormat="1" ht="15" customHeight="1" x14ac:dyDescent="0.3">
      <c r="A239" s="241"/>
      <c r="B239" s="242" t="s">
        <v>45</v>
      </c>
      <c r="C239" s="243"/>
      <c r="D239" s="243"/>
      <c r="E239" s="244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14" customFormat="1" ht="15" customHeight="1" x14ac:dyDescent="0.3">
      <c r="A240" s="241"/>
      <c r="B240" s="242" t="s">
        <v>45</v>
      </c>
      <c r="C240" s="243"/>
      <c r="D240" s="243"/>
      <c r="E240" s="244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14" customFormat="1" ht="15" customHeight="1" x14ac:dyDescent="0.3">
      <c r="A241" s="241"/>
      <c r="B241" s="242" t="s">
        <v>45</v>
      </c>
      <c r="C241" s="243"/>
      <c r="D241" s="243"/>
      <c r="E241" s="244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14" customFormat="1" ht="15" customHeight="1" x14ac:dyDescent="0.3">
      <c r="A242" s="241"/>
      <c r="B242" s="242" t="s">
        <v>45</v>
      </c>
      <c r="C242" s="243"/>
      <c r="D242" s="243"/>
      <c r="E242" s="244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14" customFormat="1" ht="15" customHeight="1" thickBot="1" x14ac:dyDescent="0.35">
      <c r="A243" s="241"/>
      <c r="B243" s="242" t="s">
        <v>45</v>
      </c>
      <c r="C243" s="243"/>
      <c r="D243" s="243"/>
      <c r="E243" s="244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14" customFormat="1" ht="15" customHeight="1" thickBot="1" x14ac:dyDescent="0.35">
      <c r="A244" s="140"/>
      <c r="B244" s="245" t="s">
        <v>52</v>
      </c>
      <c r="C244" s="126"/>
      <c r="D244" s="126"/>
      <c r="E244" s="246">
        <f>SUM(E233:E243)</f>
        <v>562276.42000000016</v>
      </c>
      <c r="F244" s="201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14" customFormat="1" ht="15" customHeight="1" x14ac:dyDescent="0.3">
      <c r="A245" s="140"/>
      <c r="B245" s="143"/>
      <c r="C245" s="7"/>
      <c r="D245" s="126"/>
      <c r="E245" s="124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14" customFormat="1" ht="15" customHeight="1" x14ac:dyDescent="0.3">
      <c r="A246" s="140"/>
      <c r="B246" s="143"/>
      <c r="C246" s="7"/>
      <c r="D246" s="126"/>
      <c r="E246" s="124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14" customFormat="1" ht="15" customHeight="1" x14ac:dyDescent="0.3">
      <c r="A247" s="140"/>
      <c r="B247" s="143"/>
      <c r="C247" s="7"/>
      <c r="D247" s="126"/>
      <c r="E247" s="124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14" customFormat="1" ht="15" customHeight="1" x14ac:dyDescent="0.3">
      <c r="A248" s="140"/>
      <c r="B248" s="143"/>
      <c r="C248" s="7"/>
      <c r="D248" s="126"/>
      <c r="E248" s="124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14" customFormat="1" ht="15" customHeight="1" x14ac:dyDescent="0.3">
      <c r="A249" s="125"/>
      <c r="B249" s="127"/>
      <c r="C249" s="126"/>
      <c r="D249" s="126"/>
      <c r="E249" s="124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14" customFormat="1" ht="15" customHeight="1" x14ac:dyDescent="0.3">
      <c r="A250" s="125"/>
      <c r="B250" s="127"/>
      <c r="C250" s="126"/>
      <c r="D250" s="126"/>
      <c r="E250" s="124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14" customFormat="1" ht="15" customHeight="1" x14ac:dyDescent="0.3">
      <c r="A251" s="125"/>
      <c r="B251" s="127"/>
      <c r="C251" s="126"/>
      <c r="D251" s="126"/>
      <c r="E251" s="124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14" customFormat="1" ht="15" customHeight="1" x14ac:dyDescent="0.3">
      <c r="A252" s="125"/>
      <c r="B252" s="127"/>
      <c r="C252" s="126"/>
      <c r="D252" s="126"/>
      <c r="E252" s="124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14" customFormat="1" ht="15" customHeight="1" x14ac:dyDescent="0.3">
      <c r="A253" s="125"/>
      <c r="B253" s="127"/>
      <c r="C253" s="126"/>
      <c r="D253" s="126"/>
      <c r="E253" s="124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14" customFormat="1" ht="15" customHeight="1" x14ac:dyDescent="0.3">
      <c r="A254" s="125"/>
      <c r="B254" s="127"/>
      <c r="C254" s="126"/>
      <c r="D254" s="126"/>
      <c r="E254" s="12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14" customFormat="1" ht="15" customHeight="1" x14ac:dyDescent="0.3">
      <c r="A255" s="125"/>
      <c r="B255" s="127"/>
      <c r="C255" s="126"/>
      <c r="D255" s="126"/>
      <c r="E255" s="124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14" customFormat="1" ht="15" customHeight="1" x14ac:dyDescent="0.3">
      <c r="A256" s="125"/>
      <c r="B256" s="127"/>
      <c r="C256" s="126"/>
      <c r="D256" s="126"/>
      <c r="E256" s="124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14" customFormat="1" ht="15" customHeight="1" x14ac:dyDescent="0.3">
      <c r="A257" s="125"/>
      <c r="B257" s="127"/>
      <c r="C257" s="126"/>
      <c r="D257" s="126"/>
      <c r="E257" s="124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14" customFormat="1" ht="15" customHeight="1" x14ac:dyDescent="0.3">
      <c r="A258" s="125"/>
      <c r="B258" s="127"/>
      <c r="C258" s="126"/>
      <c r="D258" s="126"/>
      <c r="E258" s="124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14" customFormat="1" ht="15" customHeight="1" x14ac:dyDescent="0.3">
      <c r="A259" s="125"/>
      <c r="B259" s="127"/>
      <c r="C259" s="126"/>
      <c r="D259" s="126"/>
      <c r="E259" s="124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14" customFormat="1" ht="15" customHeight="1" x14ac:dyDescent="0.3">
      <c r="A260" s="125"/>
      <c r="B260" s="127"/>
      <c r="C260" s="126"/>
      <c r="D260" s="126"/>
      <c r="E260" s="124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14" customFormat="1" ht="15" customHeight="1" x14ac:dyDescent="0.3">
      <c r="A261" s="125"/>
      <c r="B261" s="127"/>
      <c r="C261" s="126"/>
      <c r="D261" s="126"/>
      <c r="E261" s="124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14" customFormat="1" ht="15" customHeight="1" x14ac:dyDescent="0.3">
      <c r="A262" s="125"/>
      <c r="B262" s="127"/>
      <c r="C262" s="126"/>
      <c r="D262" s="126"/>
      <c r="E262" s="124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14" customFormat="1" ht="15" customHeight="1" x14ac:dyDescent="0.3">
      <c r="A263" s="125"/>
      <c r="B263" s="127"/>
      <c r="C263" s="126"/>
      <c r="D263" s="126"/>
      <c r="E263" s="124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14" customFormat="1" ht="15" customHeight="1" x14ac:dyDescent="0.3">
      <c r="A264" s="125"/>
      <c r="B264" s="127"/>
      <c r="C264" s="126"/>
      <c r="D264" s="126"/>
      <c r="E264" s="12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14" customFormat="1" ht="15" customHeight="1" x14ac:dyDescent="0.3">
      <c r="A265" s="125"/>
      <c r="B265" s="127"/>
      <c r="C265" s="126"/>
      <c r="D265" s="126"/>
      <c r="E265" s="124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14" customFormat="1" ht="15" customHeight="1" x14ac:dyDescent="0.3">
      <c r="A266" s="125"/>
      <c r="B266" s="127"/>
      <c r="C266" s="126"/>
      <c r="D266" s="126"/>
      <c r="E266" s="124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14" customFormat="1" ht="15" customHeight="1" x14ac:dyDescent="0.3">
      <c r="A267" s="125"/>
      <c r="B267" s="127"/>
      <c r="C267" s="126"/>
      <c r="D267" s="126"/>
      <c r="E267" s="124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14" customFormat="1" ht="15" customHeight="1" x14ac:dyDescent="0.3">
      <c r="A268" s="125"/>
      <c r="B268" s="127"/>
      <c r="C268" s="126"/>
      <c r="D268" s="126"/>
      <c r="E268" s="124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14" customFormat="1" ht="15" customHeight="1" x14ac:dyDescent="0.3">
      <c r="A269" s="125"/>
      <c r="B269" s="127"/>
      <c r="C269" s="126"/>
      <c r="D269" s="126"/>
      <c r="E269" s="124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14" customFormat="1" ht="15" customHeight="1" x14ac:dyDescent="0.3">
      <c r="A270" s="125"/>
      <c r="B270" s="127"/>
      <c r="C270" s="126"/>
      <c r="D270" s="126"/>
      <c r="E270" s="124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14" customFormat="1" ht="15" customHeight="1" x14ac:dyDescent="0.3">
      <c r="A271" s="125"/>
      <c r="B271" s="127"/>
      <c r="C271" s="126"/>
      <c r="D271" s="126"/>
      <c r="E271" s="124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14" customFormat="1" ht="15" customHeight="1" x14ac:dyDescent="0.3">
      <c r="A272" s="125"/>
      <c r="B272" s="127"/>
      <c r="C272" s="126"/>
      <c r="D272" s="126"/>
      <c r="E272" s="124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14" customFormat="1" ht="15" customHeight="1" x14ac:dyDescent="0.3">
      <c r="A273" s="125"/>
      <c r="B273" s="127"/>
      <c r="C273" s="126"/>
      <c r="D273" s="126"/>
      <c r="E273" s="124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14" customFormat="1" ht="15" customHeight="1" x14ac:dyDescent="0.3">
      <c r="A274" s="125"/>
      <c r="B274" s="127"/>
      <c r="C274" s="126"/>
      <c r="D274" s="126"/>
      <c r="E274" s="12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14" customFormat="1" ht="15" customHeight="1" x14ac:dyDescent="0.3">
      <c r="A275" s="125"/>
      <c r="B275" s="127"/>
      <c r="C275" s="126"/>
      <c r="D275" s="126"/>
      <c r="E275" s="124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14" customFormat="1" ht="15" customHeight="1" x14ac:dyDescent="0.3">
      <c r="A276" s="125"/>
      <c r="B276" s="127"/>
      <c r="C276" s="126"/>
      <c r="D276" s="126"/>
      <c r="E276" s="124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14" customFormat="1" ht="15" customHeight="1" x14ac:dyDescent="0.3">
      <c r="A277" s="125"/>
      <c r="B277" s="127"/>
      <c r="C277" s="126"/>
      <c r="D277" s="126"/>
      <c r="E277" s="124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14" customFormat="1" ht="15" customHeight="1" x14ac:dyDescent="0.3">
      <c r="A278" s="125"/>
      <c r="B278" s="127"/>
      <c r="C278" s="126"/>
      <c r="D278" s="126"/>
      <c r="E278" s="124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14" customFormat="1" ht="15" customHeight="1" x14ac:dyDescent="0.3">
      <c r="A279" s="125"/>
      <c r="B279" s="127"/>
      <c r="C279" s="126"/>
      <c r="D279" s="126"/>
      <c r="E279" s="124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14" customFormat="1" ht="15" customHeight="1" x14ac:dyDescent="0.3">
      <c r="A280" s="125"/>
      <c r="B280" s="127"/>
      <c r="C280" s="126"/>
      <c r="D280" s="126"/>
      <c r="E280" s="124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14" customFormat="1" ht="15" customHeight="1" x14ac:dyDescent="0.3">
      <c r="A281" s="125"/>
      <c r="B281" s="127"/>
      <c r="C281" s="126"/>
      <c r="D281" s="126"/>
      <c r="E281" s="124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14" customFormat="1" ht="15" customHeight="1" x14ac:dyDescent="0.3">
      <c r="A282" s="125"/>
      <c r="B282" s="127"/>
      <c r="C282" s="126"/>
      <c r="D282" s="126"/>
      <c r="E282" s="124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14" customFormat="1" ht="15" customHeight="1" x14ac:dyDescent="0.3">
      <c r="A283" s="125"/>
      <c r="B283" s="127"/>
      <c r="C283" s="126"/>
      <c r="D283" s="126"/>
      <c r="E283" s="124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14" customFormat="1" ht="15" customHeight="1" x14ac:dyDescent="0.3">
      <c r="A284" s="125"/>
      <c r="B284" s="127"/>
      <c r="C284" s="126"/>
      <c r="D284" s="126"/>
      <c r="E284" s="12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14" customFormat="1" ht="15" customHeight="1" x14ac:dyDescent="0.3">
      <c r="A285" s="125"/>
      <c r="B285" s="127"/>
      <c r="C285" s="126"/>
      <c r="D285" s="126"/>
      <c r="E285" s="124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14" customFormat="1" ht="15" customHeight="1" x14ac:dyDescent="0.3">
      <c r="A286" s="125"/>
      <c r="B286" s="127"/>
      <c r="C286" s="126"/>
      <c r="D286" s="126"/>
      <c r="E286" s="124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14" customFormat="1" ht="15" customHeight="1" x14ac:dyDescent="0.3">
      <c r="A287" s="125"/>
      <c r="B287" s="127"/>
      <c r="C287" s="126"/>
      <c r="D287" s="126"/>
      <c r="E287" s="124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14" customFormat="1" ht="15" customHeight="1" x14ac:dyDescent="0.3">
      <c r="A288" s="125"/>
      <c r="B288" s="127"/>
      <c r="C288" s="126"/>
      <c r="D288" s="126"/>
      <c r="E288" s="124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14" customFormat="1" ht="15" customHeight="1" x14ac:dyDescent="0.3">
      <c r="A289" s="125"/>
      <c r="B289" s="127"/>
      <c r="C289" s="126"/>
      <c r="D289" s="126"/>
      <c r="E289" s="124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14" customFormat="1" ht="15" customHeight="1" x14ac:dyDescent="0.3">
      <c r="A290" s="125"/>
      <c r="B290" s="127"/>
      <c r="C290" s="126"/>
      <c r="D290" s="126"/>
      <c r="E290" s="124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14" customFormat="1" ht="15" customHeight="1" x14ac:dyDescent="0.3">
      <c r="A291" s="125"/>
      <c r="B291" s="127"/>
      <c r="C291" s="126"/>
      <c r="D291" s="126"/>
      <c r="E291" s="124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14" customFormat="1" ht="15" customHeight="1" x14ac:dyDescent="0.3">
      <c r="A292" s="125"/>
      <c r="B292" s="127"/>
      <c r="C292" s="126"/>
      <c r="D292" s="126"/>
      <c r="E292" s="124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14" customFormat="1" ht="15" customHeight="1" x14ac:dyDescent="0.3">
      <c r="A293" s="125"/>
      <c r="B293" s="127"/>
      <c r="C293" s="126"/>
      <c r="D293" s="126"/>
      <c r="E293" s="124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14" customFormat="1" ht="15" customHeight="1" x14ac:dyDescent="0.3">
      <c r="A294" s="125"/>
      <c r="B294" s="127"/>
      <c r="C294" s="126"/>
      <c r="D294" s="126"/>
      <c r="E294" s="12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14" customFormat="1" ht="15" customHeight="1" x14ac:dyDescent="0.3">
      <c r="A295" s="125"/>
      <c r="B295" s="127"/>
      <c r="C295" s="126"/>
      <c r="D295" s="126"/>
      <c r="E295" s="124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14" customFormat="1" ht="15" customHeight="1" x14ac:dyDescent="0.3">
      <c r="A296" s="125"/>
      <c r="B296" s="127"/>
      <c r="C296" s="126"/>
      <c r="D296" s="126"/>
      <c r="E296" s="124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14" customFormat="1" ht="15" customHeight="1" x14ac:dyDescent="0.3">
      <c r="A297" s="125"/>
      <c r="B297" s="149"/>
      <c r="C297" s="126"/>
      <c r="D297" s="126"/>
      <c r="E297" s="124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14" customFormat="1" ht="15" customHeight="1" x14ac:dyDescent="0.3">
      <c r="A298" s="125"/>
      <c r="B298" s="127"/>
      <c r="C298" s="126"/>
      <c r="D298" s="126"/>
      <c r="E298" s="124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14" customFormat="1" ht="15" customHeight="1" x14ac:dyDescent="0.3">
      <c r="A299" s="125"/>
      <c r="B299" s="127"/>
      <c r="C299" s="126"/>
      <c r="D299" s="126"/>
      <c r="E299" s="124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14" customFormat="1" ht="15" customHeight="1" x14ac:dyDescent="0.3">
      <c r="A300" s="125"/>
      <c r="B300" s="127"/>
      <c r="C300" s="126"/>
      <c r="D300" s="126"/>
      <c r="E300" s="124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14" customFormat="1" ht="15" customHeight="1" x14ac:dyDescent="0.3">
      <c r="A301" s="125"/>
      <c r="B301" s="127"/>
      <c r="C301" s="126"/>
      <c r="D301" s="126"/>
      <c r="E301" s="124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14" customFormat="1" ht="15" customHeight="1" x14ac:dyDescent="0.3">
      <c r="A302" s="125"/>
      <c r="B302" s="127"/>
      <c r="C302" s="126"/>
      <c r="D302" s="126"/>
      <c r="E302" s="124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14" customFormat="1" ht="15" customHeight="1" x14ac:dyDescent="0.3">
      <c r="A303" s="125"/>
      <c r="B303" s="127"/>
      <c r="C303" s="126"/>
      <c r="D303" s="126"/>
      <c r="E303" s="124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14" customFormat="1" ht="15" customHeight="1" x14ac:dyDescent="0.3">
      <c r="A304" s="125"/>
      <c r="B304" s="127"/>
      <c r="C304" s="126"/>
      <c r="D304" s="126"/>
      <c r="E304" s="12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14" customFormat="1" ht="15" customHeight="1" x14ac:dyDescent="0.3">
      <c r="A305" s="125"/>
      <c r="B305" s="127"/>
      <c r="C305" s="126"/>
      <c r="D305" s="126"/>
      <c r="E305" s="124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14" customFormat="1" ht="15" customHeight="1" x14ac:dyDescent="0.3">
      <c r="A306" s="125"/>
      <c r="B306" s="127"/>
      <c r="C306" s="126"/>
      <c r="D306" s="126"/>
      <c r="E306" s="124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14" customFormat="1" ht="15" customHeight="1" x14ac:dyDescent="0.3">
      <c r="A307" s="125"/>
      <c r="B307" s="127"/>
      <c r="C307" s="126"/>
      <c r="D307" s="126"/>
      <c r="E307" s="124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14" customFormat="1" ht="15" customHeight="1" x14ac:dyDescent="0.3">
      <c r="A308" s="125"/>
      <c r="B308" s="127"/>
      <c r="C308" s="126"/>
      <c r="D308" s="126"/>
      <c r="E308" s="124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14" customFormat="1" ht="15" customHeight="1" x14ac:dyDescent="0.3">
      <c r="A309" s="125"/>
      <c r="B309" s="127"/>
      <c r="C309" s="126"/>
      <c r="D309" s="126"/>
      <c r="E309" s="124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14" customFormat="1" ht="15" customHeight="1" x14ac:dyDescent="0.3">
      <c r="A310" s="125"/>
      <c r="B310" s="127"/>
      <c r="C310" s="126"/>
      <c r="D310" s="126"/>
      <c r="E310" s="124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14" customFormat="1" ht="15" customHeight="1" x14ac:dyDescent="0.3">
      <c r="A311" s="125"/>
      <c r="B311" s="127"/>
      <c r="C311" s="126"/>
      <c r="D311" s="126"/>
      <c r="E311" s="124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14" customFormat="1" ht="15" customHeight="1" x14ac:dyDescent="0.3">
      <c r="A312" s="125"/>
      <c r="B312" s="127"/>
      <c r="C312" s="126"/>
      <c r="D312" s="126"/>
      <c r="E312" s="124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14" customFormat="1" ht="15" customHeight="1" x14ac:dyDescent="0.3">
      <c r="A313" s="125"/>
      <c r="B313" s="127"/>
      <c r="C313" s="126"/>
      <c r="D313" s="126"/>
      <c r="E313" s="124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14" customFormat="1" ht="15" customHeight="1" x14ac:dyDescent="0.3">
      <c r="A314" s="125"/>
      <c r="B314" s="127"/>
      <c r="C314" s="126"/>
      <c r="D314" s="126"/>
      <c r="E314" s="12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14" customFormat="1" ht="15" customHeight="1" x14ac:dyDescent="0.3">
      <c r="A315" s="125"/>
      <c r="B315" s="127"/>
      <c r="C315" s="126"/>
      <c r="D315" s="126"/>
      <c r="E315" s="124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14" customFormat="1" ht="15" customHeight="1" x14ac:dyDescent="0.3">
      <c r="A316" s="125"/>
      <c r="B316" s="127"/>
      <c r="C316" s="126"/>
      <c r="D316" s="126"/>
      <c r="E316" s="124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14" customFormat="1" ht="15" customHeight="1" x14ac:dyDescent="0.3">
      <c r="A317" s="125"/>
      <c r="B317" s="127"/>
      <c r="C317" s="126"/>
      <c r="D317" s="126"/>
      <c r="E317" s="124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14" customFormat="1" ht="15" customHeight="1" x14ac:dyDescent="0.3">
      <c r="A318" s="125"/>
      <c r="B318" s="127"/>
      <c r="C318" s="126"/>
      <c r="D318" s="126"/>
      <c r="E318" s="124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14" customFormat="1" ht="15" customHeight="1" x14ac:dyDescent="0.3">
      <c r="A319" s="125"/>
      <c r="B319" s="127"/>
      <c r="C319" s="126"/>
      <c r="D319" s="126"/>
      <c r="E319" s="124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14" customFormat="1" ht="15" customHeight="1" x14ac:dyDescent="0.3">
      <c r="A320" s="125"/>
      <c r="B320" s="127"/>
      <c r="C320" s="126"/>
      <c r="D320" s="126"/>
      <c r="E320" s="124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14" customFormat="1" ht="15" customHeight="1" x14ac:dyDescent="0.3">
      <c r="A321" s="125"/>
      <c r="B321" s="127"/>
      <c r="C321" s="126"/>
      <c r="D321" s="126"/>
      <c r="E321" s="124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14" customFormat="1" ht="15" customHeight="1" x14ac:dyDescent="0.3">
      <c r="A322" s="125"/>
      <c r="B322" s="127"/>
      <c r="C322" s="126"/>
      <c r="D322" s="126"/>
      <c r="E322" s="124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14" customFormat="1" ht="15" customHeight="1" x14ac:dyDescent="0.3">
      <c r="A323" s="125"/>
      <c r="B323" s="127"/>
      <c r="C323" s="126"/>
      <c r="D323" s="126"/>
      <c r="E323" s="124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14" customFormat="1" ht="15" customHeight="1" x14ac:dyDescent="0.3">
      <c r="A324" s="125"/>
      <c r="B324" s="127"/>
      <c r="C324" s="126"/>
      <c r="D324" s="126"/>
      <c r="E324" s="1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14" customFormat="1" ht="15" customHeight="1" x14ac:dyDescent="0.3">
      <c r="A325" s="125"/>
      <c r="B325" s="127"/>
      <c r="C325" s="126"/>
      <c r="D325" s="126"/>
      <c r="E325" s="124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14" customFormat="1" ht="15" customHeight="1" x14ac:dyDescent="0.3">
      <c r="A326" s="125"/>
      <c r="B326" s="127"/>
      <c r="C326" s="126"/>
      <c r="D326" s="126"/>
      <c r="E326" s="124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14" customFormat="1" ht="15" customHeight="1" x14ac:dyDescent="0.3">
      <c r="A327" s="125"/>
      <c r="B327" s="127"/>
      <c r="C327" s="126"/>
      <c r="D327" s="126"/>
      <c r="E327" s="124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14" customFormat="1" ht="15" customHeight="1" x14ac:dyDescent="0.3">
      <c r="A328" s="125"/>
      <c r="B328" s="127"/>
      <c r="C328" s="126"/>
      <c r="D328" s="126"/>
      <c r="E328" s="124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14" customFormat="1" ht="15" customHeight="1" x14ac:dyDescent="0.3">
      <c r="A329" s="125"/>
      <c r="B329" s="127"/>
      <c r="C329" s="126"/>
      <c r="D329" s="126"/>
      <c r="E329" s="124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14" customFormat="1" ht="15" customHeight="1" x14ac:dyDescent="0.3">
      <c r="A330" s="125"/>
      <c r="B330" s="127"/>
      <c r="C330" s="126"/>
      <c r="D330" s="126"/>
      <c r="E330" s="124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14" customFormat="1" ht="15" customHeight="1" x14ac:dyDescent="0.3">
      <c r="A331" s="125"/>
      <c r="B331" s="127"/>
      <c r="C331" s="126"/>
      <c r="D331" s="126"/>
      <c r="E331" s="124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14" customFormat="1" ht="15" customHeight="1" x14ac:dyDescent="0.3">
      <c r="A332" s="125"/>
      <c r="B332" s="127"/>
      <c r="C332" s="126"/>
      <c r="D332" s="126"/>
      <c r="E332" s="124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14" customFormat="1" ht="15" customHeight="1" x14ac:dyDescent="0.3">
      <c r="A333" s="125"/>
      <c r="B333" s="127"/>
      <c r="C333" s="126"/>
      <c r="D333" s="126"/>
      <c r="E333" s="124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14" customFormat="1" ht="15" customHeight="1" x14ac:dyDescent="0.3">
      <c r="A334" s="125"/>
      <c r="B334" s="127"/>
      <c r="C334" s="126"/>
      <c r="D334" s="126"/>
      <c r="E334" s="12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14" customFormat="1" ht="15" customHeight="1" x14ac:dyDescent="0.3">
      <c r="A335" s="125"/>
      <c r="B335" s="149"/>
      <c r="C335" s="126"/>
      <c r="D335" s="126"/>
      <c r="E335" s="124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14" customFormat="1" ht="15" customHeight="1" x14ac:dyDescent="0.3">
      <c r="A336" s="125"/>
      <c r="B336" s="127"/>
      <c r="C336" s="126"/>
      <c r="D336" s="126"/>
      <c r="E336" s="124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14" customFormat="1" ht="15" customHeight="1" x14ac:dyDescent="0.3">
      <c r="A337" s="125"/>
      <c r="B337" s="127"/>
      <c r="C337" s="126"/>
      <c r="D337" s="126"/>
      <c r="E337" s="124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14" customFormat="1" ht="15" customHeight="1" x14ac:dyDescent="0.3">
      <c r="A338" s="125"/>
      <c r="B338" s="125"/>
      <c r="C338" s="126"/>
      <c r="D338" s="126"/>
      <c r="E338" s="124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14" customFormat="1" ht="15" customHeight="1" x14ac:dyDescent="0.3">
      <c r="A339" s="125"/>
      <c r="B339" s="127"/>
      <c r="C339" s="126"/>
      <c r="D339" s="126"/>
      <c r="E339" s="124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14" customFormat="1" ht="15" customHeight="1" x14ac:dyDescent="0.3">
      <c r="A340" s="125"/>
      <c r="B340" s="127"/>
      <c r="C340" s="126"/>
      <c r="D340" s="126"/>
      <c r="E340" s="124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14" customFormat="1" ht="15" customHeight="1" x14ac:dyDescent="0.3">
      <c r="A341" s="125"/>
      <c r="B341" s="127"/>
      <c r="C341" s="126"/>
      <c r="D341" s="126"/>
      <c r="E341" s="124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14" customFormat="1" ht="15" customHeight="1" x14ac:dyDescent="0.3">
      <c r="A342" s="125"/>
      <c r="B342" s="127"/>
      <c r="C342" s="126"/>
      <c r="D342" s="126"/>
      <c r="E342" s="124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14" customFormat="1" ht="15" customHeight="1" x14ac:dyDescent="0.3">
      <c r="A343" s="125"/>
      <c r="B343" s="127"/>
      <c r="C343" s="126"/>
      <c r="D343" s="126"/>
      <c r="E343" s="124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14" customFormat="1" ht="15" customHeight="1" x14ac:dyDescent="0.3">
      <c r="A344" s="125"/>
      <c r="B344" s="127"/>
      <c r="C344" s="126"/>
      <c r="D344" s="126"/>
      <c r="E344" s="12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14" customFormat="1" ht="15" customHeight="1" x14ac:dyDescent="0.3">
      <c r="A345" s="125"/>
      <c r="B345" s="127"/>
      <c r="C345" s="126"/>
      <c r="D345" s="126"/>
      <c r="E345" s="124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14" customFormat="1" ht="15" customHeight="1" x14ac:dyDescent="0.3">
      <c r="A346" s="125"/>
      <c r="B346" s="127"/>
      <c r="C346" s="126"/>
      <c r="D346" s="126"/>
      <c r="E346" s="124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14" customFormat="1" ht="15" customHeight="1" x14ac:dyDescent="0.3">
      <c r="A347" s="125"/>
      <c r="B347" s="127"/>
      <c r="C347" s="126"/>
      <c r="D347" s="126"/>
      <c r="E347" s="124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14" customFormat="1" ht="15" customHeight="1" x14ac:dyDescent="0.3">
      <c r="A348" s="125"/>
      <c r="B348" s="127"/>
      <c r="C348" s="126"/>
      <c r="D348" s="126"/>
      <c r="E348" s="124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14" customFormat="1" ht="15" customHeight="1" x14ac:dyDescent="0.3">
      <c r="A349" s="125"/>
      <c r="B349" s="127"/>
      <c r="C349" s="126"/>
      <c r="D349" s="126"/>
      <c r="E349" s="124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14" customFormat="1" ht="15" customHeight="1" x14ac:dyDescent="0.3">
      <c r="A350" s="125"/>
      <c r="B350" s="127"/>
      <c r="C350" s="126"/>
      <c r="D350" s="126"/>
      <c r="E350" s="124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14" customFormat="1" ht="15" customHeight="1" x14ac:dyDescent="0.3">
      <c r="A351" s="125"/>
      <c r="B351" s="127"/>
      <c r="C351" s="126"/>
      <c r="D351" s="126"/>
      <c r="E351" s="124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14" customFormat="1" ht="15" customHeight="1" x14ac:dyDescent="0.3">
      <c r="A352" s="125"/>
      <c r="B352" s="127"/>
      <c r="C352" s="126"/>
      <c r="D352" s="126"/>
      <c r="E352" s="124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14" customFormat="1" ht="15" customHeight="1" x14ac:dyDescent="0.3">
      <c r="A353" s="125"/>
      <c r="B353" s="127"/>
      <c r="C353" s="126"/>
      <c r="D353" s="126"/>
      <c r="E353" s="124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14" customFormat="1" ht="15" customHeight="1" x14ac:dyDescent="0.3">
      <c r="A354" s="125"/>
      <c r="B354" s="127"/>
      <c r="C354" s="126"/>
      <c r="D354" s="126"/>
      <c r="E354" s="12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14" customFormat="1" ht="15" customHeight="1" x14ac:dyDescent="0.3">
      <c r="A355" s="125"/>
      <c r="B355" s="127"/>
      <c r="C355" s="126"/>
      <c r="D355" s="126"/>
      <c r="E355" s="124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14" customFormat="1" ht="15" customHeight="1" x14ac:dyDescent="0.3">
      <c r="A356" s="125"/>
      <c r="B356" s="127"/>
      <c r="C356" s="126"/>
      <c r="D356" s="126"/>
      <c r="E356" s="124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14" customFormat="1" ht="15" customHeight="1" x14ac:dyDescent="0.3">
      <c r="A357" s="125"/>
      <c r="B357" s="127"/>
      <c r="C357" s="126"/>
      <c r="D357" s="126"/>
      <c r="E357" s="124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14" customFormat="1" ht="15" customHeight="1" x14ac:dyDescent="0.3">
      <c r="A358" s="125"/>
      <c r="B358" s="127"/>
      <c r="C358" s="126"/>
      <c r="D358" s="126"/>
      <c r="E358" s="124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14" customFormat="1" ht="15" customHeight="1" x14ac:dyDescent="0.3">
      <c r="A359" s="125"/>
      <c r="B359" s="127"/>
      <c r="C359" s="126"/>
      <c r="D359" s="126"/>
      <c r="E359" s="124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14" customFormat="1" ht="15" customHeight="1" x14ac:dyDescent="0.3">
      <c r="A360" s="125"/>
      <c r="B360" s="127"/>
      <c r="C360" s="126"/>
      <c r="D360" s="126"/>
      <c r="E360" s="124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14" customFormat="1" ht="15" customHeight="1" x14ac:dyDescent="0.3">
      <c r="A361" s="125"/>
      <c r="B361" s="127"/>
      <c r="C361" s="126"/>
      <c r="D361" s="126"/>
      <c r="E361" s="124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14" customFormat="1" ht="15" customHeight="1" x14ac:dyDescent="0.3">
      <c r="A362" s="125"/>
      <c r="B362" s="127"/>
      <c r="C362" s="126"/>
      <c r="D362" s="126"/>
      <c r="E362" s="124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14" customFormat="1" ht="15" customHeight="1" x14ac:dyDescent="0.3">
      <c r="A363" s="125"/>
      <c r="B363" s="127"/>
      <c r="C363" s="126"/>
      <c r="D363" s="126"/>
      <c r="E363" s="124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14" customFormat="1" ht="15" customHeight="1" x14ac:dyDescent="0.3">
      <c r="A364" s="125"/>
      <c r="B364" s="127"/>
      <c r="C364" s="126"/>
      <c r="D364" s="126"/>
      <c r="E364" s="12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14" customFormat="1" ht="15" customHeight="1" x14ac:dyDescent="0.3">
      <c r="A365" s="125"/>
      <c r="B365" s="127"/>
      <c r="C365" s="126"/>
      <c r="D365" s="126"/>
      <c r="E365" s="124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14" customFormat="1" ht="15" customHeight="1" x14ac:dyDescent="0.3">
      <c r="A366" s="125"/>
      <c r="B366" s="127"/>
      <c r="C366" s="126"/>
      <c r="D366" s="126"/>
      <c r="E366" s="124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14" customFormat="1" ht="15" customHeight="1" x14ac:dyDescent="0.3">
      <c r="A367" s="125"/>
      <c r="B367" s="127"/>
      <c r="C367" s="126"/>
      <c r="D367" s="126"/>
      <c r="E367" s="124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14" customFormat="1" ht="15" customHeight="1" x14ac:dyDescent="0.3">
      <c r="A368" s="125"/>
      <c r="B368" s="127"/>
      <c r="C368" s="126"/>
      <c r="D368" s="126"/>
      <c r="E368" s="124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14" customFormat="1" ht="15" customHeight="1" x14ac:dyDescent="0.3">
      <c r="A369" s="125"/>
      <c r="B369" s="127"/>
      <c r="C369" s="126"/>
      <c r="D369" s="126"/>
      <c r="E369" s="124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14" customFormat="1" ht="15" customHeight="1" x14ac:dyDescent="0.3">
      <c r="A370" s="125"/>
      <c r="B370" s="127"/>
      <c r="C370" s="126"/>
      <c r="D370" s="126"/>
      <c r="E370" s="124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14" customFormat="1" ht="15" customHeight="1" x14ac:dyDescent="0.3">
      <c r="A371" s="125"/>
      <c r="B371" s="127"/>
      <c r="C371" s="126"/>
      <c r="D371" s="126"/>
      <c r="E371" s="124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14" customFormat="1" ht="15" customHeight="1" x14ac:dyDescent="0.3">
      <c r="A372" s="125"/>
      <c r="B372" s="127"/>
      <c r="C372" s="126"/>
      <c r="D372" s="126"/>
      <c r="E372" s="124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14" customFormat="1" ht="15" customHeight="1" x14ac:dyDescent="0.3">
      <c r="A373" s="125"/>
      <c r="B373" s="127"/>
      <c r="C373" s="126"/>
      <c r="D373" s="126"/>
      <c r="E373" s="124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14" customFormat="1" ht="15" customHeight="1" x14ac:dyDescent="0.3">
      <c r="A374" s="125"/>
      <c r="B374" s="127"/>
      <c r="C374" s="126"/>
      <c r="D374" s="126"/>
      <c r="E374" s="12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14" customFormat="1" ht="15" customHeight="1" x14ac:dyDescent="0.3">
      <c r="A375" s="125"/>
      <c r="B375" s="127"/>
      <c r="C375" s="126"/>
      <c r="D375" s="126"/>
      <c r="E375" s="124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14" customFormat="1" ht="15" customHeight="1" x14ac:dyDescent="0.3">
      <c r="A376" s="125"/>
      <c r="B376" s="127"/>
      <c r="C376" s="126"/>
      <c r="D376" s="126"/>
      <c r="E376" s="124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14" customFormat="1" ht="15" customHeight="1" x14ac:dyDescent="0.3">
      <c r="A377" s="125"/>
      <c r="B377" s="127"/>
      <c r="C377" s="126"/>
      <c r="D377" s="126"/>
      <c r="E377" s="124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14" customFormat="1" ht="15" customHeight="1" x14ac:dyDescent="0.3">
      <c r="A378" s="125"/>
      <c r="B378" s="127"/>
      <c r="C378" s="126"/>
      <c r="D378" s="126"/>
      <c r="E378" s="124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14" customFormat="1" ht="15" customHeight="1" x14ac:dyDescent="0.3">
      <c r="A379" s="125"/>
      <c r="B379" s="127"/>
      <c r="C379" s="126"/>
      <c r="D379" s="126"/>
      <c r="E379" s="124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14" customFormat="1" ht="15" customHeight="1" x14ac:dyDescent="0.3">
      <c r="A380" s="125"/>
      <c r="B380" s="149"/>
      <c r="C380" s="126"/>
      <c r="D380" s="126"/>
      <c r="E380" s="124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14" customFormat="1" ht="15" customHeight="1" x14ac:dyDescent="0.3">
      <c r="A381" s="125"/>
      <c r="B381" s="127"/>
      <c r="C381" s="126"/>
      <c r="D381" s="126"/>
      <c r="E381" s="124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14" customFormat="1" ht="15" customHeight="1" x14ac:dyDescent="0.3">
      <c r="A382" s="125"/>
      <c r="B382" s="127"/>
      <c r="C382" s="126"/>
      <c r="D382" s="126"/>
      <c r="E382" s="124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14" customFormat="1" ht="15" customHeight="1" x14ac:dyDescent="0.3">
      <c r="A383" s="125"/>
      <c r="B383" s="127"/>
      <c r="C383" s="126"/>
      <c r="D383" s="126"/>
      <c r="E383" s="124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14" customFormat="1" ht="15" customHeight="1" x14ac:dyDescent="0.3">
      <c r="A384" s="125"/>
      <c r="B384" s="127"/>
      <c r="C384" s="126"/>
      <c r="D384" s="126"/>
      <c r="E384" s="12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14" customFormat="1" ht="15" customHeight="1" x14ac:dyDescent="0.3">
      <c r="A385" s="125"/>
      <c r="B385" s="127"/>
      <c r="C385" s="126"/>
      <c r="D385" s="126"/>
      <c r="E385" s="124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14" customFormat="1" ht="15" customHeight="1" x14ac:dyDescent="0.3">
      <c r="A386" s="125"/>
      <c r="B386" s="127"/>
      <c r="C386" s="126"/>
      <c r="D386" s="126"/>
      <c r="E386" s="124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14" customFormat="1" ht="15" customHeight="1" x14ac:dyDescent="0.3">
      <c r="A387" s="125"/>
      <c r="B387" s="127"/>
      <c r="C387" s="126"/>
      <c r="D387" s="126"/>
      <c r="E387" s="124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14" customFormat="1" ht="15" customHeight="1" x14ac:dyDescent="0.3">
      <c r="A388" s="125"/>
      <c r="B388" s="127"/>
      <c r="C388" s="126"/>
      <c r="D388" s="126"/>
      <c r="E388" s="124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14" customFormat="1" ht="15" customHeight="1" x14ac:dyDescent="0.3">
      <c r="A389" s="125"/>
      <c r="B389" s="127"/>
      <c r="C389" s="126"/>
      <c r="D389" s="126"/>
      <c r="E389" s="124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14" customFormat="1" ht="15" customHeight="1" x14ac:dyDescent="0.3">
      <c r="A390" s="125"/>
      <c r="B390" s="127"/>
      <c r="C390" s="126"/>
      <c r="D390" s="126"/>
      <c r="E390" s="124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14" customFormat="1" ht="15" customHeight="1" x14ac:dyDescent="0.3">
      <c r="A391" s="125"/>
      <c r="B391" s="127"/>
      <c r="C391" s="126"/>
      <c r="D391" s="126"/>
      <c r="E391" s="124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14" customFormat="1" ht="15" customHeight="1" x14ac:dyDescent="0.3">
      <c r="A392" s="125"/>
      <c r="B392" s="127"/>
      <c r="C392" s="126"/>
      <c r="D392" s="126"/>
      <c r="E392" s="124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14" customFormat="1" ht="15" customHeight="1" x14ac:dyDescent="0.3">
      <c r="A393" s="125"/>
      <c r="B393" s="127"/>
      <c r="C393" s="126"/>
      <c r="D393" s="126"/>
      <c r="E393" s="124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14" customFormat="1" ht="15" customHeight="1" x14ac:dyDescent="0.3">
      <c r="A394" s="125"/>
      <c r="B394" s="127"/>
      <c r="C394" s="126"/>
      <c r="D394" s="126"/>
      <c r="E394" s="12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14" customFormat="1" ht="15" customHeight="1" x14ac:dyDescent="0.3">
      <c r="A395" s="125"/>
      <c r="B395" s="127"/>
      <c r="C395" s="126"/>
      <c r="D395" s="126"/>
      <c r="E395" s="124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14" customFormat="1" ht="15" customHeight="1" x14ac:dyDescent="0.3">
      <c r="A396" s="125"/>
      <c r="B396" s="127"/>
      <c r="C396" s="126"/>
      <c r="D396" s="126"/>
      <c r="E396" s="124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14" customFormat="1" ht="15" customHeight="1" x14ac:dyDescent="0.3">
      <c r="A397" s="125"/>
      <c r="B397" s="127"/>
      <c r="C397" s="126"/>
      <c r="D397" s="126"/>
      <c r="E397" s="124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14" customFormat="1" ht="15" customHeight="1" x14ac:dyDescent="0.3">
      <c r="A398" s="125"/>
      <c r="B398" s="127"/>
      <c r="C398" s="126"/>
      <c r="D398" s="126"/>
      <c r="E398" s="124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14" customFormat="1" ht="15" customHeight="1" x14ac:dyDescent="0.3">
      <c r="A399" s="125"/>
      <c r="B399" s="127"/>
      <c r="C399" s="126"/>
      <c r="D399" s="126"/>
      <c r="E399" s="124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14" customFormat="1" ht="15" customHeight="1" x14ac:dyDescent="0.3">
      <c r="A400" s="125"/>
      <c r="B400" s="127"/>
      <c r="C400" s="126"/>
      <c r="D400" s="126"/>
      <c r="E400" s="124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14" customFormat="1" ht="15" customHeight="1" x14ac:dyDescent="0.3">
      <c r="A401" s="125"/>
      <c r="B401" s="127"/>
      <c r="C401" s="126"/>
      <c r="D401" s="126"/>
      <c r="E401" s="124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14" customFormat="1" ht="15" customHeight="1" x14ac:dyDescent="0.3">
      <c r="A402" s="125"/>
      <c r="B402" s="127"/>
      <c r="C402" s="126"/>
      <c r="D402" s="126"/>
      <c r="E402" s="124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14" customFormat="1" ht="15" customHeight="1" x14ac:dyDescent="0.3">
      <c r="A403" s="125"/>
      <c r="B403" s="127"/>
      <c r="C403" s="126"/>
      <c r="D403" s="126"/>
      <c r="E403" s="124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14" customFormat="1" ht="15" customHeight="1" x14ac:dyDescent="0.3">
      <c r="A404" s="125"/>
      <c r="B404" s="127"/>
      <c r="C404" s="126"/>
      <c r="D404" s="126"/>
      <c r="E404" s="12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14" customFormat="1" ht="15" customHeight="1" x14ac:dyDescent="0.3">
      <c r="A405" s="125"/>
      <c r="B405" s="127"/>
      <c r="C405" s="126"/>
      <c r="D405" s="126"/>
      <c r="E405" s="124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14" customFormat="1" ht="15" customHeight="1" x14ac:dyDescent="0.3">
      <c r="A406" s="125"/>
      <c r="B406" s="127"/>
      <c r="C406" s="126"/>
      <c r="D406" s="126"/>
      <c r="E406" s="124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14" customFormat="1" ht="15" customHeight="1" x14ac:dyDescent="0.3">
      <c r="A407" s="125"/>
      <c r="B407" s="127"/>
      <c r="C407" s="126"/>
      <c r="D407" s="126"/>
      <c r="E407" s="124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14" customFormat="1" ht="15" customHeight="1" x14ac:dyDescent="0.3">
      <c r="A408" s="125"/>
      <c r="B408" s="127"/>
      <c r="C408" s="126"/>
      <c r="D408" s="126"/>
      <c r="E408" s="124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14" customFormat="1" ht="15" customHeight="1" x14ac:dyDescent="0.3">
      <c r="A409" s="125"/>
      <c r="B409" s="127"/>
      <c r="C409" s="126"/>
      <c r="D409" s="126"/>
      <c r="E409" s="124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14" customFormat="1" ht="15" customHeight="1" x14ac:dyDescent="0.3">
      <c r="A410" s="125"/>
      <c r="B410" s="149"/>
      <c r="C410" s="126"/>
      <c r="D410" s="126"/>
      <c r="E410" s="124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14" customFormat="1" ht="15" customHeight="1" x14ac:dyDescent="0.3">
      <c r="A411" s="125"/>
      <c r="B411" s="127"/>
      <c r="C411" s="126"/>
      <c r="D411" s="126"/>
      <c r="E411" s="124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14" customFormat="1" ht="15" customHeight="1" x14ac:dyDescent="0.3">
      <c r="A412" s="125"/>
      <c r="B412" s="127"/>
      <c r="C412" s="126"/>
      <c r="D412" s="126"/>
      <c r="E412" s="124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14" customFormat="1" ht="15" customHeight="1" x14ac:dyDescent="0.3">
      <c r="A413" s="125"/>
      <c r="B413" s="127"/>
      <c r="C413" s="126"/>
      <c r="D413" s="126"/>
      <c r="E413" s="124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14" customFormat="1" ht="15" customHeight="1" x14ac:dyDescent="0.3">
      <c r="A414" s="125"/>
      <c r="B414" s="127"/>
      <c r="C414" s="126"/>
      <c r="D414" s="126"/>
      <c r="E414" s="12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14" customFormat="1" ht="15" customHeight="1" x14ac:dyDescent="0.3">
      <c r="A415" s="125"/>
      <c r="B415" s="127"/>
      <c r="C415" s="126"/>
      <c r="D415" s="126"/>
      <c r="E415" s="124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14" customFormat="1" ht="15" customHeight="1" x14ac:dyDescent="0.3">
      <c r="A416" s="125"/>
      <c r="B416" s="127"/>
      <c r="C416" s="126"/>
      <c r="D416" s="126"/>
      <c r="E416" s="124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14" customFormat="1" ht="15" customHeight="1" x14ac:dyDescent="0.3">
      <c r="A417" s="125"/>
      <c r="B417" s="127"/>
      <c r="C417" s="126"/>
      <c r="D417" s="126"/>
      <c r="E417" s="124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14" customFormat="1" ht="15" customHeight="1" x14ac:dyDescent="0.3">
      <c r="A418" s="125"/>
      <c r="B418" s="127"/>
      <c r="C418" s="126"/>
      <c r="D418" s="126"/>
      <c r="E418" s="124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14" customFormat="1" ht="15" customHeight="1" x14ac:dyDescent="0.3">
      <c r="A419" s="125"/>
      <c r="B419" s="127"/>
      <c r="C419" s="126"/>
      <c r="D419" s="126"/>
      <c r="E419" s="124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14" customFormat="1" ht="15" customHeight="1" x14ac:dyDescent="0.3">
      <c r="A420" s="125"/>
      <c r="B420" s="127"/>
      <c r="C420" s="126"/>
      <c r="D420" s="126"/>
      <c r="E420" s="124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14" customFormat="1" ht="15" customHeight="1" x14ac:dyDescent="0.3">
      <c r="A421" s="125"/>
      <c r="B421" s="127"/>
      <c r="C421" s="126"/>
      <c r="D421" s="126"/>
      <c r="E421" s="124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14" customFormat="1" ht="15" customHeight="1" x14ac:dyDescent="0.3">
      <c r="A422" s="125"/>
      <c r="B422" s="127"/>
      <c r="C422" s="126"/>
      <c r="D422" s="150"/>
      <c r="E422" s="124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14" customFormat="1" ht="15" customHeight="1" x14ac:dyDescent="0.3">
      <c r="A423" s="125"/>
      <c r="B423" s="127"/>
      <c r="C423" s="126"/>
      <c r="D423" s="126"/>
      <c r="E423" s="124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s="14" customFormat="1" ht="15" customHeight="1" x14ac:dyDescent="0.3">
      <c r="A424" s="125"/>
      <c r="B424" s="127"/>
      <c r="C424" s="126"/>
      <c r="D424" s="126"/>
      <c r="E424" s="1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s="14" customFormat="1" ht="15" customHeight="1" x14ac:dyDescent="0.3">
      <c r="A425" s="125"/>
      <c r="B425" s="127"/>
      <c r="C425" s="126"/>
      <c r="D425" s="126"/>
      <c r="E425" s="124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s="14" customFormat="1" ht="15" customHeight="1" x14ac:dyDescent="0.3">
      <c r="A426" s="125"/>
      <c r="B426" s="127"/>
      <c r="C426" s="126"/>
      <c r="D426" s="150"/>
      <c r="E426" s="124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s="14" customFormat="1" ht="15" customHeight="1" x14ac:dyDescent="0.3">
      <c r="A427" s="125"/>
      <c r="B427" s="127"/>
      <c r="C427" s="126"/>
      <c r="D427" s="150"/>
      <c r="E427" s="124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s="14" customFormat="1" ht="15" customHeight="1" x14ac:dyDescent="0.3">
      <c r="A428" s="125"/>
      <c r="B428" s="127"/>
      <c r="C428" s="126"/>
      <c r="D428" s="150"/>
      <c r="E428" s="124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s="14" customFormat="1" ht="15" customHeight="1" x14ac:dyDescent="0.3">
      <c r="A429" s="125"/>
      <c r="B429" s="127"/>
      <c r="C429" s="126"/>
      <c r="D429" s="126"/>
      <c r="E429" s="124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s="14" customFormat="1" ht="15" customHeight="1" x14ac:dyDescent="0.3">
      <c r="A430" s="125"/>
      <c r="B430" s="127"/>
      <c r="C430" s="126"/>
      <c r="D430" s="126"/>
      <c r="E430" s="124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s="14" customFormat="1" ht="15" customHeight="1" x14ac:dyDescent="0.3">
      <c r="A431" s="125"/>
      <c r="B431" s="127"/>
      <c r="C431" s="126"/>
      <c r="D431" s="126"/>
      <c r="E431" s="124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s="14" customFormat="1" ht="15" customHeight="1" x14ac:dyDescent="0.3">
      <c r="A432" s="125"/>
      <c r="B432" s="127"/>
      <c r="C432" s="126"/>
      <c r="D432" s="126"/>
      <c r="E432" s="124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s="14" customFormat="1" ht="15" customHeight="1" x14ac:dyDescent="0.3">
      <c r="A433" s="125"/>
      <c r="B433" s="127"/>
      <c r="C433" s="126"/>
      <c r="D433" s="126"/>
      <c r="E433" s="124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s="14" customFormat="1" ht="15" customHeight="1" x14ac:dyDescent="0.3">
      <c r="A434" s="125"/>
      <c r="C434" s="126"/>
      <c r="D434" s="126"/>
      <c r="E434" s="12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s="14" customFormat="1" ht="15" customHeight="1" x14ac:dyDescent="0.3">
      <c r="A435" s="125"/>
      <c r="B435" s="151"/>
      <c r="C435" s="126"/>
      <c r="D435" s="126"/>
      <c r="E435" s="124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s="14" customFormat="1" ht="15" customHeight="1" x14ac:dyDescent="0.3">
      <c r="A436" s="125"/>
      <c r="B436" s="127"/>
      <c r="C436" s="126"/>
      <c r="D436" s="126"/>
      <c r="E436" s="124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s="14" customFormat="1" ht="15" customHeight="1" x14ac:dyDescent="0.3">
      <c r="A437" s="125"/>
      <c r="B437" s="127"/>
      <c r="C437" s="39"/>
      <c r="D437" s="150"/>
      <c r="E437" s="124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s="14" customFormat="1" ht="15" customHeight="1" x14ac:dyDescent="0.3">
      <c r="A438" s="125"/>
      <c r="C438" s="126"/>
      <c r="D438" s="39"/>
      <c r="E438" s="124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s="14" customFormat="1" ht="15" customHeight="1" x14ac:dyDescent="0.3">
      <c r="A439" s="125"/>
      <c r="B439" s="127"/>
      <c r="C439" s="39"/>
      <c r="D439" s="150"/>
      <c r="E439" s="124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s="14" customFormat="1" ht="15" customHeight="1" x14ac:dyDescent="0.3">
      <c r="A440" s="125"/>
      <c r="B440" s="127"/>
      <c r="C440" s="126"/>
      <c r="D440" s="39"/>
      <c r="E440" s="124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s="14" customFormat="1" ht="15" customHeight="1" x14ac:dyDescent="0.3">
      <c r="A441" s="125"/>
      <c r="B441" s="127"/>
      <c r="C441" s="126"/>
      <c r="D441" s="126"/>
      <c r="E441" s="124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s="14" customFormat="1" ht="15" customHeight="1" x14ac:dyDescent="0.3">
      <c r="A442" s="125"/>
      <c r="B442" s="127"/>
      <c r="C442" s="126"/>
      <c r="D442" s="126"/>
      <c r="E442" s="124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s="14" customFormat="1" ht="15" customHeight="1" x14ac:dyDescent="0.3">
      <c r="A443" s="125"/>
      <c r="B443" s="127"/>
      <c r="C443" s="126"/>
      <c r="D443" s="126"/>
      <c r="E443" s="124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s="14" customFormat="1" ht="15" customHeight="1" x14ac:dyDescent="0.3">
      <c r="A444" s="125"/>
      <c r="B444" s="127"/>
      <c r="C444" s="126"/>
      <c r="D444" s="126"/>
      <c r="E444" s="12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s="14" customFormat="1" ht="15" customHeight="1" x14ac:dyDescent="0.3">
      <c r="A445" s="125"/>
      <c r="B445" s="127"/>
      <c r="C445" s="126"/>
      <c r="D445" s="126"/>
      <c r="E445" s="124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s="14" customFormat="1" ht="15" customHeight="1" x14ac:dyDescent="0.3">
      <c r="A446" s="125"/>
      <c r="B446" s="127"/>
      <c r="C446" s="126"/>
      <c r="D446" s="126"/>
      <c r="E446" s="124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s="14" customFormat="1" ht="15" customHeight="1" x14ac:dyDescent="0.3">
      <c r="A447" s="125"/>
      <c r="B447" s="127"/>
      <c r="C447" s="126"/>
      <c r="D447" s="126"/>
      <c r="E447" s="124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s="14" customFormat="1" ht="15" customHeight="1" x14ac:dyDescent="0.3">
      <c r="A448" s="125"/>
      <c r="B448" s="149"/>
      <c r="C448" s="126"/>
      <c r="D448" s="126"/>
      <c r="E448" s="124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s="14" customFormat="1" ht="15" customHeight="1" x14ac:dyDescent="0.3">
      <c r="A449" s="125"/>
      <c r="B449" s="127"/>
      <c r="C449" s="126"/>
      <c r="D449" s="126"/>
      <c r="E449" s="124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s="14" customFormat="1" ht="15" customHeight="1" x14ac:dyDescent="0.3">
      <c r="A450" s="125"/>
      <c r="B450" s="127"/>
      <c r="C450" s="126"/>
      <c r="D450" s="126"/>
      <c r="E450" s="124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s="14" customFormat="1" ht="15" customHeight="1" x14ac:dyDescent="0.3">
      <c r="A451" s="125"/>
      <c r="B451" s="127"/>
      <c r="C451" s="126"/>
      <c r="D451" s="126"/>
      <c r="E451" s="124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s="14" customFormat="1" ht="15" customHeight="1" x14ac:dyDescent="0.3">
      <c r="A452" s="125"/>
      <c r="B452" s="127"/>
      <c r="C452" s="126"/>
      <c r="D452" s="126"/>
      <c r="E452" s="124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s="14" customFormat="1" ht="15" customHeight="1" x14ac:dyDescent="0.3">
      <c r="A453" s="125"/>
      <c r="B453" s="127"/>
      <c r="C453" s="126"/>
      <c r="D453" s="126"/>
      <c r="E453" s="124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s="14" customFormat="1" ht="15" customHeight="1" x14ac:dyDescent="0.3">
      <c r="A454" s="125"/>
      <c r="B454" s="149"/>
      <c r="C454" s="126"/>
      <c r="D454" s="126"/>
      <c r="E454" s="12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s="14" customFormat="1" ht="15" customHeight="1" x14ac:dyDescent="0.3">
      <c r="A455" s="125"/>
      <c r="B455" s="127"/>
      <c r="C455" s="126"/>
      <c r="D455" s="126"/>
      <c r="E455" s="124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s="14" customFormat="1" ht="15" customHeight="1" x14ac:dyDescent="0.3">
      <c r="A456" s="125"/>
      <c r="B456" s="127"/>
      <c r="C456" s="126"/>
      <c r="D456" s="126"/>
      <c r="E456" s="124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s="14" customFormat="1" ht="15" customHeight="1" x14ac:dyDescent="0.3">
      <c r="A457" s="125"/>
      <c r="B457" s="127"/>
      <c r="C457" s="126"/>
      <c r="D457" s="126"/>
      <c r="E457" s="124"/>
      <c r="F457"/>
      <c r="G457"/>
      <c r="H457"/>
      <c r="I457"/>
      <c r="J457"/>
      <c r="K457"/>
      <c r="L457"/>
      <c r="M457"/>
      <c r="N457"/>
    </row>
    <row r="458" spans="1:22" s="14" customFormat="1" ht="15" customHeight="1" x14ac:dyDescent="0.3">
      <c r="A458" s="125"/>
      <c r="B458" s="127"/>
      <c r="C458" s="126"/>
      <c r="D458" s="126"/>
      <c r="E458" s="124"/>
      <c r="F458"/>
      <c r="G458"/>
      <c r="H458"/>
      <c r="I458"/>
      <c r="J458"/>
      <c r="K458"/>
      <c r="L458"/>
      <c r="M458"/>
      <c r="N458"/>
    </row>
    <row r="459" spans="1:22" s="14" customFormat="1" ht="15" customHeight="1" x14ac:dyDescent="0.3">
      <c r="A459" s="125"/>
      <c r="B459" s="127"/>
      <c r="C459" s="126"/>
      <c r="D459" s="126"/>
      <c r="E459" s="124"/>
    </row>
    <row r="460" spans="1:22" s="14" customFormat="1" ht="15" customHeight="1" x14ac:dyDescent="0.3">
      <c r="A460" s="125"/>
      <c r="B460" s="127"/>
      <c r="C460" s="126"/>
      <c r="D460" s="126"/>
      <c r="E460" s="124"/>
    </row>
    <row r="461" spans="1:22" s="14" customFormat="1" ht="15" customHeight="1" x14ac:dyDescent="0.3">
      <c r="A461" s="125"/>
      <c r="C461" s="126"/>
      <c r="D461" s="126"/>
      <c r="E461" s="124"/>
    </row>
    <row r="462" spans="1:22" s="14" customFormat="1" ht="15" customHeight="1" x14ac:dyDescent="0.3">
      <c r="A462" s="125"/>
      <c r="B462" s="127"/>
      <c r="C462" s="126"/>
      <c r="D462" s="126"/>
      <c r="E462" s="124"/>
    </row>
    <row r="463" spans="1:22" s="14" customFormat="1" ht="15" customHeight="1" x14ac:dyDescent="0.3">
      <c r="A463" s="125"/>
      <c r="B463" s="151"/>
      <c r="C463" s="126"/>
      <c r="D463" s="126"/>
      <c r="E463" s="124"/>
    </row>
    <row r="464" spans="1:22" s="14" customFormat="1" ht="15" customHeight="1" x14ac:dyDescent="0.3">
      <c r="A464" s="125"/>
      <c r="B464" s="127"/>
      <c r="C464" s="126"/>
      <c r="D464" s="126"/>
      <c r="E464" s="124"/>
    </row>
    <row r="465" spans="1:5" s="14" customFormat="1" ht="15" customHeight="1" x14ac:dyDescent="0.3">
      <c r="A465" s="125"/>
      <c r="B465" s="127"/>
      <c r="C465" s="126"/>
      <c r="D465" s="126"/>
      <c r="E465" s="124"/>
    </row>
    <row r="466" spans="1:5" s="14" customFormat="1" ht="15" customHeight="1" x14ac:dyDescent="0.3">
      <c r="A466" s="125"/>
      <c r="B466" s="152"/>
      <c r="C466" s="126"/>
      <c r="D466" s="126"/>
      <c r="E466" s="124"/>
    </row>
    <row r="467" spans="1:5" s="14" customFormat="1" ht="15" customHeight="1" x14ac:dyDescent="0.3">
      <c r="A467" s="125"/>
      <c r="B467" s="127"/>
      <c r="C467" s="126"/>
      <c r="D467" s="39"/>
      <c r="E467" s="124"/>
    </row>
    <row r="468" spans="1:5" s="14" customFormat="1" ht="15" customHeight="1" x14ac:dyDescent="0.3">
      <c r="A468" s="125"/>
      <c r="B468" s="127"/>
      <c r="C468" s="126"/>
      <c r="D468" s="39"/>
      <c r="E468" s="124"/>
    </row>
    <row r="469" spans="1:5" s="14" customFormat="1" ht="15" customHeight="1" x14ac:dyDescent="0.3">
      <c r="A469" s="125"/>
      <c r="B469" s="127"/>
      <c r="C469" s="126"/>
      <c r="D469" s="126"/>
      <c r="E469" s="124"/>
    </row>
    <row r="470" spans="1:5" s="14" customFormat="1" ht="15" customHeight="1" x14ac:dyDescent="0.3">
      <c r="A470" s="125"/>
      <c r="B470" s="127"/>
      <c r="C470" s="126"/>
      <c r="D470" s="126"/>
      <c r="E470" s="124"/>
    </row>
    <row r="471" spans="1:5" s="14" customFormat="1" ht="15" customHeight="1" x14ac:dyDescent="0.3">
      <c r="A471" s="125"/>
      <c r="B471" s="127"/>
      <c r="C471" s="126"/>
      <c r="D471" s="126"/>
      <c r="E471" s="124"/>
    </row>
    <row r="472" spans="1:5" s="14" customFormat="1" ht="15" customHeight="1" x14ac:dyDescent="0.3">
      <c r="A472" s="125"/>
      <c r="B472" s="127"/>
      <c r="C472" s="126"/>
      <c r="D472" s="126"/>
      <c r="E472" s="124"/>
    </row>
    <row r="473" spans="1:5" s="14" customFormat="1" ht="15" customHeight="1" x14ac:dyDescent="0.3">
      <c r="A473" s="125"/>
      <c r="B473" s="127"/>
      <c r="C473" s="126"/>
      <c r="D473" s="126"/>
      <c r="E473" s="124"/>
    </row>
    <row r="474" spans="1:5" s="14" customFormat="1" ht="15" customHeight="1" x14ac:dyDescent="0.3">
      <c r="A474" s="125"/>
      <c r="B474" s="127"/>
      <c r="C474" s="126"/>
      <c r="D474" s="126"/>
      <c r="E474" s="124"/>
    </row>
    <row r="475" spans="1:5" s="14" customFormat="1" ht="15" customHeight="1" x14ac:dyDescent="0.3">
      <c r="A475" s="125"/>
      <c r="B475" s="127"/>
      <c r="C475" s="126"/>
      <c r="D475" s="126"/>
      <c r="E475" s="124"/>
    </row>
    <row r="476" spans="1:5" s="14" customFormat="1" ht="15" customHeight="1" x14ac:dyDescent="0.3">
      <c r="A476" s="125"/>
      <c r="B476" s="127"/>
      <c r="C476" s="126"/>
      <c r="D476" s="126"/>
      <c r="E476" s="124"/>
    </row>
    <row r="477" spans="1:5" s="14" customFormat="1" ht="15" customHeight="1" x14ac:dyDescent="0.3">
      <c r="A477" s="125"/>
      <c r="B477" s="127"/>
      <c r="C477" s="126"/>
      <c r="D477" s="126"/>
      <c r="E477" s="124"/>
    </row>
    <row r="478" spans="1:5" s="14" customFormat="1" ht="15" customHeight="1" x14ac:dyDescent="0.3">
      <c r="A478" s="125"/>
      <c r="B478" s="127"/>
      <c r="C478" s="126"/>
      <c r="D478" s="150"/>
      <c r="E478" s="124"/>
    </row>
    <row r="479" spans="1:5" s="14" customFormat="1" ht="15" customHeight="1" x14ac:dyDescent="0.3">
      <c r="A479" s="125"/>
      <c r="B479" s="127"/>
      <c r="C479" s="126"/>
      <c r="D479" s="150"/>
      <c r="E479" s="124"/>
    </row>
    <row r="480" spans="1:5" s="14" customFormat="1" ht="15" customHeight="1" x14ac:dyDescent="0.3">
      <c r="A480" s="125"/>
      <c r="B480" s="127"/>
      <c r="C480" s="126"/>
      <c r="D480" s="126"/>
      <c r="E480" s="124"/>
    </row>
    <row r="481" spans="1:5" s="14" customFormat="1" ht="15" customHeight="1" x14ac:dyDescent="0.3">
      <c r="A481" s="125"/>
      <c r="B481" s="127"/>
      <c r="C481" s="126"/>
      <c r="D481" s="153"/>
      <c r="E481" s="124"/>
    </row>
    <row r="482" spans="1:5" s="14" customFormat="1" ht="15" customHeight="1" x14ac:dyDescent="0.3">
      <c r="A482" s="125"/>
      <c r="B482" s="127"/>
      <c r="C482" s="126"/>
      <c r="D482" s="39"/>
      <c r="E482" s="124"/>
    </row>
    <row r="483" spans="1:5" s="14" customFormat="1" ht="15" customHeight="1" x14ac:dyDescent="0.3">
      <c r="A483" s="125"/>
      <c r="B483" s="127"/>
      <c r="C483" s="126"/>
      <c r="D483" s="39"/>
      <c r="E483" s="124"/>
    </row>
    <row r="484" spans="1:5" s="14" customFormat="1" ht="15" customHeight="1" x14ac:dyDescent="0.3">
      <c r="A484" s="125"/>
      <c r="B484" s="127"/>
      <c r="C484" s="126"/>
      <c r="D484" s="39"/>
      <c r="E484" s="124"/>
    </row>
    <row r="485" spans="1:5" s="14" customFormat="1" ht="15" customHeight="1" x14ac:dyDescent="0.3">
      <c r="A485" s="125"/>
      <c r="B485" s="127"/>
      <c r="C485" s="126"/>
      <c r="D485" s="150"/>
      <c r="E485" s="124"/>
    </row>
    <row r="486" spans="1:5" s="14" customFormat="1" ht="15" customHeight="1" x14ac:dyDescent="0.3">
      <c r="A486" s="125"/>
      <c r="B486" s="127"/>
      <c r="C486" s="126"/>
      <c r="D486" s="150"/>
      <c r="E486" s="124"/>
    </row>
    <row r="487" spans="1:5" s="14" customFormat="1" ht="15" customHeight="1" x14ac:dyDescent="0.3">
      <c r="A487" s="125"/>
      <c r="B487" s="127"/>
      <c r="C487" s="126"/>
      <c r="D487" s="126"/>
      <c r="E487" s="124"/>
    </row>
    <row r="488" spans="1:5" s="14" customFormat="1" ht="15" customHeight="1" x14ac:dyDescent="0.3">
      <c r="A488" s="125"/>
      <c r="B488" s="127"/>
      <c r="C488" s="126"/>
      <c r="D488" s="153"/>
      <c r="E488" s="124"/>
    </row>
    <row r="489" spans="1:5" s="14" customFormat="1" ht="15" customHeight="1" x14ac:dyDescent="0.3">
      <c r="A489" s="125"/>
      <c r="B489" s="127"/>
      <c r="C489" s="126"/>
      <c r="D489" s="39"/>
      <c r="E489" s="124"/>
    </row>
    <row r="490" spans="1:5" s="14" customFormat="1" ht="15" customHeight="1" x14ac:dyDescent="0.3">
      <c r="A490" s="125"/>
      <c r="B490" s="127"/>
      <c r="C490" s="126"/>
      <c r="D490" s="126"/>
      <c r="E490" s="124"/>
    </row>
    <row r="491" spans="1:5" s="14" customFormat="1" ht="15" customHeight="1" x14ac:dyDescent="0.3">
      <c r="A491" s="125"/>
      <c r="B491" s="127"/>
      <c r="C491" s="126"/>
      <c r="D491" s="39"/>
      <c r="E491" s="124"/>
    </row>
    <row r="492" spans="1:5" s="14" customFormat="1" ht="15" customHeight="1" x14ac:dyDescent="0.3">
      <c r="A492" s="125"/>
      <c r="B492" s="154"/>
      <c r="C492" s="126"/>
      <c r="D492" s="126"/>
      <c r="E492" s="124"/>
    </row>
    <row r="493" spans="1:5" s="14" customFormat="1" ht="15" customHeight="1" x14ac:dyDescent="0.3">
      <c r="A493" s="125"/>
      <c r="B493" s="127"/>
      <c r="C493" s="126"/>
      <c r="D493" s="126"/>
      <c r="E493" s="124"/>
    </row>
    <row r="494" spans="1:5" s="14" customFormat="1" ht="15" customHeight="1" x14ac:dyDescent="0.3">
      <c r="A494" s="125"/>
      <c r="B494" s="127"/>
      <c r="C494" s="126"/>
      <c r="D494" s="126"/>
      <c r="E494" s="124"/>
    </row>
    <row r="495" spans="1:5" s="14" customFormat="1" ht="15" customHeight="1" x14ac:dyDescent="0.3">
      <c r="A495" s="125"/>
      <c r="B495" s="127"/>
      <c r="C495" s="126"/>
      <c r="D495" s="39"/>
      <c r="E495" s="124"/>
    </row>
    <row r="496" spans="1:5" s="14" customFormat="1" ht="15" customHeight="1" x14ac:dyDescent="0.3">
      <c r="A496" s="125"/>
      <c r="B496" s="127"/>
      <c r="C496" s="126"/>
      <c r="D496" s="39"/>
      <c r="E496" s="124"/>
    </row>
    <row r="497" spans="1:5" s="14" customFormat="1" ht="15" customHeight="1" x14ac:dyDescent="0.3">
      <c r="A497" s="125"/>
      <c r="B497" s="127"/>
      <c r="C497" s="126"/>
      <c r="D497" s="39"/>
      <c r="E497" s="124"/>
    </row>
    <row r="498" spans="1:5" s="14" customFormat="1" ht="15" customHeight="1" x14ac:dyDescent="0.3">
      <c r="A498" s="125"/>
      <c r="B498" s="127"/>
      <c r="C498" s="126"/>
      <c r="D498" s="39"/>
      <c r="E498" s="124"/>
    </row>
    <row r="499" spans="1:5" s="14" customFormat="1" ht="15" customHeight="1" x14ac:dyDescent="0.3">
      <c r="A499" s="125"/>
      <c r="B499" s="149"/>
      <c r="C499" s="126"/>
      <c r="D499" s="126"/>
      <c r="E499" s="124"/>
    </row>
    <row r="500" spans="1:5" s="14" customFormat="1" ht="15" customHeight="1" x14ac:dyDescent="0.3">
      <c r="A500" s="125"/>
      <c r="B500" s="154"/>
      <c r="C500" s="126"/>
      <c r="D500" s="126"/>
      <c r="E500" s="124"/>
    </row>
    <row r="501" spans="1:5" s="14" customFormat="1" ht="15" customHeight="1" x14ac:dyDescent="0.3">
      <c r="A501" s="125"/>
      <c r="B501" s="154"/>
      <c r="C501" s="126"/>
      <c r="D501" s="126"/>
      <c r="E501" s="124"/>
    </row>
    <row r="502" spans="1:5" s="14" customFormat="1" ht="15" customHeight="1" x14ac:dyDescent="0.3">
      <c r="A502" s="125"/>
      <c r="B502" s="127"/>
      <c r="C502" s="126"/>
      <c r="D502" s="126"/>
      <c r="E502" s="124"/>
    </row>
    <row r="503" spans="1:5" s="14" customFormat="1" ht="15" customHeight="1" x14ac:dyDescent="0.3">
      <c r="A503" s="125"/>
      <c r="B503" s="127"/>
      <c r="C503" s="126"/>
      <c r="D503" s="150"/>
      <c r="E503" s="124"/>
    </row>
    <row r="504" spans="1:5" s="14" customFormat="1" ht="15" customHeight="1" x14ac:dyDescent="0.3">
      <c r="A504" s="125"/>
      <c r="B504" s="127"/>
      <c r="C504" s="126"/>
      <c r="D504" s="126"/>
      <c r="E504" s="124"/>
    </row>
    <row r="505" spans="1:5" s="14" customFormat="1" ht="15" customHeight="1" x14ac:dyDescent="0.3">
      <c r="A505" s="125"/>
      <c r="B505" s="127"/>
      <c r="C505" s="126"/>
      <c r="D505" s="126"/>
      <c r="E505" s="124"/>
    </row>
    <row r="506" spans="1:5" s="14" customFormat="1" ht="15" customHeight="1" x14ac:dyDescent="0.3">
      <c r="A506" s="125"/>
      <c r="B506" s="127"/>
      <c r="C506" s="126"/>
      <c r="D506" s="39"/>
      <c r="E506" s="124"/>
    </row>
    <row r="507" spans="1:5" s="14" customFormat="1" ht="15" customHeight="1" x14ac:dyDescent="0.3">
      <c r="A507" s="125"/>
      <c r="B507" s="127"/>
      <c r="C507" s="126"/>
      <c r="D507" s="39"/>
      <c r="E507" s="124"/>
    </row>
    <row r="508" spans="1:5" s="14" customFormat="1" ht="15" customHeight="1" x14ac:dyDescent="0.3">
      <c r="A508" s="125"/>
      <c r="B508" s="127"/>
      <c r="C508" s="126"/>
      <c r="D508" s="39"/>
      <c r="E508" s="124"/>
    </row>
    <row r="509" spans="1:5" s="14" customFormat="1" ht="15" customHeight="1" x14ac:dyDescent="0.3">
      <c r="A509" s="125"/>
      <c r="B509" s="154"/>
      <c r="C509" s="126"/>
      <c r="D509" s="39"/>
      <c r="E509" s="124"/>
    </row>
    <row r="510" spans="1:5" s="14" customFormat="1" ht="15" customHeight="1" x14ac:dyDescent="0.3">
      <c r="A510" s="125"/>
      <c r="B510" s="127"/>
      <c r="C510" s="126"/>
      <c r="D510" s="126"/>
      <c r="E510" s="124"/>
    </row>
    <row r="511" spans="1:5" s="14" customFormat="1" ht="15" customHeight="1" x14ac:dyDescent="0.3">
      <c r="A511" s="125"/>
      <c r="B511" s="127"/>
      <c r="C511" s="126"/>
      <c r="D511" s="39"/>
      <c r="E511" s="124"/>
    </row>
    <row r="512" spans="1:5" s="14" customFormat="1" ht="15" customHeight="1" x14ac:dyDescent="0.3">
      <c r="A512" s="125"/>
      <c r="B512" s="154"/>
      <c r="C512" s="126"/>
      <c r="D512" s="39"/>
      <c r="E512" s="124"/>
    </row>
    <row r="513" spans="1:5" s="14" customFormat="1" ht="15" customHeight="1" x14ac:dyDescent="0.3">
      <c r="A513" s="125"/>
      <c r="B513" s="127"/>
      <c r="C513" s="126"/>
      <c r="D513" s="126"/>
      <c r="E513" s="124"/>
    </row>
    <row r="514" spans="1:5" s="14" customFormat="1" ht="15" customHeight="1" x14ac:dyDescent="0.3">
      <c r="A514" s="125"/>
      <c r="B514" s="127"/>
      <c r="C514" s="126"/>
      <c r="D514" s="150"/>
      <c r="E514" s="124"/>
    </row>
    <row r="515" spans="1:5" s="14" customFormat="1" ht="15" customHeight="1" x14ac:dyDescent="0.3">
      <c r="A515" s="125"/>
      <c r="B515" s="127"/>
      <c r="C515" s="126"/>
      <c r="D515" s="39"/>
      <c r="E515" s="124"/>
    </row>
    <row r="516" spans="1:5" s="14" customFormat="1" ht="15" customHeight="1" x14ac:dyDescent="0.3">
      <c r="A516" s="125"/>
      <c r="B516" s="154"/>
      <c r="C516" s="126"/>
      <c r="D516" s="126"/>
      <c r="E516" s="124"/>
    </row>
    <row r="517" spans="1:5" s="14" customFormat="1" ht="15" customHeight="1" x14ac:dyDescent="0.3">
      <c r="A517" s="125"/>
      <c r="B517" s="127"/>
      <c r="C517" s="126"/>
      <c r="D517" s="126"/>
      <c r="E517" s="124"/>
    </row>
    <row r="518" spans="1:5" s="14" customFormat="1" ht="15" customHeight="1" x14ac:dyDescent="0.3">
      <c r="A518" s="125"/>
      <c r="B518" s="127"/>
      <c r="C518" s="126"/>
      <c r="D518" s="39"/>
      <c r="E518" s="124"/>
    </row>
    <row r="519" spans="1:5" s="127" customFormat="1" ht="15" customHeight="1" x14ac:dyDescent="0.3">
      <c r="A519" s="125"/>
      <c r="C519" s="126"/>
      <c r="D519" s="39"/>
      <c r="E519" s="124"/>
    </row>
    <row r="520" spans="1:5" s="127" customFormat="1" ht="15" customHeight="1" x14ac:dyDescent="0.3">
      <c r="A520" s="125"/>
      <c r="C520" s="126"/>
      <c r="D520" s="126"/>
      <c r="E520" s="124"/>
    </row>
    <row r="521" spans="1:5" s="127" customFormat="1" ht="15" customHeight="1" x14ac:dyDescent="0.3">
      <c r="A521" s="125"/>
      <c r="C521" s="126"/>
      <c r="D521" s="126"/>
      <c r="E521" s="124"/>
    </row>
    <row r="522" spans="1:5" s="127" customFormat="1" ht="15" customHeight="1" x14ac:dyDescent="0.3">
      <c r="A522" s="125"/>
      <c r="C522" s="126"/>
      <c r="D522" s="39"/>
      <c r="E522" s="124"/>
    </row>
    <row r="523" spans="1:5" s="127" customFormat="1" ht="15" customHeight="1" x14ac:dyDescent="0.3">
      <c r="A523" s="125"/>
      <c r="C523" s="126"/>
      <c r="D523" s="39"/>
      <c r="E523" s="124"/>
    </row>
    <row r="524" spans="1:5" s="127" customFormat="1" ht="15" customHeight="1" x14ac:dyDescent="0.3">
      <c r="A524" s="125"/>
      <c r="C524" s="126"/>
      <c r="D524" s="150"/>
      <c r="E524" s="124"/>
    </row>
    <row r="525" spans="1:5" s="127" customFormat="1" ht="15" customHeight="1" x14ac:dyDescent="0.3">
      <c r="A525" s="125"/>
      <c r="C525" s="126"/>
      <c r="D525" s="126"/>
      <c r="E525" s="124"/>
    </row>
    <row r="526" spans="1:5" s="127" customFormat="1" ht="15" customHeight="1" x14ac:dyDescent="0.3">
      <c r="A526" s="125"/>
      <c r="C526" s="126"/>
      <c r="D526" s="126"/>
      <c r="E526" s="124"/>
    </row>
    <row r="527" spans="1:5" s="127" customFormat="1" ht="15" customHeight="1" x14ac:dyDescent="0.3">
      <c r="A527" s="125"/>
      <c r="C527" s="126"/>
      <c r="D527" s="126"/>
      <c r="E527" s="124"/>
    </row>
    <row r="528" spans="1:5" s="127" customFormat="1" ht="15" customHeight="1" x14ac:dyDescent="0.3">
      <c r="A528" s="125"/>
      <c r="C528" s="126"/>
      <c r="D528" s="126"/>
      <c r="E528" s="124"/>
    </row>
    <row r="529" spans="1:5" s="127" customFormat="1" ht="15" customHeight="1" x14ac:dyDescent="0.3">
      <c r="A529" s="125"/>
      <c r="C529" s="126"/>
      <c r="D529" s="126"/>
      <c r="E529" s="124"/>
    </row>
    <row r="530" spans="1:5" s="127" customFormat="1" ht="15" customHeight="1" x14ac:dyDescent="0.3">
      <c r="A530" s="125"/>
      <c r="C530" s="126"/>
      <c r="D530" s="126"/>
      <c r="E530" s="124"/>
    </row>
    <row r="531" spans="1:5" s="127" customFormat="1" ht="15" customHeight="1" x14ac:dyDescent="0.3">
      <c r="A531" s="125"/>
      <c r="B531" s="154"/>
      <c r="C531" s="126"/>
      <c r="D531" s="126"/>
      <c r="E531" s="124"/>
    </row>
    <row r="532" spans="1:5" s="127" customFormat="1" ht="15" customHeight="1" x14ac:dyDescent="0.3">
      <c r="A532" s="125"/>
      <c r="C532" s="126"/>
      <c r="D532" s="126"/>
      <c r="E532" s="124"/>
    </row>
    <row r="533" spans="1:5" s="127" customFormat="1" ht="15" customHeight="1" x14ac:dyDescent="0.3">
      <c r="A533" s="125"/>
      <c r="C533" s="126"/>
      <c r="D533" s="39"/>
      <c r="E533" s="124"/>
    </row>
    <row r="534" spans="1:5" s="127" customFormat="1" ht="15" customHeight="1" x14ac:dyDescent="0.3">
      <c r="A534" s="125"/>
      <c r="C534" s="126"/>
      <c r="D534" s="39"/>
      <c r="E534" s="124"/>
    </row>
    <row r="535" spans="1:5" s="127" customFormat="1" ht="15" customHeight="1" x14ac:dyDescent="0.3">
      <c r="A535" s="125"/>
      <c r="C535" s="126"/>
      <c r="D535" s="39"/>
      <c r="E535" s="124"/>
    </row>
    <row r="536" spans="1:5" s="127" customFormat="1" ht="15" customHeight="1" x14ac:dyDescent="0.3">
      <c r="A536" s="125"/>
      <c r="C536" s="126"/>
      <c r="D536" s="126"/>
      <c r="E536" s="124"/>
    </row>
    <row r="537" spans="1:5" s="127" customFormat="1" ht="15" customHeight="1" x14ac:dyDescent="0.3">
      <c r="A537" s="125"/>
      <c r="C537" s="126"/>
      <c r="D537" s="39"/>
      <c r="E537" s="124"/>
    </row>
    <row r="538" spans="1:5" s="127" customFormat="1" ht="15" customHeight="1" x14ac:dyDescent="0.3">
      <c r="A538" s="125"/>
      <c r="C538" s="126"/>
      <c r="D538" s="126"/>
      <c r="E538" s="124"/>
    </row>
    <row r="539" spans="1:5" s="127" customFormat="1" ht="15" customHeight="1" x14ac:dyDescent="0.3">
      <c r="A539" s="125"/>
      <c r="B539" s="149"/>
      <c r="C539" s="126"/>
      <c r="D539" s="126"/>
      <c r="E539" s="124"/>
    </row>
    <row r="540" spans="1:5" s="127" customFormat="1" ht="15" customHeight="1" x14ac:dyDescent="0.3">
      <c r="A540" s="125"/>
      <c r="C540" s="126"/>
      <c r="D540" s="126"/>
      <c r="E540" s="124"/>
    </row>
    <row r="541" spans="1:5" s="127" customFormat="1" ht="15" customHeight="1" x14ac:dyDescent="0.3">
      <c r="A541" s="125"/>
      <c r="C541" s="126"/>
      <c r="D541" s="126"/>
      <c r="E541" s="124"/>
    </row>
    <row r="542" spans="1:5" s="127" customFormat="1" ht="15" customHeight="1" x14ac:dyDescent="0.3">
      <c r="A542" s="125"/>
      <c r="C542" s="126"/>
      <c r="D542" s="39"/>
      <c r="E542" s="124"/>
    </row>
    <row r="543" spans="1:5" s="127" customFormat="1" ht="15" customHeight="1" x14ac:dyDescent="0.3">
      <c r="A543" s="125"/>
      <c r="B543" s="154"/>
      <c r="C543" s="126"/>
      <c r="D543" s="39"/>
      <c r="E543" s="124"/>
    </row>
    <row r="544" spans="1:5" s="127" customFormat="1" ht="15" customHeight="1" x14ac:dyDescent="0.3">
      <c r="A544" s="125"/>
      <c r="C544" s="126"/>
      <c r="D544" s="126"/>
      <c r="E544" s="124"/>
    </row>
    <row r="545" spans="1:5" s="127" customFormat="1" ht="15" customHeight="1" x14ac:dyDescent="0.3">
      <c r="A545" s="125"/>
      <c r="C545" s="126"/>
      <c r="D545" s="126"/>
      <c r="E545" s="124"/>
    </row>
    <row r="546" spans="1:5" s="127" customFormat="1" ht="15" customHeight="1" x14ac:dyDescent="0.3">
      <c r="A546" s="125"/>
      <c r="C546" s="126"/>
      <c r="D546" s="126"/>
      <c r="E546" s="124"/>
    </row>
    <row r="547" spans="1:5" s="127" customFormat="1" ht="15" customHeight="1" x14ac:dyDescent="0.3">
      <c r="A547" s="125"/>
      <c r="C547" s="126"/>
      <c r="D547" s="126"/>
      <c r="E547" s="124"/>
    </row>
    <row r="548" spans="1:5" s="127" customFormat="1" ht="15" customHeight="1" x14ac:dyDescent="0.3">
      <c r="A548" s="125"/>
      <c r="B548" s="154"/>
      <c r="C548" s="126"/>
      <c r="D548" s="126"/>
      <c r="E548" s="124"/>
    </row>
    <row r="549" spans="1:5" s="127" customFormat="1" ht="15" customHeight="1" x14ac:dyDescent="0.3">
      <c r="A549" s="125"/>
      <c r="C549" s="126"/>
      <c r="D549" s="126"/>
      <c r="E549" s="124"/>
    </row>
    <row r="550" spans="1:5" s="127" customFormat="1" ht="15" customHeight="1" x14ac:dyDescent="0.3">
      <c r="A550" s="125"/>
      <c r="C550" s="126"/>
      <c r="D550" s="126"/>
      <c r="E550" s="124"/>
    </row>
    <row r="551" spans="1:5" s="127" customFormat="1" ht="15" customHeight="1" x14ac:dyDescent="0.3">
      <c r="A551" s="125"/>
      <c r="C551" s="126"/>
      <c r="D551" s="126"/>
      <c r="E551" s="124"/>
    </row>
    <row r="552" spans="1:5" s="127" customFormat="1" ht="15" customHeight="1" x14ac:dyDescent="0.3">
      <c r="A552" s="125"/>
      <c r="B552" s="14"/>
      <c r="C552" s="126"/>
      <c r="D552" s="126"/>
      <c r="E552" s="124"/>
    </row>
    <row r="553" spans="1:5" s="127" customFormat="1" ht="15" customHeight="1" x14ac:dyDescent="0.3">
      <c r="A553" s="125"/>
      <c r="C553" s="126"/>
      <c r="D553" s="126"/>
      <c r="E553" s="124"/>
    </row>
    <row r="554" spans="1:5" s="127" customFormat="1" ht="15" customHeight="1" x14ac:dyDescent="0.3">
      <c r="A554" s="125"/>
      <c r="C554" s="126"/>
      <c r="D554" s="39"/>
      <c r="E554" s="124"/>
    </row>
    <row r="555" spans="1:5" s="127" customFormat="1" ht="15" customHeight="1" x14ac:dyDescent="0.3">
      <c r="A555" s="125"/>
      <c r="C555" s="126"/>
      <c r="D555" s="39"/>
      <c r="E555" s="124"/>
    </row>
    <row r="556" spans="1:5" s="127" customFormat="1" ht="15" customHeight="1" x14ac:dyDescent="0.3">
      <c r="A556" s="125"/>
      <c r="C556" s="126"/>
      <c r="D556" s="126"/>
      <c r="E556" s="124"/>
    </row>
    <row r="557" spans="1:5" s="127" customFormat="1" ht="15" customHeight="1" x14ac:dyDescent="0.3">
      <c r="A557" s="125"/>
      <c r="C557" s="126"/>
      <c r="D557" s="126"/>
      <c r="E557" s="124"/>
    </row>
    <row r="558" spans="1:5" s="127" customFormat="1" ht="15" customHeight="1" x14ac:dyDescent="0.3">
      <c r="A558" s="125"/>
      <c r="C558" s="126"/>
      <c r="D558" s="126"/>
      <c r="E558" s="124"/>
    </row>
    <row r="559" spans="1:5" s="127" customFormat="1" ht="15" customHeight="1" x14ac:dyDescent="0.3">
      <c r="A559" s="125"/>
      <c r="C559" s="126"/>
      <c r="D559" s="126"/>
      <c r="E559" s="124"/>
    </row>
    <row r="560" spans="1:5" s="127" customFormat="1" ht="15" customHeight="1" x14ac:dyDescent="0.3">
      <c r="A560" s="125"/>
      <c r="C560" s="126"/>
      <c r="D560" s="126"/>
      <c r="E560" s="124"/>
    </row>
    <row r="561" spans="1:5" s="127" customFormat="1" ht="15" customHeight="1" x14ac:dyDescent="0.3">
      <c r="A561" s="125"/>
      <c r="C561" s="126"/>
      <c r="D561" s="126"/>
      <c r="E561" s="124"/>
    </row>
    <row r="562" spans="1:5" s="127" customFormat="1" ht="15" customHeight="1" x14ac:dyDescent="0.3">
      <c r="A562" s="125"/>
      <c r="B562" s="154"/>
      <c r="C562" s="126"/>
      <c r="D562" s="126"/>
      <c r="E562" s="124"/>
    </row>
    <row r="563" spans="1:5" s="127" customFormat="1" ht="15" customHeight="1" x14ac:dyDescent="0.3">
      <c r="A563" s="125"/>
      <c r="B563" s="155"/>
      <c r="C563" s="150"/>
      <c r="D563" s="126"/>
      <c r="E563" s="124"/>
    </row>
    <row r="564" spans="1:5" s="127" customFormat="1" ht="15" customHeight="1" x14ac:dyDescent="0.3">
      <c r="A564" s="125"/>
      <c r="B564" s="155"/>
      <c r="C564" s="150"/>
      <c r="D564" s="150"/>
      <c r="E564" s="124"/>
    </row>
    <row r="565" spans="1:5" s="127" customFormat="1" ht="15" customHeight="1" x14ac:dyDescent="0.3">
      <c r="A565" s="125"/>
      <c r="C565" s="126"/>
      <c r="D565" s="150"/>
      <c r="E565" s="124"/>
    </row>
    <row r="566" spans="1:5" s="127" customFormat="1" ht="15" customHeight="1" x14ac:dyDescent="0.3">
      <c r="A566" s="125"/>
      <c r="B566"/>
      <c r="C566" s="126"/>
      <c r="D566" s="126"/>
      <c r="E566" s="124"/>
    </row>
    <row r="567" spans="1:5" s="127" customFormat="1" ht="15" customHeight="1" x14ac:dyDescent="0.3">
      <c r="A567" s="125"/>
      <c r="C567" s="126"/>
      <c r="D567" s="126"/>
      <c r="E567" s="124"/>
    </row>
    <row r="568" spans="1:5" s="127" customFormat="1" ht="15" customHeight="1" x14ac:dyDescent="0.3">
      <c r="A568" s="125"/>
      <c r="C568" s="126"/>
      <c r="D568" s="39"/>
      <c r="E568" s="124"/>
    </row>
    <row r="569" spans="1:5" s="127" customFormat="1" ht="15" customHeight="1" x14ac:dyDescent="0.3">
      <c r="A569" s="125"/>
      <c r="C569" s="126"/>
      <c r="D569" s="39"/>
      <c r="E569" s="124"/>
    </row>
    <row r="570" spans="1:5" s="127" customFormat="1" ht="15" customHeight="1" x14ac:dyDescent="0.3">
      <c r="A570" s="125"/>
      <c r="C570" s="126"/>
      <c r="D570" s="126"/>
      <c r="E570" s="124"/>
    </row>
    <row r="571" spans="1:5" s="127" customFormat="1" ht="15" customHeight="1" x14ac:dyDescent="0.3">
      <c r="A571" s="125"/>
      <c r="C571" s="126"/>
      <c r="D571" s="126"/>
      <c r="E571" s="124"/>
    </row>
    <row r="572" spans="1:5" ht="15" customHeight="1" x14ac:dyDescent="0.3">
      <c r="A572" s="125"/>
      <c r="B572" s="127"/>
      <c r="C572" s="126"/>
      <c r="D572" s="126"/>
      <c r="E572" s="124"/>
    </row>
    <row r="573" spans="1:5" ht="15" customHeight="1" x14ac:dyDescent="0.3">
      <c r="A573" s="125"/>
      <c r="B573" s="127"/>
      <c r="C573" s="126"/>
      <c r="D573" s="126"/>
      <c r="E573" s="124"/>
    </row>
    <row r="574" spans="1:5" ht="15" customHeight="1" x14ac:dyDescent="0.3">
      <c r="A574" s="125"/>
      <c r="B574" s="127"/>
      <c r="C574" s="126"/>
      <c r="D574" s="126"/>
      <c r="E574" s="124"/>
    </row>
    <row r="575" spans="1:5" ht="15" customHeight="1" x14ac:dyDescent="0.3">
      <c r="A575" s="125"/>
      <c r="B575" s="127"/>
      <c r="C575" s="126"/>
      <c r="D575" s="126"/>
      <c r="E575" s="124"/>
    </row>
    <row r="576" spans="1:5" ht="15" customHeight="1" x14ac:dyDescent="0.3">
      <c r="A576" s="125"/>
      <c r="B576" s="127"/>
      <c r="C576" s="126"/>
      <c r="D576" s="126"/>
      <c r="E576" s="124"/>
    </row>
    <row r="577" spans="1:5" ht="15" customHeight="1" x14ac:dyDescent="0.3">
      <c r="A577" s="125"/>
      <c r="B577" s="127"/>
      <c r="C577" s="126"/>
      <c r="D577" s="126"/>
      <c r="E577" s="124"/>
    </row>
    <row r="578" spans="1:5" ht="15" customHeight="1" x14ac:dyDescent="0.3">
      <c r="A578" s="125"/>
      <c r="B578" s="127"/>
      <c r="C578" s="126"/>
      <c r="D578" s="126"/>
      <c r="E578" s="124"/>
    </row>
    <row r="579" spans="1:5" ht="15" customHeight="1" x14ac:dyDescent="0.3">
      <c r="A579" s="125"/>
      <c r="D579" s="126"/>
      <c r="E579" s="124"/>
    </row>
    <row r="580" spans="1:5" ht="15" customHeight="1" x14ac:dyDescent="0.3">
      <c r="E580" s="124"/>
    </row>
    <row r="581" spans="1:5" ht="15" customHeight="1" x14ac:dyDescent="0.3">
      <c r="E581" s="124"/>
    </row>
    <row r="582" spans="1:5" ht="15" customHeight="1" x14ac:dyDescent="0.3">
      <c r="E582" s="124"/>
    </row>
    <row r="583" spans="1:5" ht="15" customHeight="1" x14ac:dyDescent="0.3">
      <c r="E583" s="124"/>
    </row>
    <row r="584" spans="1:5" ht="15" customHeight="1" x14ac:dyDescent="0.3">
      <c r="E584" s="124"/>
    </row>
    <row r="585" spans="1:5" ht="15" customHeight="1" x14ac:dyDescent="0.3">
      <c r="E585" s="124"/>
    </row>
    <row r="586" spans="1:5" ht="15" customHeight="1" x14ac:dyDescent="0.3">
      <c r="E586" s="124"/>
    </row>
    <row r="587" spans="1:5" ht="15" customHeight="1" x14ac:dyDescent="0.3">
      <c r="E587" s="124"/>
    </row>
    <row r="588" spans="1:5" ht="15" customHeight="1" x14ac:dyDescent="0.3">
      <c r="E588" s="124"/>
    </row>
    <row r="589" spans="1:5" ht="15" customHeight="1" x14ac:dyDescent="0.3">
      <c r="E589" s="124"/>
    </row>
    <row r="590" spans="1:5" ht="15" customHeight="1" x14ac:dyDescent="0.3">
      <c r="E590" s="124"/>
    </row>
    <row r="591" spans="1:5" ht="15" customHeight="1" x14ac:dyDescent="0.3">
      <c r="E591" s="124"/>
    </row>
    <row r="592" spans="1:5" ht="15" customHeight="1" x14ac:dyDescent="0.3">
      <c r="E592" s="124"/>
    </row>
    <row r="593" spans="5:5" ht="15" customHeight="1" x14ac:dyDescent="0.3">
      <c r="E593" s="124"/>
    </row>
    <row r="594" spans="5:5" ht="15" customHeight="1" x14ac:dyDescent="0.3">
      <c r="E594" s="124"/>
    </row>
    <row r="595" spans="5:5" ht="15" customHeight="1" x14ac:dyDescent="0.3">
      <c r="E595" s="124"/>
    </row>
    <row r="596" spans="5:5" ht="15" customHeight="1" x14ac:dyDescent="0.3">
      <c r="E596" s="124"/>
    </row>
    <row r="597" spans="5:5" ht="15" customHeight="1" x14ac:dyDescent="0.3">
      <c r="E597" s="124"/>
    </row>
    <row r="598" spans="5:5" ht="15" customHeight="1" x14ac:dyDescent="0.3">
      <c r="E598" s="124"/>
    </row>
    <row r="599" spans="5:5" ht="15" customHeight="1" x14ac:dyDescent="0.3">
      <c r="E599" s="124"/>
    </row>
    <row r="600" spans="5:5" ht="15" customHeight="1" x14ac:dyDescent="0.3">
      <c r="E600" s="124"/>
    </row>
    <row r="601" spans="5:5" ht="15" customHeight="1" x14ac:dyDescent="0.3">
      <c r="E601" s="124"/>
    </row>
    <row r="602" spans="5:5" ht="15" customHeight="1" x14ac:dyDescent="0.3">
      <c r="E602" s="124"/>
    </row>
    <row r="603" spans="5:5" ht="15" customHeight="1" x14ac:dyDescent="0.3">
      <c r="E603" s="124"/>
    </row>
    <row r="604" spans="5:5" ht="15" customHeight="1" x14ac:dyDescent="0.3">
      <c r="E604" s="124"/>
    </row>
    <row r="605" spans="5:5" ht="15" customHeight="1" x14ac:dyDescent="0.3">
      <c r="E605" s="124"/>
    </row>
    <row r="606" spans="5:5" ht="15" customHeight="1" x14ac:dyDescent="0.3">
      <c r="E606" s="124"/>
    </row>
    <row r="607" spans="5:5" ht="15" customHeight="1" x14ac:dyDescent="0.3">
      <c r="E607" s="124"/>
    </row>
    <row r="608" spans="5:5" ht="15" customHeight="1" x14ac:dyDescent="0.3">
      <c r="E608" s="124"/>
    </row>
    <row r="609" spans="5:5" ht="15" customHeight="1" x14ac:dyDescent="0.3">
      <c r="E609" s="124"/>
    </row>
    <row r="610" spans="5:5" ht="15" customHeight="1" x14ac:dyDescent="0.3">
      <c r="E610" s="124"/>
    </row>
    <row r="611" spans="5:5" ht="15" customHeight="1" x14ac:dyDescent="0.3">
      <c r="E611" s="124"/>
    </row>
    <row r="612" spans="5:5" ht="15" customHeight="1" x14ac:dyDescent="0.3">
      <c r="E612" s="124"/>
    </row>
    <row r="613" spans="5:5" ht="15" customHeight="1" x14ac:dyDescent="0.3">
      <c r="E613" s="124"/>
    </row>
    <row r="614" spans="5:5" ht="15" customHeight="1" x14ac:dyDescent="0.3">
      <c r="E614" s="124"/>
    </row>
    <row r="615" spans="5:5" ht="15" customHeight="1" x14ac:dyDescent="0.3">
      <c r="E615" s="124"/>
    </row>
    <row r="616" spans="5:5" ht="15" customHeight="1" x14ac:dyDescent="0.3">
      <c r="E616" s="124"/>
    </row>
    <row r="617" spans="5:5" ht="15" customHeight="1" x14ac:dyDescent="0.3">
      <c r="E617" s="124"/>
    </row>
    <row r="618" spans="5:5" ht="15" customHeight="1" x14ac:dyDescent="0.3">
      <c r="E618" s="124"/>
    </row>
    <row r="619" spans="5:5" ht="15" customHeight="1" x14ac:dyDescent="0.3">
      <c r="E619" s="124"/>
    </row>
    <row r="620" spans="5:5" ht="15" customHeight="1" x14ac:dyDescent="0.3">
      <c r="E620" s="124"/>
    </row>
    <row r="621" spans="5:5" ht="15" customHeight="1" x14ac:dyDescent="0.3">
      <c r="E621" s="124"/>
    </row>
    <row r="622" spans="5:5" ht="15" customHeight="1" x14ac:dyDescent="0.3">
      <c r="E622" s="124"/>
    </row>
    <row r="623" spans="5:5" ht="15" customHeight="1" x14ac:dyDescent="0.3">
      <c r="E623" s="124"/>
    </row>
    <row r="624" spans="5:5" ht="15" customHeight="1" x14ac:dyDescent="0.3">
      <c r="E624" s="124"/>
    </row>
    <row r="625" spans="5:5" ht="15" customHeight="1" x14ac:dyDescent="0.3">
      <c r="E625" s="124"/>
    </row>
    <row r="626" spans="5:5" ht="15" customHeight="1" x14ac:dyDescent="0.3">
      <c r="E626" s="124"/>
    </row>
    <row r="627" spans="5:5" ht="15" customHeight="1" x14ac:dyDescent="0.3">
      <c r="E627" s="124"/>
    </row>
    <row r="628" spans="5:5" ht="15" customHeight="1" x14ac:dyDescent="0.3">
      <c r="E628" s="124"/>
    </row>
    <row r="629" spans="5:5" ht="15" customHeight="1" x14ac:dyDescent="0.3">
      <c r="E629" s="124"/>
    </row>
    <row r="630" spans="5:5" ht="15" customHeight="1" x14ac:dyDescent="0.3">
      <c r="E630" s="124"/>
    </row>
    <row r="631" spans="5:5" ht="15" customHeight="1" x14ac:dyDescent="0.3">
      <c r="E631" s="124"/>
    </row>
    <row r="632" spans="5:5" ht="15" customHeight="1" x14ac:dyDescent="0.3">
      <c r="E632" s="124"/>
    </row>
    <row r="633" spans="5:5" ht="15" customHeight="1" x14ac:dyDescent="0.3">
      <c r="E633" s="124"/>
    </row>
    <row r="634" spans="5:5" ht="15" customHeight="1" x14ac:dyDescent="0.3">
      <c r="E634" s="124"/>
    </row>
    <row r="635" spans="5:5" ht="15" customHeight="1" x14ac:dyDescent="0.3">
      <c r="E635" s="124"/>
    </row>
    <row r="636" spans="5:5" ht="15" customHeight="1" x14ac:dyDescent="0.3">
      <c r="E636" s="124"/>
    </row>
    <row r="637" spans="5:5" ht="15" customHeight="1" x14ac:dyDescent="0.3">
      <c r="E637" s="124"/>
    </row>
    <row r="638" spans="5:5" ht="15" customHeight="1" x14ac:dyDescent="0.3">
      <c r="E638" s="124"/>
    </row>
    <row r="639" spans="5:5" ht="15" customHeight="1" x14ac:dyDescent="0.3">
      <c r="E639" s="124"/>
    </row>
    <row r="640" spans="5:5" ht="15" customHeight="1" x14ac:dyDescent="0.3">
      <c r="E640" s="124"/>
    </row>
    <row r="641" spans="5:5" ht="15" customHeight="1" x14ac:dyDescent="0.3">
      <c r="E641" s="124"/>
    </row>
    <row r="642" spans="5:5" ht="15" customHeight="1" x14ac:dyDescent="0.3">
      <c r="E642" s="124"/>
    </row>
    <row r="643" spans="5:5" ht="15" customHeight="1" x14ac:dyDescent="0.3">
      <c r="E643" s="124"/>
    </row>
    <row r="644" spans="5:5" ht="15" customHeight="1" x14ac:dyDescent="0.3">
      <c r="E644" s="124"/>
    </row>
    <row r="645" spans="5:5" ht="15" customHeight="1" x14ac:dyDescent="0.3">
      <c r="E645" s="124"/>
    </row>
    <row r="646" spans="5:5" ht="15" customHeight="1" x14ac:dyDescent="0.3">
      <c r="E646" s="124"/>
    </row>
    <row r="647" spans="5:5" ht="15" customHeight="1" x14ac:dyDescent="0.3">
      <c r="E647" s="124"/>
    </row>
    <row r="648" spans="5:5" ht="15" customHeight="1" x14ac:dyDescent="0.3">
      <c r="E648" s="124"/>
    </row>
    <row r="649" spans="5:5" ht="15" customHeight="1" x14ac:dyDescent="0.3">
      <c r="E649" s="124"/>
    </row>
    <row r="650" spans="5:5" ht="15" customHeight="1" x14ac:dyDescent="0.3">
      <c r="E650" s="124"/>
    </row>
    <row r="651" spans="5:5" ht="15" customHeight="1" x14ac:dyDescent="0.3">
      <c r="E651" s="124"/>
    </row>
    <row r="652" spans="5:5" ht="15" customHeight="1" x14ac:dyDescent="0.3">
      <c r="E652" s="124"/>
    </row>
    <row r="653" spans="5:5" ht="15" customHeight="1" x14ac:dyDescent="0.3">
      <c r="E653" s="124"/>
    </row>
    <row r="654" spans="5:5" ht="15" customHeight="1" x14ac:dyDescent="0.3">
      <c r="E654" s="124"/>
    </row>
    <row r="655" spans="5:5" ht="15" customHeight="1" x14ac:dyDescent="0.3">
      <c r="E655" s="124"/>
    </row>
    <row r="656" spans="5:5" ht="15" customHeight="1" x14ac:dyDescent="0.3">
      <c r="E656" s="124"/>
    </row>
    <row r="657" spans="5:5" ht="15" customHeight="1" x14ac:dyDescent="0.3">
      <c r="E657" s="124"/>
    </row>
    <row r="658" spans="5:5" ht="15" customHeight="1" x14ac:dyDescent="0.3">
      <c r="E658" s="124"/>
    </row>
    <row r="659" spans="5:5" ht="15" customHeight="1" x14ac:dyDescent="0.3">
      <c r="E659" s="124"/>
    </row>
    <row r="660" spans="5:5" ht="15" customHeight="1" x14ac:dyDescent="0.3">
      <c r="E660" s="124"/>
    </row>
    <row r="661" spans="5:5" ht="15" customHeight="1" x14ac:dyDescent="0.3">
      <c r="E661" s="124"/>
    </row>
    <row r="662" spans="5:5" ht="15" customHeight="1" x14ac:dyDescent="0.3">
      <c r="E662" s="124"/>
    </row>
    <row r="663" spans="5:5" ht="15" customHeight="1" x14ac:dyDescent="0.3">
      <c r="E663" s="124"/>
    </row>
    <row r="664" spans="5:5" ht="15" customHeight="1" x14ac:dyDescent="0.3">
      <c r="E664" s="124"/>
    </row>
    <row r="665" spans="5:5" ht="15" customHeight="1" x14ac:dyDescent="0.3">
      <c r="E665" s="124"/>
    </row>
    <row r="666" spans="5:5" ht="15" customHeight="1" x14ac:dyDescent="0.3">
      <c r="E666" s="124"/>
    </row>
    <row r="667" spans="5:5" ht="15" customHeight="1" x14ac:dyDescent="0.3">
      <c r="E667" s="124"/>
    </row>
    <row r="668" spans="5:5" ht="15" customHeight="1" x14ac:dyDescent="0.3">
      <c r="E668" s="124"/>
    </row>
    <row r="669" spans="5:5" ht="15" customHeight="1" x14ac:dyDescent="0.3">
      <c r="E669" s="124"/>
    </row>
    <row r="670" spans="5:5" ht="15" customHeight="1" x14ac:dyDescent="0.3">
      <c r="E670" s="124"/>
    </row>
    <row r="671" spans="5:5" ht="15" customHeight="1" x14ac:dyDescent="0.3">
      <c r="E671" s="124"/>
    </row>
    <row r="672" spans="5:5" ht="15" customHeight="1" x14ac:dyDescent="0.3">
      <c r="E672" s="124"/>
    </row>
    <row r="673" spans="5:5" ht="15" customHeight="1" x14ac:dyDescent="0.3">
      <c r="E673" s="124"/>
    </row>
    <row r="674" spans="5:5" ht="15" customHeight="1" x14ac:dyDescent="0.3">
      <c r="E674" s="124"/>
    </row>
    <row r="675" spans="5:5" ht="15" customHeight="1" x14ac:dyDescent="0.3">
      <c r="E675" s="124"/>
    </row>
    <row r="676" spans="5:5" ht="15" customHeight="1" x14ac:dyDescent="0.3">
      <c r="E676" s="124"/>
    </row>
    <row r="677" spans="5:5" ht="15" customHeight="1" x14ac:dyDescent="0.3">
      <c r="E677" s="124"/>
    </row>
    <row r="678" spans="5:5" ht="15" customHeight="1" x14ac:dyDescent="0.3">
      <c r="E678" s="124"/>
    </row>
    <row r="679" spans="5:5" ht="15" customHeight="1" x14ac:dyDescent="0.3">
      <c r="E679" s="124"/>
    </row>
    <row r="680" spans="5:5" ht="15" customHeight="1" x14ac:dyDescent="0.3">
      <c r="E680" s="124"/>
    </row>
    <row r="681" spans="5:5" ht="15" customHeight="1" x14ac:dyDescent="0.3">
      <c r="E681" s="124"/>
    </row>
    <row r="682" spans="5:5" ht="15" customHeight="1" x14ac:dyDescent="0.3">
      <c r="E682" s="124"/>
    </row>
    <row r="683" spans="5:5" ht="15" customHeight="1" x14ac:dyDescent="0.3">
      <c r="E683" s="124"/>
    </row>
    <row r="684" spans="5:5" ht="15" customHeight="1" x14ac:dyDescent="0.3">
      <c r="E684" s="124"/>
    </row>
    <row r="685" spans="5:5" ht="15" customHeight="1" x14ac:dyDescent="0.3">
      <c r="E685" s="124"/>
    </row>
    <row r="686" spans="5:5" ht="15" customHeight="1" x14ac:dyDescent="0.3">
      <c r="E686" s="124"/>
    </row>
    <row r="687" spans="5:5" ht="15" customHeight="1" x14ac:dyDescent="0.3">
      <c r="E687" s="124"/>
    </row>
    <row r="688" spans="5:5" ht="15" customHeight="1" x14ac:dyDescent="0.3">
      <c r="E688" s="124"/>
    </row>
    <row r="689" spans="5:5" ht="15" customHeight="1" x14ac:dyDescent="0.3">
      <c r="E689" s="124"/>
    </row>
    <row r="690" spans="5:5" ht="15" customHeight="1" x14ac:dyDescent="0.3">
      <c r="E690" s="124"/>
    </row>
    <row r="691" spans="5:5" ht="15" customHeight="1" x14ac:dyDescent="0.3">
      <c r="E691" s="124"/>
    </row>
    <row r="692" spans="5:5" ht="15" customHeight="1" x14ac:dyDescent="0.3">
      <c r="E692" s="124"/>
    </row>
    <row r="693" spans="5:5" ht="15" customHeight="1" x14ac:dyDescent="0.3">
      <c r="E693" s="124"/>
    </row>
    <row r="694" spans="5:5" ht="15" customHeight="1" x14ac:dyDescent="0.3">
      <c r="E694" s="124"/>
    </row>
    <row r="695" spans="5:5" ht="15" customHeight="1" x14ac:dyDescent="0.3">
      <c r="E695" s="124"/>
    </row>
    <row r="696" spans="5:5" ht="15" customHeight="1" x14ac:dyDescent="0.3">
      <c r="E696" s="124"/>
    </row>
    <row r="697" spans="5:5" ht="15" customHeight="1" x14ac:dyDescent="0.3">
      <c r="E697" s="124"/>
    </row>
    <row r="698" spans="5:5" ht="15" customHeight="1" x14ac:dyDescent="0.3">
      <c r="E698" s="124"/>
    </row>
    <row r="699" spans="5:5" ht="15" customHeight="1" x14ac:dyDescent="0.3">
      <c r="E699" s="124"/>
    </row>
    <row r="700" spans="5:5" ht="15" customHeight="1" x14ac:dyDescent="0.3">
      <c r="E700" s="124"/>
    </row>
    <row r="701" spans="5:5" ht="15" customHeight="1" x14ac:dyDescent="0.3">
      <c r="E701" s="124"/>
    </row>
    <row r="702" spans="5:5" ht="15" customHeight="1" x14ac:dyDescent="0.3">
      <c r="E702" s="124"/>
    </row>
    <row r="703" spans="5:5" ht="15" customHeight="1" x14ac:dyDescent="0.3">
      <c r="E703" s="124"/>
    </row>
    <row r="704" spans="5:5" ht="15" customHeight="1" x14ac:dyDescent="0.3">
      <c r="E704" s="124"/>
    </row>
    <row r="705" spans="5:5" ht="15" customHeight="1" x14ac:dyDescent="0.3">
      <c r="E705" s="124"/>
    </row>
    <row r="706" spans="5:5" ht="15" customHeight="1" x14ac:dyDescent="0.3">
      <c r="E706" s="124"/>
    </row>
    <row r="707" spans="5:5" ht="15" customHeight="1" x14ac:dyDescent="0.3">
      <c r="E707" s="124"/>
    </row>
    <row r="708" spans="5:5" ht="15" customHeight="1" x14ac:dyDescent="0.3">
      <c r="E708" s="124"/>
    </row>
    <row r="709" spans="5:5" ht="15" customHeight="1" x14ac:dyDescent="0.3">
      <c r="E709" s="124"/>
    </row>
    <row r="710" spans="5:5" ht="15" customHeight="1" x14ac:dyDescent="0.3">
      <c r="E710" s="124"/>
    </row>
    <row r="711" spans="5:5" ht="15" customHeight="1" x14ac:dyDescent="0.3">
      <c r="E711" s="124"/>
    </row>
    <row r="712" spans="5:5" ht="15" customHeight="1" x14ac:dyDescent="0.3">
      <c r="E712" s="124"/>
    </row>
    <row r="713" spans="5:5" ht="15" customHeight="1" x14ac:dyDescent="0.3">
      <c r="E713" s="124"/>
    </row>
    <row r="714" spans="5:5" ht="15" customHeight="1" x14ac:dyDescent="0.3">
      <c r="E714" s="124"/>
    </row>
    <row r="715" spans="5:5" ht="15" customHeight="1" x14ac:dyDescent="0.3">
      <c r="E715" s="124"/>
    </row>
    <row r="716" spans="5:5" ht="15" customHeight="1" x14ac:dyDescent="0.3">
      <c r="E716" s="124"/>
    </row>
    <row r="717" spans="5:5" ht="15" customHeight="1" x14ac:dyDescent="0.3">
      <c r="E717" s="124"/>
    </row>
    <row r="718" spans="5:5" ht="15" customHeight="1" x14ac:dyDescent="0.3">
      <c r="E718" s="124"/>
    </row>
    <row r="719" spans="5:5" ht="15" customHeight="1" x14ac:dyDescent="0.3">
      <c r="E719" s="124"/>
    </row>
    <row r="720" spans="5:5" ht="15" customHeight="1" x14ac:dyDescent="0.3">
      <c r="E720" s="124"/>
    </row>
    <row r="721" spans="5:5" ht="15" customHeight="1" x14ac:dyDescent="0.3">
      <c r="E721" s="124"/>
    </row>
    <row r="722" spans="5:5" ht="15" customHeight="1" x14ac:dyDescent="0.3">
      <c r="E722" s="124"/>
    </row>
    <row r="723" spans="5:5" ht="15" customHeight="1" x14ac:dyDescent="0.3">
      <c r="E723" s="124"/>
    </row>
    <row r="724" spans="5:5" ht="15" customHeight="1" x14ac:dyDescent="0.3">
      <c r="E724" s="124"/>
    </row>
    <row r="725" spans="5:5" ht="15" customHeight="1" x14ac:dyDescent="0.3">
      <c r="E725" s="124"/>
    </row>
    <row r="726" spans="5:5" ht="15" customHeight="1" x14ac:dyDescent="0.3">
      <c r="E726" s="124"/>
    </row>
    <row r="727" spans="5:5" ht="15" customHeight="1" x14ac:dyDescent="0.3">
      <c r="E727" s="124"/>
    </row>
    <row r="728" spans="5:5" ht="15" customHeight="1" x14ac:dyDescent="0.3">
      <c r="E728" s="124"/>
    </row>
    <row r="729" spans="5:5" ht="15" customHeight="1" x14ac:dyDescent="0.3">
      <c r="E729" s="124"/>
    </row>
    <row r="730" spans="5:5" ht="15" customHeight="1" x14ac:dyDescent="0.3">
      <c r="E730" s="124"/>
    </row>
    <row r="731" spans="5:5" ht="15" customHeight="1" x14ac:dyDescent="0.3">
      <c r="E731" s="124"/>
    </row>
    <row r="732" spans="5:5" ht="15" customHeight="1" x14ac:dyDescent="0.3">
      <c r="E732" s="124"/>
    </row>
    <row r="733" spans="5:5" ht="15" customHeight="1" x14ac:dyDescent="0.3">
      <c r="E733" s="124"/>
    </row>
    <row r="734" spans="5:5" ht="15" customHeight="1" x14ac:dyDescent="0.3">
      <c r="E734" s="124"/>
    </row>
    <row r="735" spans="5:5" ht="15" customHeight="1" x14ac:dyDescent="0.3">
      <c r="E735" s="124"/>
    </row>
    <row r="736" spans="5:5" ht="15" customHeight="1" x14ac:dyDescent="0.3">
      <c r="E736" s="124"/>
    </row>
    <row r="737" spans="5:5" ht="15" customHeight="1" x14ac:dyDescent="0.3">
      <c r="E737" s="124"/>
    </row>
    <row r="738" spans="5:5" ht="15" customHeight="1" x14ac:dyDescent="0.3">
      <c r="E738" s="124"/>
    </row>
    <row r="739" spans="5:5" ht="15" customHeight="1" x14ac:dyDescent="0.3">
      <c r="E739" s="124"/>
    </row>
    <row r="740" spans="5:5" ht="15" customHeight="1" x14ac:dyDescent="0.3">
      <c r="E740" s="124"/>
    </row>
    <row r="741" spans="5:5" ht="15" customHeight="1" x14ac:dyDescent="0.3">
      <c r="E741" s="124"/>
    </row>
    <row r="742" spans="5:5" ht="15" customHeight="1" x14ac:dyDescent="0.3">
      <c r="E742" s="124"/>
    </row>
    <row r="743" spans="5:5" ht="15" customHeight="1" x14ac:dyDescent="0.3">
      <c r="E743" s="124"/>
    </row>
    <row r="744" spans="5:5" ht="15" customHeight="1" x14ac:dyDescent="0.3">
      <c r="E744" s="124"/>
    </row>
    <row r="745" spans="5:5" ht="15" customHeight="1" x14ac:dyDescent="0.3">
      <c r="E745" s="124"/>
    </row>
    <row r="746" spans="5:5" ht="15" customHeight="1" x14ac:dyDescent="0.3">
      <c r="E746" s="124"/>
    </row>
    <row r="747" spans="5:5" ht="15" customHeight="1" x14ac:dyDescent="0.3">
      <c r="E747" s="124"/>
    </row>
    <row r="748" spans="5:5" ht="15" customHeight="1" x14ac:dyDescent="0.3">
      <c r="E748" s="124"/>
    </row>
    <row r="749" spans="5:5" ht="15" customHeight="1" x14ac:dyDescent="0.3">
      <c r="E749" s="124"/>
    </row>
    <row r="750" spans="5:5" ht="15" customHeight="1" x14ac:dyDescent="0.3">
      <c r="E750" s="124"/>
    </row>
    <row r="751" spans="5:5" ht="15" customHeight="1" x14ac:dyDescent="0.3">
      <c r="E751" s="124"/>
    </row>
    <row r="752" spans="5:5" ht="15" customHeight="1" x14ac:dyDescent="0.3">
      <c r="E752" s="124"/>
    </row>
    <row r="753" spans="5:5" ht="15" customHeight="1" x14ac:dyDescent="0.3">
      <c r="E753" s="124"/>
    </row>
    <row r="754" spans="5:5" ht="15" customHeight="1" x14ac:dyDescent="0.3">
      <c r="E754" s="124"/>
    </row>
    <row r="755" spans="5:5" ht="15" customHeight="1" x14ac:dyDescent="0.3">
      <c r="E755" s="124"/>
    </row>
    <row r="756" spans="5:5" ht="15" customHeight="1" x14ac:dyDescent="0.3">
      <c r="E756" s="124"/>
    </row>
    <row r="757" spans="5:5" ht="15" customHeight="1" x14ac:dyDescent="0.3">
      <c r="E757" s="124"/>
    </row>
    <row r="758" spans="5:5" ht="15" customHeight="1" x14ac:dyDescent="0.3">
      <c r="E758" s="124"/>
    </row>
    <row r="759" spans="5:5" ht="15" customHeight="1" x14ac:dyDescent="0.3">
      <c r="E759" s="124"/>
    </row>
    <row r="760" spans="5:5" ht="15" customHeight="1" x14ac:dyDescent="0.3">
      <c r="E760" s="124"/>
    </row>
    <row r="761" spans="5:5" ht="15" customHeight="1" x14ac:dyDescent="0.3">
      <c r="E761" s="124"/>
    </row>
    <row r="762" spans="5:5" ht="15" customHeight="1" x14ac:dyDescent="0.3">
      <c r="E762" s="124"/>
    </row>
    <row r="763" spans="5:5" ht="15" customHeight="1" x14ac:dyDescent="0.3">
      <c r="E763" s="124"/>
    </row>
    <row r="764" spans="5:5" ht="15" customHeight="1" x14ac:dyDescent="0.3">
      <c r="E764" s="124"/>
    </row>
    <row r="765" spans="5:5" ht="15" customHeight="1" x14ac:dyDescent="0.3">
      <c r="E765" s="124"/>
    </row>
    <row r="766" spans="5:5" ht="15" customHeight="1" x14ac:dyDescent="0.3">
      <c r="E766" s="124"/>
    </row>
    <row r="767" spans="5:5" ht="15" customHeight="1" x14ac:dyDescent="0.3">
      <c r="E767" s="124"/>
    </row>
    <row r="768" spans="5:5" ht="15" customHeight="1" x14ac:dyDescent="0.3">
      <c r="E768" s="124"/>
    </row>
    <row r="769" spans="5:5" ht="15" customHeight="1" x14ac:dyDescent="0.3">
      <c r="E769" s="124"/>
    </row>
    <row r="770" spans="5:5" ht="15" customHeight="1" x14ac:dyDescent="0.3">
      <c r="E770" s="124"/>
    </row>
    <row r="771" spans="5:5" ht="15" customHeight="1" x14ac:dyDescent="0.3">
      <c r="E771" s="124"/>
    </row>
    <row r="772" spans="5:5" ht="15" customHeight="1" x14ac:dyDescent="0.3">
      <c r="E772" s="124"/>
    </row>
    <row r="773" spans="5:5" ht="15" customHeight="1" x14ac:dyDescent="0.3">
      <c r="E773" s="124"/>
    </row>
    <row r="774" spans="5:5" ht="15" customHeight="1" x14ac:dyDescent="0.3">
      <c r="E774" s="124"/>
    </row>
    <row r="775" spans="5:5" ht="15" customHeight="1" x14ac:dyDescent="0.3">
      <c r="E775" s="124"/>
    </row>
    <row r="776" spans="5:5" ht="15" customHeight="1" x14ac:dyDescent="0.3">
      <c r="E776" s="124"/>
    </row>
    <row r="777" spans="5:5" ht="15" customHeight="1" x14ac:dyDescent="0.3">
      <c r="E777" s="124"/>
    </row>
    <row r="778" spans="5:5" ht="15" customHeight="1" x14ac:dyDescent="0.3">
      <c r="E778" s="124"/>
    </row>
    <row r="779" spans="5:5" ht="15" customHeight="1" x14ac:dyDescent="0.3">
      <c r="E779" s="124"/>
    </row>
    <row r="780" spans="5:5" ht="15" customHeight="1" x14ac:dyDescent="0.3">
      <c r="E780" s="124"/>
    </row>
    <row r="781" spans="5:5" ht="15" customHeight="1" x14ac:dyDescent="0.3">
      <c r="E781" s="124"/>
    </row>
    <row r="782" spans="5:5" ht="15" customHeight="1" x14ac:dyDescent="0.3">
      <c r="E782" s="124"/>
    </row>
    <row r="783" spans="5:5" ht="15" customHeight="1" x14ac:dyDescent="0.3">
      <c r="E783" s="124"/>
    </row>
    <row r="784" spans="5:5" ht="15" customHeight="1" x14ac:dyDescent="0.3">
      <c r="E784" s="124"/>
    </row>
    <row r="785" spans="5:5" ht="15" customHeight="1" x14ac:dyDescent="0.3">
      <c r="E785" s="124"/>
    </row>
    <row r="786" spans="5:5" ht="15" customHeight="1" x14ac:dyDescent="0.3">
      <c r="E786" s="124"/>
    </row>
  </sheetData>
  <mergeCells count="4">
    <mergeCell ref="G222:H222"/>
    <mergeCell ref="I222:J222"/>
    <mergeCell ref="K222:L222"/>
    <mergeCell ref="M222:N2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E7A7B-0A2A-4781-A606-DF12B492A202}">
  <sheetPr>
    <tabColor theme="1" tint="0.499984740745262"/>
  </sheetPr>
  <dimension ref="A2:K20"/>
  <sheetViews>
    <sheetView topLeftCell="A6" workbookViewId="0">
      <selection activeCell="D14" sqref="D14"/>
    </sheetView>
  </sheetViews>
  <sheetFormatPr baseColWidth="10" defaultColWidth="11.42578125" defaultRowHeight="15" x14ac:dyDescent="0.25"/>
  <cols>
    <col min="1" max="9" width="14.7109375" customWidth="1"/>
    <col min="258" max="265" width="14.7109375" customWidth="1"/>
    <col min="514" max="521" width="14.7109375" customWidth="1"/>
    <col min="770" max="777" width="14.7109375" customWidth="1"/>
    <col min="1026" max="1033" width="14.7109375" customWidth="1"/>
    <col min="1282" max="1289" width="14.7109375" customWidth="1"/>
    <col min="1538" max="1545" width="14.7109375" customWidth="1"/>
    <col min="1794" max="1801" width="14.7109375" customWidth="1"/>
    <col min="2050" max="2057" width="14.7109375" customWidth="1"/>
    <col min="2306" max="2313" width="14.7109375" customWidth="1"/>
    <col min="2562" max="2569" width="14.7109375" customWidth="1"/>
    <col min="2818" max="2825" width="14.7109375" customWidth="1"/>
    <col min="3074" max="3081" width="14.7109375" customWidth="1"/>
    <col min="3330" max="3337" width="14.7109375" customWidth="1"/>
    <col min="3586" max="3593" width="14.7109375" customWidth="1"/>
    <col min="3842" max="3849" width="14.7109375" customWidth="1"/>
    <col min="4098" max="4105" width="14.7109375" customWidth="1"/>
    <col min="4354" max="4361" width="14.7109375" customWidth="1"/>
    <col min="4610" max="4617" width="14.7109375" customWidth="1"/>
    <col min="4866" max="4873" width="14.7109375" customWidth="1"/>
    <col min="5122" max="5129" width="14.7109375" customWidth="1"/>
    <col min="5378" max="5385" width="14.7109375" customWidth="1"/>
    <col min="5634" max="5641" width="14.7109375" customWidth="1"/>
    <col min="5890" max="5897" width="14.7109375" customWidth="1"/>
    <col min="6146" max="6153" width="14.7109375" customWidth="1"/>
    <col min="6402" max="6409" width="14.7109375" customWidth="1"/>
    <col min="6658" max="6665" width="14.7109375" customWidth="1"/>
    <col min="6914" max="6921" width="14.7109375" customWidth="1"/>
    <col min="7170" max="7177" width="14.7109375" customWidth="1"/>
    <col min="7426" max="7433" width="14.7109375" customWidth="1"/>
    <col min="7682" max="7689" width="14.7109375" customWidth="1"/>
    <col min="7938" max="7945" width="14.7109375" customWidth="1"/>
    <col min="8194" max="8201" width="14.7109375" customWidth="1"/>
    <col min="8450" max="8457" width="14.7109375" customWidth="1"/>
    <col min="8706" max="8713" width="14.7109375" customWidth="1"/>
    <col min="8962" max="8969" width="14.7109375" customWidth="1"/>
    <col min="9218" max="9225" width="14.7109375" customWidth="1"/>
    <col min="9474" max="9481" width="14.7109375" customWidth="1"/>
    <col min="9730" max="9737" width="14.7109375" customWidth="1"/>
    <col min="9986" max="9993" width="14.7109375" customWidth="1"/>
    <col min="10242" max="10249" width="14.7109375" customWidth="1"/>
    <col min="10498" max="10505" width="14.7109375" customWidth="1"/>
    <col min="10754" max="10761" width="14.7109375" customWidth="1"/>
    <col min="11010" max="11017" width="14.7109375" customWidth="1"/>
    <col min="11266" max="11273" width="14.7109375" customWidth="1"/>
    <col min="11522" max="11529" width="14.7109375" customWidth="1"/>
    <col min="11778" max="11785" width="14.7109375" customWidth="1"/>
    <col min="12034" max="12041" width="14.7109375" customWidth="1"/>
    <col min="12290" max="12297" width="14.7109375" customWidth="1"/>
    <col min="12546" max="12553" width="14.7109375" customWidth="1"/>
    <col min="12802" max="12809" width="14.7109375" customWidth="1"/>
    <col min="13058" max="13065" width="14.7109375" customWidth="1"/>
    <col min="13314" max="13321" width="14.7109375" customWidth="1"/>
    <col min="13570" max="13577" width="14.7109375" customWidth="1"/>
    <col min="13826" max="13833" width="14.7109375" customWidth="1"/>
    <col min="14082" max="14089" width="14.7109375" customWidth="1"/>
    <col min="14338" max="14345" width="14.7109375" customWidth="1"/>
    <col min="14594" max="14601" width="14.7109375" customWidth="1"/>
    <col min="14850" max="14857" width="14.7109375" customWidth="1"/>
    <col min="15106" max="15113" width="14.7109375" customWidth="1"/>
    <col min="15362" max="15369" width="14.7109375" customWidth="1"/>
    <col min="15618" max="15625" width="14.7109375" customWidth="1"/>
    <col min="15874" max="15881" width="14.7109375" customWidth="1"/>
    <col min="16130" max="16137" width="14.7109375" customWidth="1"/>
  </cols>
  <sheetData>
    <row r="2" spans="1:11" ht="18" x14ac:dyDescent="0.25">
      <c r="E2" s="160"/>
    </row>
    <row r="4" spans="1:11" ht="18.75" thickBot="1" x14ac:dyDescent="0.3">
      <c r="A4" s="294"/>
      <c r="B4" s="295"/>
      <c r="C4" s="295"/>
      <c r="D4" s="295"/>
      <c r="E4" s="295"/>
      <c r="F4" s="295"/>
      <c r="G4" s="295"/>
      <c r="H4" s="295"/>
      <c r="I4" s="295"/>
    </row>
    <row r="5" spans="1:11" ht="26.25" thickBot="1" x14ac:dyDescent="0.3">
      <c r="A5" s="161"/>
      <c r="B5" s="258" t="s">
        <v>53</v>
      </c>
      <c r="C5" s="196" t="s">
        <v>54</v>
      </c>
      <c r="D5" s="163" t="s">
        <v>55</v>
      </c>
      <c r="E5" s="162" t="s">
        <v>33</v>
      </c>
      <c r="F5" s="164" t="s">
        <v>56</v>
      </c>
      <c r="G5" s="165" t="s">
        <v>57</v>
      </c>
      <c r="H5" s="215" t="s">
        <v>58</v>
      </c>
      <c r="I5" s="213" t="s">
        <v>59</v>
      </c>
    </row>
    <row r="6" spans="1:11" ht="27" thickBot="1" x14ac:dyDescent="0.3">
      <c r="A6" s="166" t="s">
        <v>82</v>
      </c>
      <c r="B6" s="167"/>
      <c r="C6" s="197"/>
      <c r="D6" s="168"/>
      <c r="E6" s="169">
        <f>'CAJA BHB'!C2</f>
        <v>173341.02729329234</v>
      </c>
      <c r="F6" s="169">
        <f>'CAJA BHB'!G2</f>
        <v>0</v>
      </c>
      <c r="G6" s="170">
        <f>'CAJA BHB'!I2</f>
        <v>0</v>
      </c>
      <c r="H6" s="171">
        <f>'CAJA BHB'!K2</f>
        <v>3004</v>
      </c>
      <c r="I6" s="172">
        <f>'CAJA BHB'!M2</f>
        <v>423773.06</v>
      </c>
    </row>
    <row r="7" spans="1:11" ht="16.5" thickBot="1" x14ac:dyDescent="0.35">
      <c r="A7" s="173" t="s">
        <v>60</v>
      </c>
      <c r="B7" s="117">
        <f>SUM('CAJA BHB'!C4:C15)</f>
        <v>138482.08000000002</v>
      </c>
      <c r="C7" s="198">
        <f>SUM('CAJA BHB'!C17:C18)</f>
        <v>12242.3</v>
      </c>
      <c r="D7" s="174">
        <f>SUM('CAJA BHB'!D4:D6)+'CAJA BHB'!D16</f>
        <v>155354</v>
      </c>
      <c r="E7" s="107">
        <f>+B7+C7-D7+E6-F7</f>
        <v>168711.40729329234</v>
      </c>
      <c r="F7" s="175"/>
      <c r="G7" s="176"/>
      <c r="H7" s="177"/>
      <c r="I7" s="212"/>
      <c r="J7" s="178"/>
      <c r="K7" s="190"/>
    </row>
    <row r="8" spans="1:11" ht="16.5" thickBot="1" x14ac:dyDescent="0.35">
      <c r="A8" s="173" t="s">
        <v>61</v>
      </c>
      <c r="B8" s="117">
        <f>SUM('CAJA BHB'!C19:C31)</f>
        <v>181855.74000000002</v>
      </c>
      <c r="C8" s="199">
        <f>SUM('CAJA BHB'!C33:C34)</f>
        <v>11402.779999999999</v>
      </c>
      <c r="D8" s="179">
        <f>SUM('CAJA BHB'!D19:D21)+'CAJA BHB'!D32</f>
        <v>198285</v>
      </c>
      <c r="E8" s="107">
        <f>+B8+C8-D8+E7-F8</f>
        <v>163684.92729329236</v>
      </c>
      <c r="F8" s="180"/>
      <c r="G8" s="181"/>
      <c r="H8" s="182"/>
      <c r="I8" s="212">
        <f>'CAJA BHB'!M22</f>
        <v>20317.89</v>
      </c>
      <c r="J8" s="178"/>
    </row>
    <row r="9" spans="1:11" ht="16.5" thickBot="1" x14ac:dyDescent="0.35">
      <c r="A9" s="173" t="s">
        <v>62</v>
      </c>
      <c r="B9" s="117">
        <f>SUM('CAJA BHB'!C35:C48)</f>
        <v>150980.16999999998</v>
      </c>
      <c r="C9" s="199">
        <f>SUM('CAJA BHB'!C50:C51)</f>
        <v>21599.64</v>
      </c>
      <c r="D9" s="179">
        <f>SUM('CAJA BHB'!D36:D38)+'CAJA BHB'!D49</f>
        <v>156938.15</v>
      </c>
      <c r="E9" s="107">
        <f t="shared" ref="E9:E18" si="0">+B9+C9-D9+E8-F9</f>
        <v>179326.58729329237</v>
      </c>
      <c r="F9" s="180"/>
      <c r="G9" s="181"/>
      <c r="H9" s="183"/>
      <c r="I9" s="212">
        <f>'CAJA BHB'!M35</f>
        <v>22995.39</v>
      </c>
      <c r="J9" s="178">
        <v>151207.65</v>
      </c>
      <c r="K9" s="190">
        <f>B9-J9</f>
        <v>-227.48000000001048</v>
      </c>
    </row>
    <row r="10" spans="1:11" ht="16.5" thickBot="1" x14ac:dyDescent="0.35">
      <c r="A10" s="173" t="s">
        <v>63</v>
      </c>
      <c r="B10" s="117">
        <f>SUM('CAJA BHB'!C52:C65)</f>
        <v>198481.14</v>
      </c>
      <c r="C10" s="199">
        <f>SUM('CAJA BHB'!C67:C68)</f>
        <v>14023.989999999998</v>
      </c>
      <c r="D10" s="179">
        <f>SUM('CAJA BHB'!D53:D55)+'CAJA BHB'!D66</f>
        <v>206693</v>
      </c>
      <c r="E10" s="107">
        <f t="shared" si="0"/>
        <v>185138.71729329237</v>
      </c>
      <c r="F10" s="180"/>
      <c r="G10" s="181"/>
      <c r="H10" s="184"/>
      <c r="I10" s="212">
        <f>'CAJA BHB'!M52</f>
        <v>28101.96</v>
      </c>
      <c r="J10" s="178"/>
    </row>
    <row r="11" spans="1:11" ht="16.5" thickBot="1" x14ac:dyDescent="0.35">
      <c r="A11" s="173" t="s">
        <v>64</v>
      </c>
      <c r="B11" s="117">
        <f>SUM('CAJA BHB'!C69:C83)</f>
        <v>218044.41999999998</v>
      </c>
      <c r="C11" s="199">
        <f>SUM('CAJA BHB'!C85:C86)</f>
        <v>15674.369999999999</v>
      </c>
      <c r="D11" s="179">
        <f>SUM('CAJA BHB'!D70:D72)+'CAJA BHB'!D84</f>
        <v>228559.32</v>
      </c>
      <c r="E11" s="107">
        <f t="shared" si="0"/>
        <v>190298.18729329234</v>
      </c>
      <c r="F11" s="180"/>
      <c r="G11" s="181"/>
      <c r="H11" s="184"/>
      <c r="I11" s="212">
        <f>'CAJA BHB'!M77</f>
        <v>32478.93</v>
      </c>
      <c r="J11" s="178">
        <v>217816.94</v>
      </c>
      <c r="K11" s="190">
        <f>B11-J11</f>
        <v>227.47999999998137</v>
      </c>
    </row>
    <row r="12" spans="1:11" ht="16.5" thickBot="1" x14ac:dyDescent="0.35">
      <c r="A12" s="173" t="s">
        <v>65</v>
      </c>
      <c r="B12" s="117">
        <f>SUM('CAJA BHB'!C87:C99)</f>
        <v>241032</v>
      </c>
      <c r="C12" s="199">
        <f>SUM('CAJA BHB'!C101:C102)</f>
        <v>14423.48</v>
      </c>
      <c r="D12" s="179">
        <f>SUM('CAJA BHB'!D87:D89)+'CAJA BHB'!D100</f>
        <v>254100</v>
      </c>
      <c r="E12" s="107">
        <f>+B12+C12-D12+E11-F12</f>
        <v>191653.66729329235</v>
      </c>
      <c r="F12" s="180"/>
      <c r="G12" s="181"/>
      <c r="H12" s="184"/>
      <c r="I12" s="212">
        <f>'CAJA BHB'!M97</f>
        <v>34609.19</v>
      </c>
      <c r="J12" s="178"/>
    </row>
    <row r="13" spans="1:11" ht="16.5" thickBot="1" x14ac:dyDescent="0.35">
      <c r="A13" s="173" t="s">
        <v>66</v>
      </c>
      <c r="B13" s="117">
        <f>SUM('CAJA BHB'!C103:C120)</f>
        <v>17329.62</v>
      </c>
      <c r="C13" s="199"/>
      <c r="D13" s="179">
        <f>SUM('CAJA BHB'!D103:D105)</f>
        <v>202554</v>
      </c>
      <c r="E13" s="107">
        <f t="shared" si="0"/>
        <v>6429.2872932923492</v>
      </c>
      <c r="F13" s="180"/>
      <c r="G13" s="181"/>
      <c r="H13" s="184"/>
      <c r="I13" s="212"/>
    </row>
    <row r="14" spans="1:11" ht="16.5" thickBot="1" x14ac:dyDescent="0.35">
      <c r="A14" s="173" t="s">
        <v>67</v>
      </c>
      <c r="B14" s="117">
        <f>SUM('CAJA BHB'!C124:C136)</f>
        <v>0</v>
      </c>
      <c r="C14" s="199"/>
      <c r="D14" s="179">
        <f>SUM('CAJA BHB'!D125:D127)</f>
        <v>0</v>
      </c>
      <c r="E14" s="107">
        <f t="shared" si="0"/>
        <v>6429.2872932923492</v>
      </c>
      <c r="F14" s="180"/>
      <c r="G14" s="181"/>
      <c r="H14" s="184"/>
      <c r="I14" s="212"/>
    </row>
    <row r="15" spans="1:11" ht="16.5" thickBot="1" x14ac:dyDescent="0.35">
      <c r="A15" s="173" t="s">
        <v>68</v>
      </c>
      <c r="B15" s="117">
        <f>SUM('CAJA BHB'!C140:C154)</f>
        <v>0</v>
      </c>
      <c r="C15" s="199"/>
      <c r="D15" s="179">
        <f>SUM('CAJA BHB'!D141:D143)</f>
        <v>0</v>
      </c>
      <c r="E15" s="107">
        <f t="shared" si="0"/>
        <v>6429.2872932923492</v>
      </c>
      <c r="F15" s="185"/>
      <c r="G15" s="181"/>
      <c r="H15" s="184"/>
      <c r="I15" s="212"/>
    </row>
    <row r="16" spans="1:11" ht="16.5" thickBot="1" x14ac:dyDescent="0.35">
      <c r="A16" s="173" t="s">
        <v>69</v>
      </c>
      <c r="B16" s="117">
        <f>SUM('CAJA BHB'!C158:C173)</f>
        <v>0</v>
      </c>
      <c r="C16" s="199"/>
      <c r="D16" s="179">
        <f>SUM('CAJA BHB'!D159:D161)</f>
        <v>0</v>
      </c>
      <c r="E16" s="107">
        <f t="shared" si="0"/>
        <v>6429.2872932923492</v>
      </c>
      <c r="F16" s="180"/>
      <c r="G16" s="181"/>
      <c r="H16" s="184"/>
      <c r="I16" s="212"/>
    </row>
    <row r="17" spans="1:11" ht="16.5" thickBot="1" x14ac:dyDescent="0.35">
      <c r="A17" s="173" t="s">
        <v>70</v>
      </c>
      <c r="B17" s="117">
        <f>SUM('CAJA BHB'!C177:C192)</f>
        <v>0</v>
      </c>
      <c r="C17" s="199"/>
      <c r="D17" s="179">
        <f>SUM('CAJA BHB'!D177:D181)</f>
        <v>0</v>
      </c>
      <c r="E17" s="107">
        <f t="shared" si="0"/>
        <v>6429.2872932923492</v>
      </c>
      <c r="F17" s="180"/>
      <c r="G17" s="181"/>
      <c r="H17" s="184"/>
      <c r="I17" s="212"/>
    </row>
    <row r="18" spans="1:11" ht="16.5" thickBot="1" x14ac:dyDescent="0.35">
      <c r="A18" s="173" t="s">
        <v>71</v>
      </c>
      <c r="B18" s="117">
        <f>SUM('CAJA BHB'!C196:C211)</f>
        <v>0</v>
      </c>
      <c r="C18" s="200"/>
      <c r="D18" s="186">
        <f>SUM('CAJA BHB'!D197:D199)</f>
        <v>0</v>
      </c>
      <c r="E18" s="107">
        <f t="shared" si="0"/>
        <v>6429.2872932923492</v>
      </c>
      <c r="F18" s="180"/>
      <c r="G18" s="181"/>
      <c r="H18" s="184"/>
      <c r="I18" s="212"/>
    </row>
    <row r="19" spans="1:11" ht="27" thickBot="1" x14ac:dyDescent="0.3">
      <c r="A19" s="187" t="s">
        <v>83</v>
      </c>
      <c r="B19" s="254">
        <f>SUM(B7:B18)</f>
        <v>1146205.1700000002</v>
      </c>
      <c r="C19" s="255">
        <f>SUM(C7:C18)</f>
        <v>89366.56</v>
      </c>
      <c r="D19" s="256">
        <f>SUM(D7:D18)</f>
        <v>1402483.47</v>
      </c>
      <c r="E19" s="257">
        <f>+E18</f>
        <v>6429.2872932923492</v>
      </c>
      <c r="F19" s="188">
        <f>SUM(F6:F18)</f>
        <v>0</v>
      </c>
      <c r="G19" s="189">
        <f>SUM(G6:G18)</f>
        <v>0</v>
      </c>
      <c r="H19" s="216">
        <f>SUM(H6:H18)</f>
        <v>3004</v>
      </c>
      <c r="I19" s="214">
        <f>SUM(I6:I18)</f>
        <v>562276.42000000016</v>
      </c>
    </row>
    <row r="20" spans="1:11" x14ac:dyDescent="0.25">
      <c r="K20" s="190">
        <f>SUM(K7:K19)</f>
        <v>-2.9103830456733704E-11</v>
      </c>
    </row>
  </sheetData>
  <mergeCells count="1">
    <mergeCell ref="A4:I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CACB-14F6-443B-8202-8745EA5FCDEE}">
  <dimension ref="A2:C42"/>
  <sheetViews>
    <sheetView topLeftCell="A25" workbookViewId="0">
      <selection activeCell="A40" sqref="A40:A42"/>
    </sheetView>
  </sheetViews>
  <sheetFormatPr baseColWidth="10" defaultColWidth="11.42578125" defaultRowHeight="15" x14ac:dyDescent="0.25"/>
  <cols>
    <col min="1" max="1" width="152.42578125" bestFit="1" customWidth="1"/>
    <col min="257" max="257" width="152.42578125" bestFit="1" customWidth="1"/>
    <col min="513" max="513" width="152.42578125" bestFit="1" customWidth="1"/>
    <col min="769" max="769" width="152.42578125" bestFit="1" customWidth="1"/>
    <col min="1025" max="1025" width="152.42578125" bestFit="1" customWidth="1"/>
    <col min="1281" max="1281" width="152.42578125" bestFit="1" customWidth="1"/>
    <col min="1537" max="1537" width="152.42578125" bestFit="1" customWidth="1"/>
    <col min="1793" max="1793" width="152.42578125" bestFit="1" customWidth="1"/>
    <col min="2049" max="2049" width="152.42578125" bestFit="1" customWidth="1"/>
    <col min="2305" max="2305" width="152.42578125" bestFit="1" customWidth="1"/>
    <col min="2561" max="2561" width="152.42578125" bestFit="1" customWidth="1"/>
    <col min="2817" max="2817" width="152.42578125" bestFit="1" customWidth="1"/>
    <col min="3073" max="3073" width="152.42578125" bestFit="1" customWidth="1"/>
    <col min="3329" max="3329" width="152.42578125" bestFit="1" customWidth="1"/>
    <col min="3585" max="3585" width="152.42578125" bestFit="1" customWidth="1"/>
    <col min="3841" max="3841" width="152.42578125" bestFit="1" customWidth="1"/>
    <col min="4097" max="4097" width="152.42578125" bestFit="1" customWidth="1"/>
    <col min="4353" max="4353" width="152.42578125" bestFit="1" customWidth="1"/>
    <col min="4609" max="4609" width="152.42578125" bestFit="1" customWidth="1"/>
    <col min="4865" max="4865" width="152.42578125" bestFit="1" customWidth="1"/>
    <col min="5121" max="5121" width="152.42578125" bestFit="1" customWidth="1"/>
    <col min="5377" max="5377" width="152.42578125" bestFit="1" customWidth="1"/>
    <col min="5633" max="5633" width="152.42578125" bestFit="1" customWidth="1"/>
    <col min="5889" max="5889" width="152.42578125" bestFit="1" customWidth="1"/>
    <col min="6145" max="6145" width="152.42578125" bestFit="1" customWidth="1"/>
    <col min="6401" max="6401" width="152.42578125" bestFit="1" customWidth="1"/>
    <col min="6657" max="6657" width="152.42578125" bestFit="1" customWidth="1"/>
    <col min="6913" max="6913" width="152.42578125" bestFit="1" customWidth="1"/>
    <col min="7169" max="7169" width="152.42578125" bestFit="1" customWidth="1"/>
    <col min="7425" max="7425" width="152.42578125" bestFit="1" customWidth="1"/>
    <col min="7681" max="7681" width="152.42578125" bestFit="1" customWidth="1"/>
    <col min="7937" max="7937" width="152.42578125" bestFit="1" customWidth="1"/>
    <col min="8193" max="8193" width="152.42578125" bestFit="1" customWidth="1"/>
    <col min="8449" max="8449" width="152.42578125" bestFit="1" customWidth="1"/>
    <col min="8705" max="8705" width="152.42578125" bestFit="1" customWidth="1"/>
    <col min="8961" max="8961" width="152.42578125" bestFit="1" customWidth="1"/>
    <col min="9217" max="9217" width="152.42578125" bestFit="1" customWidth="1"/>
    <col min="9473" max="9473" width="152.42578125" bestFit="1" customWidth="1"/>
    <col min="9729" max="9729" width="152.42578125" bestFit="1" customWidth="1"/>
    <col min="9985" max="9985" width="152.42578125" bestFit="1" customWidth="1"/>
    <col min="10241" max="10241" width="152.42578125" bestFit="1" customWidth="1"/>
    <col min="10497" max="10497" width="152.42578125" bestFit="1" customWidth="1"/>
    <col min="10753" max="10753" width="152.42578125" bestFit="1" customWidth="1"/>
    <col min="11009" max="11009" width="152.42578125" bestFit="1" customWidth="1"/>
    <col min="11265" max="11265" width="152.42578125" bestFit="1" customWidth="1"/>
    <col min="11521" max="11521" width="152.42578125" bestFit="1" customWidth="1"/>
    <col min="11777" max="11777" width="152.42578125" bestFit="1" customWidth="1"/>
    <col min="12033" max="12033" width="152.42578125" bestFit="1" customWidth="1"/>
    <col min="12289" max="12289" width="152.42578125" bestFit="1" customWidth="1"/>
    <col min="12545" max="12545" width="152.42578125" bestFit="1" customWidth="1"/>
    <col min="12801" max="12801" width="152.42578125" bestFit="1" customWidth="1"/>
    <col min="13057" max="13057" width="152.42578125" bestFit="1" customWidth="1"/>
    <col min="13313" max="13313" width="152.42578125" bestFit="1" customWidth="1"/>
    <col min="13569" max="13569" width="152.42578125" bestFit="1" customWidth="1"/>
    <col min="13825" max="13825" width="152.42578125" bestFit="1" customWidth="1"/>
    <col min="14081" max="14081" width="152.42578125" bestFit="1" customWidth="1"/>
    <col min="14337" max="14337" width="152.42578125" bestFit="1" customWidth="1"/>
    <col min="14593" max="14593" width="152.42578125" bestFit="1" customWidth="1"/>
    <col min="14849" max="14849" width="152.42578125" bestFit="1" customWidth="1"/>
    <col min="15105" max="15105" width="152.42578125" bestFit="1" customWidth="1"/>
    <col min="15361" max="15361" width="152.42578125" bestFit="1" customWidth="1"/>
    <col min="15617" max="15617" width="152.42578125" bestFit="1" customWidth="1"/>
    <col min="15873" max="15873" width="152.42578125" bestFit="1" customWidth="1"/>
    <col min="16129" max="16129" width="152.42578125" bestFit="1" customWidth="1"/>
  </cols>
  <sheetData>
    <row r="2" spans="1:3" ht="15.75" x14ac:dyDescent="0.3">
      <c r="A2" s="8" t="s">
        <v>2</v>
      </c>
    </row>
    <row r="3" spans="1:3" ht="15.75" x14ac:dyDescent="0.3">
      <c r="A3" s="8" t="s">
        <v>5</v>
      </c>
    </row>
    <row r="4" spans="1:3" ht="15.75" x14ac:dyDescent="0.3">
      <c r="A4" s="8" t="s">
        <v>6</v>
      </c>
    </row>
    <row r="5" spans="1:3" ht="15.75" x14ac:dyDescent="0.3">
      <c r="A5" s="8" t="s">
        <v>7</v>
      </c>
    </row>
    <row r="6" spans="1:3" ht="15.75" x14ac:dyDescent="0.3">
      <c r="A6" s="8" t="s">
        <v>8</v>
      </c>
    </row>
    <row r="7" spans="1:3" ht="15.75" x14ac:dyDescent="0.3">
      <c r="A7" s="8" t="s">
        <v>9</v>
      </c>
    </row>
    <row r="8" spans="1:3" ht="15.75" x14ac:dyDescent="0.3">
      <c r="A8" s="8" t="s">
        <v>10</v>
      </c>
    </row>
    <row r="9" spans="1:3" ht="15.75" x14ac:dyDescent="0.3">
      <c r="A9" s="8" t="s">
        <v>11</v>
      </c>
    </row>
    <row r="10" spans="1:3" x14ac:dyDescent="0.25">
      <c r="A10" t="s">
        <v>12</v>
      </c>
    </row>
    <row r="11" spans="1:3" x14ac:dyDescent="0.25">
      <c r="A11" t="s">
        <v>13</v>
      </c>
      <c r="C11" s="193"/>
    </row>
    <row r="12" spans="1:3" x14ac:dyDescent="0.25">
      <c r="A12" t="s">
        <v>14</v>
      </c>
    </row>
    <row r="13" spans="1:3" x14ac:dyDescent="0.25">
      <c r="A13" t="s">
        <v>15</v>
      </c>
    </row>
    <row r="15" spans="1:3" x14ac:dyDescent="0.25">
      <c r="A15" t="s">
        <v>16</v>
      </c>
    </row>
    <row r="16" spans="1:3" x14ac:dyDescent="0.25">
      <c r="A16" t="s">
        <v>17</v>
      </c>
    </row>
    <row r="21" spans="1:1" x14ac:dyDescent="0.25">
      <c r="A21" s="14" t="s">
        <v>39</v>
      </c>
    </row>
    <row r="22" spans="1:1" x14ac:dyDescent="0.25">
      <c r="A22" s="194" t="s">
        <v>46</v>
      </c>
    </row>
    <row r="23" spans="1:1" x14ac:dyDescent="0.25">
      <c r="A23" s="14" t="s">
        <v>38</v>
      </c>
    </row>
    <row r="24" spans="1:1" x14ac:dyDescent="0.25">
      <c r="A24" t="s">
        <v>43</v>
      </c>
    </row>
    <row r="25" spans="1:1" x14ac:dyDescent="0.25">
      <c r="A25" s="14" t="s">
        <v>72</v>
      </c>
    </row>
    <row r="26" spans="1:1" x14ac:dyDescent="0.25">
      <c r="A26" t="s">
        <v>36</v>
      </c>
    </row>
    <row r="27" spans="1:1" x14ac:dyDescent="0.25">
      <c r="A27" t="s">
        <v>44</v>
      </c>
    </row>
    <row r="28" spans="1:1" x14ac:dyDescent="0.25">
      <c r="A28" t="s">
        <v>40</v>
      </c>
    </row>
    <row r="29" spans="1:1" x14ac:dyDescent="0.25">
      <c r="A29" t="s">
        <v>37</v>
      </c>
    </row>
    <row r="30" spans="1:1" x14ac:dyDescent="0.25">
      <c r="A30" t="s">
        <v>73</v>
      </c>
    </row>
    <row r="31" spans="1:1" x14ac:dyDescent="0.25">
      <c r="A31" t="s">
        <v>42</v>
      </c>
    </row>
    <row r="32" spans="1:1" x14ac:dyDescent="0.25">
      <c r="A32" t="s">
        <v>41</v>
      </c>
    </row>
    <row r="36" spans="1:1" ht="15.75" x14ac:dyDescent="0.3">
      <c r="A36" s="8" t="s">
        <v>74</v>
      </c>
    </row>
    <row r="37" spans="1:1" x14ac:dyDescent="0.25">
      <c r="A37" s="14" t="s">
        <v>75</v>
      </c>
    </row>
    <row r="39" spans="1:1" x14ac:dyDescent="0.25">
      <c r="A39" s="14" t="s">
        <v>76</v>
      </c>
    </row>
    <row r="40" spans="1:1" x14ac:dyDescent="0.25">
      <c r="A40" t="s">
        <v>39</v>
      </c>
    </row>
    <row r="41" spans="1:1" x14ac:dyDescent="0.25">
      <c r="A41" t="s">
        <v>42</v>
      </c>
    </row>
    <row r="42" spans="1:1" x14ac:dyDescent="0.25">
      <c r="A42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F1ECDC-2204-4356-B090-614E029B3F20}">
  <ds:schemaRefs>
    <ds:schemaRef ds:uri="http://schemas.microsoft.com/office/2006/documentManagement/types"/>
    <ds:schemaRef ds:uri="http://purl.org/dc/dcmitype/"/>
    <ds:schemaRef ds:uri="http://purl.org/dc/terms/"/>
    <ds:schemaRef ds:uri="ab81fe37-2b7c-4715-8ad9-b6463c63c8f7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283789d-a58a-43ff-9492-16dcb6d1c0a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8C59435-EC90-491C-8AE8-2D0D2C1938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1AD24B-C68B-4764-B261-6C0F1FDAA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BHB</vt:lpstr>
      <vt:lpstr>CAJA BHB</vt:lpstr>
      <vt:lpstr>Gráfico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Sylvia Garcia</dc:creator>
  <cp:keywords/>
  <dc:description/>
  <cp:lastModifiedBy>Graciela Sanchez</cp:lastModifiedBy>
  <cp:revision/>
  <dcterms:created xsi:type="dcterms:W3CDTF">2021-06-22T19:35:20Z</dcterms:created>
  <dcterms:modified xsi:type="dcterms:W3CDTF">2023-01-13T18:05:09Z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