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C:\Users\SylviaGarcia\Documents\administracion\1  NAP\NAP BUE\"/>
    </mc:Choice>
  </mc:AlternateContent>
  <xr:revisionPtr revIDLastSave="0" documentId="8_{2DA2C9B1-C903-4B62-9884-C46A88A18B86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CTA CTE SOCIOS BUE" sheetId="1" r:id="rId1"/>
    <sheet name="CAJA NAP BUE" sheetId="2" r:id="rId2"/>
    <sheet name="Grá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19" i="2" l="1"/>
  <c r="E1617" i="2"/>
  <c r="I16" i="3"/>
  <c r="D192" i="1"/>
  <c r="G16" i="3"/>
  <c r="D16" i="3"/>
  <c r="D17" i="3"/>
  <c r="B17" i="3"/>
  <c r="C1309" i="2" l="1"/>
  <c r="D15" i="3" l="1"/>
  <c r="C15" i="3"/>
  <c r="B16" i="3"/>
  <c r="C1306" i="2"/>
  <c r="K6" i="3" l="1"/>
  <c r="C1260" i="2" l="1"/>
  <c r="E1616" i="2"/>
  <c r="I15" i="3"/>
  <c r="G15" i="3"/>
  <c r="C1167" i="2"/>
  <c r="C1166" i="2" l="1"/>
  <c r="B15" i="3" s="1"/>
  <c r="E1595" i="2"/>
  <c r="G1163" i="2"/>
  <c r="F15" i="3" s="1"/>
  <c r="C1159" i="2"/>
  <c r="G13" i="3"/>
  <c r="G14" i="3"/>
  <c r="D14" i="3"/>
  <c r="C14" i="3"/>
  <c r="G1156" i="2"/>
  <c r="G1124" i="2"/>
  <c r="G1108" i="2" l="1"/>
  <c r="F14" i="3" s="1"/>
  <c r="I14" i="3"/>
  <c r="E1615" i="2"/>
  <c r="J639" i="1" l="1"/>
  <c r="C1018" i="2"/>
  <c r="B14" i="3" s="1"/>
  <c r="D21" i="3" l="1"/>
  <c r="C1007" i="2"/>
  <c r="C1004" i="2" l="1"/>
  <c r="D13" i="3"/>
  <c r="C13" i="3"/>
  <c r="M295" i="1"/>
  <c r="I437" i="1" l="1"/>
  <c r="C970" i="2"/>
  <c r="B13" i="3" s="1"/>
  <c r="M310" i="1" l="1"/>
  <c r="U769" i="1"/>
  <c r="C184" i="1" s="1"/>
  <c r="G936" i="2"/>
  <c r="G889" i="2" l="1"/>
  <c r="I13" i="3"/>
  <c r="E1614" i="2"/>
  <c r="G885" i="2"/>
  <c r="D12" i="3"/>
  <c r="C879" i="2"/>
  <c r="C12" i="3" s="1"/>
  <c r="F13" i="3" l="1"/>
  <c r="K13" i="3"/>
  <c r="G872" i="2"/>
  <c r="F12" i="3" s="1"/>
  <c r="M355" i="1"/>
  <c r="M352" i="1"/>
  <c r="M353" i="1"/>
  <c r="M351" i="1"/>
  <c r="H437" i="1"/>
  <c r="C819" i="2"/>
  <c r="G609" i="1"/>
  <c r="C778" i="2"/>
  <c r="B12" i="3" s="1"/>
  <c r="V784" i="1" l="1"/>
  <c r="K12" i="3"/>
  <c r="G12" i="3"/>
  <c r="C731" i="2"/>
  <c r="C11" i="3" s="1"/>
  <c r="E267" i="1"/>
  <c r="D11" i="3"/>
  <c r="B11" i="3"/>
  <c r="I11" i="3"/>
  <c r="E1613" i="2"/>
  <c r="G642" i="2"/>
  <c r="G627" i="2" l="1"/>
  <c r="J209" i="1"/>
  <c r="G11" i="3" l="1"/>
  <c r="G579" i="2"/>
  <c r="F11" i="3" s="1"/>
  <c r="C573" i="2"/>
  <c r="D10" i="3"/>
  <c r="C10" i="3"/>
  <c r="K11" i="3"/>
  <c r="C570" i="2"/>
  <c r="C561" i="2" l="1"/>
  <c r="B10" i="3" s="1"/>
  <c r="I10" i="3"/>
  <c r="E1612" i="2"/>
  <c r="G521" i="2"/>
  <c r="G518" i="2"/>
  <c r="F10" i="3" l="1"/>
  <c r="I383" i="1"/>
  <c r="G10" i="3"/>
  <c r="C434" i="2"/>
  <c r="C9" i="3" s="1"/>
  <c r="B9" i="3"/>
  <c r="D9" i="3"/>
  <c r="K10" i="3"/>
  <c r="I9" i="3"/>
  <c r="E1611" i="2"/>
  <c r="G9" i="3"/>
  <c r="C284" i="2" l="1"/>
  <c r="C8" i="3" s="1"/>
  <c r="D8" i="3"/>
  <c r="K9" i="3"/>
  <c r="G349" i="1" l="1"/>
  <c r="G348" i="1"/>
  <c r="B7" i="3"/>
  <c r="E1610" i="2"/>
  <c r="I8" i="3"/>
  <c r="G8" i="3"/>
  <c r="D7" i="3"/>
  <c r="C135" i="2"/>
  <c r="C7" i="3" s="1"/>
  <c r="C19" i="3" s="1"/>
  <c r="D585" i="1" l="1"/>
  <c r="C165" i="2"/>
  <c r="B8" i="3" s="1"/>
  <c r="K7" i="3" l="1"/>
  <c r="M32" i="2"/>
  <c r="I7" i="3" s="1"/>
  <c r="G7" i="3"/>
  <c r="K8" i="3" l="1"/>
  <c r="E1609" i="2"/>
  <c r="D18" i="3" l="1"/>
  <c r="B18" i="3"/>
  <c r="K18" i="3" s="1"/>
  <c r="K17" i="3"/>
  <c r="U433" i="1" l="1"/>
  <c r="U747" i="1" l="1"/>
  <c r="U745" i="1"/>
  <c r="C172" i="1" s="1"/>
  <c r="U743" i="1"/>
  <c r="C171" i="1" s="1"/>
  <c r="U741" i="1"/>
  <c r="C170" i="1" s="1"/>
  <c r="U719" i="1"/>
  <c r="K15" i="3" l="1"/>
  <c r="U737" i="1"/>
  <c r="C168" i="1" s="1"/>
  <c r="U735" i="1"/>
  <c r="C167" i="1" s="1"/>
  <c r="O383" i="1" l="1"/>
  <c r="U733" i="1" l="1"/>
  <c r="C166" i="1" s="1"/>
  <c r="U731" i="1"/>
  <c r="C165" i="1" s="1"/>
  <c r="E1596" i="2" l="1"/>
  <c r="U729" i="1" l="1"/>
  <c r="C164" i="1" s="1"/>
  <c r="U727" i="1"/>
  <c r="C163" i="1" s="1"/>
  <c r="U739" i="1" l="1"/>
  <c r="C169" i="1" s="1"/>
  <c r="U725" i="1"/>
  <c r="C162" i="1" s="1"/>
  <c r="U465" i="1" l="1"/>
  <c r="C32" i="1" s="1"/>
  <c r="U609" i="1"/>
  <c r="C104" i="1" s="1"/>
  <c r="E1597" i="2"/>
  <c r="U587" i="1"/>
  <c r="C93" i="1" s="1"/>
  <c r="G383" i="1"/>
  <c r="D383" i="1"/>
  <c r="C383" i="1"/>
  <c r="U721" i="1"/>
  <c r="C160" i="1" s="1"/>
  <c r="C159" i="1"/>
  <c r="U527" i="1"/>
  <c r="C63" i="1" s="1"/>
  <c r="E1592" i="2"/>
  <c r="U749" i="1"/>
  <c r="U723" i="1"/>
  <c r="C161" i="1" s="1"/>
  <c r="U717" i="1"/>
  <c r="U715" i="1"/>
  <c r="C157" i="1" s="1"/>
  <c r="U713" i="1"/>
  <c r="C156" i="1" s="1"/>
  <c r="U711" i="1"/>
  <c r="C155" i="1" s="1"/>
  <c r="K19" i="3"/>
  <c r="J383" i="1"/>
  <c r="L383" i="1"/>
  <c r="N383" i="1"/>
  <c r="P383" i="1"/>
  <c r="Q383" i="1"/>
  <c r="R383" i="1"/>
  <c r="S383" i="1"/>
  <c r="T383" i="1"/>
  <c r="U709" i="1"/>
  <c r="C154" i="1" s="1"/>
  <c r="U661" i="1"/>
  <c r="C130" i="1" s="1"/>
  <c r="U555" i="1"/>
  <c r="C77" i="1" s="1"/>
  <c r="U707" i="1"/>
  <c r="C153" i="1" s="1"/>
  <c r="U705" i="1"/>
  <c r="C152" i="1" s="1"/>
  <c r="U703" i="1"/>
  <c r="C151" i="1" s="1"/>
  <c r="U519" i="1"/>
  <c r="U467" i="1"/>
  <c r="C33" i="1" s="1"/>
  <c r="F6" i="3"/>
  <c r="G6" i="3"/>
  <c r="H6" i="3"/>
  <c r="H19" i="3" s="1"/>
  <c r="I6" i="3"/>
  <c r="I19" i="3" s="1"/>
  <c r="E2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H1592" i="2"/>
  <c r="I1592" i="2"/>
  <c r="E1600" i="2" s="1"/>
  <c r="J1592" i="2"/>
  <c r="K1592" i="2"/>
  <c r="L1592" i="2"/>
  <c r="M1592" i="2"/>
  <c r="N1592" i="2"/>
  <c r="K383" i="1"/>
  <c r="U413" i="1"/>
  <c r="C6" i="1" s="1"/>
  <c r="U415" i="1"/>
  <c r="C7" i="1" s="1"/>
  <c r="U417" i="1"/>
  <c r="C8" i="1" s="1"/>
  <c r="U419" i="1"/>
  <c r="C9" i="1" s="1"/>
  <c r="U421" i="1"/>
  <c r="C10" i="1" s="1"/>
  <c r="U423" i="1"/>
  <c r="C11" i="1" s="1"/>
  <c r="U425" i="1"/>
  <c r="C12" i="1" s="1"/>
  <c r="U427" i="1"/>
  <c r="C13" i="1" s="1"/>
  <c r="U429" i="1"/>
  <c r="C14" i="1" s="1"/>
  <c r="U431" i="1"/>
  <c r="C15" i="1" s="1"/>
  <c r="C16" i="1"/>
  <c r="U435" i="1"/>
  <c r="C17" i="1" s="1"/>
  <c r="U437" i="1"/>
  <c r="C18" i="1" s="1"/>
  <c r="U439" i="1"/>
  <c r="C19" i="1" s="1"/>
  <c r="U441" i="1"/>
  <c r="C20" i="1" s="1"/>
  <c r="U443" i="1"/>
  <c r="C21" i="1" s="1"/>
  <c r="U445" i="1"/>
  <c r="C22" i="1" s="1"/>
  <c r="U447" i="1"/>
  <c r="C23" i="1" s="1"/>
  <c r="U449" i="1"/>
  <c r="C24" i="1" s="1"/>
  <c r="U451" i="1"/>
  <c r="C25" i="1" s="1"/>
  <c r="U453" i="1"/>
  <c r="C26" i="1" s="1"/>
  <c r="U455" i="1"/>
  <c r="C27" i="1" s="1"/>
  <c r="U457" i="1"/>
  <c r="C28" i="1" s="1"/>
  <c r="U459" i="1"/>
  <c r="C29" i="1" s="1"/>
  <c r="U461" i="1"/>
  <c r="C30" i="1" s="1"/>
  <c r="U463" i="1"/>
  <c r="C31" i="1" s="1"/>
  <c r="U469" i="1"/>
  <c r="C34" i="1" s="1"/>
  <c r="U471" i="1"/>
  <c r="C35" i="1" s="1"/>
  <c r="U473" i="1"/>
  <c r="C36" i="1" s="1"/>
  <c r="U475" i="1"/>
  <c r="C37" i="1" s="1"/>
  <c r="U477" i="1"/>
  <c r="C38" i="1" s="1"/>
  <c r="U479" i="1"/>
  <c r="C39" i="1" s="1"/>
  <c r="U481" i="1"/>
  <c r="C40" i="1" s="1"/>
  <c r="U483" i="1"/>
  <c r="C41" i="1" s="1"/>
  <c r="U485" i="1"/>
  <c r="C42" i="1" s="1"/>
  <c r="U487" i="1"/>
  <c r="C43" i="1" s="1"/>
  <c r="U489" i="1"/>
  <c r="C44" i="1" s="1"/>
  <c r="U491" i="1"/>
  <c r="C45" i="1" s="1"/>
  <c r="U493" i="1"/>
  <c r="C46" i="1" s="1"/>
  <c r="U495" i="1"/>
  <c r="C47" i="1" s="1"/>
  <c r="U497" i="1"/>
  <c r="C48" i="1" s="1"/>
  <c r="U499" i="1"/>
  <c r="C49" i="1" s="1"/>
  <c r="U501" i="1"/>
  <c r="C50" i="1" s="1"/>
  <c r="U503" i="1"/>
  <c r="C51" i="1" s="1"/>
  <c r="U505" i="1"/>
  <c r="C52" i="1" s="1"/>
  <c r="U507" i="1"/>
  <c r="C53" i="1" s="1"/>
  <c r="U509" i="1"/>
  <c r="C54" i="1" s="1"/>
  <c r="U511" i="1"/>
  <c r="C55" i="1" s="1"/>
  <c r="U513" i="1"/>
  <c r="C56" i="1" s="1"/>
  <c r="U515" i="1"/>
  <c r="C57" i="1" s="1"/>
  <c r="U517" i="1"/>
  <c r="C58" i="1" s="1"/>
  <c r="U521" i="1"/>
  <c r="C60" i="1" s="1"/>
  <c r="U523" i="1"/>
  <c r="C61" i="1" s="1"/>
  <c r="U525" i="1"/>
  <c r="C62" i="1" s="1"/>
  <c r="U529" i="1"/>
  <c r="C64" i="1" s="1"/>
  <c r="U531" i="1"/>
  <c r="C65" i="1" s="1"/>
  <c r="U533" i="1"/>
  <c r="C66" i="1" s="1"/>
  <c r="U535" i="1"/>
  <c r="C67" i="1" s="1"/>
  <c r="U537" i="1"/>
  <c r="C68" i="1" s="1"/>
  <c r="U539" i="1"/>
  <c r="C69" i="1" s="1"/>
  <c r="U541" i="1"/>
  <c r="C70" i="1" s="1"/>
  <c r="U543" i="1"/>
  <c r="C71" i="1" s="1"/>
  <c r="U545" i="1"/>
  <c r="C72" i="1" s="1"/>
  <c r="U547" i="1"/>
  <c r="C73" i="1" s="1"/>
  <c r="U549" i="1"/>
  <c r="C74" i="1" s="1"/>
  <c r="U551" i="1"/>
  <c r="C75" i="1" s="1"/>
  <c r="U553" i="1"/>
  <c r="C76" i="1" s="1"/>
  <c r="U557" i="1"/>
  <c r="C78" i="1" s="1"/>
  <c r="U561" i="1"/>
  <c r="C80" i="1" s="1"/>
  <c r="U563" i="1"/>
  <c r="C81" i="1" s="1"/>
  <c r="U565" i="1"/>
  <c r="C82" i="1" s="1"/>
  <c r="U567" i="1"/>
  <c r="C83" i="1" s="1"/>
  <c r="U569" i="1"/>
  <c r="C84" i="1" s="1"/>
  <c r="U571" i="1"/>
  <c r="C85" i="1" s="1"/>
  <c r="U573" i="1"/>
  <c r="C86" i="1" s="1"/>
  <c r="U575" i="1"/>
  <c r="C87" i="1" s="1"/>
  <c r="U577" i="1"/>
  <c r="C88" i="1" s="1"/>
  <c r="U579" i="1"/>
  <c r="C89" i="1" s="1"/>
  <c r="U581" i="1"/>
  <c r="C90" i="1" s="1"/>
  <c r="U583" i="1"/>
  <c r="C91" i="1" s="1"/>
  <c r="U585" i="1"/>
  <c r="C92" i="1" s="1"/>
  <c r="U589" i="1"/>
  <c r="C94" i="1" s="1"/>
  <c r="U591" i="1"/>
  <c r="C95" i="1" s="1"/>
  <c r="U593" i="1"/>
  <c r="C96" i="1" s="1"/>
  <c r="U595" i="1"/>
  <c r="C97" i="1" s="1"/>
  <c r="U597" i="1"/>
  <c r="C98" i="1" s="1"/>
  <c r="U599" i="1"/>
  <c r="C99" i="1" s="1"/>
  <c r="U601" i="1"/>
  <c r="C100" i="1" s="1"/>
  <c r="U603" i="1"/>
  <c r="C101" i="1" s="1"/>
  <c r="U605" i="1"/>
  <c r="C102" i="1" s="1"/>
  <c r="U607" i="1"/>
  <c r="C103" i="1" s="1"/>
  <c r="U611" i="1"/>
  <c r="C105" i="1" s="1"/>
  <c r="U613" i="1"/>
  <c r="C106" i="1" s="1"/>
  <c r="U615" i="1"/>
  <c r="C107" i="1" s="1"/>
  <c r="U617" i="1"/>
  <c r="C108" i="1" s="1"/>
  <c r="U619" i="1"/>
  <c r="C109" i="1" s="1"/>
  <c r="U621" i="1"/>
  <c r="C110" i="1" s="1"/>
  <c r="U623" i="1"/>
  <c r="C111" i="1" s="1"/>
  <c r="U625" i="1"/>
  <c r="C112" i="1" s="1"/>
  <c r="U627" i="1"/>
  <c r="C113" i="1" s="1"/>
  <c r="U629" i="1"/>
  <c r="C114" i="1" s="1"/>
  <c r="U631" i="1"/>
  <c r="C115" i="1" s="1"/>
  <c r="U633" i="1"/>
  <c r="C116" i="1" s="1"/>
  <c r="U635" i="1"/>
  <c r="C117" i="1" s="1"/>
  <c r="U637" i="1"/>
  <c r="C118" i="1" s="1"/>
  <c r="U641" i="1"/>
  <c r="C120" i="1" s="1"/>
  <c r="U643" i="1"/>
  <c r="C121" i="1" s="1"/>
  <c r="U645" i="1"/>
  <c r="C122" i="1" s="1"/>
  <c r="U647" i="1"/>
  <c r="C123" i="1" s="1"/>
  <c r="U649" i="1"/>
  <c r="C124" i="1" s="1"/>
  <c r="U651" i="1"/>
  <c r="C125" i="1" s="1"/>
  <c r="U653" i="1"/>
  <c r="C126" i="1" s="1"/>
  <c r="U655" i="1"/>
  <c r="C127" i="1" s="1"/>
  <c r="U657" i="1"/>
  <c r="C128" i="1" s="1"/>
  <c r="U659" i="1"/>
  <c r="C129" i="1" s="1"/>
  <c r="U663" i="1"/>
  <c r="C131" i="1" s="1"/>
  <c r="U665" i="1"/>
  <c r="C132" i="1" s="1"/>
  <c r="U667" i="1"/>
  <c r="C133" i="1" s="1"/>
  <c r="U669" i="1"/>
  <c r="C134" i="1" s="1"/>
  <c r="U671" i="1"/>
  <c r="C135" i="1" s="1"/>
  <c r="U673" i="1"/>
  <c r="C136" i="1" s="1"/>
  <c r="U675" i="1"/>
  <c r="C137" i="1" s="1"/>
  <c r="U677" i="1"/>
  <c r="C138" i="1" s="1"/>
  <c r="U679" i="1"/>
  <c r="C139" i="1" s="1"/>
  <c r="U681" i="1"/>
  <c r="C140" i="1" s="1"/>
  <c r="U683" i="1"/>
  <c r="C141" i="1" s="1"/>
  <c r="U685" i="1"/>
  <c r="C142" i="1" s="1"/>
  <c r="U687" i="1"/>
  <c r="C143" i="1" s="1"/>
  <c r="U689" i="1"/>
  <c r="C144" i="1" s="1"/>
  <c r="U691" i="1"/>
  <c r="C145" i="1" s="1"/>
  <c r="U693" i="1"/>
  <c r="C146" i="1" s="1"/>
  <c r="U695" i="1"/>
  <c r="C147" i="1" s="1"/>
  <c r="U697" i="1"/>
  <c r="C148" i="1" s="1"/>
  <c r="U699" i="1"/>
  <c r="C149" i="1" s="1"/>
  <c r="U701" i="1"/>
  <c r="C150" i="1" s="1"/>
  <c r="U751" i="1"/>
  <c r="C175" i="1" s="1"/>
  <c r="U753" i="1"/>
  <c r="C176" i="1" s="1"/>
  <c r="U755" i="1"/>
  <c r="C177" i="1" s="1"/>
  <c r="U757" i="1"/>
  <c r="C178" i="1" s="1"/>
  <c r="U759" i="1"/>
  <c r="C179" i="1" s="1"/>
  <c r="U761" i="1"/>
  <c r="C180" i="1" s="1"/>
  <c r="U763" i="1"/>
  <c r="C181" i="1" s="1"/>
  <c r="U765" i="1"/>
  <c r="C182" i="1" s="1"/>
  <c r="U767" i="1"/>
  <c r="C183" i="1" s="1"/>
  <c r="U771" i="1"/>
  <c r="C185" i="1" s="1"/>
  <c r="U773" i="1"/>
  <c r="U775" i="1"/>
  <c r="C187" i="1" s="1"/>
  <c r="U777" i="1"/>
  <c r="C188" i="1" s="1"/>
  <c r="U779" i="1"/>
  <c r="C189" i="1" s="1"/>
  <c r="U781" i="1"/>
  <c r="U783" i="1"/>
  <c r="M383" i="1"/>
  <c r="E383" i="1"/>
  <c r="F383" i="1"/>
  <c r="K20" i="3" l="1"/>
  <c r="C186" i="1"/>
  <c r="E126" i="2"/>
  <c r="H383" i="1"/>
  <c r="U383" i="1" s="1"/>
  <c r="U639" i="1"/>
  <c r="C119" i="1" s="1"/>
  <c r="E6" i="3"/>
  <c r="E7" i="3" s="1"/>
  <c r="C158" i="1"/>
  <c r="U559" i="1"/>
  <c r="C79" i="1" s="1"/>
  <c r="C192" i="1" s="1"/>
  <c r="G1592" i="2"/>
  <c r="G1593" i="2" s="1"/>
  <c r="G19" i="3"/>
  <c r="C59" i="1"/>
  <c r="K1593" i="2"/>
  <c r="E1605" i="2" s="1"/>
  <c r="M1593" i="2"/>
  <c r="D19" i="3"/>
  <c r="E1602" i="2"/>
  <c r="I1593" i="2"/>
  <c r="D193" i="1" l="1"/>
  <c r="E127" i="2"/>
  <c r="E128" i="2" s="1"/>
  <c r="E129" i="2" s="1"/>
  <c r="E130" i="2" s="1"/>
  <c r="E8" i="3"/>
  <c r="E9" i="3" s="1"/>
  <c r="U784" i="1"/>
  <c r="W784" i="1" s="1"/>
  <c r="F19" i="3"/>
  <c r="B19" i="3"/>
  <c r="B20" i="3" s="1"/>
  <c r="E21" i="3" l="1"/>
  <c r="X784" i="1"/>
  <c r="Y784" i="1" s="1"/>
  <c r="E10" i="3"/>
  <c r="E131" i="2"/>
  <c r="E132" i="2" s="1"/>
  <c r="F192" i="1"/>
  <c r="E193" i="1"/>
  <c r="E11" i="3" l="1"/>
  <c r="E12" i="3" s="1"/>
  <c r="F193" i="1"/>
  <c r="E133" i="2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13" i="3" l="1"/>
  <c r="E14" i="3" s="1"/>
  <c r="E15" i="3" s="1"/>
  <c r="E16" i="3" s="1"/>
  <c r="E17" i="3" s="1"/>
  <c r="E18" i="3" s="1"/>
  <c r="E19" i="3" s="1"/>
  <c r="E258" i="2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l="1"/>
  <c r="E347" i="2" l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l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l="1"/>
  <c r="E431" i="2" l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l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l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l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l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l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l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l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l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l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l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l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  <c r="E1589" i="2" s="1"/>
</calcChain>
</file>

<file path=xl/sharedStrings.xml><?xml version="1.0" encoding="utf-8"?>
<sst xmlns="http://schemas.openxmlformats.org/spreadsheetml/2006/main" count="19066" uniqueCount="619">
  <si>
    <t>CTA CTE SOCIOS NAP BUENOS AIRES</t>
  </si>
  <si>
    <t>SALDO</t>
  </si>
  <si>
    <t>ADVANTUN SA</t>
  </si>
  <si>
    <t>ALLOCATTI (IMPULSAR)</t>
  </si>
  <si>
    <t>ALPHA 2000 SOLUCIONES INFORMÁTICAS SRL</t>
  </si>
  <si>
    <t>ALTERPLAN SOLUTION SRL</t>
  </si>
  <si>
    <t>AMAZON</t>
  </si>
  <si>
    <t>ANDROS-NET COMUNICACIONES S.R.L.</t>
  </si>
  <si>
    <t>ANTEL TELECOMUNIC.ARGENTINA S.A.</t>
  </si>
  <si>
    <t>AZION TECHNOLOGIES, INC</t>
  </si>
  <si>
    <t>ANURA SA</t>
  </si>
  <si>
    <t>ARPA NET RAMALLO SA</t>
  </si>
  <si>
    <t>ASOCIACION MUTUAL OBRERA DE COMUNICACIONES AMOC (ex Lucas Valeria)</t>
  </si>
  <si>
    <t>AT&amp;T COMMUNICATIONS SERVICES ARGENTINA SRL</t>
  </si>
  <si>
    <t>BARONE MATIAS (antes GRUPO BARONE SRL)</t>
  </si>
  <si>
    <t>BENTO IVAN GABRIEL</t>
  </si>
  <si>
    <t>BERTORA RICARDO JORGE</t>
  </si>
  <si>
    <t>BIT2NET</t>
  </si>
  <si>
    <t>BROADBANDTECH SA</t>
  </si>
  <si>
    <t xml:space="preserve">BT LATAM ARGENTINA SA/ EX COMSAT </t>
  </si>
  <si>
    <t>CABLENET SA (ANTES SAN VICENTE CABLE Y TELECOMUNICACIONES SRL)</t>
  </si>
  <si>
    <t>CAGNOLI CONRADO ATILIO</t>
  </si>
  <si>
    <t>CANEPA JUAN CRUZ</t>
  </si>
  <si>
    <t>CAÑETE GLADIS ROXANA</t>
  </si>
  <si>
    <t>CENTURYLINK ARG (LEVEL 3 ARGENTINA SA )</t>
  </si>
  <si>
    <t>CICCHETTI JOEL ALEJANDRO</t>
  </si>
  <si>
    <t>CITARELLA SA</t>
  </si>
  <si>
    <t>CLOUDFLARE</t>
  </si>
  <si>
    <t>COBWEB CONECTION SRL</t>
  </si>
  <si>
    <t>COOP BATAN DE OBRAS Y SERV PCOS LTDA</t>
  </si>
  <si>
    <t>COOP DE ELECT CONSUMO Y SERV DE ANTONIO CARBONI LTDA</t>
  </si>
  <si>
    <t xml:space="preserve">COOP DE ELECT DE TRENQUE </t>
  </si>
  <si>
    <t>COOP DE ELECT Y SERV POS LUJANENSE LTDA</t>
  </si>
  <si>
    <t>COOP DE P.S.P.VIV Y CRÉD TRES LÍMITES</t>
  </si>
  <si>
    <t>COOP DE PROV DE ELEC Y O SERV PCOSLDA CAMET</t>
  </si>
  <si>
    <t>COOP DE PROV DE SERV PCOS TORTUGUITAS</t>
  </si>
  <si>
    <t>COOP ELEC DE CONS Y O. SERV. DE SALADILLO LTDA</t>
  </si>
  <si>
    <t>COOP ELEC Y DE SERV MARIANO MORENO LTA</t>
  </si>
  <si>
    <t>COOP TELEF OB. Y SERV DE CAP BERMÚDEZ</t>
  </si>
  <si>
    <t>COOP TELEF VILLA GOBERNADOR GALVEZ</t>
  </si>
  <si>
    <t>COOP TELEFONICA DE GRAND BOURG</t>
  </si>
  <si>
    <t>COOP TELEFONICA DEL VISO</t>
  </si>
  <si>
    <t>COOP.REG PROV TRANS DE DATOS</t>
  </si>
  <si>
    <t>COOPERATIVA ELECTRICA DE MONTE LTDA</t>
  </si>
  <si>
    <t>COOPERATIVA MARIANO ACOSTA LTDA</t>
  </si>
  <si>
    <t>CORTUC SA</t>
  </si>
  <si>
    <t>COSEIDI SA</t>
  </si>
  <si>
    <t>COTELCAM LTDA</t>
  </si>
  <si>
    <t>CPS COMUNICACIONES SA /METROTEL</t>
  </si>
  <si>
    <t>CUARTEL QUINTO COMUNICACIONES</t>
  </si>
  <si>
    <t>CYBERWAVE SA</t>
  </si>
  <si>
    <t>DANAIDE S A</t>
  </si>
  <si>
    <t>DIRECTV ARGENTINA SA (ex Alpha Tel)</t>
  </si>
  <si>
    <t>EDGE ARGENTINA SRL</t>
  </si>
  <si>
    <t>EDGEUNO INC</t>
  </si>
  <si>
    <t>EMPRESA DE SERVICIOS Y APLIC TECNOLOGICAS SRL (ESAT)</t>
  </si>
  <si>
    <t>ENLACE SOLUCIONES INFORM. SRL</t>
  </si>
  <si>
    <t>EREZUMA MARTIN</t>
  </si>
  <si>
    <t>ESCOBAR MARCELINO</t>
  </si>
  <si>
    <t>EUROSAT S.A.</t>
  </si>
  <si>
    <t>FIBERNEXT SRL</t>
  </si>
  <si>
    <t>FUNDACION INNOVA-T</t>
  </si>
  <si>
    <t>FUNDACION UNIVERSIDAD DE PALERMO</t>
  </si>
  <si>
    <t>G2K ARGENTINA SA</t>
  </si>
  <si>
    <t>GALARED SRL  (GALAXIA)</t>
  </si>
  <si>
    <t>GALLO VICENTE (GYATEL)</t>
  </si>
  <si>
    <t>GENERACION WI-FI SA</t>
  </si>
  <si>
    <t>GIGARED SA</t>
  </si>
  <si>
    <t>GOOGLE INFRAESTRUCURA ARGENTINA SRL</t>
  </si>
  <si>
    <t>GOW INTERNET SRL</t>
  </si>
  <si>
    <t>GRAMAGLIA VIVIANA MONICA (PC ONLINE)</t>
  </si>
  <si>
    <t>GRUPO FULL SAT (antes RODRÍGUEZ ROBERTO EDGARDO)</t>
  </si>
  <si>
    <t>HEGUIABEHERE PABLO MARTIN</t>
  </si>
  <si>
    <t>I - SUR WISP S.R.L  (STAND BY)</t>
  </si>
  <si>
    <t>IBOSS INC</t>
  </si>
  <si>
    <t>IDT CORPORATION DE ARGENTINA SA</t>
  </si>
  <si>
    <t>IFX NETWORKS SRL</t>
  </si>
  <si>
    <t>IMAGEN SATELITAL SA</t>
  </si>
  <si>
    <t>IMPERVA INC</t>
  </si>
  <si>
    <t>INFORMATICA Y TELECOMUNIC SA</t>
  </si>
  <si>
    <t>INFOSPORT SA</t>
  </si>
  <si>
    <t>INTELIGLOBE COMUNICAC ARGENT S.R</t>
  </si>
  <si>
    <t>INTERLINK SRL</t>
  </si>
  <si>
    <t>INTERNET SERVICES S.A.</t>
  </si>
  <si>
    <t>IPNEXT SA</t>
  </si>
  <si>
    <t>JOCKEY CLUB A. C.</t>
  </si>
  <si>
    <t>JR INTERCOM SRL</t>
  </si>
  <si>
    <t>JUAN PABLO FLORENTIN</t>
  </si>
  <si>
    <t xml:space="preserve">JUMPNET SOLUCIONES DE </t>
  </si>
  <si>
    <t>LATINA NET TELECOM.SRL</t>
  </si>
  <si>
    <t>LIMA VIDEO CABLE</t>
  </si>
  <si>
    <t>LINEIP SRL</t>
  </si>
  <si>
    <t>LINK NET ARGENTINA S.R.L.</t>
  </si>
  <si>
    <t>LINKEAR SRL</t>
  </si>
  <si>
    <t>LINKUP INTERNET SRL</t>
  </si>
  <si>
    <t>LISA DANIEL ADRIAN</t>
  </si>
  <si>
    <t>LLAMADAIP SRL</t>
  </si>
  <si>
    <t>MONICABOZZI,LAUTAROPAZ,Y.BORAGNOSO</t>
  </si>
  <si>
    <t>MUSURIT SRL</t>
  </si>
  <si>
    <t>NETSKOPE INC</t>
  </si>
  <si>
    <t>NEUNET SA</t>
  </si>
  <si>
    <t>NSCW SA</t>
  </si>
  <si>
    <t>NSS SA / IPLAN</t>
  </si>
  <si>
    <t>OATH HOLDINGS  (YAHOO DE ARGENTINA SRL)</t>
  </si>
  <si>
    <t>PARKNET SRL  (antes BLUEBERRY SRL)</t>
  </si>
  <si>
    <t>PCCP SA</t>
  </si>
  <si>
    <t>PEDRAZA LUIS</t>
  </si>
  <si>
    <t>PERALTA LEANDRO NAHUEL</t>
  </si>
  <si>
    <t>PRISMA MEDIOS DE PAGO SA</t>
  </si>
  <si>
    <t>PROTEC ARGENTINA S.A.</t>
  </si>
  <si>
    <t>PXT Y ASOCIADOS</t>
  </si>
  <si>
    <t>RED INTERCABLE DIGITAL</t>
  </si>
  <si>
    <t>RED LINK SOCIEDAD ANONIMA</t>
  </si>
  <si>
    <t>REDES Y COMUNICACIONES DE MORENO SRL</t>
  </si>
  <si>
    <t>RIOT GAMES</t>
  </si>
  <si>
    <t>ROSERO MARCELO JORGE M.</t>
  </si>
  <si>
    <t>RSO APOLO HIDALGO SRL (EX SUCESIÒN APOLO HECTOR HIDALGO)</t>
  </si>
  <si>
    <t>SERVICIOS PARA EL TRANSPORTE DE INFORMACION</t>
  </si>
  <si>
    <t>SERVICIOS Y TELECOMUNICACIONES SA</t>
  </si>
  <si>
    <t>SES  SISTEMAS ELECTRONICOS SA</t>
  </si>
  <si>
    <t>SILICA NETWORKS  (GRUPO DATCO- ANTES VIANETWORKS)</t>
  </si>
  <si>
    <t>SINTURION MARTIN MAXIMILIANO</t>
  </si>
  <si>
    <t>SION SA</t>
  </si>
  <si>
    <t>SKYCORP SA</t>
  </si>
  <si>
    <t>SN COMUNICACIONES S.R.L. BAJA 30.04.2020</t>
  </si>
  <si>
    <t>SOCIEDAD COOPERATIVA POPULAR LIMITADA (COMOD RIVADAVIA)</t>
  </si>
  <si>
    <t>SPRYNET SRL (ANTES DIGITAL SAVIO SA)</t>
  </si>
  <si>
    <t>TECOAR SA</t>
  </si>
  <si>
    <t>TELCONET SA</t>
  </si>
  <si>
    <t>TELECENTRO SA</t>
  </si>
  <si>
    <t>TELECOM ARGENTINA SA (EX CABLEVISION SA)</t>
  </si>
  <si>
    <t>TELEFAS SA</t>
  </si>
  <si>
    <t>TELESPAZIO SA</t>
  </si>
  <si>
    <t xml:space="preserve">TELMEX ARGENTINA SA </t>
  </si>
  <si>
    <t>TI SPARKLE S.P.A.</t>
  </si>
  <si>
    <t>TRANSAMERICAN TELECOMUNICATION SA</t>
  </si>
  <si>
    <t>UNIVERSIDAD ARGENTINA DE LA EMPRESA (UADE)</t>
  </si>
  <si>
    <t>USINA POPULAR COOPERATIVA DE OBRAS,SERVICIOS PUBLICOS Y SOCIALES LTDA.DE NECOCHEA</t>
  </si>
  <si>
    <t>ANDESAT ARGENTINA S.A. (ex VELCONET SA)</t>
  </si>
  <si>
    <t>VELOCOM ARGENTINA SA</t>
  </si>
  <si>
    <t>VER TV SA (TELERED)</t>
  </si>
  <si>
    <t>VERIZON ARGENTINA SRL  (EX UUNET)</t>
  </si>
  <si>
    <t>VHG SISTEMAS SOC DE RESP LTDA</t>
  </si>
  <si>
    <t xml:space="preserve">VILLENEUVE GROUP S A </t>
  </si>
  <si>
    <t>VISIO RED SRL</t>
  </si>
  <si>
    <t>VIZION GROUP S.R.L.</t>
  </si>
  <si>
    <t>COOTELSER LTDA - COOP TELEF Y OTROS SERV STA CLARA DEL MAR</t>
  </si>
  <si>
    <t>VILLA GESELL TV COMUNITARIA SA</t>
  </si>
  <si>
    <t>COOPERATIVA DE PROVISIÓN Y SERVICIOS TELEFÓNICOS Y OTROS SERVICIOS PÚBLICOS VIRREY DEL PINO</t>
  </si>
  <si>
    <t>COOP. TELEFONICA DE PINAMAR LTDA</t>
  </si>
  <si>
    <t>COOP DE PROVISDE O.YSERVPCOS PEREZ MILLAN</t>
  </si>
  <si>
    <t>COOP DE USUARIOS DE ELEC Y CONS DE CASTELLI LTA</t>
  </si>
  <si>
    <t>SCDPLANET SA</t>
  </si>
  <si>
    <t>WN INTERNET SRL</t>
  </si>
  <si>
    <t>POGLIOTTI &amp; POGLIOTTI CONSTRUC SA</t>
  </si>
  <si>
    <t>PROLUX COMSER S.A.</t>
  </si>
  <si>
    <t>URCHIPIA FERNANDO DIEGO</t>
  </si>
  <si>
    <t>LE PERA SERGIO PATRICIO</t>
  </si>
  <si>
    <t>AFIP</t>
  </si>
  <si>
    <t>ASI GCABA</t>
  </si>
  <si>
    <t>BANCO GALICIA</t>
  </si>
  <si>
    <t>BANCO PROVINCIA DE BS AS</t>
  </si>
  <si>
    <t>COMISION ARBITRAL DEL CONVENIO MULTILATERAL</t>
  </si>
  <si>
    <t>CONS DE LA MAGISTRATURA DE LA C.A.B.A</t>
  </si>
  <si>
    <t>FONDODECOOPERTECNYFINANC-CECBA-SL LEY 23.412 (NIC.AR)</t>
  </si>
  <si>
    <t>MICROSOFT ARGENTINA SA</t>
  </si>
  <si>
    <t>MINISTERIO PCO FDE LA C.A.B.A.</t>
  </si>
  <si>
    <t>PODER JUDICIAL CONSEJO DE LA MAGISTRATUR</t>
  </si>
  <si>
    <t>PREFECTURA NAVAL ARGENTINA</t>
  </si>
  <si>
    <t>PROYECTO PNUD ARG 08/009 ASIS</t>
  </si>
  <si>
    <t>REDES DE INTERC UNIV ASOC CIVIL (ARIU)</t>
  </si>
  <si>
    <t>UNIVERSIDAD NACIONAL DE LANUS</t>
  </si>
  <si>
    <t>TOTAL DEUDA NAP BUENOS AIRES</t>
  </si>
  <si>
    <t>SERVICIOS NAP FACTURADOS</t>
  </si>
  <si>
    <t>Ap Inicial y Fdo Reserva</t>
  </si>
  <si>
    <t>NC</t>
  </si>
  <si>
    <t>Concepto</t>
  </si>
  <si>
    <t>Facturado</t>
  </si>
  <si>
    <t>ACUERDOS ESPECIALES NAP (FONDO DE RESERVA)</t>
  </si>
  <si>
    <t>Facturado 2020</t>
  </si>
  <si>
    <t>Cobrado 2020</t>
  </si>
  <si>
    <t>Facturado 2021</t>
  </si>
  <si>
    <t>Cobrado 2021</t>
  </si>
  <si>
    <t>REDES DE INTERC UNIV ASOC CIVIL (ARIU )</t>
  </si>
  <si>
    <t>COBRANZAS</t>
  </si>
  <si>
    <t xml:space="preserve">TOTAL </t>
  </si>
  <si>
    <t>TOTAL</t>
  </si>
  <si>
    <t>Fecha</t>
  </si>
  <si>
    <t>Ingresos/ cobrado</t>
  </si>
  <si>
    <t>Egresos</t>
  </si>
  <si>
    <t>Saldo</t>
  </si>
  <si>
    <t>Ingresos</t>
  </si>
  <si>
    <t xml:space="preserve">   Prorratero Gastos Ind. Miembros Especiales (ARIU, AFIP, ASIS, GOOGLE, NIC.ar)</t>
  </si>
  <si>
    <t xml:space="preserve">   CONSTITUCIÓN FONDO DE RESERVA u$d 5.000 a partir 2018</t>
  </si>
  <si>
    <t>Centurylink Arg (Level 3 Argentina SA )</t>
  </si>
  <si>
    <t>Citarella SA</t>
  </si>
  <si>
    <t>Edge Argentina SRL</t>
  </si>
  <si>
    <t>Fundacion Universidad de Palermo</t>
  </si>
  <si>
    <t>Gramaglia Viviana Monica (Pc Online)</t>
  </si>
  <si>
    <t>Latina Net Telecom.SRL</t>
  </si>
  <si>
    <t>Link Net Argentina S.R.L.</t>
  </si>
  <si>
    <t>Netskope Inc</t>
  </si>
  <si>
    <t>Peralta Leandro Nahuel</t>
  </si>
  <si>
    <t>Prisma Medios de Pago SA</t>
  </si>
  <si>
    <t>Telmex Argentina SA</t>
  </si>
  <si>
    <t>Broadbandtech SA</t>
  </si>
  <si>
    <t>CPS Comunicaciones SA /Metrotel</t>
  </si>
  <si>
    <t>Villa Gesell TV Comunitaria SA</t>
  </si>
  <si>
    <t>Alpha 2000 Soluciones Informáticas Srl</t>
  </si>
  <si>
    <t>Arpa Net Ramallo SA</t>
  </si>
  <si>
    <t>Cañete Gladis Roxana</t>
  </si>
  <si>
    <t>Cobweb Conection SRL</t>
  </si>
  <si>
    <t>Generación Wi-Fi SA</t>
  </si>
  <si>
    <t>Imagen Satelital SA</t>
  </si>
  <si>
    <t>Jr Intercom SRL</t>
  </si>
  <si>
    <t>Lineip SRL</t>
  </si>
  <si>
    <t>Llamadaip SRL</t>
  </si>
  <si>
    <t>Nscw SA</t>
  </si>
  <si>
    <t>Servicios y Telecomunicaciones SA</t>
  </si>
  <si>
    <t>Velconet SA</t>
  </si>
  <si>
    <t>Verizon Argentina SRT  (Ex Uunet)</t>
  </si>
  <si>
    <t>Advantun SA</t>
  </si>
  <si>
    <t>Allocatti (Impulsar)</t>
  </si>
  <si>
    <t>Anura SA</t>
  </si>
  <si>
    <t>Bertora Ricardo Jorge</t>
  </si>
  <si>
    <t>Canepa Juan Cruz</t>
  </si>
  <si>
    <t>Coop.Reg Prov Trans de Datos</t>
  </si>
  <si>
    <t>Edgeuno Inc</t>
  </si>
  <si>
    <t>Infosport SA</t>
  </si>
  <si>
    <t>Jockey Club A. C.</t>
  </si>
  <si>
    <t>Musurit SRL</t>
  </si>
  <si>
    <t>Red Link Sociedad Anonima</t>
  </si>
  <si>
    <t>Coop Elec de Cons y O. Serv. de Saladillo Ltda</t>
  </si>
  <si>
    <t>Danaide S A</t>
  </si>
  <si>
    <t>Directv Argentina SA (ex Alpha Tel)</t>
  </si>
  <si>
    <t>IDT Corporation De Argentina SA</t>
  </si>
  <si>
    <t>Telecentro SA</t>
  </si>
  <si>
    <t>VHG Sistemas Soc de Resp Ltda</t>
  </si>
  <si>
    <t>Amazon</t>
  </si>
  <si>
    <t>Enlace Soluciones Inform. SRL</t>
  </si>
  <si>
    <t>Juan Pablo Florentin</t>
  </si>
  <si>
    <t>Monicabozzi,Lautaropaz,y.Boragnoso</t>
  </si>
  <si>
    <t>Pxt y Asociados</t>
  </si>
  <si>
    <t>Servicios para el Transporte de Informacion</t>
  </si>
  <si>
    <t>Andros-Net Comunicaciones SRL</t>
  </si>
  <si>
    <t xml:space="preserve">Asociación Mutual Obrera De Comunicaciones </t>
  </si>
  <si>
    <t xml:space="preserve">Bt Latam Argentina Sa/ Ex Comsat </t>
  </si>
  <si>
    <t>Cagnoli Conrado A.</t>
  </si>
  <si>
    <t>Cicchetti Joel Alejandro</t>
  </si>
  <si>
    <t>Coop Telef de Grand Bourg</t>
  </si>
  <si>
    <t>Coop Telef Ob. y Serv de Cap Bermúdez</t>
  </si>
  <si>
    <t>Coop Telef de Viv y O. Ser Pcos Del Viso</t>
  </si>
  <si>
    <t>Cooperativa Electrica de Monte Ltda</t>
  </si>
  <si>
    <t>COOTELSER LTDA - Coop Telef y Otros Serv Sta Clara del Mar</t>
  </si>
  <si>
    <t>Erezuma Martin</t>
  </si>
  <si>
    <t>Gigared SA</t>
  </si>
  <si>
    <t>Ifx Networks SRL</t>
  </si>
  <si>
    <t>Interlink SRL</t>
  </si>
  <si>
    <t>Linkear SRL</t>
  </si>
  <si>
    <t>Nss SA / Iplan</t>
  </si>
  <si>
    <t>Riot Games</t>
  </si>
  <si>
    <t>Rso Apolo Hidalgo SRL (Ex Sucesiòn Apolo Hector Hidalgo)</t>
  </si>
  <si>
    <t>SES Sistemas Electrónncos SA</t>
  </si>
  <si>
    <t>Silica Networks Argentina SA</t>
  </si>
  <si>
    <t>Sinturion Martín Maximiliano</t>
  </si>
  <si>
    <t>Sion SA</t>
  </si>
  <si>
    <t>SN Comunicaciones S.R.L.</t>
  </si>
  <si>
    <t>Sociedad Cooperativa Popular Limitada (Comod Rivadavia)</t>
  </si>
  <si>
    <t>Telefas SA</t>
  </si>
  <si>
    <t>Telespazio SA</t>
  </si>
  <si>
    <t>Velocom Argentina SA</t>
  </si>
  <si>
    <t xml:space="preserve">Villeneuve Group S A </t>
  </si>
  <si>
    <t>Antel Telecomu. NIC. Argentina S.A.</t>
  </si>
  <si>
    <t>Coseidi SA</t>
  </si>
  <si>
    <t>Inteliglobe Comunicac Argent S.R</t>
  </si>
  <si>
    <t>Rosero Marcelo Jorge M.</t>
  </si>
  <si>
    <t>Sprynet SRL(Antes Digital Savio SA)</t>
  </si>
  <si>
    <t>At&amp;T Communications Services Argentina SRL</t>
  </si>
  <si>
    <t>Cablenet SA (Antes San Vicente Cable y Telecomunicaciones SRL)</t>
  </si>
  <si>
    <t>Coop Elec y de Serv Mariano Moreno Lta</t>
  </si>
  <si>
    <t>Fundacion Innova-T</t>
  </si>
  <si>
    <t>Internet Services S.A.</t>
  </si>
  <si>
    <t>Red Intercable Digital</t>
  </si>
  <si>
    <t>Cortuc SA</t>
  </si>
  <si>
    <t>Heguiabehere Pablo Martin</t>
  </si>
  <si>
    <t>Lisa Daniel Adrian</t>
  </si>
  <si>
    <t>Skycorp SA</t>
  </si>
  <si>
    <t>Ver Tv SA (Telered)</t>
  </si>
  <si>
    <t>Empresa de Servicios y Aplic Tecnologicas SRL (Esat)</t>
  </si>
  <si>
    <t>Galared SRL (Galaxia)</t>
  </si>
  <si>
    <t>Ti Sparkle S.P.A.</t>
  </si>
  <si>
    <t>Universidad Argentina de La Empresa (UADE)</t>
  </si>
  <si>
    <t>Usina Popular Cooperativa de Obras,Servicios Publicos y Sociales Ltda.de Necochea</t>
  </si>
  <si>
    <t>Cloudflare</t>
  </si>
  <si>
    <t>Coop de Elect y Serv Pos Lujanense Ltda</t>
  </si>
  <si>
    <t>Coop de P.S.P.Viv y Créd Tres Límites</t>
  </si>
  <si>
    <t xml:space="preserve">Jumpnet Soluciones de </t>
  </si>
  <si>
    <t>Redes y Comunicaciones de Moreno SRL</t>
  </si>
  <si>
    <t>Transamerican Telecomunication SA</t>
  </si>
  <si>
    <t>Vizion Group S.R.L.</t>
  </si>
  <si>
    <t>Coop de Prov de Serv Pcos Tortuguitas</t>
  </si>
  <si>
    <t>Google Infraestrucura Argentina SRL</t>
  </si>
  <si>
    <t>Pedraza Luis</t>
  </si>
  <si>
    <t>Coop Telef Villa Gobernador Galvez</t>
  </si>
  <si>
    <t>Cuartel Quinto Comunicaciones</t>
  </si>
  <si>
    <t>Telconet SA</t>
  </si>
  <si>
    <t>Eurosat S.A.</t>
  </si>
  <si>
    <t>Parknet SRL  (antes Blueberry SRL)</t>
  </si>
  <si>
    <t>Barone Matrias (ex Grupo Barone)</t>
  </si>
  <si>
    <t>Gow Internet SRL</t>
  </si>
  <si>
    <t>Oath Holdings inc (Yahoo De Argentina SRL)</t>
  </si>
  <si>
    <t>Alterplan Solution SRL</t>
  </si>
  <si>
    <t>Bit2net</t>
  </si>
  <si>
    <t>Idt Corporation De Argentina SA</t>
  </si>
  <si>
    <t>Cotelcam Ltda</t>
  </si>
  <si>
    <t>Microsoft  Argentina SA</t>
  </si>
  <si>
    <t>Telecom Argentina SA (Ex Cablevision SA)</t>
  </si>
  <si>
    <t>Gallo Vicente (Gyatel)</t>
  </si>
  <si>
    <t>Poder Judicial Consejo de la Magistratura</t>
  </si>
  <si>
    <t>Ipnext SA</t>
  </si>
  <si>
    <t>G2k Argentina SA</t>
  </si>
  <si>
    <t>Visio Red SRL</t>
  </si>
  <si>
    <t>Cooperativa Mariano Acosta Ltda</t>
  </si>
  <si>
    <t>Iboss NC</t>
  </si>
  <si>
    <t>Escobar Marcelino</t>
  </si>
  <si>
    <t>Tecoar SA</t>
  </si>
  <si>
    <t>Scdplanet SA</t>
  </si>
  <si>
    <t>Oath Holdings  (Yahoo de Argentina SRL)</t>
  </si>
  <si>
    <t>Cyberwave SA</t>
  </si>
  <si>
    <t>Wn Internet SRL</t>
  </si>
  <si>
    <t>Prolux Comser S.A.</t>
  </si>
  <si>
    <t>Pogliotti &amp; Pogliotti Construc SA</t>
  </si>
  <si>
    <t>SALDO DE CAJA</t>
  </si>
  <si>
    <t>TOTAL FONDO DE RESERVA ESPECIAL + MIEMBROS NVOS</t>
  </si>
  <si>
    <t>TOTAL FONDO DE RESERVA 2 $</t>
  </si>
  <si>
    <t>TOTAL FONDO DE RESERVA  U$D</t>
  </si>
  <si>
    <t>Ingreso</t>
  </si>
  <si>
    <t>Egreso</t>
  </si>
  <si>
    <t>Fondo de reserva 1</t>
  </si>
  <si>
    <t>Constitucion fondo de Rva $ para compra de U$D 5000</t>
  </si>
  <si>
    <t>Fondo de reserva U$D</t>
  </si>
  <si>
    <t>Fondo de reserva Plazo Fijo</t>
  </si>
  <si>
    <t>sit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</si>
  <si>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</si>
  <si>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</si>
  <si>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</si>
  <si>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</si>
  <si>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</si>
  <si>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</si>
  <si>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</si>
  <si>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</si>
  <si>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</si>
  <si>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</si>
  <si>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</si>
  <si>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</si>
  <si>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DA.VI.TEL</t>
  </si>
  <si>
    <t>Aguirre Cesar Eduardo</t>
  </si>
  <si>
    <t>AGUIRRE CESAR EDUARDO</t>
  </si>
  <si>
    <t>Alpha Tel SA</t>
  </si>
  <si>
    <t>ALPHA TEL SA</t>
  </si>
  <si>
    <t>Andros-Net Comunicaciones S.R.L.</t>
  </si>
  <si>
    <t>Antel -UY</t>
  </si>
  <si>
    <t>Antena Delta Srl  (Wiredcom)</t>
  </si>
  <si>
    <t>ANTEL -UY</t>
  </si>
  <si>
    <t>ANTENA DELTA SRL  (WIREDCOM)</t>
  </si>
  <si>
    <t>Asociacion Mutual Obrera de Comunicaciones Amoc (Ex Lucas Valeria)</t>
  </si>
  <si>
    <t>Audibel Telecomunicaciones SA</t>
  </si>
  <si>
    <t>AUDIBEL TELECOMUNICACIONES SA</t>
  </si>
  <si>
    <t>Cagnoli Conrado Atilio</t>
  </si>
  <si>
    <t>CAMIÑA PABLO FABIAN</t>
  </si>
  <si>
    <t>Camiña Pablo Fabian</t>
  </si>
  <si>
    <t>Parket SRL  (antes Blueberry SRL)</t>
  </si>
  <si>
    <t>Comisión Arbitral del Convenio Multilateral</t>
  </si>
  <si>
    <r>
      <t xml:space="preserve">Coop </t>
    </r>
    <r>
      <rPr>
        <sz val="11"/>
        <color indexed="10"/>
        <rFont val="Calibri"/>
        <family val="2"/>
      </rPr>
      <t>Batan</t>
    </r>
    <r>
      <rPr>
        <sz val="11"/>
        <color theme="1"/>
        <rFont val="Calibri"/>
        <family val="2"/>
        <scheme val="minor"/>
      </rPr>
      <t xml:space="preserve"> de Obras y Serv Pcos LTDA</t>
    </r>
  </si>
  <si>
    <r>
      <t xml:space="preserve">Coop de Elect Consumo y Serv de Antonio </t>
    </r>
    <r>
      <rPr>
        <sz val="11"/>
        <color indexed="10"/>
        <rFont val="Calibri"/>
        <family val="2"/>
      </rPr>
      <t>Carboni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</si>
  <si>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Elect de </t>
    </r>
    <r>
      <rPr>
        <sz val="11"/>
        <color indexed="10"/>
        <rFont val="Calibri"/>
        <family val="2"/>
      </rPr>
      <t>Trenque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</si>
  <si>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Coop de Elect y Serv Pos </t>
    </r>
    <r>
      <rPr>
        <sz val="11"/>
        <color indexed="10"/>
        <rFont val="Calibri"/>
        <family val="2"/>
      </rPr>
      <t>Lujanense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</si>
  <si>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P.S.P.Viv y Créd </t>
    </r>
    <r>
      <rPr>
        <sz val="11"/>
        <color indexed="10"/>
        <rFont val="Calibri"/>
        <family val="2"/>
      </rPr>
      <t>Tres Límites</t>
    </r>
  </si>
  <si>
    <t>Coop de Prov de Elec y O Serv Pcoslda Camet</t>
  </si>
  <si>
    <r>
      <t xml:space="preserve">Coop de Prov de Serv Pcos </t>
    </r>
    <r>
      <rPr>
        <sz val="11"/>
        <color indexed="10"/>
        <rFont val="Calibri"/>
        <family val="2"/>
      </rPr>
      <t>Tortuguitas</t>
    </r>
  </si>
  <si>
    <r>
      <rPr>
        <sz val="11"/>
        <rFont val="Calibri"/>
        <family val="2"/>
      </rPr>
      <t>Coop de Provisde O.y Servpcos</t>
    </r>
    <r>
      <rPr>
        <sz val="11"/>
        <color indexed="10"/>
        <rFont val="Calibri"/>
        <family val="2"/>
      </rPr>
      <t xml:space="preserve"> Perez Millan</t>
    </r>
  </si>
  <si>
    <r>
      <t xml:space="preserve">Coop de Usuarios de Elec y Cons de </t>
    </r>
    <r>
      <rPr>
        <sz val="11"/>
        <color rgb="FFFF0000"/>
        <rFont val="Calibri"/>
        <family val="2"/>
        <scheme val="minor"/>
      </rPr>
      <t>Castelli</t>
    </r>
    <r>
      <rPr>
        <sz val="11"/>
        <color theme="1"/>
        <rFont val="Calibri"/>
        <family val="2"/>
        <scheme val="minor"/>
      </rPr>
      <t xml:space="preserve"> Lta</t>
    </r>
  </si>
  <si>
    <r>
      <t xml:space="preserve">Coop Elec de Cons y O. Serv. de </t>
    </r>
    <r>
      <rPr>
        <sz val="11"/>
        <color indexed="10"/>
        <rFont val="Calibri"/>
        <family val="2"/>
      </rPr>
      <t>Saladillo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</si>
  <si>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Elec y de Serv </t>
    </r>
    <r>
      <rPr>
        <sz val="11"/>
        <color indexed="10"/>
        <rFont val="Calibri"/>
        <family val="2"/>
      </rPr>
      <t>Mariano Moreno</t>
    </r>
    <r>
      <rPr>
        <sz val="11"/>
        <color theme="1"/>
        <rFont val="Calibri"/>
        <family val="2"/>
        <scheme val="minor"/>
      </rPr>
      <t xml:space="preserve"> Lta</t>
    </r>
  </si>
  <si>
    <r>
      <t>Coop Telef Ob. y Serv de</t>
    </r>
    <r>
      <rPr>
        <sz val="11"/>
        <color indexed="10"/>
        <rFont val="Calibri"/>
        <family val="2"/>
      </rPr>
      <t xml:space="preserve"> Cap Bermúdez</t>
    </r>
  </si>
  <si>
    <r>
      <t xml:space="preserve">Coop Telef Villa Gobernador </t>
    </r>
    <r>
      <rPr>
        <sz val="11"/>
        <color indexed="10"/>
        <rFont val="Calibri"/>
        <family val="2"/>
      </rPr>
      <t>Galvez</t>
    </r>
  </si>
  <si>
    <t>Coop Telefonica de Grand Bourg</t>
  </si>
  <si>
    <t>Coop Telefonica Del Viso</t>
  </si>
  <si>
    <r>
      <rPr>
        <sz val="11"/>
        <rFont val="Calibri"/>
        <family val="2"/>
      </rPr>
      <t>Coop. Telefonica de</t>
    </r>
    <r>
      <rPr>
        <sz val="11"/>
        <color indexed="10"/>
        <rFont val="Calibri"/>
        <family val="2"/>
      </rPr>
      <t xml:space="preserve"> Pinamar </t>
    </r>
    <r>
      <rPr>
        <sz val="11"/>
        <rFont val="Calibri"/>
        <family val="2"/>
      </rPr>
      <t>LTDA</t>
    </r>
  </si>
  <si>
    <r>
      <t xml:space="preserve">Coop.Reg Prov Trans de </t>
    </r>
    <r>
      <rPr>
        <sz val="11"/>
        <color indexed="10"/>
        <rFont val="Calibri"/>
        <family val="2"/>
      </rPr>
      <t>Datos</t>
    </r>
  </si>
  <si>
    <r>
      <rPr>
        <sz val="11"/>
        <rFont val="Calibri"/>
        <family val="2"/>
      </rPr>
      <t xml:space="preserve">Cooperativa de Provisión y Servicios Telefónicos y Otros Servicios Públicos </t>
    </r>
    <r>
      <rPr>
        <sz val="11"/>
        <color indexed="10"/>
        <rFont val="Calibri"/>
        <family val="2"/>
      </rPr>
      <t>Virrey Del Pino</t>
    </r>
  </si>
  <si>
    <r>
      <t xml:space="preserve">Cooperativa Electrica de </t>
    </r>
    <r>
      <rPr>
        <sz val="11"/>
        <color indexed="10"/>
        <rFont val="Calibri"/>
        <family val="2"/>
      </rPr>
      <t>Monte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</si>
  <si>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Cooperativa </t>
    </r>
    <r>
      <rPr>
        <sz val="11"/>
        <color indexed="10"/>
        <rFont val="Calibri"/>
        <family val="2"/>
      </rPr>
      <t>Mariano</t>
    </r>
    <r>
      <rPr>
        <sz val="11"/>
        <color theme="1"/>
        <rFont val="Calibri"/>
        <family val="2"/>
        <scheme val="minor"/>
      </rPr>
      <t xml:space="preserve"> Acosta Ltda</t>
    </r>
  </si>
  <si>
    <r>
      <t>COOTELSER LTDA -</t>
    </r>
    <r>
      <rPr>
        <sz val="11"/>
        <rFont val="Calibri"/>
        <family val="2"/>
      </rPr>
      <t xml:space="preserve"> Coop Telef y Otros Serv Sta Clara del Ma</t>
    </r>
    <r>
      <rPr>
        <sz val="11"/>
        <color indexed="10"/>
        <rFont val="Calibri"/>
        <family val="2"/>
      </rPr>
      <t>r</t>
    </r>
  </si>
  <si>
    <t>EDGE NETWORK SERVICE LIMITED</t>
  </si>
  <si>
    <t>Edge Network Service Limited</t>
  </si>
  <si>
    <t>GABRIEL F. ERBETTA Y MARIANO ANDRES CARRIZO RICHELET SOCIEDAD DE HECHO</t>
  </si>
  <si>
    <t>Fibernext SRL</t>
  </si>
  <si>
    <t>GRUPO BARONE SRL</t>
  </si>
  <si>
    <t>I - SUR WISP S.R.L</t>
  </si>
  <si>
    <t>Gabriel F. Erbetta y Mariano Andres Carrizo Richelet Sociedad de Hecho</t>
  </si>
  <si>
    <t>Grupo Full SAT (antes Rodríguez Roberto Edgardo)</t>
  </si>
  <si>
    <t>I - Sur Wisp S.R.L</t>
  </si>
  <si>
    <t>Imperva Inc</t>
  </si>
  <si>
    <t>Informatica y Telecomunic SA</t>
  </si>
  <si>
    <t>Lima Video Cable</t>
  </si>
  <si>
    <t>Linkup Internet SRL</t>
  </si>
  <si>
    <t>Neunet SA</t>
  </si>
  <si>
    <t>SES,  SISTEMAS ELECTRONICOS SA</t>
  </si>
  <si>
    <t>Pccp SA</t>
  </si>
  <si>
    <t>SN COMUNICACIONES S.R.L.</t>
  </si>
  <si>
    <t>Protec Argentina S.A.</t>
  </si>
  <si>
    <t>VELCONET SA</t>
  </si>
  <si>
    <t>SES,  Sistemas Electronicos SA</t>
  </si>
  <si>
    <t>Silica Networks  (Grupo Datco- Antes Vianetworks)</t>
  </si>
  <si>
    <t>Sinturion Martin Maximiliano</t>
  </si>
  <si>
    <t>YAHOO DE ARGENTINA SRL</t>
  </si>
  <si>
    <t>Fondo De Coopertecn y Financ-CECBA-SL LEY 23.412 (NIC.AR)</t>
  </si>
  <si>
    <t>Universidad Nacional de Lanus</t>
  </si>
  <si>
    <t>Ministerio Pco Fde La C.A.B.A.</t>
  </si>
  <si>
    <t>debitos</t>
  </si>
  <si>
    <t>Blueberry SRL</t>
  </si>
  <si>
    <t>Coop De Elect Consumo y Serv de Antonio Carboni Ltda</t>
  </si>
  <si>
    <t xml:space="preserve">Coop De Elect De Trenque </t>
  </si>
  <si>
    <t>ARIU (REDES DE INTER UNIV ASOC CIVIL)</t>
  </si>
  <si>
    <t>ANTENA DELTA SRL  (WIREDCOM) BAJA 30.04.2020</t>
  </si>
  <si>
    <t>REDES DE INTERC UNIV ASOC CIVIL</t>
  </si>
  <si>
    <t>Grupo Barone SRL</t>
  </si>
  <si>
    <t>Redes y Comunicaciones De Moreno SRL</t>
  </si>
  <si>
    <t>Servicios Para El Transporte De Informacion</t>
  </si>
  <si>
    <t>Sprynet Srl (Antes Digital Savio SA)</t>
  </si>
  <si>
    <t>Vhg Sistemas Soc de Resp Ltda</t>
  </si>
  <si>
    <t>Urchipia Fernando Diego</t>
  </si>
  <si>
    <t>Azion Technologies, Inc</t>
  </si>
  <si>
    <t>Le Pera Sergio Patricio</t>
  </si>
  <si>
    <t>FULLNET SOLUTIONS</t>
  </si>
  <si>
    <t>RESEARCH SRL</t>
  </si>
  <si>
    <t xml:space="preserve">TECNET ARGENTINA S.A. </t>
  </si>
  <si>
    <t>TR TECHNICAL SERVICES INC</t>
  </si>
  <si>
    <t>Research SRL</t>
  </si>
  <si>
    <t>Cons de la Magistratura de la C.A.B.A</t>
  </si>
  <si>
    <t>Tecnet Argentina S.A.</t>
  </si>
  <si>
    <t>Tr Technical Services INC</t>
  </si>
  <si>
    <t>APINTER SRL</t>
  </si>
  <si>
    <t>Apinter SRL</t>
  </si>
  <si>
    <t>Fullnet Solutions</t>
  </si>
  <si>
    <t>TWITCH INTERACTIVE, INC</t>
  </si>
  <si>
    <t>COOP DE PROV DE ENERGIA ELECTRICA OBRAS Y SERV PUB YDE VIV DE GRAL VIAMONTE LTD</t>
  </si>
  <si>
    <r>
      <rPr>
        <sz val="11"/>
        <rFont val="Calibri"/>
        <family val="2"/>
        <scheme val="minor"/>
      </rPr>
      <t>Coop de Prov de Energia Electrica Obras y Serv Pub y de Viv de</t>
    </r>
    <r>
      <rPr>
        <sz val="11"/>
        <color rgb="FFFF0000"/>
        <rFont val="Calibri"/>
        <family val="2"/>
        <scheme val="minor"/>
      </rPr>
      <t xml:space="preserve"> Gral Viamonte LTD</t>
    </r>
  </si>
  <si>
    <t>Connflex</t>
  </si>
  <si>
    <t>CONNFLEX</t>
  </si>
  <si>
    <t>G-Core Labs S.A.</t>
  </si>
  <si>
    <t xml:space="preserve">ETERNET SRL </t>
  </si>
  <si>
    <t>Eternet SRL</t>
  </si>
  <si>
    <t>BAYRES NET S.R.L.</t>
  </si>
  <si>
    <t>SALDO 30/06/2021</t>
  </si>
  <si>
    <t>Facturado 2022</t>
  </si>
  <si>
    <t>Cobrado 2022</t>
  </si>
  <si>
    <t>Saldo 30 de Junio 2021</t>
  </si>
  <si>
    <t xml:space="preserve">   Gtos Directos Julio 2021</t>
  </si>
  <si>
    <t xml:space="preserve">   Gtos Indirectos Julio 2021</t>
  </si>
  <si>
    <t>Saldo 30.06.2021</t>
  </si>
  <si>
    <t>SALDO TOTAL AL 30.06.2022</t>
  </si>
  <si>
    <t>Andesat Argentina S.A. (ex Velconet SA)</t>
  </si>
  <si>
    <t>Cooperativa de Provisión y Servicios Telefónicos y Otros Servicios Públicos Virrey Del Pino</t>
  </si>
  <si>
    <t>PLAZO FIJO EN $</t>
  </si>
  <si>
    <t>TOTAL PLAZO FIJO $</t>
  </si>
  <si>
    <t>Plazo fijo a 30 dias</t>
  </si>
  <si>
    <t>Coop de Provisde O.y Servpcos Perez Millan</t>
  </si>
  <si>
    <t xml:space="preserve">Coop de Elect de Trenque </t>
  </si>
  <si>
    <t>Coop de Usuarios de Elec y Cons de Castelli Lta</t>
  </si>
  <si>
    <t>SES SISTEMAS ELECTRONICOS SA</t>
  </si>
  <si>
    <t>Coop Batan de Obras y Serv Pcos LTDA</t>
  </si>
  <si>
    <t>Coop de Elect Consumo y Serv de Antonio Carboni Ltda</t>
  </si>
  <si>
    <t>Coop. Telefonica de Pinamar LTDA</t>
  </si>
  <si>
    <t xml:space="preserve">   Gtos Directos Agosto 2021</t>
  </si>
  <si>
    <t xml:space="preserve">   Gtos Indirectos Agosto 2021</t>
  </si>
  <si>
    <t>módulos Federal Express</t>
  </si>
  <si>
    <t>Iva Debito Fiscal Julio 2021</t>
  </si>
  <si>
    <t>Iva Credito Fiscal Directos Julio 2021</t>
  </si>
  <si>
    <t>Iva Credito Fiscal Indirectos Julio 2021</t>
  </si>
  <si>
    <t>Crédito Fiscal</t>
  </si>
  <si>
    <t>Intereses Plazo fijo en $</t>
  </si>
  <si>
    <t>Intereses plazo fijo en $</t>
  </si>
  <si>
    <t>Coop de Prov de Energia Electrica Obras y Serv Pub y de Viv de Gral Viamonte LTD</t>
  </si>
  <si>
    <t>NFIBRA S.A.S.</t>
  </si>
  <si>
    <t>STACKPATH LLC</t>
  </si>
  <si>
    <t>Iva Debito Fiscal Agosto 2021</t>
  </si>
  <si>
    <t>Iva Credito Fiscal Directos Agosto 2021</t>
  </si>
  <si>
    <t>Iva Credito Fiscal Indirectos Agosto 2021</t>
  </si>
  <si>
    <t>Galared SRL (Galaxia) NC</t>
  </si>
  <si>
    <t>nc</t>
  </si>
  <si>
    <t xml:space="preserve">   Gtos Directos Septiembre 2021</t>
  </si>
  <si>
    <t xml:space="preserve">   Gtos Indirectos Septiembre 2021</t>
  </si>
  <si>
    <t>Instalación ingreso al 3 K</t>
  </si>
  <si>
    <t>Nfibra S.A.S.</t>
  </si>
  <si>
    <t>ojo nc 142</t>
  </si>
  <si>
    <t>Comision Arbitral Del Convenio Multilateral</t>
  </si>
  <si>
    <t>Iva Credito Fiscal Directos Septiembre 2021</t>
  </si>
  <si>
    <t>Iva Credito Fiscal Indirectos Septiembre 2021</t>
  </si>
  <si>
    <t>Iva Debito Fiscal Septiembre 2021</t>
  </si>
  <si>
    <t xml:space="preserve">   Gtos Directos Octubre 2021</t>
  </si>
  <si>
    <t xml:space="preserve">   Gtos Indirectos Octubre 2021</t>
  </si>
  <si>
    <t>Viáticos movilidad coordinador técnico IXP BUE</t>
  </si>
  <si>
    <t>Traslado y armado 2 rack y colocación</t>
  </si>
  <si>
    <t xml:space="preserve">Saldo pendiente Evento LACNIC Panamá 2019 (aloj. Coord BUE, </t>
  </si>
  <si>
    <t>Gtos Aduaneros Nuevas Compras</t>
  </si>
  <si>
    <t xml:space="preserve">Cassete FHD MTP Monomodo </t>
  </si>
  <si>
    <t>Envio por la compra SF.com</t>
  </si>
  <si>
    <t xml:space="preserve">2 FHD de Alta densidad + envío </t>
  </si>
  <si>
    <t>Limpiador para conectores</t>
  </si>
  <si>
    <t>2 Distribuidores FHD de alta densidad + Gtos de envío</t>
  </si>
  <si>
    <t>ojo baja preiodo 3 debe pagar</t>
  </si>
  <si>
    <t xml:space="preserve">Cortuc </t>
  </si>
  <si>
    <t>IBOSS INC baja</t>
  </si>
  <si>
    <t>SUBSPACE COMMUNICATION LLC</t>
  </si>
  <si>
    <t>Stackpath LLC</t>
  </si>
  <si>
    <t xml:space="preserve">    Fondo de Reserva Stackpath LLC</t>
  </si>
  <si>
    <t xml:space="preserve">    Fondo de Reserva Nfibra S.A.S.</t>
  </si>
  <si>
    <t xml:space="preserve"> Cables troncal de fibra óptica + gtos de envio </t>
  </si>
  <si>
    <t>Iva Debito Fiscal Octubre 2021</t>
  </si>
  <si>
    <t>Iva Credito Fiscal Directos Octubre 2021</t>
  </si>
  <si>
    <t>Iva Credito Fiscal Indirectos Octubre 2021</t>
  </si>
  <si>
    <t>Subspace Communication LLC</t>
  </si>
  <si>
    <t xml:space="preserve">    Fondo de Reserva Subspace Communication LLC</t>
  </si>
  <si>
    <t xml:space="preserve">   Gtos Directos Noviembre 2021</t>
  </si>
  <si>
    <t xml:space="preserve">   Gtos Indirectos Noviembre 2021</t>
  </si>
  <si>
    <t>Fibras (Patch LC/PC-LC/PC SM-STD Duple)</t>
  </si>
  <si>
    <t>1 PDU APC AP8959EU3  Adaptador electrico para RACK con Management</t>
  </si>
  <si>
    <t>Llaves magnéticas</t>
  </si>
  <si>
    <t>Cables para PDU C13 C14</t>
  </si>
  <si>
    <t>Twitch Interactive, INC</t>
  </si>
  <si>
    <t xml:space="preserve">    Fondo de Reserva Twitch Interactive, INC</t>
  </si>
  <si>
    <t>G-CORE LABS S.A.</t>
  </si>
  <si>
    <t xml:space="preserve">    Fondo de Reserva G-Core Labs S.A.</t>
  </si>
  <si>
    <t>Iva Debito Fiscal Noviembre 2021</t>
  </si>
  <si>
    <t>Iva Credito Fiscal Indirectos Noviembre 2021</t>
  </si>
  <si>
    <t>Iva Credito Fiscal Directos Noviembre 2021</t>
  </si>
  <si>
    <t xml:space="preserve">   Gtos Directos Diciembre 2021</t>
  </si>
  <si>
    <t xml:space="preserve">   Gtos Indirectos Diciembre 2021</t>
  </si>
  <si>
    <t>Fibra preconectorizada y patchords</t>
  </si>
  <si>
    <t>Chapa galvanizada</t>
  </si>
  <si>
    <t>UPT + Impactadora</t>
  </si>
  <si>
    <t xml:space="preserve">Service Aires Acondicionados </t>
  </si>
  <si>
    <t>2 placas N9K-X9736C-FX</t>
  </si>
  <si>
    <t>Alimentación central de alarma</t>
  </si>
  <si>
    <t>Armado chapon protector de fibra óptica</t>
  </si>
  <si>
    <t>Venta  al Nap LPL 3 modulos SFP+ Huawei  usd 70 c/u</t>
  </si>
  <si>
    <t>Venta  al Nap LPL 3 modulos</t>
  </si>
  <si>
    <t xml:space="preserve"> 3 modulos</t>
  </si>
  <si>
    <t>adelantado</t>
  </si>
  <si>
    <t>AX INTERNET SA</t>
  </si>
  <si>
    <t>ASOCIACION PARA EL FORTALECIMIENTO COMUNITARIO (AFOC)</t>
  </si>
  <si>
    <t>INTERBS SRL</t>
  </si>
  <si>
    <t>nc periodo diferencia de cotizacion</t>
  </si>
  <si>
    <t>AX INTERNET SA (FIBRAZO) - NANO</t>
  </si>
  <si>
    <t>nc ax</t>
  </si>
  <si>
    <t>CORRIENTES TELECOMUNICACIONES S.A.P.E.M.</t>
  </si>
  <si>
    <r>
      <t>INTERBS SRL -</t>
    </r>
    <r>
      <rPr>
        <sz val="10"/>
        <color rgb="FF008000"/>
        <rFont val="Arial"/>
        <family val="2"/>
      </rPr>
      <t xml:space="preserve"> NANO</t>
    </r>
  </si>
  <si>
    <t>GLOBALTECH TELECOMUNICACIONES SAS</t>
  </si>
  <si>
    <t>Corrientes Telecomunicaciones S.A.P.E.M.</t>
  </si>
  <si>
    <t xml:space="preserve">    Fondo de Reserva Corrientes Telecomunicaciones S.A.P.E.M.</t>
  </si>
  <si>
    <t>Iva Debito Fiscal Diciembre 2021</t>
  </si>
  <si>
    <t>Iva Credito Fiscal Directos Diciembre 2021</t>
  </si>
  <si>
    <t>Iva Credito Fiscal Indirectos Diciembre 2021</t>
  </si>
  <si>
    <t>Interbs SRL</t>
  </si>
  <si>
    <t xml:space="preserve">    Fondo de Reserva Interbs SRL</t>
  </si>
  <si>
    <t>Ax Internet SA</t>
  </si>
  <si>
    <t xml:space="preserve">   Gtos Directos Enero 2022</t>
  </si>
  <si>
    <t xml:space="preserve">   Gtos Indirectos Enero 2022</t>
  </si>
  <si>
    <t>24 módulos 100GB QSFP Cisco</t>
  </si>
  <si>
    <t>RACK 45u 1000 AW Full server</t>
  </si>
  <si>
    <t>Soporte técnico equipo CISCO NEXUS</t>
  </si>
  <si>
    <t xml:space="preserve">    Fondo de Reserva Ax Internet SA</t>
  </si>
  <si>
    <t xml:space="preserve">    Fondo de Reserva Asociacion Mutual Obrera de Comunicaciones Amoc (Ex Lucas Valeria)</t>
  </si>
  <si>
    <t>ASOCIACION MUTUAL OBRERA DE COMUNICACIONES AMOC (Ex Lucas Valeria)</t>
  </si>
  <si>
    <t>MIN.DEJEFATURADEGAB.DEMINIS.BSAS</t>
  </si>
  <si>
    <t>TELEFONIA CELULAR DEL PARAGUAY S.A.E.</t>
  </si>
  <si>
    <t>Iva Credito Fiscal Directos Enero 2022</t>
  </si>
  <si>
    <t>Iva Credito Fiscal Indirectos Enero 2022</t>
  </si>
  <si>
    <t>Iva Debito Fiscal Enero 2022</t>
  </si>
  <si>
    <t xml:space="preserve">   Gtos Directos Febrero 2022</t>
  </si>
  <si>
    <t xml:space="preserve">   Gtos Indirectos Febrero 2022</t>
  </si>
  <si>
    <t>Soporte técnico equipo CISCO NEXUS 2-12</t>
  </si>
  <si>
    <t>22 Patch LC monomando 2 mt largo</t>
  </si>
  <si>
    <t>15 Patch LC monomando 4 mt largo</t>
  </si>
  <si>
    <t>15 Patch LC monomando 6 mt largo</t>
  </si>
  <si>
    <t>Extracción de rack y armado de uno nuevo</t>
  </si>
  <si>
    <t>MAXIHOST LLC</t>
  </si>
  <si>
    <t>TELENOVO S.A</t>
  </si>
  <si>
    <t>FIBRAS OPTICAS DE MAR DEL PLATA S.A.</t>
  </si>
  <si>
    <t>TR Technical Services INC</t>
  </si>
  <si>
    <t>Banco Galicia</t>
  </si>
  <si>
    <t>Fibras Opticas de Mar Del Plata S.A.</t>
  </si>
  <si>
    <t xml:space="preserve">    Fondo de Reserva TR Technical Services INC</t>
  </si>
  <si>
    <t xml:space="preserve">    Fondo de Reserva Fibras Opticas de Mar Del Plata S.A.</t>
  </si>
  <si>
    <t>Telefonia Celular del Paraguay S.A.E.</t>
  </si>
  <si>
    <t xml:space="preserve">    Fondo de Reserva Telefonia Celular del Paraguay S.A.E.</t>
  </si>
  <si>
    <t>Iva Debito Fiscal Febrero 2022</t>
  </si>
  <si>
    <t>Iva Credito Fiscal Directos Febrero 2022</t>
  </si>
  <si>
    <t>Iva Credito Fiscal Indirectos Febrero 2022</t>
  </si>
  <si>
    <t>Maxihost LLC</t>
  </si>
  <si>
    <t xml:space="preserve">    Fondo de Reserva Maxihost LLC</t>
  </si>
  <si>
    <t>nc 2</t>
  </si>
  <si>
    <t>Soporte técnico equipo CISCO NEXUS 3-12</t>
  </si>
  <si>
    <t>Matafuegos</t>
  </si>
  <si>
    <t>Turbo  Symonds SA</t>
  </si>
  <si>
    <t>Luz de emergencia Flinker</t>
  </si>
  <si>
    <t xml:space="preserve">   Gtos Directos Marzo 2022</t>
  </si>
  <si>
    <t xml:space="preserve">   Gtos Indirectos Marzo 2022</t>
  </si>
  <si>
    <t>nc 12-21 y 02-22 y 03.22</t>
  </si>
  <si>
    <t>nc periodo 3</t>
  </si>
  <si>
    <t>nc12 ? Pagaron periodo 1? periodo 2 y 3</t>
  </si>
  <si>
    <t>Iva Debito Fiscal Marzo 2022</t>
  </si>
  <si>
    <t>Iva Credito Fiscal Directos Marzo 2022</t>
  </si>
  <si>
    <t>Iva Credito Fiscal Indirectos Marzo 2022</t>
  </si>
  <si>
    <t>nc pe 1-2-3</t>
  </si>
  <si>
    <t>Soporte técnico equipo CISCO NEXUS 4-12</t>
  </si>
  <si>
    <t>Prefectura Naval Argentina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</si>
</sst>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\ #,##0.00;[Red]\-&quot;$&quot;\ #,##0.00"/>
    <numFmt numFmtId="164" formatCode="&quot;$&quot;\ #,##0.00"/>
    <numFmt numFmtId="165" formatCode="&quot;$&quot;\ #,##0.00;[Red]&quot;$&quot;\ \-#,##0.00"/>
    <numFmt numFmtId="166" formatCode="&quot;$&quot;#,##0.00"/>
    <numFmt numFmtId="167" formatCode="&quot;$&quot;\ #,##0.00;&quot;$&quot;\ \-#,##0.00"/>
    <numFmt numFmtId="168" formatCode="[$$-2C0A]\ #,##0.00"/>
    <numFmt numFmtId="169" formatCode="#,##0.00\ [$USD]"/>
    <numFmt numFmtId="170" formatCode="[$USD]\ #,##0.00"/>
  </numFmts>
  <fonts count="5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8"/>
      <name val="Arial"/>
      <family val="2"/>
    </font>
    <font>
      <b/>
      <u/>
      <sz val="11"/>
      <name val="Bookman Old Style"/>
      <family val="1"/>
    </font>
    <font>
      <b/>
      <sz val="11"/>
      <name val="Arial"/>
      <family val="2"/>
    </font>
    <font>
      <b/>
      <sz val="12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indexed="12"/>
      <name val="Bookman Old Style"/>
      <family val="1"/>
    </font>
    <font>
      <sz val="8"/>
      <name val="Bookman Old Style"/>
      <family val="1"/>
    </font>
    <font>
      <sz val="8"/>
      <name val="Arial"/>
      <family val="2"/>
    </font>
    <font>
      <b/>
      <sz val="8"/>
      <name val="Bookman Old Style"/>
      <family val="1"/>
    </font>
    <font>
      <sz val="11"/>
      <name val="Calibri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indexed="42"/>
      <name val="Arial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80"/>
      <name val="Arial"/>
      <family val="2"/>
    </font>
    <font>
      <sz val="10"/>
      <color rgb="FF0000FF"/>
      <name val="Arial"/>
      <family val="2"/>
    </font>
    <font>
      <sz val="10"/>
      <color rgb="FF002060"/>
      <name val="Arial"/>
      <family val="2"/>
    </font>
    <font>
      <b/>
      <sz val="12"/>
      <color rgb="FFFF0000"/>
      <name val="Arial"/>
      <family val="2"/>
    </font>
    <font>
      <sz val="10"/>
      <color rgb="FF0000FF"/>
      <name val="Bookman Old Style"/>
      <family val="1"/>
    </font>
    <font>
      <b/>
      <sz val="10"/>
      <color rgb="FFFF0000"/>
      <name val="Arial"/>
      <family val="2"/>
    </font>
    <font>
      <b/>
      <sz val="10"/>
      <color theme="0"/>
      <name val="Bookman Old Style"/>
      <family val="1"/>
    </font>
    <font>
      <b/>
      <sz val="11"/>
      <color rgb="FFFF0000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i/>
      <sz val="9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00FF"/>
      <name val="Arial"/>
      <family val="2"/>
    </font>
    <font>
      <sz val="11"/>
      <name val="Calibri"/>
      <family val="2"/>
      <scheme val="minor"/>
    </font>
    <font>
      <b/>
      <sz val="14"/>
      <color theme="0"/>
      <name val="Arial"/>
      <family val="2"/>
    </font>
    <font>
      <sz val="10"/>
      <name val="Arial"/>
      <family val="2"/>
    </font>
    <font>
      <sz val="10"/>
      <color rgb="FF00008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Bookman Old Style"/>
      <family val="1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sz val="10"/>
      <color rgb="FF008000"/>
      <name val="Arial"/>
      <family val="2"/>
    </font>
    <font>
      <sz val="10"/>
      <color indexed="12"/>
      <name val="Arial"/>
      <family val="2"/>
    </font>
    <font>
      <sz val="9"/>
      <name val="Arial"/>
      <family val="2"/>
    </font>
    <font>
      <sz val="11"/>
      <color rgb="FF0070C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410">
    <xf numFmtId="0" fontId="0" fillId="0" borderId="0" xfId="0"/>
    <xf numFmtId="0" fontId="1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0" fontId="26" fillId="4" borderId="3" xfId="1" applyFont="1" applyFill="1" applyBorder="1" applyProtection="1">
      <protection locked="0"/>
    </xf>
    <xf numFmtId="165" fontId="2" fillId="4" borderId="4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5" borderId="0" xfId="0" applyFill="1"/>
    <xf numFmtId="0" fontId="0" fillId="4" borderId="5" xfId="0" applyFill="1" applyBorder="1" applyAlignment="1">
      <alignment horizontal="center"/>
    </xf>
    <xf numFmtId="0" fontId="26" fillId="4" borderId="6" xfId="1" applyFont="1" applyFill="1" applyBorder="1" applyProtection="1">
      <protection locked="0"/>
    </xf>
    <xf numFmtId="165" fontId="2" fillId="4" borderId="7" xfId="0" applyNumberFormat="1" applyFont="1" applyFill="1" applyBorder="1"/>
    <xf numFmtId="0" fontId="0" fillId="0" borderId="0" xfId="0" applyFill="1"/>
    <xf numFmtId="164" fontId="26" fillId="4" borderId="6" xfId="0" applyNumberFormat="1" applyFont="1" applyFill="1" applyBorder="1"/>
    <xf numFmtId="0" fontId="2" fillId="0" borderId="0" xfId="0" applyFont="1" applyAlignment="1">
      <alignment horizontal="left"/>
    </xf>
    <xf numFmtId="165" fontId="0" fillId="0" borderId="0" xfId="0" applyNumberFormat="1"/>
    <xf numFmtId="0" fontId="26" fillId="4" borderId="6" xfId="0" applyFont="1" applyFill="1" applyBorder="1" applyProtection="1">
      <protection locked="0"/>
    </xf>
    <xf numFmtId="0" fontId="26" fillId="4" borderId="6" xfId="0" applyFont="1" applyFill="1" applyBorder="1" applyAlignment="1">
      <alignment horizontal="left"/>
    </xf>
    <xf numFmtId="0" fontId="26" fillId="4" borderId="6" xfId="1" applyFont="1" applyFill="1" applyBorder="1" applyAlignment="1" applyProtection="1">
      <alignment horizontal="left"/>
      <protection locked="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2" fillId="0" borderId="0" xfId="0" applyFont="1" applyAlignment="1">
      <alignment horizontal="center"/>
    </xf>
    <xf numFmtId="0" fontId="26" fillId="4" borderId="6" xfId="0" applyFont="1" applyFill="1" applyBorder="1" applyAlignment="1" applyProtection="1">
      <alignment horizontal="left"/>
      <protection locked="0"/>
    </xf>
    <xf numFmtId="0" fontId="26" fillId="4" borderId="6" xfId="0" applyFont="1" applyFill="1" applyBorder="1"/>
    <xf numFmtId="0" fontId="26" fillId="0" borderId="0" xfId="1" applyFont="1" applyProtection="1">
      <protection locked="0"/>
    </xf>
    <xf numFmtId="0" fontId="2" fillId="0" borderId="0" xfId="0" applyFont="1"/>
    <xf numFmtId="0" fontId="1" fillId="0" borderId="0" xfId="0" applyFont="1" applyAlignment="1">
      <alignment horizontal="right"/>
    </xf>
    <xf numFmtId="165" fontId="2" fillId="0" borderId="0" xfId="0" applyNumberFormat="1" applyFont="1"/>
    <xf numFmtId="8" fontId="0" fillId="0" borderId="0" xfId="0" applyNumberFormat="1"/>
    <xf numFmtId="15" fontId="26" fillId="3" borderId="9" xfId="0" applyNumberFormat="1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164" fontId="4" fillId="0" borderId="0" xfId="0" applyNumberFormat="1" applyFont="1"/>
    <xf numFmtId="164" fontId="5" fillId="0" borderId="0" xfId="0" applyNumberFormat="1" applyFont="1"/>
    <xf numFmtId="0" fontId="2" fillId="4" borderId="0" xfId="1" applyFont="1" applyFill="1" applyAlignment="1" applyProtection="1">
      <alignment horizontal="center"/>
      <protection locked="0"/>
    </xf>
    <xf numFmtId="0" fontId="26" fillId="4" borderId="0" xfId="1" applyFont="1" applyFill="1" applyProtection="1">
      <protection locked="0"/>
    </xf>
    <xf numFmtId="164" fontId="4" fillId="4" borderId="0" xfId="0" applyNumberFormat="1" applyFont="1" applyFill="1"/>
    <xf numFmtId="164" fontId="5" fillId="4" borderId="0" xfId="0" applyNumberFormat="1" applyFont="1" applyFill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4" fontId="5" fillId="0" borderId="0" xfId="0" applyNumberFormat="1" applyFont="1"/>
    <xf numFmtId="166" fontId="3" fillId="0" borderId="0" xfId="0" applyNumberFormat="1" applyFont="1"/>
    <xf numFmtId="164" fontId="3" fillId="0" borderId="0" xfId="0" applyNumberFormat="1" applyFont="1"/>
    <xf numFmtId="167" fontId="26" fillId="0" borderId="0" xfId="0" applyNumberFormat="1" applyFont="1"/>
    <xf numFmtId="168" fontId="26" fillId="0" borderId="0" xfId="0" applyNumberFormat="1" applyFont="1"/>
    <xf numFmtId="0" fontId="6" fillId="0" borderId="0" xfId="0" applyFont="1" applyAlignment="1">
      <alignment horizontal="left" indent="1"/>
    </xf>
    <xf numFmtId="166" fontId="4" fillId="3" borderId="1" xfId="0" applyNumberFormat="1" applyFont="1" applyFill="1" applyBorder="1"/>
    <xf numFmtId="166" fontId="27" fillId="3" borderId="1" xfId="0" applyNumberFormat="1" applyFont="1" applyFill="1" applyBorder="1"/>
    <xf numFmtId="164" fontId="1" fillId="7" borderId="1" xfId="0" applyNumberFormat="1" applyFont="1" applyFill="1" applyBorder="1"/>
    <xf numFmtId="166" fontId="0" fillId="0" borderId="0" xfId="0" applyNumberFormat="1"/>
    <xf numFmtId="4" fontId="0" fillId="0" borderId="0" xfId="0" applyNumberForma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0" fontId="1" fillId="8" borderId="9" xfId="0" applyFont="1" applyFill="1" applyBorder="1"/>
    <xf numFmtId="14" fontId="1" fillId="8" borderId="10" xfId="0" applyNumberFormat="1" applyFont="1" applyFill="1" applyBorder="1"/>
    <xf numFmtId="166" fontId="1" fillId="0" borderId="0" xfId="0" applyNumberFormat="1" applyFont="1"/>
    <xf numFmtId="0" fontId="0" fillId="0" borderId="13" xfId="0" applyBorder="1"/>
    <xf numFmtId="0" fontId="3" fillId="0" borderId="13" xfId="0" applyFont="1" applyBorder="1" applyAlignment="1">
      <alignment horizontal="center"/>
    </xf>
    <xf numFmtId="14" fontId="3" fillId="0" borderId="13" xfId="0" applyNumberFormat="1" applyFont="1" applyBorder="1" applyAlignment="1">
      <alignment horizontal="center"/>
    </xf>
    <xf numFmtId="0" fontId="7" fillId="9" borderId="14" xfId="0" applyFont="1" applyFill="1" applyBorder="1"/>
    <xf numFmtId="166" fontId="0" fillId="9" borderId="14" xfId="0" applyNumberFormat="1" applyFill="1" applyBorder="1"/>
    <xf numFmtId="166" fontId="3" fillId="9" borderId="14" xfId="0" applyNumberFormat="1" applyFont="1" applyFill="1" applyBorder="1"/>
    <xf numFmtId="0" fontId="7" fillId="9" borderId="15" xfId="0" applyFont="1" applyFill="1" applyBorder="1"/>
    <xf numFmtId="166" fontId="0" fillId="9" borderId="15" xfId="0" applyNumberFormat="1" applyFill="1" applyBorder="1"/>
    <xf numFmtId="166" fontId="3" fillId="9" borderId="15" xfId="0" applyNumberFormat="1" applyFont="1" applyFill="1" applyBorder="1"/>
    <xf numFmtId="0" fontId="3" fillId="0" borderId="0" xfId="0" applyFont="1" applyAlignment="1" applyProtection="1">
      <alignment horizontal="left"/>
      <protection locked="0"/>
    </xf>
    <xf numFmtId="14" fontId="3" fillId="0" borderId="14" xfId="0" applyNumberFormat="1" applyFont="1" applyBorder="1"/>
    <xf numFmtId="14" fontId="0" fillId="0" borderId="14" xfId="0" applyNumberFormat="1" applyBorder="1"/>
    <xf numFmtId="164" fontId="1" fillId="0" borderId="16" xfId="0" applyNumberFormat="1" applyFont="1" applyBorder="1"/>
    <xf numFmtId="0" fontId="26" fillId="0" borderId="15" xfId="1" applyFont="1" applyBorder="1" applyProtection="1">
      <protection locked="0"/>
    </xf>
    <xf numFmtId="164" fontId="3" fillId="0" borderId="15" xfId="0" applyNumberFormat="1" applyFont="1" applyBorder="1"/>
    <xf numFmtId="166" fontId="0" fillId="0" borderId="15" xfId="0" applyNumberFormat="1" applyBorder="1"/>
    <xf numFmtId="164" fontId="1" fillId="0" borderId="11" xfId="0" applyNumberFormat="1" applyFont="1" applyBorder="1"/>
    <xf numFmtId="0" fontId="0" fillId="10" borderId="0" xfId="0" applyFill="1" applyAlignment="1">
      <alignment horizontal="center"/>
    </xf>
    <xf numFmtId="0" fontId="0" fillId="10" borderId="0" xfId="0" applyFill="1"/>
    <xf numFmtId="14" fontId="3" fillId="10" borderId="0" xfId="0" applyNumberFormat="1" applyFont="1" applyFill="1"/>
    <xf numFmtId="164" fontId="3" fillId="10" borderId="0" xfId="0" applyNumberFormat="1" applyFont="1" applyFill="1"/>
    <xf numFmtId="166" fontId="0" fillId="10" borderId="0" xfId="0" applyNumberFormat="1" applyFill="1"/>
    <xf numFmtId="164" fontId="1" fillId="10" borderId="17" xfId="0" applyNumberFormat="1" applyFont="1" applyFill="1" applyBorder="1"/>
    <xf numFmtId="0" fontId="26" fillId="10" borderId="15" xfId="0" applyFont="1" applyFill="1" applyBorder="1" applyAlignment="1">
      <alignment horizontal="left"/>
    </xf>
    <xf numFmtId="164" fontId="1" fillId="10" borderId="11" xfId="0" applyNumberFormat="1" applyFont="1" applyFill="1" applyBorder="1"/>
    <xf numFmtId="164" fontId="1" fillId="0" borderId="0" xfId="0" applyNumberFormat="1" applyFont="1"/>
    <xf numFmtId="0" fontId="26" fillId="10" borderId="15" xfId="0" applyFont="1" applyFill="1" applyBorder="1" applyProtection="1">
      <protection locked="0"/>
    </xf>
    <xf numFmtId="0" fontId="26" fillId="0" borderId="15" xfId="1" applyFont="1" applyFill="1" applyBorder="1" applyProtection="1">
      <protection locked="0"/>
    </xf>
    <xf numFmtId="0" fontId="26" fillId="10" borderId="15" xfId="0" applyFont="1" applyFill="1" applyBorder="1"/>
    <xf numFmtId="164" fontId="0" fillId="0" borderId="0" xfId="0" applyNumberFormat="1" applyAlignment="1">
      <alignment horizontal="center"/>
    </xf>
    <xf numFmtId="0" fontId="2" fillId="0" borderId="14" xfId="0" applyFont="1" applyBorder="1"/>
    <xf numFmtId="0" fontId="0" fillId="0" borderId="14" xfId="0" applyBorder="1"/>
    <xf numFmtId="0" fontId="0" fillId="0" borderId="15" xfId="0" applyBorder="1"/>
    <xf numFmtId="166" fontId="3" fillId="10" borderId="15" xfId="0" applyNumberFormat="1" applyFont="1" applyFill="1" applyBorder="1"/>
    <xf numFmtId="164" fontId="3" fillId="10" borderId="15" xfId="0" applyNumberFormat="1" applyFont="1" applyFill="1" applyBorder="1"/>
    <xf numFmtId="166" fontId="0" fillId="10" borderId="15" xfId="0" applyNumberFormat="1" applyFill="1" applyBorder="1"/>
    <xf numFmtId="166" fontId="0" fillId="10" borderId="18" xfId="0" applyNumberFormat="1" applyFill="1" applyBorder="1"/>
    <xf numFmtId="0" fontId="2" fillId="0" borderId="15" xfId="0" applyFont="1" applyBorder="1"/>
    <xf numFmtId="0" fontId="1" fillId="0" borderId="0" xfId="0" applyFont="1"/>
    <xf numFmtId="164" fontId="1" fillId="9" borderId="1" xfId="0" applyNumberFormat="1" applyFont="1" applyFill="1" applyBorder="1"/>
    <xf numFmtId="0" fontId="2" fillId="0" borderId="0" xfId="0" applyFont="1" applyAlignment="1">
      <alignment horizontal="right"/>
    </xf>
    <xf numFmtId="14" fontId="0" fillId="0" borderId="0" xfId="0" applyNumberFormat="1"/>
    <xf numFmtId="169" fontId="0" fillId="0" borderId="0" xfId="0" applyNumberFormat="1"/>
    <xf numFmtId="164" fontId="9" fillId="6" borderId="1" xfId="0" applyNumberFormat="1" applyFont="1" applyFill="1" applyBorder="1" applyAlignment="1">
      <alignment horizontal="center"/>
    </xf>
    <xf numFmtId="164" fontId="29" fillId="6" borderId="1" xfId="0" applyNumberFormat="1" applyFont="1" applyFill="1" applyBorder="1" applyAlignment="1">
      <alignment horizontal="center"/>
    </xf>
    <xf numFmtId="164" fontId="9" fillId="11" borderId="1" xfId="0" applyNumberFormat="1" applyFont="1" applyFill="1" applyBorder="1" applyAlignment="1">
      <alignment horizontal="center"/>
    </xf>
    <xf numFmtId="164" fontId="29" fillId="11" borderId="1" xfId="0" applyNumberFormat="1" applyFont="1" applyFill="1" applyBorder="1" applyAlignment="1">
      <alignment horizontal="center"/>
    </xf>
    <xf numFmtId="164" fontId="9" fillId="12" borderId="1" xfId="0" applyNumberFormat="1" applyFont="1" applyFill="1" applyBorder="1" applyAlignment="1">
      <alignment horizontal="center"/>
    </xf>
    <xf numFmtId="164" fontId="29" fillId="12" borderId="1" xfId="0" applyNumberFormat="1" applyFont="1" applyFill="1" applyBorder="1" applyAlignment="1">
      <alignment horizontal="center"/>
    </xf>
    <xf numFmtId="14" fontId="10" fillId="13" borderId="0" xfId="0" applyNumberFormat="1" applyFont="1" applyFill="1"/>
    <xf numFmtId="0" fontId="2" fillId="13" borderId="0" xfId="0" applyFont="1" applyFill="1"/>
    <xf numFmtId="165" fontId="11" fillId="13" borderId="0" xfId="0" applyNumberFormat="1" applyFont="1" applyFill="1"/>
    <xf numFmtId="164" fontId="2" fillId="13" borderId="0" xfId="0" applyNumberFormat="1" applyFont="1" applyFill="1"/>
    <xf numFmtId="164" fontId="1" fillId="0" borderId="19" xfId="0" applyNumberFormat="1" applyFont="1" applyBorder="1"/>
    <xf numFmtId="164" fontId="0" fillId="0" borderId="20" xfId="0" applyNumberFormat="1" applyBorder="1"/>
    <xf numFmtId="164" fontId="1" fillId="0" borderId="21" xfId="0" applyNumberFormat="1" applyFont="1" applyBorder="1"/>
    <xf numFmtId="164" fontId="0" fillId="0" borderId="22" xfId="0" applyNumberFormat="1" applyBorder="1"/>
    <xf numFmtId="169" fontId="1" fillId="0" borderId="19" xfId="0" applyNumberFormat="1" applyFont="1" applyBorder="1"/>
    <xf numFmtId="0" fontId="0" fillId="0" borderId="20" xfId="0" applyBorder="1"/>
    <xf numFmtId="164" fontId="2" fillId="0" borderId="20" xfId="0" applyNumberFormat="1" applyFont="1" applyBorder="1"/>
    <xf numFmtId="14" fontId="10" fillId="0" borderId="0" xfId="0" applyNumberFormat="1" applyFont="1"/>
    <xf numFmtId="0" fontId="12" fillId="9" borderId="0" xfId="0" applyFont="1" applyFill="1"/>
    <xf numFmtId="168" fontId="13" fillId="9" borderId="0" xfId="0" applyNumberFormat="1" applyFont="1" applyFill="1"/>
    <xf numFmtId="164" fontId="13" fillId="9" borderId="0" xfId="0" applyNumberFormat="1" applyFont="1" applyFill="1"/>
    <xf numFmtId="165" fontId="13" fillId="9" borderId="0" xfId="0" applyNumberFormat="1" applyFont="1" applyFill="1"/>
    <xf numFmtId="164" fontId="1" fillId="9" borderId="19" xfId="0" applyNumberFormat="1" applyFont="1" applyFill="1" applyBorder="1"/>
    <xf numFmtId="164" fontId="0" fillId="9" borderId="20" xfId="0" applyNumberFormat="1" applyFill="1" applyBorder="1"/>
    <xf numFmtId="164" fontId="0" fillId="9" borderId="19" xfId="0" applyNumberFormat="1" applyFill="1" applyBorder="1"/>
    <xf numFmtId="170" fontId="1" fillId="9" borderId="19" xfId="0" applyNumberFormat="1" applyFont="1" applyFill="1" applyBorder="1"/>
    <xf numFmtId="170" fontId="0" fillId="9" borderId="20" xfId="0" applyNumberFormat="1" applyFill="1" applyBorder="1"/>
    <xf numFmtId="164" fontId="2" fillId="9" borderId="20" xfId="0" applyNumberFormat="1" applyFont="1" applyFill="1" applyBorder="1"/>
    <xf numFmtId="14" fontId="10" fillId="4" borderId="0" xfId="0" applyNumberFormat="1" applyFont="1" applyFill="1"/>
    <xf numFmtId="0" fontId="2" fillId="4" borderId="0" xfId="0" applyFont="1" applyFill="1"/>
    <xf numFmtId="164" fontId="10" fillId="4" borderId="0" xfId="0" applyNumberFormat="1" applyFont="1" applyFill="1"/>
    <xf numFmtId="165" fontId="10" fillId="4" borderId="0" xfId="0" applyNumberFormat="1" applyFont="1" applyFill="1"/>
    <xf numFmtId="164" fontId="0" fillId="14" borderId="19" xfId="0" applyNumberFormat="1" applyFill="1" applyBorder="1"/>
    <xf numFmtId="164" fontId="0" fillId="15" borderId="19" xfId="0" applyNumberFormat="1" applyFill="1" applyBorder="1"/>
    <xf numFmtId="170" fontId="0" fillId="16" borderId="19" xfId="0" applyNumberFormat="1" applyFill="1" applyBorder="1"/>
    <xf numFmtId="170" fontId="0" fillId="16" borderId="20" xfId="0" applyNumberFormat="1" applyFill="1" applyBorder="1"/>
    <xf numFmtId="164" fontId="2" fillId="5" borderId="19" xfId="0" applyNumberFormat="1" applyFont="1" applyFill="1" applyBorder="1"/>
    <xf numFmtId="164" fontId="2" fillId="5" borderId="20" xfId="0" applyNumberFormat="1" applyFont="1" applyFill="1" applyBorder="1"/>
    <xf numFmtId="0" fontId="27" fillId="0" borderId="0" xfId="0" applyFont="1"/>
    <xf numFmtId="168" fontId="30" fillId="0" borderId="0" xfId="0" applyNumberFormat="1" applyFont="1"/>
    <xf numFmtId="164" fontId="14" fillId="0" borderId="0" xfId="0" applyNumberFormat="1" applyFont="1"/>
    <xf numFmtId="164" fontId="0" fillId="14" borderId="20" xfId="0" applyNumberFormat="1" applyFill="1" applyBorder="1"/>
    <xf numFmtId="164" fontId="0" fillId="15" borderId="20" xfId="0" applyNumberFormat="1" applyFill="1" applyBorder="1"/>
    <xf numFmtId="168" fontId="2" fillId="0" borderId="0" xfId="0" applyNumberFormat="1" applyFont="1" applyFill="1"/>
    <xf numFmtId="0" fontId="2" fillId="15" borderId="0" xfId="0" applyFont="1" applyFill="1"/>
    <xf numFmtId="168" fontId="2" fillId="15" borderId="0" xfId="0" applyNumberFormat="1" applyFont="1" applyFill="1"/>
    <xf numFmtId="164" fontId="10" fillId="15" borderId="0" xfId="0" applyNumberFormat="1" applyFont="1" applyFill="1"/>
    <xf numFmtId="164" fontId="31" fillId="5" borderId="20" xfId="0" applyNumberFormat="1" applyFont="1" applyFill="1" applyBorder="1"/>
    <xf numFmtId="0" fontId="10" fillId="4" borderId="0" xfId="0" applyFont="1" applyFill="1"/>
    <xf numFmtId="168" fontId="2" fillId="4" borderId="0" xfId="0" applyNumberFormat="1" applyFont="1" applyFill="1"/>
    <xf numFmtId="164" fontId="31" fillId="14" borderId="20" xfId="0" applyNumberFormat="1" applyFont="1" applyFill="1" applyBorder="1"/>
    <xf numFmtId="170" fontId="2" fillId="16" borderId="19" xfId="0" applyNumberFormat="1" applyFont="1" applyFill="1" applyBorder="1"/>
    <xf numFmtId="168" fontId="10" fillId="4" borderId="0" xfId="0" applyNumberFormat="1" applyFont="1" applyFill="1"/>
    <xf numFmtId="169" fontId="2" fillId="0" borderId="0" xfId="0" applyNumberFormat="1" applyFont="1"/>
    <xf numFmtId="164" fontId="2" fillId="5" borderId="23" xfId="0" applyNumberFormat="1" applyFont="1" applyFill="1" applyBorder="1"/>
    <xf numFmtId="14" fontId="10" fillId="14" borderId="0" xfId="0" applyNumberFormat="1" applyFont="1" applyFill="1"/>
    <xf numFmtId="0" fontId="10" fillId="14" borderId="0" xfId="0" applyFont="1" applyFill="1"/>
    <xf numFmtId="168" fontId="10" fillId="14" borderId="0" xfId="0" applyNumberFormat="1" applyFont="1" applyFill="1"/>
    <xf numFmtId="164" fontId="10" fillId="14" borderId="0" xfId="0" applyNumberFormat="1" applyFont="1" applyFill="1"/>
    <xf numFmtId="170" fontId="24" fillId="16" borderId="20" xfId="0" applyNumberFormat="1" applyFont="1" applyFill="1" applyBorder="1"/>
    <xf numFmtId="170" fontId="1" fillId="16" borderId="19" xfId="0" applyNumberFormat="1" applyFont="1" applyFill="1" applyBorder="1"/>
    <xf numFmtId="164" fontId="31" fillId="15" borderId="20" xfId="0" applyNumberFormat="1" applyFont="1" applyFill="1" applyBorder="1"/>
    <xf numFmtId="169" fontId="5" fillId="0" borderId="0" xfId="0" applyNumberFormat="1" applyFont="1"/>
    <xf numFmtId="0" fontId="0" fillId="14" borderId="19" xfId="0" applyFill="1" applyBorder="1"/>
    <xf numFmtId="0" fontId="0" fillId="14" borderId="20" xfId="0" applyFill="1" applyBorder="1"/>
    <xf numFmtId="164" fontId="10" fillId="0" borderId="0" xfId="0" applyNumberFormat="1" applyFont="1"/>
    <xf numFmtId="165" fontId="10" fillId="0" borderId="0" xfId="0" applyNumberFormat="1" applyFont="1"/>
    <xf numFmtId="14" fontId="15" fillId="0" borderId="0" xfId="0" applyNumberFormat="1" applyFont="1"/>
    <xf numFmtId="0" fontId="16" fillId="0" borderId="0" xfId="0" applyFont="1"/>
    <xf numFmtId="164" fontId="15" fillId="0" borderId="0" xfId="0" applyNumberFormat="1" applyFont="1"/>
    <xf numFmtId="165" fontId="15" fillId="0" borderId="0" xfId="0" applyNumberFormat="1" applyFont="1"/>
    <xf numFmtId="0" fontId="32" fillId="17" borderId="1" xfId="0" applyFont="1" applyFill="1" applyBorder="1" applyAlignment="1">
      <alignment horizontal="center"/>
    </xf>
    <xf numFmtId="165" fontId="11" fillId="7" borderId="1" xfId="0" applyNumberFormat="1" applyFont="1" applyFill="1" applyBorder="1"/>
    <xf numFmtId="164" fontId="25" fillId="14" borderId="1" xfId="0" applyNumberFormat="1" applyFont="1" applyFill="1" applyBorder="1" applyAlignment="1">
      <alignment horizontal="center"/>
    </xf>
    <xf numFmtId="164" fontId="33" fillId="14" borderId="1" xfId="0" applyNumberFormat="1" applyFont="1" applyFill="1" applyBorder="1" applyAlignment="1">
      <alignment horizontal="center"/>
    </xf>
    <xf numFmtId="164" fontId="25" fillId="15" borderId="1" xfId="0" applyNumberFormat="1" applyFont="1" applyFill="1" applyBorder="1" applyAlignment="1">
      <alignment horizontal="center"/>
    </xf>
    <xf numFmtId="164" fontId="33" fillId="15" borderId="1" xfId="0" applyNumberFormat="1" applyFont="1" applyFill="1" applyBorder="1" applyAlignment="1">
      <alignment horizontal="center"/>
    </xf>
    <xf numFmtId="170" fontId="1" fillId="16" borderId="1" xfId="0" applyNumberFormat="1" applyFont="1" applyFill="1" applyBorder="1" applyAlignment="1">
      <alignment horizontal="center"/>
    </xf>
    <xf numFmtId="170" fontId="31" fillId="16" borderId="1" xfId="0" applyNumberFormat="1" applyFont="1" applyFill="1" applyBorder="1" applyAlignment="1">
      <alignment horizontal="center"/>
    </xf>
    <xf numFmtId="164" fontId="25" fillId="5" borderId="1" xfId="0" applyNumberFormat="1" applyFont="1" applyFill="1" applyBorder="1" applyAlignment="1">
      <alignment horizontal="center"/>
    </xf>
    <xf numFmtId="164" fontId="33" fillId="5" borderId="1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14" borderId="1" xfId="0" applyFont="1" applyFill="1" applyBorder="1" applyAlignment="1">
      <alignment horizontal="center" vertical="center" wrapText="1"/>
    </xf>
    <xf numFmtId="165" fontId="17" fillId="14" borderId="1" xfId="0" applyNumberFormat="1" applyFont="1" applyFill="1" applyBorder="1"/>
    <xf numFmtId="0" fontId="1" fillId="14" borderId="0" xfId="0" applyFont="1" applyFill="1"/>
    <xf numFmtId="164" fontId="5" fillId="14" borderId="0" xfId="0" applyNumberFormat="1" applyFont="1" applyFill="1"/>
    <xf numFmtId="165" fontId="10" fillId="14" borderId="0" xfId="0" applyNumberFormat="1" applyFont="1" applyFill="1"/>
    <xf numFmtId="14" fontId="14" fillId="0" borderId="0" xfId="0" applyNumberFormat="1" applyFont="1"/>
    <xf numFmtId="164" fontId="2" fillId="0" borderId="0" xfId="0" applyNumberFormat="1" applyFont="1"/>
    <xf numFmtId="0" fontId="5" fillId="0" borderId="0" xfId="0" applyFont="1"/>
    <xf numFmtId="0" fontId="17" fillId="6" borderId="1" xfId="0" applyFont="1" applyFill="1" applyBorder="1" applyAlignment="1">
      <alignment horizontal="center" vertical="center" wrapText="1"/>
    </xf>
    <xf numFmtId="8" fontId="11" fillId="6" borderId="1" xfId="0" applyNumberFormat="1" applyFont="1" applyFill="1" applyBorder="1"/>
    <xf numFmtId="0" fontId="11" fillId="11" borderId="1" xfId="0" applyFont="1" applyFill="1" applyBorder="1" applyAlignment="1">
      <alignment horizontal="center"/>
    </xf>
    <xf numFmtId="168" fontId="11" fillId="11" borderId="1" xfId="0" applyNumberFormat="1" applyFont="1" applyFill="1" applyBorder="1"/>
    <xf numFmtId="0" fontId="10" fillId="0" borderId="0" xfId="0" applyFont="1" applyAlignment="1">
      <alignment wrapText="1"/>
    </xf>
    <xf numFmtId="0" fontId="10" fillId="0" borderId="0" xfId="0" applyFont="1"/>
    <xf numFmtId="164" fontId="11" fillId="0" borderId="0" xfId="0" applyNumberFormat="1" applyFont="1"/>
    <xf numFmtId="17" fontId="2" fillId="0" borderId="0" xfId="0" applyNumberFormat="1" applyFont="1"/>
    <xf numFmtId="0" fontId="18" fillId="0" borderId="0" xfId="0" applyFont="1" applyAlignment="1">
      <alignment wrapText="1"/>
    </xf>
    <xf numFmtId="164" fontId="2" fillId="0" borderId="0" xfId="0" applyNumberFormat="1" applyFont="1" applyAlignment="1">
      <alignment horizontal="right"/>
    </xf>
    <xf numFmtId="17" fontId="10" fillId="0" borderId="0" xfId="0" applyNumberFormat="1" applyFont="1"/>
    <xf numFmtId="169" fontId="10" fillId="0" borderId="0" xfId="0" applyNumberFormat="1" applyFont="1"/>
    <xf numFmtId="0" fontId="11" fillId="0" borderId="0" xfId="0" applyFont="1"/>
    <xf numFmtId="164" fontId="19" fillId="0" borderId="0" xfId="0" applyNumberFormat="1" applyFont="1"/>
    <xf numFmtId="0" fontId="19" fillId="0" borderId="0" xfId="0" applyFont="1"/>
    <xf numFmtId="165" fontId="19" fillId="0" borderId="0" xfId="0" applyNumberFormat="1" applyFont="1"/>
    <xf numFmtId="0" fontId="20" fillId="0" borderId="0" xfId="0" applyFont="1"/>
    <xf numFmtId="164" fontId="2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34" fillId="3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5" fillId="6" borderId="1" xfId="0" applyNumberFormat="1" applyFont="1" applyFill="1" applyBorder="1" applyAlignment="1">
      <alignment horizontal="center" wrapText="1"/>
    </xf>
    <xf numFmtId="164" fontId="35" fillId="11" borderId="1" xfId="0" applyNumberFormat="1" applyFont="1" applyFill="1" applyBorder="1" applyAlignment="1">
      <alignment horizontal="center" wrapText="1"/>
    </xf>
    <xf numFmtId="164" fontId="35" fillId="12" borderId="1" xfId="0" applyNumberFormat="1" applyFont="1" applyFill="1" applyBorder="1" applyAlignment="1">
      <alignment horizontal="center" wrapText="1"/>
    </xf>
    <xf numFmtId="0" fontId="1" fillId="13" borderId="1" xfId="0" applyFont="1" applyFill="1" applyBorder="1" applyAlignment="1">
      <alignment wrapText="1"/>
    </xf>
    <xf numFmtId="0" fontId="0" fillId="13" borderId="24" xfId="0" applyFill="1" applyBorder="1"/>
    <xf numFmtId="0" fontId="0" fillId="13" borderId="25" xfId="0" applyFill="1" applyBorder="1"/>
    <xf numFmtId="164" fontId="1" fillId="13" borderId="26" xfId="0" applyNumberFormat="1" applyFont="1" applyFill="1" applyBorder="1"/>
    <xf numFmtId="164" fontId="1" fillId="13" borderId="3" xfId="0" applyNumberFormat="1" applyFont="1" applyFill="1" applyBorder="1"/>
    <xf numFmtId="164" fontId="1" fillId="13" borderId="27" xfId="0" applyNumberFormat="1" applyFont="1" applyFill="1" applyBorder="1"/>
    <xf numFmtId="170" fontId="1" fillId="13" borderId="25" xfId="0" applyNumberFormat="1" applyFont="1" applyFill="1" applyBorder="1"/>
    <xf numFmtId="164" fontId="1" fillId="13" borderId="20" xfId="0" applyNumberFormat="1" applyFont="1" applyFill="1" applyBorder="1"/>
    <xf numFmtId="164" fontId="35" fillId="2" borderId="1" xfId="0" applyNumberFormat="1" applyFont="1" applyFill="1" applyBorder="1" applyAlignment="1">
      <alignment horizontal="left"/>
    </xf>
    <xf numFmtId="164" fontId="30" fillId="4" borderId="28" xfId="0" applyNumberFormat="1" applyFont="1" applyFill="1" applyBorder="1"/>
    <xf numFmtId="170" fontId="2" fillId="16" borderId="28" xfId="0" applyNumberFormat="1" applyFont="1" applyFill="1" applyBorder="1"/>
    <xf numFmtId="164" fontId="30" fillId="4" borderId="29" xfId="0" applyNumberFormat="1" applyFont="1" applyFill="1" applyBorder="1"/>
    <xf numFmtId="164" fontId="0" fillId="14" borderId="29" xfId="0" applyNumberFormat="1" applyFill="1" applyBorder="1"/>
    <xf numFmtId="164" fontId="0" fillId="15" borderId="29" xfId="0" applyNumberFormat="1" applyFill="1" applyBorder="1" applyAlignment="1">
      <alignment horizontal="right"/>
    </xf>
    <xf numFmtId="170" fontId="2" fillId="16" borderId="29" xfId="0" applyNumberFormat="1" applyFont="1" applyFill="1" applyBorder="1" applyAlignment="1">
      <alignment horizontal="right"/>
    </xf>
    <xf numFmtId="164" fontId="2" fillId="5" borderId="20" xfId="0" applyNumberFormat="1" applyFont="1" applyFill="1" applyBorder="1" applyAlignment="1">
      <alignment horizontal="right"/>
    </xf>
    <xf numFmtId="164" fontId="2" fillId="0" borderId="0" xfId="0" applyNumberFormat="1" applyFont="1" applyFill="1"/>
    <xf numFmtId="170" fontId="2" fillId="16" borderId="29" xfId="0" applyNumberFormat="1" applyFont="1" applyFill="1" applyBorder="1"/>
    <xf numFmtId="170" fontId="0" fillId="16" borderId="29" xfId="0" applyNumberFormat="1" applyFill="1" applyBorder="1" applyAlignment="1">
      <alignment horizontal="right"/>
    </xf>
    <xf numFmtId="164" fontId="0" fillId="0" borderId="0" xfId="0" applyNumberFormat="1" applyFill="1"/>
    <xf numFmtId="164" fontId="30" fillId="4" borderId="30" xfId="0" applyNumberFormat="1" applyFont="1" applyFill="1" applyBorder="1"/>
    <xf numFmtId="164" fontId="0" fillId="14" borderId="30" xfId="0" applyNumberFormat="1" applyFill="1" applyBorder="1"/>
    <xf numFmtId="164" fontId="0" fillId="15" borderId="30" xfId="0" applyNumberFormat="1" applyFill="1" applyBorder="1" applyAlignment="1">
      <alignment horizontal="right"/>
    </xf>
    <xf numFmtId="164" fontId="36" fillId="3" borderId="1" xfId="0" applyNumberFormat="1" applyFont="1" applyFill="1" applyBorder="1" applyAlignment="1">
      <alignment horizontal="left" wrapText="1"/>
    </xf>
    <xf numFmtId="164" fontId="36" fillId="3" borderId="1" xfId="0" applyNumberFormat="1" applyFont="1" applyFill="1" applyBorder="1"/>
    <xf numFmtId="164" fontId="34" fillId="3" borderId="1" xfId="0" applyNumberFormat="1" applyFont="1" applyFill="1" applyBorder="1"/>
    <xf numFmtId="8" fontId="36" fillId="3" borderId="1" xfId="0" applyNumberFormat="1" applyFont="1" applyFill="1" applyBorder="1"/>
    <xf numFmtId="164" fontId="1" fillId="6" borderId="1" xfId="0" applyNumberFormat="1" applyFont="1" applyFill="1" applyBorder="1"/>
    <xf numFmtId="164" fontId="1" fillId="11" borderId="1" xfId="0" applyNumberFormat="1" applyFont="1" applyFill="1" applyBorder="1"/>
    <xf numFmtId="164" fontId="1" fillId="12" borderId="1" xfId="0" applyNumberFormat="1" applyFont="1" applyFill="1" applyBorder="1" applyAlignment="1">
      <alignment horizontal="right" wrapText="1"/>
    </xf>
    <xf numFmtId="164" fontId="0" fillId="18" borderId="0" xfId="0" applyNumberFormat="1" applyFill="1"/>
    <xf numFmtId="164" fontId="2" fillId="19" borderId="0" xfId="0" applyNumberFormat="1" applyFont="1" applyFill="1"/>
    <xf numFmtId="0" fontId="0" fillId="0" borderId="0" xfId="0" applyAlignment="1">
      <alignment vertical="center"/>
    </xf>
    <xf numFmtId="0" fontId="37" fillId="0" borderId="0" xfId="0" applyFont="1"/>
    <xf numFmtId="8" fontId="0" fillId="20" borderId="0" xfId="0" applyNumberFormat="1" applyFill="1"/>
    <xf numFmtId="0" fontId="24" fillId="0" borderId="0" xfId="0" applyFont="1"/>
    <xf numFmtId="0" fontId="2" fillId="0" borderId="0" xfId="1" applyFont="1" applyFill="1" applyAlignment="1" applyProtection="1">
      <alignment horizontal="center"/>
      <protection locked="0"/>
    </xf>
    <xf numFmtId="0" fontId="26" fillId="0" borderId="0" xfId="1" applyFont="1" applyFill="1" applyProtection="1">
      <protection locked="0"/>
    </xf>
    <xf numFmtId="164" fontId="4" fillId="0" borderId="0" xfId="0" applyNumberFormat="1" applyFont="1" applyFill="1"/>
    <xf numFmtId="164" fontId="5" fillId="0" borderId="0" xfId="0" applyNumberFormat="1" applyFont="1" applyFill="1"/>
    <xf numFmtId="0" fontId="2" fillId="0" borderId="0" xfId="0" applyFont="1" applyFill="1" applyAlignment="1">
      <alignment horizontal="center"/>
    </xf>
    <xf numFmtId="164" fontId="26" fillId="0" borderId="0" xfId="0" applyNumberFormat="1" applyFont="1" applyFill="1"/>
    <xf numFmtId="0" fontId="26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6" fillId="0" borderId="0" xfId="0" applyFont="1" applyFill="1" applyProtection="1">
      <protection locked="0"/>
    </xf>
    <xf numFmtId="164" fontId="4" fillId="21" borderId="0" xfId="0" applyNumberFormat="1" applyFont="1" applyFill="1"/>
    <xf numFmtId="0" fontId="26" fillId="21" borderId="0" xfId="1" applyFont="1" applyFill="1" applyBorder="1" applyProtection="1">
      <protection locked="0"/>
    </xf>
    <xf numFmtId="0" fontId="0" fillId="0" borderId="0" xfId="0" applyFill="1" applyAlignment="1">
      <alignment horizontal="center"/>
    </xf>
    <xf numFmtId="164" fontId="3" fillId="0" borderId="0" xfId="0" applyNumberFormat="1" applyFont="1" applyFill="1" applyBorder="1"/>
    <xf numFmtId="166" fontId="0" fillId="0" borderId="0" xfId="0" applyNumberFormat="1" applyFill="1" applyBorder="1"/>
    <xf numFmtId="166" fontId="0" fillId="0" borderId="0" xfId="0" applyNumberFormat="1" applyFill="1"/>
    <xf numFmtId="164" fontId="1" fillId="0" borderId="17" xfId="0" applyNumberFormat="1" applyFont="1" applyFill="1" applyBorder="1"/>
    <xf numFmtId="164" fontId="27" fillId="0" borderId="0" xfId="0" applyNumberFormat="1" applyFont="1"/>
    <xf numFmtId="167" fontId="27" fillId="0" borderId="0" xfId="0" applyNumberFormat="1" applyFont="1"/>
    <xf numFmtId="168" fontId="27" fillId="0" borderId="0" xfId="0" applyNumberFormat="1" applyFont="1"/>
    <xf numFmtId="164" fontId="34" fillId="0" borderId="0" xfId="0" applyNumberFormat="1" applyFont="1"/>
    <xf numFmtId="166" fontId="27" fillId="0" borderId="0" xfId="0" applyNumberFormat="1" applyFont="1"/>
    <xf numFmtId="165" fontId="1" fillId="3" borderId="1" xfId="0" applyNumberFormat="1" applyFont="1" applyFill="1" applyBorder="1"/>
    <xf numFmtId="0" fontId="26" fillId="21" borderId="6" xfId="1" applyFont="1" applyFill="1" applyBorder="1" applyProtection="1">
      <protection locked="0"/>
    </xf>
    <xf numFmtId="0" fontId="26" fillId="4" borderId="0" xfId="1" applyFont="1" applyFill="1" applyBorder="1" applyProtection="1">
      <protection locked="0"/>
    </xf>
    <xf numFmtId="0" fontId="26" fillId="0" borderId="0" xfId="1" applyFont="1" applyBorder="1" applyProtection="1">
      <protection locked="0"/>
    </xf>
    <xf numFmtId="14" fontId="38" fillId="2" borderId="0" xfId="0" applyNumberFormat="1" applyFont="1" applyFill="1" applyAlignment="1"/>
    <xf numFmtId="0" fontId="38" fillId="2" borderId="0" xfId="0" applyFont="1" applyFill="1" applyAlignment="1"/>
    <xf numFmtId="164" fontId="8" fillId="2" borderId="0" xfId="0" applyNumberFormat="1" applyFont="1" applyFill="1" applyAlignment="1">
      <alignment horizontal="center" wrapText="1"/>
    </xf>
    <xf numFmtId="164" fontId="39" fillId="2" borderId="0" xfId="0" applyNumberFormat="1" applyFont="1" applyFill="1" applyAlignment="1">
      <alignment horizontal="center"/>
    </xf>
    <xf numFmtId="165" fontId="38" fillId="2" borderId="0" xfId="0" applyNumberFormat="1" applyFont="1" applyFill="1" applyAlignment="1">
      <alignment horizontal="center"/>
    </xf>
    <xf numFmtId="164" fontId="2" fillId="15" borderId="29" xfId="0" applyNumberFormat="1" applyFont="1" applyFill="1" applyBorder="1" applyAlignment="1">
      <alignment horizontal="right"/>
    </xf>
    <xf numFmtId="164" fontId="2" fillId="14" borderId="29" xfId="0" applyNumberFormat="1" applyFont="1" applyFill="1" applyBorder="1"/>
    <xf numFmtId="165" fontId="10" fillId="22" borderId="0" xfId="0" applyNumberFormat="1" applyFont="1" applyFill="1"/>
    <xf numFmtId="164" fontId="2" fillId="7" borderId="0" xfId="0" applyNumberFormat="1" applyFont="1" applyFill="1"/>
    <xf numFmtId="164" fontId="24" fillId="15" borderId="20" xfId="0" applyNumberFormat="1" applyFont="1" applyFill="1" applyBorder="1"/>
    <xf numFmtId="168" fontId="31" fillId="15" borderId="0" xfId="0" applyNumberFormat="1" applyFont="1" applyFill="1"/>
    <xf numFmtId="14" fontId="10" fillId="15" borderId="0" xfId="0" applyNumberFormat="1" applyFont="1" applyFill="1"/>
    <xf numFmtId="0" fontId="11" fillId="15" borderId="0" xfId="0" applyFont="1" applyFill="1"/>
    <xf numFmtId="0" fontId="40" fillId="0" borderId="0" xfId="0" applyFont="1"/>
    <xf numFmtId="0" fontId="26" fillId="0" borderId="0" xfId="0" applyFont="1"/>
    <xf numFmtId="8" fontId="26" fillId="0" borderId="0" xfId="1" applyNumberFormat="1" applyFont="1" applyProtection="1">
      <protection locked="0"/>
    </xf>
    <xf numFmtId="164" fontId="24" fillId="14" borderId="20" xfId="0" applyNumberFormat="1" applyFont="1" applyFill="1" applyBorder="1"/>
    <xf numFmtId="0" fontId="0" fillId="20" borderId="0" xfId="0" applyFill="1"/>
    <xf numFmtId="0" fontId="24" fillId="0" borderId="0" xfId="0" applyFont="1" applyAlignment="1">
      <alignment vertical="center"/>
    </xf>
    <xf numFmtId="8" fontId="0" fillId="0" borderId="0" xfId="0" applyNumberFormat="1" applyFill="1"/>
    <xf numFmtId="0" fontId="42" fillId="4" borderId="0" xfId="1" applyFont="1" applyFill="1" applyAlignment="1" applyProtection="1">
      <alignment horizontal="center"/>
      <protection locked="0"/>
    </xf>
    <xf numFmtId="0" fontId="43" fillId="4" borderId="6" xfId="1" applyFont="1" applyFill="1" applyBorder="1" applyProtection="1">
      <protection locked="0"/>
    </xf>
    <xf numFmtId="0" fontId="43" fillId="4" borderId="0" xfId="1" applyFont="1" applyFill="1" applyProtection="1">
      <protection locked="0"/>
    </xf>
    <xf numFmtId="0" fontId="42" fillId="0" borderId="0" xfId="1" applyFont="1" applyFill="1" applyAlignment="1" applyProtection="1">
      <alignment horizontal="center"/>
      <protection locked="0"/>
    </xf>
    <xf numFmtId="164" fontId="44" fillId="0" borderId="0" xfId="0" applyNumberFormat="1" applyFont="1" applyFill="1"/>
    <xf numFmtId="0" fontId="45" fillId="0" borderId="0" xfId="1" applyFont="1" applyAlignment="1" applyProtection="1">
      <alignment horizontal="center"/>
      <protection locked="0"/>
    </xf>
    <xf numFmtId="0" fontId="0" fillId="23" borderId="5" xfId="0" applyFill="1" applyBorder="1" applyAlignment="1">
      <alignment horizontal="center"/>
    </xf>
    <xf numFmtId="0" fontId="2" fillId="23" borderId="6" xfId="1" applyFont="1" applyFill="1" applyBorder="1" applyProtection="1">
      <protection locked="0"/>
    </xf>
    <xf numFmtId="165" fontId="2" fillId="23" borderId="7" xfId="0" applyNumberFormat="1" applyFont="1" applyFill="1" applyBorder="1"/>
    <xf numFmtId="0" fontId="2" fillId="23" borderId="0" xfId="1" applyFont="1" applyFill="1" applyProtection="1">
      <protection locked="0"/>
    </xf>
    <xf numFmtId="0" fontId="2" fillId="23" borderId="6" xfId="0" applyFont="1" applyFill="1" applyBorder="1" applyAlignment="1">
      <alignment horizontal="left"/>
    </xf>
    <xf numFmtId="0" fontId="2" fillId="23" borderId="0" xfId="1" applyFont="1" applyFill="1" applyBorder="1" applyProtection="1">
      <protection locked="0"/>
    </xf>
    <xf numFmtId="0" fontId="2" fillId="23" borderId="28" xfId="1" applyFont="1" applyFill="1" applyBorder="1" applyProtection="1">
      <protection locked="0"/>
    </xf>
    <xf numFmtId="0" fontId="0" fillId="23" borderId="33" xfId="0" applyFill="1" applyBorder="1" applyAlignment="1">
      <alignment horizontal="center"/>
    </xf>
    <xf numFmtId="165" fontId="2" fillId="23" borderId="32" xfId="0" applyNumberFormat="1" applyFont="1" applyFill="1" applyBorder="1"/>
    <xf numFmtId="0" fontId="0" fillId="23" borderId="8" xfId="0" applyFill="1" applyBorder="1" applyAlignment="1">
      <alignment horizontal="center"/>
    </xf>
    <xf numFmtId="0" fontId="2" fillId="23" borderId="31" xfId="1" applyFont="1" applyFill="1" applyBorder="1" applyProtection="1">
      <protection locked="0"/>
    </xf>
    <xf numFmtId="0" fontId="2" fillId="23" borderId="0" xfId="0" applyFont="1" applyFill="1" applyAlignment="1">
      <alignment horizontal="center"/>
    </xf>
    <xf numFmtId="0" fontId="2" fillId="23" borderId="0" xfId="0" applyFont="1" applyFill="1"/>
    <xf numFmtId="164" fontId="4" fillId="23" borderId="0" xfId="0" applyNumberFormat="1" applyFont="1" applyFill="1"/>
    <xf numFmtId="164" fontId="5" fillId="23" borderId="0" xfId="0" applyNumberFormat="1" applyFont="1" applyFill="1"/>
    <xf numFmtId="4" fontId="5" fillId="23" borderId="0" xfId="0" applyNumberFormat="1" applyFont="1" applyFill="1"/>
    <xf numFmtId="0" fontId="2" fillId="23" borderId="11" xfId="0" applyFont="1" applyFill="1" applyBorder="1"/>
    <xf numFmtId="164" fontId="28" fillId="23" borderId="11" xfId="0" applyNumberFormat="1" applyFont="1" applyFill="1" applyBorder="1"/>
    <xf numFmtId="164" fontId="2" fillId="23" borderId="12" xfId="0" applyNumberFormat="1" applyFont="1" applyFill="1" applyBorder="1"/>
    <xf numFmtId="0" fontId="2" fillId="23" borderId="12" xfId="0" applyFont="1" applyFill="1" applyBorder="1"/>
    <xf numFmtId="164" fontId="28" fillId="23" borderId="12" xfId="0" applyNumberFormat="1" applyFont="1" applyFill="1" applyBorder="1"/>
    <xf numFmtId="0" fontId="2" fillId="23" borderId="0" xfId="0" applyFont="1" applyFill="1" applyBorder="1"/>
    <xf numFmtId="0" fontId="0" fillId="23" borderId="0" xfId="0" applyFill="1" applyAlignment="1">
      <alignment horizontal="center"/>
    </xf>
    <xf numFmtId="0" fontId="3" fillId="23" borderId="0" xfId="0" applyFont="1" applyFill="1" applyAlignment="1" applyProtection="1">
      <alignment horizontal="left"/>
      <protection locked="0"/>
    </xf>
    <xf numFmtId="14" fontId="3" fillId="23" borderId="0" xfId="0" applyNumberFormat="1" applyFont="1" applyFill="1"/>
    <xf numFmtId="164" fontId="3" fillId="23" borderId="0" xfId="0" applyNumberFormat="1" applyFont="1" applyFill="1"/>
    <xf numFmtId="166" fontId="0" fillId="23" borderId="0" xfId="0" applyNumberFormat="1" applyFill="1"/>
    <xf numFmtId="164" fontId="1" fillId="23" borderId="17" xfId="0" applyNumberFormat="1" applyFont="1" applyFill="1" applyBorder="1"/>
    <xf numFmtId="0" fontId="2" fillId="23" borderId="15" xfId="1" applyFont="1" applyFill="1" applyBorder="1" applyProtection="1">
      <protection locked="0"/>
    </xf>
    <xf numFmtId="166" fontId="3" fillId="23" borderId="0" xfId="0" applyNumberFormat="1" applyFont="1" applyFill="1"/>
    <xf numFmtId="164" fontId="1" fillId="23" borderId="11" xfId="0" applyNumberFormat="1" applyFont="1" applyFill="1" applyBorder="1"/>
    <xf numFmtId="164" fontId="40" fillId="14" borderId="29" xfId="0" applyNumberFormat="1" applyFont="1" applyFill="1" applyBorder="1"/>
    <xf numFmtId="164" fontId="40" fillId="15" borderId="29" xfId="0" applyNumberFormat="1" applyFont="1" applyFill="1" applyBorder="1" applyAlignment="1">
      <alignment horizontal="right"/>
    </xf>
    <xf numFmtId="164" fontId="35" fillId="24" borderId="1" xfId="0" applyNumberFormat="1" applyFont="1" applyFill="1" applyBorder="1" applyAlignment="1">
      <alignment horizontal="center" wrapText="1"/>
    </xf>
    <xf numFmtId="170" fontId="1" fillId="24" borderId="1" xfId="0" applyNumberFormat="1" applyFont="1" applyFill="1" applyBorder="1"/>
    <xf numFmtId="0" fontId="11" fillId="24" borderId="1" xfId="0" applyFont="1" applyFill="1" applyBorder="1" applyAlignment="1">
      <alignment horizontal="center"/>
    </xf>
    <xf numFmtId="170" fontId="11" fillId="24" borderId="1" xfId="0" applyNumberFormat="1" applyFont="1" applyFill="1" applyBorder="1"/>
    <xf numFmtId="164" fontId="9" fillId="24" borderId="1" xfId="0" applyNumberFormat="1" applyFont="1" applyFill="1" applyBorder="1" applyAlignment="1">
      <alignment horizontal="center"/>
    </xf>
    <xf numFmtId="164" fontId="29" fillId="24" borderId="1" xfId="0" applyNumberFormat="1" applyFont="1" applyFill="1" applyBorder="1" applyAlignment="1">
      <alignment horizontal="center"/>
    </xf>
    <xf numFmtId="0" fontId="10" fillId="20" borderId="0" xfId="0" applyFont="1" applyFill="1"/>
    <xf numFmtId="168" fontId="10" fillId="20" borderId="0" xfId="0" applyNumberFormat="1" applyFont="1" applyFill="1"/>
    <xf numFmtId="14" fontId="10" fillId="5" borderId="0" xfId="0" applyNumberFormat="1" applyFont="1" applyFill="1"/>
    <xf numFmtId="0" fontId="10" fillId="5" borderId="0" xfId="0" applyFont="1" applyFill="1"/>
    <xf numFmtId="164" fontId="10" fillId="5" borderId="0" xfId="0" applyNumberFormat="1" applyFont="1" applyFill="1"/>
    <xf numFmtId="0" fontId="11" fillId="12" borderId="1" xfId="0" applyFont="1" applyFill="1" applyBorder="1" applyAlignment="1">
      <alignment horizontal="center"/>
    </xf>
    <xf numFmtId="168" fontId="11" fillId="12" borderId="1" xfId="0" applyNumberFormat="1" applyFont="1" applyFill="1" applyBorder="1"/>
    <xf numFmtId="0" fontId="2" fillId="5" borderId="0" xfId="0" applyFont="1" applyFill="1"/>
    <xf numFmtId="165" fontId="10" fillId="5" borderId="0" xfId="0" applyNumberFormat="1" applyFont="1" applyFill="1"/>
    <xf numFmtId="164" fontId="46" fillId="5" borderId="20" xfId="0" applyNumberFormat="1" applyFont="1" applyFill="1" applyBorder="1" applyAlignment="1">
      <alignment horizontal="right"/>
    </xf>
    <xf numFmtId="168" fontId="10" fillId="19" borderId="0" xfId="0" applyNumberFormat="1" applyFont="1" applyFill="1"/>
    <xf numFmtId="164" fontId="5" fillId="19" borderId="0" xfId="0" applyNumberFormat="1" applyFont="1" applyFill="1"/>
    <xf numFmtId="168" fontId="10" fillId="0" borderId="0" xfId="0" applyNumberFormat="1" applyFont="1"/>
    <xf numFmtId="164" fontId="47" fillId="3" borderId="1" xfId="0" applyNumberFormat="1" applyFont="1" applyFill="1" applyBorder="1" applyAlignment="1">
      <alignment horizontal="center" vertical="center"/>
    </xf>
    <xf numFmtId="164" fontId="48" fillId="4" borderId="28" xfId="0" applyNumberFormat="1" applyFont="1" applyFill="1" applyBorder="1"/>
    <xf numFmtId="164" fontId="48" fillId="4" borderId="29" xfId="0" applyNumberFormat="1" applyFont="1" applyFill="1" applyBorder="1"/>
    <xf numFmtId="164" fontId="48" fillId="4" borderId="30" xfId="0" applyNumberFormat="1" applyFont="1" applyFill="1" applyBorder="1"/>
    <xf numFmtId="168" fontId="48" fillId="0" borderId="0" xfId="0" applyNumberFormat="1" applyFont="1"/>
    <xf numFmtId="168" fontId="49" fillId="0" borderId="0" xfId="0" applyNumberFormat="1" applyFont="1" applyFill="1"/>
    <xf numFmtId="0" fontId="49" fillId="0" borderId="0" xfId="0" applyFont="1"/>
    <xf numFmtId="164" fontId="47" fillId="3" borderId="1" xfId="0" applyNumberFormat="1" applyFont="1" applyFill="1" applyBorder="1"/>
    <xf numFmtId="168" fontId="10" fillId="3" borderId="0" xfId="0" applyNumberFormat="1" applyFont="1" applyFill="1"/>
    <xf numFmtId="0" fontId="2" fillId="20" borderId="0" xfId="0" applyFont="1" applyFill="1"/>
    <xf numFmtId="164" fontId="5" fillId="22" borderId="0" xfId="0" applyNumberFormat="1" applyFont="1" applyFill="1"/>
    <xf numFmtId="0" fontId="26" fillId="0" borderId="15" xfId="1" quotePrefix="1" applyFont="1" applyBorder="1" applyProtection="1">
      <protection locked="0"/>
    </xf>
    <xf numFmtId="0" fontId="50" fillId="0" borderId="0" xfId="1" applyFont="1" applyProtection="1">
      <protection locked="0"/>
    </xf>
    <xf numFmtId="0" fontId="51" fillId="0" borderId="0" xfId="0" applyFont="1"/>
    <xf numFmtId="164" fontId="52" fillId="0" borderId="0" xfId="0" applyNumberFormat="1" applyFont="1"/>
    <xf numFmtId="164" fontId="52" fillId="4" borderId="0" xfId="0" applyNumberFormat="1" applyFont="1" applyFill="1"/>
    <xf numFmtId="0" fontId="0" fillId="25" borderId="0" xfId="0" applyFill="1"/>
    <xf numFmtId="8" fontId="0" fillId="25" borderId="0" xfId="0" applyNumberFormat="1" applyFill="1"/>
    <xf numFmtId="166" fontId="3" fillId="23" borderId="15" xfId="0" applyNumberFormat="1" applyFont="1" applyFill="1" applyBorder="1"/>
    <xf numFmtId="164" fontId="3" fillId="23" borderId="15" xfId="0" applyNumberFormat="1" applyFont="1" applyFill="1" applyBorder="1"/>
    <xf numFmtId="166" fontId="0" fillId="23" borderId="15" xfId="0" applyNumberFormat="1" applyFill="1" applyBorder="1"/>
    <xf numFmtId="166" fontId="0" fillId="23" borderId="18" xfId="0" applyNumberFormat="1" applyFill="1" applyBorder="1"/>
    <xf numFmtId="0" fontId="53" fillId="4" borderId="0" xfId="0" applyFont="1" applyFill="1"/>
    <xf numFmtId="0" fontId="54" fillId="0" borderId="0" xfId="0" applyFont="1"/>
    <xf numFmtId="0" fontId="0" fillId="20" borderId="0" xfId="0" applyFill="1" applyAlignment="1">
      <alignment horizontal="left"/>
    </xf>
    <xf numFmtId="164" fontId="3" fillId="19" borderId="15" xfId="0" applyNumberFormat="1" applyFont="1" applyFill="1" applyBorder="1"/>
    <xf numFmtId="165" fontId="0" fillId="0" borderId="0" xfId="0" applyNumberFormat="1" applyFill="1"/>
    <xf numFmtId="168" fontId="10" fillId="0" borderId="0" xfId="0" applyNumberFormat="1" applyFont="1" applyFill="1"/>
    <xf numFmtId="15" fontId="26" fillId="3" borderId="9" xfId="0" applyNumberFormat="1" applyFont="1" applyFill="1" applyBorder="1" applyAlignment="1">
      <alignment horizontal="center" wrapText="1"/>
    </xf>
    <xf numFmtId="15" fontId="26" fillId="3" borderId="10" xfId="0" applyNumberFormat="1" applyFont="1" applyFill="1" applyBorder="1" applyAlignment="1">
      <alignment horizontal="center" wrapText="1"/>
    </xf>
    <xf numFmtId="14" fontId="3" fillId="8" borderId="9" xfId="0" applyNumberFormat="1" applyFont="1" applyFill="1" applyBorder="1" applyAlignment="1">
      <alignment horizontal="center" vertical="center"/>
    </xf>
    <xf numFmtId="14" fontId="3" fillId="8" borderId="10" xfId="0" applyNumberFormat="1" applyFont="1" applyFill="1" applyBorder="1" applyAlignment="1">
      <alignment horizontal="center" vertical="center"/>
    </xf>
    <xf numFmtId="166" fontId="1" fillId="8" borderId="9" xfId="0" applyNumberFormat="1" applyFont="1" applyFill="1" applyBorder="1" applyAlignment="1">
      <alignment horizontal="center" vertical="center"/>
    </xf>
    <xf numFmtId="166" fontId="1" fillId="8" borderId="10" xfId="0" applyNumberFormat="1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/>
    </xf>
    <xf numFmtId="0" fontId="1" fillId="3" borderId="35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14" fontId="3" fillId="3" borderId="9" xfId="0" applyNumberFormat="1" applyFont="1" applyFill="1" applyBorder="1" applyAlignment="1">
      <alignment horizontal="center" wrapText="1"/>
    </xf>
    <xf numFmtId="14" fontId="3" fillId="3" borderId="10" xfId="0" applyNumberFormat="1" applyFont="1" applyFill="1" applyBorder="1" applyAlignment="1">
      <alignment horizontal="center" wrapText="1"/>
    </xf>
    <xf numFmtId="0" fontId="1" fillId="3" borderId="38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164" fontId="25" fillId="6" borderId="34" xfId="0" applyNumberFormat="1" applyFont="1" applyFill="1" applyBorder="1" applyAlignment="1">
      <alignment horizontal="center"/>
    </xf>
    <xf numFmtId="0" fontId="25" fillId="6" borderId="35" xfId="0" applyFont="1" applyFill="1" applyBorder="1" applyAlignment="1">
      <alignment horizontal="center"/>
    </xf>
    <xf numFmtId="164" fontId="25" fillId="11" borderId="34" xfId="0" applyNumberFormat="1" applyFont="1" applyFill="1" applyBorder="1" applyAlignment="1">
      <alignment horizontal="center"/>
    </xf>
    <xf numFmtId="0" fontId="25" fillId="11" borderId="35" xfId="0" applyFont="1" applyFill="1" applyBorder="1" applyAlignment="1">
      <alignment horizontal="center"/>
    </xf>
    <xf numFmtId="170" fontId="1" fillId="24" borderId="34" xfId="0" applyNumberFormat="1" applyFont="1" applyFill="1" applyBorder="1" applyAlignment="1">
      <alignment horizontal="center"/>
    </xf>
    <xf numFmtId="170" fontId="1" fillId="24" borderId="35" xfId="0" applyNumberFormat="1" applyFont="1" applyFill="1" applyBorder="1" applyAlignment="1">
      <alignment horizontal="center"/>
    </xf>
    <xf numFmtId="164" fontId="25" fillId="12" borderId="34" xfId="0" applyNumberFormat="1" applyFont="1" applyFill="1" applyBorder="1" applyAlignment="1">
      <alignment horizontal="center"/>
    </xf>
    <xf numFmtId="0" fontId="25" fillId="12" borderId="35" xfId="0" applyFont="1" applyFill="1" applyBorder="1" applyAlignment="1">
      <alignment horizontal="center"/>
    </xf>
    <xf numFmtId="0" fontId="41" fillId="0" borderId="38" xfId="0" applyFont="1" applyFill="1" applyBorder="1" applyAlignment="1">
      <alignment horizontal="center" vertical="center"/>
    </xf>
    <xf numFmtId="0" fontId="41" fillId="0" borderId="13" xfId="0" applyFont="1" applyFill="1" applyBorder="1" applyAlignment="1">
      <alignment horizontal="center" vertical="center"/>
    </xf>
    <xf numFmtId="164" fontId="5" fillId="3" borderId="0" xfId="0" applyNumberFormat="1" applyFont="1" applyFill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FFFF66"/>
      <color rgb="FF00008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10583</xdr:rowOff>
    </xdr:from>
    <xdr:to>
      <xdr:col>2</xdr:col>
      <xdr:colOff>1133647</xdr:colOff>
      <xdr:row>3</xdr:row>
      <xdr:rowOff>190500</xdr:rowOff>
    </xdr:to>
    <xdr:pic>
      <xdr:nvPicPr>
        <xdr:cNvPr id="129171" name="1 Imagen">
          <a:extLst>
            <a:ext uri="{FF2B5EF4-FFF2-40B4-BE49-F238E27FC236}">
              <a16:creationId xmlns:a16="http://schemas.microsoft.com/office/drawing/2014/main" id="{37156D52-00B0-434D-AAF1-AF3D2F6E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83"/>
          <a:ext cx="5800897" cy="751417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1004360</xdr:colOff>
      <xdr:row>0</xdr:row>
      <xdr:rowOff>0</xdr:rowOff>
    </xdr:from>
    <xdr:to>
      <xdr:col>1</xdr:col>
      <xdr:colOff>3253317</xdr:colOff>
      <xdr:row>3</xdr:row>
      <xdr:rowOff>129117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7CC92A1D-945B-476D-B5F7-F6CBC1680025}"/>
            </a:ext>
          </a:extLst>
        </xdr:cNvPr>
        <xdr:cNvSpPr txBox="1"/>
      </xdr:nvSpPr>
      <xdr:spPr>
        <a:xfrm>
          <a:off x="1490135" y="0"/>
          <a:ext cx="2248957" cy="70061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400" b="1" u="none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400" b="1" u="sng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BUENOS AIRES</a:t>
          </a:r>
        </a:p>
      </xdr:txBody>
    </xdr:sp>
    <xdr:clientData/>
  </xdr:twoCellAnchor>
  <xdr:twoCellAnchor>
    <xdr:from>
      <xdr:col>0</xdr:col>
      <xdr:colOff>0</xdr:colOff>
      <xdr:row>0</xdr:row>
      <xdr:rowOff>39159</xdr:rowOff>
    </xdr:from>
    <xdr:to>
      <xdr:col>1</xdr:col>
      <xdr:colOff>800100</xdr:colOff>
      <xdr:row>3</xdr:row>
      <xdr:rowOff>152401</xdr:rowOff>
    </xdr:to>
    <xdr:sp macro="" textlink="">
      <xdr:nvSpPr>
        <xdr:cNvPr id="5" name="Cuadro de texto 1" descr="Balance de situación" title="Título 1">
          <a:extLst>
            <a:ext uri="{FF2B5EF4-FFF2-40B4-BE49-F238E27FC236}">
              <a16:creationId xmlns:a16="http://schemas.microsoft.com/office/drawing/2014/main" id="{58683514-AD8E-469C-B392-4695710765A6}"/>
            </a:ext>
          </a:extLst>
        </xdr:cNvPr>
        <xdr:cNvSpPr txBox="1"/>
      </xdr:nvSpPr>
      <xdr:spPr>
        <a:xfrm>
          <a:off x="0" y="39159"/>
          <a:ext cx="1285875" cy="684742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</a:rPr>
            <a:t>CABASE</a:t>
          </a:r>
        </a:p>
      </xdr:txBody>
    </xdr:sp>
    <xdr:clientData/>
  </xdr:twoCellAnchor>
  <xdr:twoCellAnchor editAs="oneCell">
    <xdr:from>
      <xdr:col>1</xdr:col>
      <xdr:colOff>3717925</xdr:colOff>
      <xdr:row>0</xdr:row>
      <xdr:rowOff>105833</xdr:rowOff>
    </xdr:from>
    <xdr:to>
      <xdr:col>2</xdr:col>
      <xdr:colOff>997318</xdr:colOff>
      <xdr:row>2</xdr:row>
      <xdr:rowOff>172508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9AF397C-C867-49A6-ADB3-8C1611BC9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700" y="105833"/>
          <a:ext cx="1460868" cy="447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9525</xdr:colOff>
      <xdr:row>0</xdr:row>
      <xdr:rowOff>647700</xdr:rowOff>
    </xdr:to>
    <xdr:pic>
      <xdr:nvPicPr>
        <xdr:cNvPr id="130244" name="1 Imagen">
          <a:extLst>
            <a:ext uri="{FF2B5EF4-FFF2-40B4-BE49-F238E27FC236}">
              <a16:creationId xmlns:a16="http://schemas.microsoft.com/office/drawing/2014/main" id="{BAE01ADA-389B-4276-B1AA-99AA51CA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8550" cy="64770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1733550</xdr:colOff>
      <xdr:row>0</xdr:row>
      <xdr:rowOff>0</xdr:rowOff>
    </xdr:from>
    <xdr:to>
      <xdr:col>2</xdr:col>
      <xdr:colOff>438150</xdr:colOff>
      <xdr:row>0</xdr:row>
      <xdr:rowOff>666749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B31177E0-1673-4C0E-8B1A-F60006117B08}"/>
            </a:ext>
          </a:extLst>
        </xdr:cNvPr>
        <xdr:cNvSpPr txBox="1"/>
      </xdr:nvSpPr>
      <xdr:spPr>
        <a:xfrm>
          <a:off x="2571750" y="0"/>
          <a:ext cx="1857375" cy="666749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indent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CAJA</a:t>
          </a:r>
        </a:p>
        <a:p>
          <a:pPr marL="0" indent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 BUE</a:t>
          </a:r>
        </a:p>
      </xdr:txBody>
    </xdr:sp>
    <xdr:clientData/>
  </xdr:twoCellAnchor>
  <xdr:twoCellAnchor editAs="oneCell">
    <xdr:from>
      <xdr:col>5</xdr:col>
      <xdr:colOff>1114425</xdr:colOff>
      <xdr:row>0</xdr:row>
      <xdr:rowOff>0</xdr:rowOff>
    </xdr:from>
    <xdr:to>
      <xdr:col>14</xdr:col>
      <xdr:colOff>38100</xdr:colOff>
      <xdr:row>0</xdr:row>
      <xdr:rowOff>428625</xdr:rowOff>
    </xdr:to>
    <xdr:pic>
      <xdr:nvPicPr>
        <xdr:cNvPr id="130247" name="1 Imagen">
          <a:extLst>
            <a:ext uri="{FF2B5EF4-FFF2-40B4-BE49-F238E27FC236}">
              <a16:creationId xmlns:a16="http://schemas.microsoft.com/office/drawing/2014/main" id="{F610A9D2-1280-4DF9-94F9-6E55F513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0"/>
          <a:ext cx="7943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581025</xdr:colOff>
      <xdr:row>0</xdr:row>
      <xdr:rowOff>76200</xdr:rowOff>
    </xdr:from>
    <xdr:to>
      <xdr:col>4</xdr:col>
      <xdr:colOff>1012135</xdr:colOff>
      <xdr:row>0</xdr:row>
      <xdr:rowOff>523875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FC1AD94-D12E-4AF4-8D9E-7F9254CEF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762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57150</xdr:rowOff>
    </xdr:from>
    <xdr:to>
      <xdr:col>1</xdr:col>
      <xdr:colOff>876391</xdr:colOff>
      <xdr:row>0</xdr:row>
      <xdr:rowOff>657225</xdr:rowOff>
    </xdr:to>
    <xdr:sp macro="" textlink="">
      <xdr:nvSpPr>
        <xdr:cNvPr id="7" name="Cuadro de texto 1" descr="Balance de situación" title="Título 1">
          <a:extLst>
            <a:ext uri="{FF2B5EF4-FFF2-40B4-BE49-F238E27FC236}">
              <a16:creationId xmlns:a16="http://schemas.microsoft.com/office/drawing/2014/main" id="{37D0DFBF-7452-45F9-BE1D-45D2A1959548}"/>
            </a:ext>
          </a:extLst>
        </xdr:cNvPr>
        <xdr:cNvSpPr txBox="1"/>
      </xdr:nvSpPr>
      <xdr:spPr bwMode="auto">
        <a:xfrm>
          <a:off x="0" y="5715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952500</xdr:colOff>
      <xdr:row>3</xdr:row>
      <xdr:rowOff>228600</xdr:rowOff>
    </xdr:to>
    <xdr:pic>
      <xdr:nvPicPr>
        <xdr:cNvPr id="131219" name="9 Imagen">
          <a:extLst>
            <a:ext uri="{FF2B5EF4-FFF2-40B4-BE49-F238E27FC236}">
              <a16:creationId xmlns:a16="http://schemas.microsoft.com/office/drawing/2014/main" id="{5BA09ED9-0D6F-48A6-A1F0-D51FBA07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9410700" cy="85725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142876</xdr:colOff>
      <xdr:row>0</xdr:row>
      <xdr:rowOff>38100</xdr:rowOff>
    </xdr:from>
    <xdr:to>
      <xdr:col>5</xdr:col>
      <xdr:colOff>676275</xdr:colOff>
      <xdr:row>3</xdr:row>
      <xdr:rowOff>114300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67981180-FA6F-43C7-AB4E-4219F27B037B}"/>
            </a:ext>
          </a:extLst>
        </xdr:cNvPr>
        <xdr:cNvSpPr txBox="1"/>
      </xdr:nvSpPr>
      <xdr:spPr>
        <a:xfrm>
          <a:off x="2324101" y="38100"/>
          <a:ext cx="2600324" cy="72390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BUE 2021-2022</a:t>
          </a:r>
        </a:p>
      </xdr:txBody>
    </xdr:sp>
    <xdr:clientData/>
  </xdr:twoCellAnchor>
  <xdr:twoCellAnchor editAs="oneCell">
    <xdr:from>
      <xdr:col>6</xdr:col>
      <xdr:colOff>933450</xdr:colOff>
      <xdr:row>0</xdr:row>
      <xdr:rowOff>190500</xdr:rowOff>
    </xdr:from>
    <xdr:to>
      <xdr:col>8</xdr:col>
      <xdr:colOff>431110</xdr:colOff>
      <xdr:row>2</xdr:row>
      <xdr:rowOff>180975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9A812CF-E297-4C35-B322-086A43E22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1905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190500</xdr:rowOff>
    </xdr:from>
    <xdr:to>
      <xdr:col>1</xdr:col>
      <xdr:colOff>704941</xdr:colOff>
      <xdr:row>3</xdr:row>
      <xdr:rowOff>142875</xdr:rowOff>
    </xdr:to>
    <xdr:sp macro="" textlink="">
      <xdr:nvSpPr>
        <xdr:cNvPr id="6" name="Cuadro de texto 1" descr="Balance de situación" title="Título 1">
          <a:extLst>
            <a:ext uri="{FF2B5EF4-FFF2-40B4-BE49-F238E27FC236}">
              <a16:creationId xmlns:a16="http://schemas.microsoft.com/office/drawing/2014/main" id="{65FDE8C6-33DD-4C78-AED9-849B19E9A10D}"/>
            </a:ext>
          </a:extLst>
        </xdr:cNvPr>
        <xdr:cNvSpPr txBox="1"/>
      </xdr:nvSpPr>
      <xdr:spPr bwMode="auto">
        <a:xfrm>
          <a:off x="0" y="19050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2:Y785"/>
  <sheetViews>
    <sheetView topLeftCell="W767" zoomScale="90" zoomScaleNormal="90" workbookViewId="0">
      <selection activeCell="Q220" sqref="Q220"/>
    </sheetView>
  </sheetViews>
  <sheetFormatPr baseColWidth="10" defaultColWidth="9.140625" defaultRowHeight="15" x14ac:dyDescent="0.25"/>
  <cols>
    <col min="1" max="1" width="7.28515625" customWidth="1"/>
    <col min="2" max="2" width="62.7109375" customWidth="1"/>
    <col min="3" max="3" width="17.140625" customWidth="1"/>
    <col min="4" max="4" width="14.7109375" customWidth="1"/>
    <col min="5" max="5" width="15.7109375" customWidth="1"/>
    <col min="6" max="6" width="14.42578125" customWidth="1"/>
    <col min="7" max="7" width="13.85546875" customWidth="1"/>
    <col min="8" max="8" width="15" customWidth="1"/>
    <col min="9" max="9" width="14.42578125" customWidth="1"/>
    <col min="10" max="11" width="13.85546875" customWidth="1"/>
    <col min="12" max="12" width="13.5703125" customWidth="1"/>
    <col min="13" max="13" width="14.42578125" customWidth="1"/>
    <col min="14" max="14" width="13.5703125" customWidth="1"/>
    <col min="15" max="15" width="14.85546875" customWidth="1"/>
    <col min="16" max="16" width="14.7109375" bestFit="1" customWidth="1"/>
    <col min="17" max="17" width="15.140625" customWidth="1"/>
    <col min="18" max="20" width="14.28515625" customWidth="1"/>
    <col min="21" max="21" width="15.42578125" customWidth="1"/>
    <col min="22" max="22" width="13.85546875" bestFit="1" customWidth="1"/>
    <col min="23" max="23" width="15.28515625" bestFit="1" customWidth="1"/>
    <col min="24" max="24" width="15.42578125" customWidth="1"/>
    <col min="25" max="25" width="11.85546875" bestFit="1" customWidth="1"/>
    <col min="26" max="253" width="11.42578125" customWidth="1"/>
  </cols>
  <sheetData>
    <row r="2" spans="1:21" x14ac:dyDescent="0.25">
      <c r="D2" s="12"/>
    </row>
    <row r="3" spans="1:21" x14ac:dyDescent="0.25">
      <c r="D3" s="12"/>
    </row>
    <row r="4" spans="1:21" ht="15.75" thickBot="1" x14ac:dyDescent="0.3">
      <c r="D4" s="12"/>
    </row>
    <row r="5" spans="1:21" ht="18" customHeight="1" thickBot="1" x14ac:dyDescent="0.3">
      <c r="A5" s="391" t="s">
        <v>0</v>
      </c>
      <c r="B5" s="392"/>
      <c r="C5" s="1" t="s">
        <v>1</v>
      </c>
      <c r="D5" s="12"/>
      <c r="E5" s="2"/>
    </row>
    <row r="6" spans="1:21" x14ac:dyDescent="0.25">
      <c r="A6" s="3">
        <v>1</v>
      </c>
      <c r="B6" s="4" t="s">
        <v>2</v>
      </c>
      <c r="C6" s="5">
        <f>U413-SUM(C197:T197)</f>
        <v>0</v>
      </c>
      <c r="D6" s="12"/>
      <c r="E6" s="6"/>
      <c r="F6" s="7"/>
      <c r="U6" s="8"/>
    </row>
    <row r="7" spans="1:21" x14ac:dyDescent="0.25">
      <c r="A7" s="9">
        <v>2</v>
      </c>
      <c r="B7" s="13" t="s">
        <v>3</v>
      </c>
      <c r="C7" s="11">
        <f>U415-SUM(C198:T198)</f>
        <v>0</v>
      </c>
      <c r="D7" s="12"/>
      <c r="E7" s="6"/>
      <c r="F7" s="7"/>
    </row>
    <row r="8" spans="1:21" x14ac:dyDescent="0.25">
      <c r="A8" s="9">
        <v>3</v>
      </c>
      <c r="B8" s="16" t="s">
        <v>4</v>
      </c>
      <c r="C8" s="11">
        <f>U417-SUM(C199:T199)</f>
        <v>0</v>
      </c>
      <c r="D8" s="12"/>
      <c r="E8" s="6"/>
      <c r="F8" s="7"/>
      <c r="O8" s="15"/>
      <c r="U8" s="8"/>
    </row>
    <row r="9" spans="1:21" x14ac:dyDescent="0.25">
      <c r="A9" s="9">
        <v>4</v>
      </c>
      <c r="B9" s="18" t="s">
        <v>5</v>
      </c>
      <c r="C9" s="11">
        <f>U419-SUM(C200:T200)</f>
        <v>-127709.44999999995</v>
      </c>
      <c r="D9" s="12"/>
      <c r="F9" s="7"/>
    </row>
    <row r="10" spans="1:21" x14ac:dyDescent="0.25">
      <c r="A10" s="9">
        <v>5</v>
      </c>
      <c r="B10" s="10" t="s">
        <v>6</v>
      </c>
      <c r="C10" s="11">
        <f>U421-SUM(C201:T201)</f>
        <v>0</v>
      </c>
      <c r="D10" s="12"/>
      <c r="E10" s="6"/>
      <c r="F10" s="14"/>
    </row>
    <row r="11" spans="1:21" x14ac:dyDescent="0.25">
      <c r="A11" s="9">
        <v>6</v>
      </c>
      <c r="B11" s="17" t="s">
        <v>138</v>
      </c>
      <c r="C11" s="11">
        <f>U423-SUM(C202:T202)</f>
        <v>0</v>
      </c>
      <c r="D11" s="12"/>
      <c r="E11" s="6"/>
      <c r="F11" s="7"/>
      <c r="U11" s="8"/>
    </row>
    <row r="12" spans="1:21" x14ac:dyDescent="0.25">
      <c r="A12" s="9">
        <v>7</v>
      </c>
      <c r="B12" s="10" t="s">
        <v>7</v>
      </c>
      <c r="C12" s="11">
        <f>U425-SUM(C203:T203)</f>
        <v>-18966.75</v>
      </c>
      <c r="D12" s="12"/>
      <c r="F12" s="14"/>
    </row>
    <row r="13" spans="1:21" x14ac:dyDescent="0.25">
      <c r="A13" s="9">
        <v>8</v>
      </c>
      <c r="B13" s="17" t="s">
        <v>8</v>
      </c>
      <c r="C13" s="11">
        <f>U427-SUM(C204:T204)</f>
        <v>0</v>
      </c>
      <c r="D13" s="12"/>
      <c r="E13" s="19"/>
      <c r="F13" s="7"/>
      <c r="U13" s="8"/>
    </row>
    <row r="14" spans="1:21" x14ac:dyDescent="0.25">
      <c r="A14" s="9">
        <v>9</v>
      </c>
      <c r="B14" s="10" t="s">
        <v>10</v>
      </c>
      <c r="C14" s="11">
        <f>U429-SUM(C205:T205)</f>
        <v>0</v>
      </c>
      <c r="D14" s="12"/>
      <c r="E14" s="19"/>
      <c r="F14" s="14"/>
      <c r="U14" s="8"/>
    </row>
    <row r="15" spans="1:21" x14ac:dyDescent="0.25">
      <c r="A15" s="9">
        <v>10</v>
      </c>
      <c r="B15" s="10" t="s">
        <v>443</v>
      </c>
      <c r="C15" s="11">
        <f>U431-SUM(C206:T206)</f>
        <v>0</v>
      </c>
      <c r="D15" s="12"/>
      <c r="E15" s="19"/>
      <c r="F15" s="7"/>
    </row>
    <row r="16" spans="1:21" x14ac:dyDescent="0.25">
      <c r="A16" s="9">
        <v>11</v>
      </c>
      <c r="B16" s="17" t="s">
        <v>11</v>
      </c>
      <c r="C16" s="11">
        <f>U433-SUM(C207:T207)</f>
        <v>0</v>
      </c>
      <c r="D16" s="12"/>
      <c r="E16" s="19"/>
      <c r="F16" s="14"/>
    </row>
    <row r="17" spans="1:21" x14ac:dyDescent="0.25">
      <c r="A17" s="9">
        <v>12</v>
      </c>
      <c r="B17" s="17" t="s">
        <v>13</v>
      </c>
      <c r="C17" s="11">
        <f>U435-SUM(C208:T208)</f>
        <v>0</v>
      </c>
      <c r="D17" s="12"/>
      <c r="E17" s="6"/>
      <c r="F17" s="7"/>
    </row>
    <row r="18" spans="1:21" x14ac:dyDescent="0.25">
      <c r="A18" s="9">
        <v>13</v>
      </c>
      <c r="B18" s="10" t="s">
        <v>9</v>
      </c>
      <c r="C18" s="11">
        <f>U437-SUM(C209:T209)</f>
        <v>-1435.0000000000291</v>
      </c>
      <c r="D18" s="12"/>
      <c r="E18" s="379" t="s">
        <v>554</v>
      </c>
      <c r="F18" s="14"/>
      <c r="U18" s="20"/>
    </row>
    <row r="19" spans="1:21" x14ac:dyDescent="0.25">
      <c r="A19" s="9">
        <v>14</v>
      </c>
      <c r="B19" s="22" t="s">
        <v>14</v>
      </c>
      <c r="C19" s="11">
        <f>U439-SUM(C210:T210)</f>
        <v>0</v>
      </c>
      <c r="D19" s="12"/>
      <c r="E19" s="6"/>
      <c r="F19" s="7"/>
    </row>
    <row r="20" spans="1:21" x14ac:dyDescent="0.25">
      <c r="A20" s="9">
        <v>15</v>
      </c>
      <c r="B20" s="13" t="s">
        <v>454</v>
      </c>
      <c r="C20" s="11">
        <f>U441-SUM(C211:T211)</f>
        <v>0</v>
      </c>
      <c r="D20" s="12"/>
      <c r="E20" s="6"/>
      <c r="F20" s="14"/>
    </row>
    <row r="21" spans="1:21" x14ac:dyDescent="0.25">
      <c r="A21" s="9">
        <v>16</v>
      </c>
      <c r="B21" s="13" t="s">
        <v>16</v>
      </c>
      <c r="C21" s="11">
        <f>U443-SUM(C212:T212)</f>
        <v>0</v>
      </c>
      <c r="D21" s="12"/>
      <c r="E21" s="6"/>
      <c r="F21" s="7"/>
    </row>
    <row r="22" spans="1:21" x14ac:dyDescent="0.25">
      <c r="A22" s="9">
        <v>17</v>
      </c>
      <c r="B22" s="13" t="s">
        <v>17</v>
      </c>
      <c r="C22" s="11">
        <f>U445-SUM(C213:T213)</f>
        <v>-11380.049999999996</v>
      </c>
      <c r="D22" s="12"/>
      <c r="F22" s="7"/>
      <c r="U22" s="8"/>
    </row>
    <row r="23" spans="1:21" x14ac:dyDescent="0.25">
      <c r="A23" s="9">
        <v>18</v>
      </c>
      <c r="B23" s="13" t="s">
        <v>18</v>
      </c>
      <c r="C23" s="11">
        <f>U447-SUM(C214:T214)</f>
        <v>0</v>
      </c>
      <c r="D23" s="12"/>
      <c r="E23" s="21"/>
      <c r="F23" s="7"/>
      <c r="U23" s="8"/>
    </row>
    <row r="24" spans="1:21" x14ac:dyDescent="0.25">
      <c r="A24" s="9">
        <v>19</v>
      </c>
      <c r="B24" s="13" t="s">
        <v>19</v>
      </c>
      <c r="C24" s="11">
        <f>U449-SUM(C215:T215)</f>
        <v>-25904.89</v>
      </c>
      <c r="D24" s="12"/>
      <c r="E24" s="6"/>
      <c r="F24" s="14"/>
      <c r="U24" s="8"/>
    </row>
    <row r="25" spans="1:21" x14ac:dyDescent="0.25">
      <c r="A25" s="9">
        <v>20</v>
      </c>
      <c r="B25" s="13" t="s">
        <v>20</v>
      </c>
      <c r="C25" s="11">
        <f>U451-SUM(C216:T216)</f>
        <v>0</v>
      </c>
      <c r="D25" s="12"/>
      <c r="E25" s="6"/>
      <c r="F25" s="7"/>
      <c r="U25" s="8"/>
    </row>
    <row r="26" spans="1:21" x14ac:dyDescent="0.25">
      <c r="A26" s="9">
        <v>21</v>
      </c>
      <c r="B26" s="13" t="s">
        <v>21</v>
      </c>
      <c r="C26" s="11">
        <f>U453-SUM(C217:T217)</f>
        <v>0</v>
      </c>
      <c r="D26" s="12"/>
      <c r="E26" s="6"/>
      <c r="F26" s="7"/>
      <c r="U26" s="8"/>
    </row>
    <row r="27" spans="1:21" x14ac:dyDescent="0.25">
      <c r="A27" s="9">
        <v>22</v>
      </c>
      <c r="B27" s="22" t="s">
        <v>22</v>
      </c>
      <c r="C27" s="11">
        <f>U455-SUM(C218:T218)</f>
        <v>-3793.3499999999985</v>
      </c>
      <c r="D27" s="12"/>
      <c r="F27" s="14"/>
      <c r="U27" s="8"/>
    </row>
    <row r="28" spans="1:21" x14ac:dyDescent="0.25">
      <c r="A28" s="9">
        <v>23</v>
      </c>
      <c r="B28" s="17" t="s">
        <v>23</v>
      </c>
      <c r="C28" s="11">
        <f>U457-SUM(C219:T219)</f>
        <v>-7586.7000000000116</v>
      </c>
      <c r="D28" s="12"/>
      <c r="F28" s="7"/>
    </row>
    <row r="29" spans="1:21" x14ac:dyDescent="0.25">
      <c r="A29" s="9">
        <v>24</v>
      </c>
      <c r="B29" s="10" t="s">
        <v>24</v>
      </c>
      <c r="C29" s="11">
        <f>U459-SUM(C220:T220)</f>
        <v>0</v>
      </c>
      <c r="D29" s="12"/>
      <c r="E29" s="294"/>
      <c r="F29" s="14"/>
    </row>
    <row r="30" spans="1:21" x14ac:dyDescent="0.25">
      <c r="A30" s="9">
        <v>25</v>
      </c>
      <c r="B30" s="17" t="s">
        <v>25</v>
      </c>
      <c r="C30" s="11">
        <f>U461-SUM(C221:T221)</f>
        <v>0</v>
      </c>
      <c r="D30" s="12"/>
      <c r="F30" s="28"/>
      <c r="G30" s="28"/>
      <c r="U30" s="8"/>
    </row>
    <row r="31" spans="1:21" x14ac:dyDescent="0.25">
      <c r="A31" s="9">
        <v>26</v>
      </c>
      <c r="B31" s="10" t="s">
        <v>26</v>
      </c>
      <c r="C31" s="11">
        <f>U463-SUM(C222:T222)</f>
        <v>0</v>
      </c>
      <c r="D31" s="12"/>
      <c r="F31" s="14"/>
    </row>
    <row r="32" spans="1:21" x14ac:dyDescent="0.25">
      <c r="A32" s="9">
        <v>27</v>
      </c>
      <c r="B32" s="10" t="s">
        <v>27</v>
      </c>
      <c r="C32" s="11">
        <f>U465-SUM(C223:T223)</f>
        <v>0</v>
      </c>
      <c r="D32" s="12"/>
      <c r="F32" s="14"/>
      <c r="U32" s="8"/>
    </row>
    <row r="33" spans="1:21" x14ac:dyDescent="0.25">
      <c r="A33" s="9">
        <v>28</v>
      </c>
      <c r="B33" s="10" t="s">
        <v>28</v>
      </c>
      <c r="C33" s="11">
        <f>U467-SUM(C224:T224)</f>
        <v>0</v>
      </c>
      <c r="D33" s="12"/>
      <c r="F33" s="14"/>
    </row>
    <row r="34" spans="1:21" x14ac:dyDescent="0.25">
      <c r="A34" s="9">
        <v>29</v>
      </c>
      <c r="B34" s="10" t="s">
        <v>450</v>
      </c>
      <c r="C34" s="11">
        <f>U469-SUM(C225:T225)</f>
        <v>0</v>
      </c>
      <c r="D34" s="12"/>
      <c r="F34" s="7"/>
    </row>
    <row r="35" spans="1:21" x14ac:dyDescent="0.25">
      <c r="A35" s="9">
        <v>30</v>
      </c>
      <c r="B35" s="10" t="s">
        <v>29</v>
      </c>
      <c r="C35" s="11">
        <f>U471-SUM(C226:T226)</f>
        <v>0</v>
      </c>
      <c r="D35" s="12"/>
      <c r="F35" s="14"/>
    </row>
    <row r="36" spans="1:21" x14ac:dyDescent="0.25">
      <c r="A36" s="9">
        <v>31</v>
      </c>
      <c r="B36" s="17" t="s">
        <v>30</v>
      </c>
      <c r="C36" s="11">
        <f>U473-SUM(C227:T227)</f>
        <v>0</v>
      </c>
      <c r="D36" s="12"/>
      <c r="F36" s="7"/>
    </row>
    <row r="37" spans="1:21" x14ac:dyDescent="0.25">
      <c r="A37" s="9">
        <v>32</v>
      </c>
      <c r="B37" s="17" t="s">
        <v>31</v>
      </c>
      <c r="C37" s="11">
        <f>U475-SUM(C228:T228)</f>
        <v>0</v>
      </c>
      <c r="D37" s="12"/>
      <c r="F37" s="14"/>
    </row>
    <row r="38" spans="1:21" x14ac:dyDescent="0.25">
      <c r="A38" s="9">
        <v>33</v>
      </c>
      <c r="B38" s="17" t="s">
        <v>32</v>
      </c>
      <c r="C38" s="11">
        <f>U477-SUM(C229:T229)</f>
        <v>-111600.72000000003</v>
      </c>
      <c r="D38" s="12"/>
      <c r="F38" s="7"/>
      <c r="U38" s="8"/>
    </row>
    <row r="39" spans="1:21" x14ac:dyDescent="0.25">
      <c r="A39" s="9">
        <v>34</v>
      </c>
      <c r="B39" s="10" t="s">
        <v>33</v>
      </c>
      <c r="C39" s="11">
        <f>U479-SUM(C230:T230)</f>
        <v>-23914.440000000002</v>
      </c>
      <c r="D39" s="12"/>
      <c r="F39" s="14"/>
    </row>
    <row r="40" spans="1:21" x14ac:dyDescent="0.25">
      <c r="A40" s="9">
        <v>35</v>
      </c>
      <c r="B40" s="17" t="s">
        <v>447</v>
      </c>
      <c r="C40" s="11">
        <f>U481-SUM(C231:T231)</f>
        <v>0</v>
      </c>
      <c r="D40" s="12"/>
      <c r="F40" s="7"/>
    </row>
    <row r="41" spans="1:21" x14ac:dyDescent="0.25">
      <c r="A41" s="9">
        <v>36</v>
      </c>
      <c r="B41" s="17" t="s">
        <v>35</v>
      </c>
      <c r="C41" s="11">
        <f>U483-SUM(C232:T232)</f>
        <v>0</v>
      </c>
      <c r="D41" s="12"/>
      <c r="F41" s="14"/>
      <c r="U41" s="8"/>
    </row>
    <row r="42" spans="1:21" x14ac:dyDescent="0.25">
      <c r="A42" s="9">
        <v>37</v>
      </c>
      <c r="B42" s="16" t="s">
        <v>150</v>
      </c>
      <c r="C42" s="11">
        <f>U485-SUM(C233:T233)</f>
        <v>-7586.7000000000116</v>
      </c>
      <c r="D42" s="12"/>
      <c r="F42" s="7"/>
    </row>
    <row r="43" spans="1:21" x14ac:dyDescent="0.25">
      <c r="A43" s="9">
        <v>38</v>
      </c>
      <c r="B43" s="16" t="s">
        <v>151</v>
      </c>
      <c r="C43" s="11">
        <f>U487-SUM(C234:T234)</f>
        <v>0</v>
      </c>
      <c r="D43" s="12"/>
      <c r="F43" s="14"/>
    </row>
    <row r="44" spans="1:21" x14ac:dyDescent="0.25">
      <c r="A44" s="9">
        <v>39</v>
      </c>
      <c r="B44" s="16" t="s">
        <v>36</v>
      </c>
      <c r="C44" s="11">
        <f>U489-SUM(C235:T235)</f>
        <v>0</v>
      </c>
      <c r="D44" s="12"/>
      <c r="F44" s="7"/>
    </row>
    <row r="45" spans="1:21" x14ac:dyDescent="0.25">
      <c r="A45" s="9">
        <v>40</v>
      </c>
      <c r="B45" s="22" t="s">
        <v>37</v>
      </c>
      <c r="C45" s="11">
        <f>U491-SUM(C236:T236)</f>
        <v>0</v>
      </c>
      <c r="D45" s="12"/>
      <c r="F45" s="14"/>
    </row>
    <row r="46" spans="1:21" x14ac:dyDescent="0.25">
      <c r="A46" s="9">
        <v>41</v>
      </c>
      <c r="B46" s="17" t="s">
        <v>38</v>
      </c>
      <c r="C46" s="11">
        <f>U493-SUM(C237:T237)</f>
        <v>-25289</v>
      </c>
      <c r="D46" s="12"/>
      <c r="F46" s="7"/>
    </row>
    <row r="47" spans="1:21" x14ac:dyDescent="0.25">
      <c r="A47" s="9">
        <v>42</v>
      </c>
      <c r="B47" s="17" t="s">
        <v>39</v>
      </c>
      <c r="C47" s="11">
        <f>U495-SUM(C238:T238)</f>
        <v>0</v>
      </c>
      <c r="D47" s="12"/>
      <c r="F47" s="14"/>
    </row>
    <row r="48" spans="1:21" x14ac:dyDescent="0.25">
      <c r="A48" s="9">
        <v>43</v>
      </c>
      <c r="B48" s="13" t="s">
        <v>40</v>
      </c>
      <c r="C48" s="11">
        <f>U497-SUM(C239:T239)</f>
        <v>0</v>
      </c>
      <c r="D48" s="12"/>
      <c r="F48" s="7"/>
    </row>
    <row r="49" spans="1:6" x14ac:dyDescent="0.25">
      <c r="A49" s="9">
        <v>44</v>
      </c>
      <c r="B49" s="17" t="s">
        <v>41</v>
      </c>
      <c r="C49" s="11">
        <f>U499-SUM(C240:T240)</f>
        <v>0</v>
      </c>
      <c r="D49" s="12"/>
      <c r="F49" s="14"/>
    </row>
    <row r="50" spans="1:6" x14ac:dyDescent="0.25">
      <c r="A50" s="9">
        <v>45</v>
      </c>
      <c r="B50" s="13" t="s">
        <v>149</v>
      </c>
      <c r="C50" s="11">
        <f>U501-SUM(C241:T241)</f>
        <v>0</v>
      </c>
      <c r="D50" s="12"/>
      <c r="F50" s="7"/>
    </row>
    <row r="51" spans="1:6" x14ac:dyDescent="0.25">
      <c r="A51" s="9">
        <v>46</v>
      </c>
      <c r="B51" s="13" t="s">
        <v>42</v>
      </c>
      <c r="C51" s="11">
        <f>U503-SUM(C242:T242)</f>
        <v>0</v>
      </c>
      <c r="D51" s="12"/>
      <c r="F51" s="14"/>
    </row>
    <row r="52" spans="1:6" x14ac:dyDescent="0.25">
      <c r="A52" s="9">
        <v>47</v>
      </c>
      <c r="B52" s="22" t="s">
        <v>148</v>
      </c>
      <c r="C52" s="11">
        <f>U505-SUM(C243:T243)</f>
        <v>0</v>
      </c>
      <c r="D52" s="12"/>
      <c r="F52" s="7"/>
    </row>
    <row r="53" spans="1:6" x14ac:dyDescent="0.25">
      <c r="A53" s="9">
        <v>48</v>
      </c>
      <c r="B53" s="10" t="s">
        <v>43</v>
      </c>
      <c r="C53" s="11">
        <f>U507-SUM(C244:T244)</f>
        <v>0</v>
      </c>
      <c r="D53" s="12"/>
      <c r="F53" s="14"/>
    </row>
    <row r="54" spans="1:6" x14ac:dyDescent="0.25">
      <c r="A54" s="9">
        <v>49</v>
      </c>
      <c r="B54" s="23" t="s">
        <v>44</v>
      </c>
      <c r="C54" s="11">
        <f>U509-SUM(C245:T245)</f>
        <v>-85524.010000000009</v>
      </c>
      <c r="D54" s="12"/>
      <c r="F54" s="7"/>
    </row>
    <row r="55" spans="1:6" x14ac:dyDescent="0.25">
      <c r="A55" s="9">
        <v>50</v>
      </c>
      <c r="B55" s="10" t="s">
        <v>146</v>
      </c>
      <c r="C55" s="11">
        <f>U511-SUM(C246:T246)</f>
        <v>0</v>
      </c>
      <c r="D55" s="12"/>
      <c r="F55" s="14"/>
    </row>
    <row r="56" spans="1:6" x14ac:dyDescent="0.25">
      <c r="A56" s="9">
        <v>51</v>
      </c>
      <c r="B56" s="10" t="s">
        <v>45</v>
      </c>
      <c r="C56" s="11">
        <f>U513-SUM(C247:T247)</f>
        <v>0</v>
      </c>
      <c r="D56" s="12"/>
      <c r="F56" s="7"/>
    </row>
    <row r="57" spans="1:6" x14ac:dyDescent="0.25">
      <c r="A57" s="9">
        <v>52</v>
      </c>
      <c r="B57" s="10" t="s">
        <v>46</v>
      </c>
      <c r="C57" s="11">
        <f>U515-SUM(C248:T248)</f>
        <v>0</v>
      </c>
      <c r="D57" s="12"/>
      <c r="F57" s="14"/>
    </row>
    <row r="58" spans="1:6" x14ac:dyDescent="0.25">
      <c r="A58" s="9">
        <v>53</v>
      </c>
      <c r="B58" s="13" t="s">
        <v>47</v>
      </c>
      <c r="C58" s="11">
        <f>U517-SUM(C249:T249)</f>
        <v>0</v>
      </c>
      <c r="D58" s="12"/>
      <c r="F58" s="7"/>
    </row>
    <row r="59" spans="1:6" x14ac:dyDescent="0.25">
      <c r="A59" s="9">
        <v>54</v>
      </c>
      <c r="B59" s="10" t="s">
        <v>48</v>
      </c>
      <c r="C59" s="11">
        <f>U519-SUM(C250:T250)</f>
        <v>-250361.09999999963</v>
      </c>
      <c r="D59" s="381"/>
      <c r="E59" s="296"/>
      <c r="F59" s="7"/>
    </row>
    <row r="60" spans="1:6" x14ac:dyDescent="0.25">
      <c r="A60" s="9">
        <v>55</v>
      </c>
      <c r="B60" s="17" t="s">
        <v>49</v>
      </c>
      <c r="C60" s="11">
        <f>U521-SUM(C251:T251)</f>
        <v>0</v>
      </c>
      <c r="D60" s="12"/>
      <c r="E60" s="28"/>
      <c r="F60" s="7"/>
    </row>
    <row r="61" spans="1:6" x14ac:dyDescent="0.25">
      <c r="A61" s="9">
        <v>56</v>
      </c>
      <c r="B61" s="17" t="s">
        <v>50</v>
      </c>
      <c r="C61" s="11">
        <f>U523-SUM(C252:T252)</f>
        <v>-39857.399999999994</v>
      </c>
      <c r="D61" s="12"/>
      <c r="F61" s="7"/>
    </row>
    <row r="62" spans="1:6" x14ac:dyDescent="0.25">
      <c r="A62" s="9">
        <v>57</v>
      </c>
      <c r="B62" s="17" t="s">
        <v>51</v>
      </c>
      <c r="C62" s="11">
        <f>U525-SUM(C253:T253)</f>
        <v>0</v>
      </c>
      <c r="D62" s="12"/>
      <c r="E62">
        <v>0</v>
      </c>
    </row>
    <row r="63" spans="1:6" x14ac:dyDescent="0.25">
      <c r="A63" s="9">
        <v>58</v>
      </c>
      <c r="B63" s="17" t="s">
        <v>52</v>
      </c>
      <c r="C63" s="11">
        <f>U527-SUM(C254:T254)</f>
        <v>0</v>
      </c>
      <c r="D63" s="12"/>
    </row>
    <row r="64" spans="1:6" x14ac:dyDescent="0.25">
      <c r="A64" s="9">
        <v>59</v>
      </c>
      <c r="B64" s="17" t="s">
        <v>53</v>
      </c>
      <c r="C64" s="11">
        <f>U529-SUM(C255:T255)</f>
        <v>0</v>
      </c>
      <c r="D64" s="12"/>
      <c r="F64" s="7"/>
    </row>
    <row r="65" spans="1:7" x14ac:dyDescent="0.25">
      <c r="A65" s="9">
        <v>60</v>
      </c>
      <c r="B65" s="17" t="s">
        <v>54</v>
      </c>
      <c r="C65" s="11">
        <f>U531-SUM(C256:T256)</f>
        <v>0</v>
      </c>
      <c r="D65" s="12"/>
      <c r="F65" s="14"/>
    </row>
    <row r="66" spans="1:7" x14ac:dyDescent="0.25">
      <c r="A66" s="9">
        <v>61</v>
      </c>
      <c r="B66" s="17" t="s">
        <v>55</v>
      </c>
      <c r="C66" s="11">
        <f>U533-SUM(C257:T257)</f>
        <v>0</v>
      </c>
      <c r="D66" s="12"/>
      <c r="F66" s="7"/>
    </row>
    <row r="67" spans="1:7" x14ac:dyDescent="0.25">
      <c r="A67" s="9">
        <v>62</v>
      </c>
      <c r="B67" s="17" t="s">
        <v>56</v>
      </c>
      <c r="C67" s="11">
        <f>U535-SUM(C258:T258)</f>
        <v>0</v>
      </c>
      <c r="D67" s="12"/>
      <c r="F67" s="14"/>
    </row>
    <row r="68" spans="1:7" x14ac:dyDescent="0.25">
      <c r="A68" s="9">
        <v>63</v>
      </c>
      <c r="B68" s="17" t="s">
        <v>57</v>
      </c>
      <c r="C68" s="11">
        <f>U537-SUM(C259:T259)</f>
        <v>0</v>
      </c>
      <c r="D68" s="12"/>
      <c r="F68" s="14"/>
    </row>
    <row r="69" spans="1:7" x14ac:dyDescent="0.25">
      <c r="A69" s="9">
        <v>64</v>
      </c>
      <c r="B69" s="17" t="s">
        <v>58</v>
      </c>
      <c r="C69" s="11">
        <f>U539-SUM(C260:T260)</f>
        <v>-106775.24000000005</v>
      </c>
      <c r="D69" s="12"/>
      <c r="E69" s="12"/>
      <c r="F69" s="14"/>
    </row>
    <row r="70" spans="1:7" x14ac:dyDescent="0.25">
      <c r="A70" s="9">
        <v>65</v>
      </c>
      <c r="B70" s="17" t="s">
        <v>452</v>
      </c>
      <c r="C70" s="11">
        <f>U541-SUM(C261:T261)</f>
        <v>0</v>
      </c>
      <c r="D70" s="12"/>
      <c r="F70" s="7"/>
    </row>
    <row r="71" spans="1:7" x14ac:dyDescent="0.25">
      <c r="A71" s="9">
        <v>66</v>
      </c>
      <c r="B71" s="10" t="s">
        <v>59</v>
      </c>
      <c r="C71" s="11">
        <f>U543-SUM(C262:T262)</f>
        <v>0</v>
      </c>
      <c r="D71" s="12"/>
      <c r="F71" s="14"/>
    </row>
    <row r="72" spans="1:7" x14ac:dyDescent="0.25">
      <c r="A72" s="9">
        <v>67</v>
      </c>
      <c r="B72" s="17" t="s">
        <v>435</v>
      </c>
      <c r="C72" s="11">
        <f>U545-SUM(C263:T263)</f>
        <v>0</v>
      </c>
      <c r="D72" s="12"/>
      <c r="F72" s="7"/>
    </row>
    <row r="73" spans="1:7" x14ac:dyDescent="0.25">
      <c r="A73" s="9">
        <v>68</v>
      </c>
      <c r="B73" s="23" t="s">
        <v>61</v>
      </c>
      <c r="C73" s="11">
        <f>U547-SUM(C264:T264)</f>
        <v>0</v>
      </c>
      <c r="D73" s="12"/>
      <c r="F73" s="14"/>
    </row>
    <row r="74" spans="1:7" x14ac:dyDescent="0.25">
      <c r="A74" s="9">
        <v>69</v>
      </c>
      <c r="B74" s="17" t="s">
        <v>62</v>
      </c>
      <c r="C74" s="11">
        <f>U549-SUM(C265:T265)</f>
        <v>0</v>
      </c>
      <c r="D74" s="12"/>
      <c r="F74" s="14"/>
    </row>
    <row r="75" spans="1:7" x14ac:dyDescent="0.25">
      <c r="A75" s="9">
        <v>70</v>
      </c>
      <c r="B75" s="17" t="s">
        <v>63</v>
      </c>
      <c r="C75" s="11">
        <f>U551-SUM(C266:T266)</f>
        <v>-15942.960000000006</v>
      </c>
      <c r="D75" s="12"/>
      <c r="F75" s="14"/>
    </row>
    <row r="76" spans="1:7" x14ac:dyDescent="0.25">
      <c r="A76" s="9">
        <v>71</v>
      </c>
      <c r="B76" s="17" t="s">
        <v>64</v>
      </c>
      <c r="C76" s="11">
        <f>U553-SUM(C267:T267)</f>
        <v>0</v>
      </c>
      <c r="D76" s="12"/>
      <c r="E76" t="s">
        <v>512</v>
      </c>
      <c r="F76" s="7"/>
      <c r="G76" s="365">
        <v>-14556.3</v>
      </c>
    </row>
    <row r="77" spans="1:7" x14ac:dyDescent="0.25">
      <c r="A77" s="9">
        <v>72</v>
      </c>
      <c r="B77" s="10" t="s">
        <v>65</v>
      </c>
      <c r="C77" s="11">
        <f>U555-SUM(C268:T268)</f>
        <v>0</v>
      </c>
      <c r="D77" s="12"/>
      <c r="F77" s="7"/>
    </row>
    <row r="78" spans="1:7" x14ac:dyDescent="0.25">
      <c r="A78" s="9">
        <v>73</v>
      </c>
      <c r="B78" s="10" t="s">
        <v>533</v>
      </c>
      <c r="C78" s="11">
        <f>U557-SUM(C269:T269)</f>
        <v>0</v>
      </c>
      <c r="D78" s="12"/>
      <c r="F78" s="7"/>
    </row>
    <row r="79" spans="1:7" x14ac:dyDescent="0.25">
      <c r="A79" s="9">
        <v>74</v>
      </c>
      <c r="B79" s="10" t="s">
        <v>66</v>
      </c>
      <c r="C79" s="11">
        <f>U559-SUM(C270:T270)</f>
        <v>0</v>
      </c>
      <c r="D79" s="12"/>
      <c r="E79" s="7"/>
      <c r="F79" s="7"/>
    </row>
    <row r="80" spans="1:7" x14ac:dyDescent="0.25">
      <c r="A80" s="9">
        <v>75</v>
      </c>
      <c r="B80" s="17" t="s">
        <v>67</v>
      </c>
      <c r="C80" s="11">
        <f>U561-SUM(C271:T271)</f>
        <v>0</v>
      </c>
      <c r="D80" s="12"/>
      <c r="F80" s="7"/>
    </row>
    <row r="81" spans="1:6" x14ac:dyDescent="0.25">
      <c r="A81" s="9">
        <v>76</v>
      </c>
      <c r="B81" s="13" t="s">
        <v>68</v>
      </c>
      <c r="C81" s="11">
        <f>U563-SUM(C272:T272)</f>
        <v>-239180.70000000019</v>
      </c>
      <c r="D81" s="12"/>
      <c r="F81" s="7"/>
    </row>
    <row r="82" spans="1:6" x14ac:dyDescent="0.25">
      <c r="A82" s="9">
        <v>77</v>
      </c>
      <c r="B82" s="13" t="s">
        <v>69</v>
      </c>
      <c r="C82" s="11">
        <f>U565-SUM(C273:T273)</f>
        <v>0</v>
      </c>
      <c r="D82" s="12"/>
      <c r="F82" s="7"/>
    </row>
    <row r="83" spans="1:6" x14ac:dyDescent="0.25">
      <c r="A83" s="9">
        <v>78</v>
      </c>
      <c r="B83" s="10" t="s">
        <v>72</v>
      </c>
      <c r="C83" s="11">
        <f>U567-SUM(C274:T274)</f>
        <v>-23914.440000000002</v>
      </c>
      <c r="D83" s="12"/>
      <c r="F83" s="14"/>
    </row>
    <row r="84" spans="1:6" x14ac:dyDescent="0.25">
      <c r="A84" s="9">
        <v>79</v>
      </c>
      <c r="B84" s="17" t="s">
        <v>74</v>
      </c>
      <c r="C84" s="11">
        <f>U569-SUM(C275:T275)</f>
        <v>0</v>
      </c>
      <c r="D84" s="12"/>
      <c r="E84" s="12"/>
      <c r="F84" s="7"/>
    </row>
    <row r="85" spans="1:6" x14ac:dyDescent="0.25">
      <c r="A85" s="9">
        <v>80</v>
      </c>
      <c r="B85" s="17" t="s">
        <v>75</v>
      </c>
      <c r="C85" s="11">
        <f>U571-SUM(C276:T276)</f>
        <v>0</v>
      </c>
      <c r="D85" s="12"/>
      <c r="E85" s="12"/>
      <c r="F85" s="7"/>
    </row>
    <row r="86" spans="1:6" x14ac:dyDescent="0.25">
      <c r="A86" s="9">
        <v>81</v>
      </c>
      <c r="B86" s="17" t="s">
        <v>76</v>
      </c>
      <c r="C86" s="11">
        <f>U573-SUM(C277:T277)</f>
        <v>0</v>
      </c>
      <c r="D86" s="12"/>
      <c r="E86" s="12"/>
      <c r="F86" s="7"/>
    </row>
    <row r="87" spans="1:6" x14ac:dyDescent="0.25">
      <c r="A87" s="9">
        <v>82</v>
      </c>
      <c r="B87" s="16" t="s">
        <v>77</v>
      </c>
      <c r="C87" s="11">
        <f>U575-SUM(C278:T278)</f>
        <v>0</v>
      </c>
      <c r="D87" s="12"/>
      <c r="F87" s="14"/>
    </row>
    <row r="88" spans="1:6" x14ac:dyDescent="0.25">
      <c r="A88" s="9">
        <v>83</v>
      </c>
      <c r="B88" s="13" t="s">
        <v>78</v>
      </c>
      <c r="C88" s="11">
        <f>U577-SUM(C279:T279)</f>
        <v>-13608</v>
      </c>
      <c r="D88" s="12"/>
      <c r="F88" s="7"/>
    </row>
    <row r="89" spans="1:6" x14ac:dyDescent="0.25">
      <c r="A89" s="9">
        <v>84</v>
      </c>
      <c r="B89" s="10" t="s">
        <v>80</v>
      </c>
      <c r="C89" s="11">
        <f>U579-SUM(C280:T280)</f>
        <v>0</v>
      </c>
      <c r="D89" s="12"/>
      <c r="F89" s="14"/>
    </row>
    <row r="90" spans="1:6" x14ac:dyDescent="0.25">
      <c r="A90" s="9">
        <v>85</v>
      </c>
      <c r="B90" s="10" t="s">
        <v>81</v>
      </c>
      <c r="C90" s="11">
        <f>U581-SUM(C281:T281)</f>
        <v>0</v>
      </c>
      <c r="D90" s="12"/>
      <c r="F90" s="7"/>
    </row>
    <row r="91" spans="1:6" x14ac:dyDescent="0.25">
      <c r="A91" s="9">
        <v>86</v>
      </c>
      <c r="B91" s="23" t="s">
        <v>83</v>
      </c>
      <c r="C91" s="11">
        <f>U583-SUM(C282:T282)</f>
        <v>0</v>
      </c>
      <c r="D91" s="12"/>
      <c r="F91" s="14"/>
    </row>
    <row r="92" spans="1:6" x14ac:dyDescent="0.25">
      <c r="A92" s="9">
        <v>87</v>
      </c>
      <c r="B92" s="17" t="s">
        <v>85</v>
      </c>
      <c r="C92" s="11">
        <f>U585-SUM(C283:T283)</f>
        <v>0</v>
      </c>
      <c r="D92" s="12"/>
      <c r="F92" s="7"/>
    </row>
    <row r="93" spans="1:6" x14ac:dyDescent="0.25">
      <c r="A93" s="9">
        <v>88</v>
      </c>
      <c r="B93" s="17" t="s">
        <v>86</v>
      </c>
      <c r="C93" s="11">
        <f>U587-SUM(C284:T284)</f>
        <v>0</v>
      </c>
      <c r="D93" s="12"/>
      <c r="F93" s="14"/>
    </row>
    <row r="94" spans="1:6" x14ac:dyDescent="0.25">
      <c r="A94" s="9">
        <v>89</v>
      </c>
      <c r="B94" s="17" t="s">
        <v>87</v>
      </c>
      <c r="C94" s="11">
        <f>U589-SUM(C285:T285)</f>
        <v>-11380.049999999988</v>
      </c>
      <c r="D94" s="12"/>
      <c r="F94" s="7"/>
    </row>
    <row r="95" spans="1:6" x14ac:dyDescent="0.25">
      <c r="A95" s="9">
        <v>90</v>
      </c>
      <c r="B95" s="17" t="s">
        <v>88</v>
      </c>
      <c r="C95" s="11">
        <f>U591-SUM(C286:T286)</f>
        <v>0</v>
      </c>
      <c r="D95" s="12"/>
      <c r="F95" s="14"/>
    </row>
    <row r="96" spans="1:6" x14ac:dyDescent="0.25">
      <c r="A96" s="9">
        <v>91</v>
      </c>
      <c r="B96" s="10" t="s">
        <v>89</v>
      </c>
      <c r="C96" s="11">
        <f>U593-SUM(C287:T287)</f>
        <v>0</v>
      </c>
      <c r="D96" s="12"/>
      <c r="F96" s="7"/>
    </row>
    <row r="97" spans="1:6" x14ac:dyDescent="0.25">
      <c r="A97" s="9">
        <v>92</v>
      </c>
      <c r="B97" s="10" t="s">
        <v>157</v>
      </c>
      <c r="C97" s="11">
        <f>U595-SUM(C288:T288)</f>
        <v>0</v>
      </c>
      <c r="D97" s="12"/>
      <c r="E97" s="12"/>
      <c r="F97" s="12"/>
    </row>
    <row r="98" spans="1:6" x14ac:dyDescent="0.25">
      <c r="A98" s="9">
        <v>93</v>
      </c>
      <c r="B98" s="16" t="s">
        <v>91</v>
      </c>
      <c r="C98" s="11">
        <f>U597-SUM(C289:T289)</f>
        <v>0</v>
      </c>
      <c r="D98" s="12"/>
      <c r="F98" s="7"/>
    </row>
    <row r="99" spans="1:6" x14ac:dyDescent="0.25">
      <c r="A99" s="9">
        <v>94</v>
      </c>
      <c r="B99" s="10" t="s">
        <v>92</v>
      </c>
      <c r="C99" s="11">
        <f>U599-SUM(C290:T290)</f>
        <v>0</v>
      </c>
      <c r="D99" s="12"/>
      <c r="F99" s="14"/>
    </row>
    <row r="100" spans="1:6" x14ac:dyDescent="0.25">
      <c r="A100" s="9">
        <v>95</v>
      </c>
      <c r="B100" s="10" t="s">
        <v>93</v>
      </c>
      <c r="C100" s="11">
        <f>U601-SUM(C291:T291)</f>
        <v>0</v>
      </c>
      <c r="D100" s="12"/>
      <c r="F100" s="7"/>
    </row>
    <row r="101" spans="1:6" x14ac:dyDescent="0.25">
      <c r="A101" s="9">
        <v>96</v>
      </c>
      <c r="B101" s="10" t="s">
        <v>96</v>
      </c>
      <c r="C101" s="11">
        <f>U603-SUM(C292:T292)</f>
        <v>0</v>
      </c>
      <c r="D101" s="12"/>
      <c r="E101" s="249"/>
      <c r="F101" s="14"/>
    </row>
    <row r="102" spans="1:6" x14ac:dyDescent="0.25">
      <c r="A102" s="9">
        <v>97</v>
      </c>
      <c r="B102" s="17" t="s">
        <v>97</v>
      </c>
      <c r="C102" s="11">
        <f>U605-SUM(C293:T293)</f>
        <v>-7971.4799999999959</v>
      </c>
      <c r="D102" s="12"/>
      <c r="F102" s="7"/>
    </row>
    <row r="103" spans="1:6" x14ac:dyDescent="0.25">
      <c r="A103" s="9">
        <v>98</v>
      </c>
      <c r="B103" s="23" t="s">
        <v>98</v>
      </c>
      <c r="C103" s="11">
        <f>U607-SUM(C294:T294)</f>
        <v>0</v>
      </c>
      <c r="D103" s="12"/>
      <c r="F103" s="14"/>
    </row>
    <row r="104" spans="1:6" x14ac:dyDescent="0.25">
      <c r="A104" s="9">
        <v>99</v>
      </c>
      <c r="B104" s="10" t="s">
        <v>99</v>
      </c>
      <c r="C104" s="11">
        <f>U609-SUM(C295:T295)</f>
        <v>-36997.199999999983</v>
      </c>
      <c r="D104" s="12"/>
      <c r="E104" s="372" t="s">
        <v>612</v>
      </c>
      <c r="F104" s="7"/>
    </row>
    <row r="105" spans="1:6" x14ac:dyDescent="0.25">
      <c r="A105" s="9">
        <v>100</v>
      </c>
      <c r="B105" s="17" t="s">
        <v>102</v>
      </c>
      <c r="C105" s="11">
        <f>U611-SUM(C296:T296)</f>
        <v>0</v>
      </c>
      <c r="D105" s="12"/>
      <c r="F105" s="14"/>
    </row>
    <row r="106" spans="1:6" x14ac:dyDescent="0.25">
      <c r="A106" s="9">
        <v>101</v>
      </c>
      <c r="B106" s="10" t="s">
        <v>103</v>
      </c>
      <c r="C106" s="11">
        <f>U613-SUM(C297:T297)</f>
        <v>-83257.540000000037</v>
      </c>
      <c r="D106" s="12"/>
      <c r="E106" t="s">
        <v>616</v>
      </c>
      <c r="F106" s="7"/>
    </row>
    <row r="107" spans="1:6" x14ac:dyDescent="0.25">
      <c r="A107" s="9">
        <v>102</v>
      </c>
      <c r="B107" s="10" t="s">
        <v>104</v>
      </c>
      <c r="C107" s="11">
        <f>U615-SUM(C298:T298)</f>
        <v>0</v>
      </c>
      <c r="D107" s="12"/>
      <c r="E107" s="15"/>
      <c r="F107" s="14"/>
    </row>
    <row r="108" spans="1:6" x14ac:dyDescent="0.25">
      <c r="A108" s="9">
        <v>103</v>
      </c>
      <c r="B108" s="10" t="s">
        <v>105</v>
      </c>
      <c r="C108" s="11">
        <f>U617-SUM(C299:T299)</f>
        <v>0</v>
      </c>
      <c r="D108" s="12"/>
      <c r="F108" s="7"/>
    </row>
    <row r="109" spans="1:6" x14ac:dyDescent="0.25">
      <c r="A109" s="9">
        <v>104</v>
      </c>
      <c r="B109" s="13" t="s">
        <v>106</v>
      </c>
      <c r="C109" s="11">
        <f>U619-SUM(C300:T300)</f>
        <v>0</v>
      </c>
      <c r="D109" s="12"/>
      <c r="F109" s="14"/>
    </row>
    <row r="110" spans="1:6" x14ac:dyDescent="0.25">
      <c r="A110" s="9">
        <v>105</v>
      </c>
      <c r="B110" s="17" t="s">
        <v>107</v>
      </c>
      <c r="C110" s="11">
        <f>U621-SUM(C301:T301)</f>
        <v>-36960.660000000003</v>
      </c>
      <c r="D110" s="12"/>
      <c r="F110" s="24"/>
    </row>
    <row r="111" spans="1:6" x14ac:dyDescent="0.25">
      <c r="A111" s="9">
        <v>106</v>
      </c>
      <c r="B111" s="10" t="s">
        <v>154</v>
      </c>
      <c r="C111" s="11">
        <f>U623-SUM(C302:T302)</f>
        <v>0</v>
      </c>
      <c r="D111" s="12"/>
      <c r="F111" s="24"/>
    </row>
    <row r="112" spans="1:6" x14ac:dyDescent="0.25">
      <c r="A112" s="9">
        <v>107</v>
      </c>
      <c r="B112" s="10" t="s">
        <v>108</v>
      </c>
      <c r="C112" s="11">
        <f>U625-SUM(C303:T303)</f>
        <v>0</v>
      </c>
      <c r="D112" s="12"/>
      <c r="E112" t="s">
        <v>496</v>
      </c>
      <c r="F112" s="24"/>
    </row>
    <row r="113" spans="1:7" x14ac:dyDescent="0.25">
      <c r="A113" s="9">
        <v>108</v>
      </c>
      <c r="B113" s="17" t="s">
        <v>155</v>
      </c>
      <c r="C113" s="11">
        <f>U627-SUM(C304:T304)</f>
        <v>0</v>
      </c>
      <c r="D113" s="12"/>
      <c r="F113" s="24"/>
    </row>
    <row r="114" spans="1:7" x14ac:dyDescent="0.25">
      <c r="A114" s="9">
        <v>109</v>
      </c>
      <c r="B114" s="17" t="s">
        <v>110</v>
      </c>
      <c r="C114" s="11">
        <f>U629-SUM(C305:T305)</f>
        <v>0</v>
      </c>
      <c r="D114" s="12"/>
      <c r="F114" s="24"/>
    </row>
    <row r="115" spans="1:7" x14ac:dyDescent="0.25">
      <c r="A115" s="9">
        <v>110</v>
      </c>
      <c r="B115" s="17" t="s">
        <v>111</v>
      </c>
      <c r="C115" s="11">
        <f>U631-SUM(C306:T306)</f>
        <v>0</v>
      </c>
      <c r="D115" s="12"/>
      <c r="F115" s="24"/>
    </row>
    <row r="116" spans="1:7" x14ac:dyDescent="0.25">
      <c r="A116" s="9">
        <v>111</v>
      </c>
      <c r="B116" s="23" t="s">
        <v>112</v>
      </c>
      <c r="C116" s="11">
        <f>U633-SUM(C307:T307)</f>
        <v>0</v>
      </c>
      <c r="D116" s="12"/>
      <c r="F116" s="24"/>
    </row>
    <row r="117" spans="1:7" x14ac:dyDescent="0.25">
      <c r="A117" s="9">
        <v>112</v>
      </c>
      <c r="B117" s="17" t="s">
        <v>113</v>
      </c>
      <c r="C117" s="11">
        <f>U635-SUM(C308:T308)</f>
        <v>0</v>
      </c>
      <c r="D117" s="12"/>
      <c r="F117" s="24"/>
    </row>
    <row r="118" spans="1:7" x14ac:dyDescent="0.25">
      <c r="A118" s="9">
        <v>113</v>
      </c>
      <c r="B118" s="16" t="s">
        <v>436</v>
      </c>
      <c r="C118" s="11">
        <f>U637-SUM(C309:T309)</f>
        <v>0</v>
      </c>
      <c r="D118" s="12"/>
      <c r="F118" s="24"/>
    </row>
    <row r="119" spans="1:7" x14ac:dyDescent="0.25">
      <c r="A119" s="9">
        <v>114</v>
      </c>
      <c r="B119" s="10" t="s">
        <v>114</v>
      </c>
      <c r="C119" s="11">
        <f>U639-SUM(C310:T310)</f>
        <v>-17851.10000000021</v>
      </c>
      <c r="D119" s="12"/>
      <c r="E119" s="371" t="s">
        <v>610</v>
      </c>
      <c r="F119" s="24"/>
    </row>
    <row r="120" spans="1:7" x14ac:dyDescent="0.25">
      <c r="A120" s="9">
        <v>115</v>
      </c>
      <c r="B120" s="23" t="s">
        <v>115</v>
      </c>
      <c r="C120" s="11">
        <f>U641-SUM(C311:T311)</f>
        <v>0</v>
      </c>
      <c r="D120" s="12"/>
      <c r="F120" s="24"/>
    </row>
    <row r="121" spans="1:7" x14ac:dyDescent="0.25">
      <c r="A121" s="9">
        <v>116</v>
      </c>
      <c r="B121" s="16" t="s">
        <v>116</v>
      </c>
      <c r="C121" s="11">
        <f>U643-SUM(C312:T312)</f>
        <v>0</v>
      </c>
      <c r="D121" s="12"/>
      <c r="F121" s="24"/>
    </row>
    <row r="122" spans="1:7" x14ac:dyDescent="0.25">
      <c r="A122" s="9">
        <v>117</v>
      </c>
      <c r="B122" s="10" t="s">
        <v>152</v>
      </c>
      <c r="C122" s="11">
        <f>U645-SUM(C313:T313)</f>
        <v>0</v>
      </c>
      <c r="D122" s="12"/>
      <c r="F122" s="28"/>
      <c r="G122" s="28"/>
    </row>
    <row r="123" spans="1:7" x14ac:dyDescent="0.25">
      <c r="A123" s="9">
        <v>118</v>
      </c>
      <c r="B123" s="17" t="s">
        <v>117</v>
      </c>
      <c r="C123" s="11">
        <f>U647-SUM(C314:T314)</f>
        <v>0</v>
      </c>
      <c r="D123" s="12"/>
      <c r="F123" s="24"/>
    </row>
    <row r="124" spans="1:7" x14ac:dyDescent="0.25">
      <c r="A124" s="9">
        <v>119</v>
      </c>
      <c r="B124" s="17" t="s">
        <v>118</v>
      </c>
      <c r="C124" s="11">
        <f>U649-SUM(C315:T315)</f>
        <v>0</v>
      </c>
      <c r="D124" s="12"/>
      <c r="F124" s="24"/>
    </row>
    <row r="125" spans="1:7" x14ac:dyDescent="0.25">
      <c r="A125" s="9">
        <v>120</v>
      </c>
      <c r="B125" s="17" t="s">
        <v>471</v>
      </c>
      <c r="C125" s="11">
        <f>U651-SUM(C316:T316)</f>
        <v>0</v>
      </c>
      <c r="D125" s="12"/>
      <c r="F125" s="24"/>
    </row>
    <row r="126" spans="1:7" x14ac:dyDescent="0.25">
      <c r="A126" s="9">
        <v>121</v>
      </c>
      <c r="B126" s="17" t="s">
        <v>120</v>
      </c>
      <c r="C126" s="11">
        <f>U653-SUM(C317:T317)</f>
        <v>0</v>
      </c>
      <c r="D126" s="12"/>
      <c r="G126" s="28"/>
    </row>
    <row r="127" spans="1:7" x14ac:dyDescent="0.25">
      <c r="A127" s="9">
        <v>122</v>
      </c>
      <c r="B127" s="13" t="s">
        <v>121</v>
      </c>
      <c r="C127" s="11">
        <f>U655-SUM(C318:T318)</f>
        <v>0</v>
      </c>
      <c r="D127" s="12"/>
      <c r="F127" s="24"/>
    </row>
    <row r="128" spans="1:7" x14ac:dyDescent="0.25">
      <c r="A128" s="9">
        <v>123</v>
      </c>
      <c r="B128" s="17" t="s">
        <v>122</v>
      </c>
      <c r="C128" s="11">
        <f>U657-SUM(C319:T319)</f>
        <v>0</v>
      </c>
      <c r="D128" s="12"/>
      <c r="F128" s="24"/>
    </row>
    <row r="129" spans="1:6" x14ac:dyDescent="0.25">
      <c r="A129" s="9">
        <v>124</v>
      </c>
      <c r="B129" s="17" t="s">
        <v>123</v>
      </c>
      <c r="C129" s="11">
        <f>U659-SUM(C320:T320)</f>
        <v>-23914.440000000002</v>
      </c>
      <c r="D129" s="12"/>
      <c r="F129" s="24"/>
    </row>
    <row r="130" spans="1:6" x14ac:dyDescent="0.25">
      <c r="A130" s="9">
        <v>125</v>
      </c>
      <c r="B130" s="17" t="s">
        <v>124</v>
      </c>
      <c r="C130" s="11">
        <f>U661-SUM(C321:T321)</f>
        <v>0</v>
      </c>
      <c r="D130" s="12"/>
      <c r="F130" s="24"/>
    </row>
    <row r="131" spans="1:6" x14ac:dyDescent="0.25">
      <c r="A131" s="9">
        <v>126</v>
      </c>
      <c r="B131" s="17" t="s">
        <v>125</v>
      </c>
      <c r="C131" s="11">
        <f>U663-SUM(C322:T322)</f>
        <v>0</v>
      </c>
      <c r="D131" s="12"/>
      <c r="F131" s="24"/>
    </row>
    <row r="132" spans="1:6" x14ac:dyDescent="0.25">
      <c r="A132" s="9">
        <v>127</v>
      </c>
      <c r="B132" s="17" t="s">
        <v>126</v>
      </c>
      <c r="C132" s="11">
        <f>U665-SUM(C323:T323)</f>
        <v>0</v>
      </c>
      <c r="D132" s="12"/>
      <c r="F132" s="24"/>
    </row>
    <row r="133" spans="1:6" x14ac:dyDescent="0.25">
      <c r="A133" s="9">
        <v>128</v>
      </c>
      <c r="B133" s="17" t="s">
        <v>437</v>
      </c>
      <c r="C133" s="11">
        <f>U667-SUM(C324:T324)</f>
        <v>0</v>
      </c>
      <c r="D133" s="12"/>
      <c r="F133" s="24"/>
    </row>
    <row r="134" spans="1:6" x14ac:dyDescent="0.25">
      <c r="A134" s="9">
        <v>129</v>
      </c>
      <c r="B134" s="17" t="s">
        <v>127</v>
      </c>
      <c r="C134" s="11">
        <f>U669-SUM(C325:T325)</f>
        <v>0</v>
      </c>
      <c r="D134" s="12"/>
      <c r="F134" s="24"/>
    </row>
    <row r="135" spans="1:6" x14ac:dyDescent="0.25">
      <c r="A135" s="9">
        <v>130</v>
      </c>
      <c r="B135" s="23" t="s">
        <v>128</v>
      </c>
      <c r="C135" s="11">
        <f>U671-SUM(C326:T326)</f>
        <v>0</v>
      </c>
      <c r="D135" s="12"/>
      <c r="E135" s="294"/>
      <c r="F135" s="24"/>
    </row>
    <row r="136" spans="1:6" x14ac:dyDescent="0.25">
      <c r="A136" s="9">
        <v>131</v>
      </c>
      <c r="B136" s="17" t="s">
        <v>129</v>
      </c>
      <c r="C136" s="11">
        <f>U673-SUM(C327:T327)</f>
        <v>0</v>
      </c>
      <c r="D136" s="12"/>
    </row>
    <row r="137" spans="1:6" x14ac:dyDescent="0.25">
      <c r="A137" s="9">
        <v>132</v>
      </c>
      <c r="B137" s="10" t="s">
        <v>130</v>
      </c>
      <c r="C137" s="11">
        <f>U675-SUM(C328:T328)</f>
        <v>0</v>
      </c>
      <c r="D137" s="12"/>
      <c r="F137" s="24"/>
    </row>
    <row r="138" spans="1:6" x14ac:dyDescent="0.25">
      <c r="A138" s="9">
        <v>133</v>
      </c>
      <c r="B138" s="10" t="s">
        <v>131</v>
      </c>
      <c r="C138" s="11">
        <f>U677-SUM(C329:T329)</f>
        <v>0</v>
      </c>
      <c r="D138" s="12"/>
      <c r="F138" s="24"/>
    </row>
    <row r="139" spans="1:6" x14ac:dyDescent="0.25">
      <c r="A139" s="9">
        <v>134</v>
      </c>
      <c r="B139" s="274" t="s">
        <v>132</v>
      </c>
      <c r="C139" s="11">
        <f>U679-SUM(C330:T330)</f>
        <v>-2528.8999999999942</v>
      </c>
      <c r="D139" s="12"/>
      <c r="F139" s="24"/>
    </row>
    <row r="140" spans="1:6" x14ac:dyDescent="0.25">
      <c r="A140" s="9">
        <v>135</v>
      </c>
      <c r="B140" s="10" t="s">
        <v>133</v>
      </c>
      <c r="C140" s="11">
        <f>U681-SUM(C331:T331)</f>
        <v>0</v>
      </c>
      <c r="D140" s="12"/>
      <c r="F140" s="24"/>
    </row>
    <row r="141" spans="1:6" x14ac:dyDescent="0.25">
      <c r="A141" s="9">
        <v>136</v>
      </c>
      <c r="B141" s="10" t="s">
        <v>134</v>
      </c>
      <c r="C141" s="11">
        <f>U683-SUM(C332:T332)</f>
        <v>0</v>
      </c>
      <c r="D141" s="12"/>
      <c r="F141" s="24"/>
    </row>
    <row r="142" spans="1:6" x14ac:dyDescent="0.25">
      <c r="A142" s="9">
        <v>137</v>
      </c>
      <c r="B142" s="10" t="s">
        <v>438</v>
      </c>
      <c r="C142" s="11">
        <f>U685-SUM(C333:T333)</f>
        <v>-76826.199999999721</v>
      </c>
      <c r="D142" s="12"/>
      <c r="F142" s="24"/>
    </row>
    <row r="143" spans="1:6" ht="15.75" x14ac:dyDescent="0.3">
      <c r="A143" s="9">
        <v>138</v>
      </c>
      <c r="B143" s="10" t="s">
        <v>135</v>
      </c>
      <c r="C143" s="11">
        <f>U687-SUM(C334:T334)</f>
        <v>-116915.03999999998</v>
      </c>
      <c r="D143" s="382"/>
      <c r="F143" s="24"/>
    </row>
    <row r="144" spans="1:6" x14ac:dyDescent="0.25">
      <c r="A144" s="9">
        <v>139</v>
      </c>
      <c r="B144" s="10" t="s">
        <v>446</v>
      </c>
      <c r="C144" s="11">
        <f>U689-SUM(C335:T335)</f>
        <v>-914.59999999997672</v>
      </c>
      <c r="D144" s="12"/>
      <c r="E144" t="s">
        <v>611</v>
      </c>
      <c r="F144" s="24"/>
    </row>
    <row r="145" spans="1:6" x14ac:dyDescent="0.25">
      <c r="A145" s="9">
        <v>140</v>
      </c>
      <c r="B145" s="10" t="s">
        <v>136</v>
      </c>
      <c r="C145" s="11">
        <f>U691-SUM(C336:T336)</f>
        <v>-8142.0900000000038</v>
      </c>
      <c r="D145" s="12"/>
      <c r="F145" s="24"/>
    </row>
    <row r="146" spans="1:6" x14ac:dyDescent="0.25">
      <c r="A146" s="9">
        <v>141</v>
      </c>
      <c r="B146" s="10" t="s">
        <v>156</v>
      </c>
      <c r="C146" s="11">
        <f>U693-SUM(C337:T337)</f>
        <v>0</v>
      </c>
      <c r="D146" s="12"/>
      <c r="F146" s="24"/>
    </row>
    <row r="147" spans="1:6" x14ac:dyDescent="0.25">
      <c r="A147" s="9">
        <v>142</v>
      </c>
      <c r="B147" s="10" t="s">
        <v>137</v>
      </c>
      <c r="C147" s="11">
        <f>U695-SUM(C338:T338)</f>
        <v>0</v>
      </c>
      <c r="D147" s="12"/>
      <c r="F147" s="24"/>
    </row>
    <row r="148" spans="1:6" x14ac:dyDescent="0.25">
      <c r="A148" s="9">
        <v>143</v>
      </c>
      <c r="B148" s="275" t="s">
        <v>139</v>
      </c>
      <c r="C148" s="11">
        <f>U697-SUM(C339:T339)</f>
        <v>0</v>
      </c>
      <c r="D148" s="12"/>
      <c r="F148" s="24"/>
    </row>
    <row r="149" spans="1:6" x14ac:dyDescent="0.25">
      <c r="A149" s="9">
        <v>144</v>
      </c>
      <c r="B149" s="10" t="s">
        <v>140</v>
      </c>
      <c r="C149" s="11">
        <f>U699-SUM(C340:T340)</f>
        <v>0</v>
      </c>
      <c r="D149" s="12"/>
      <c r="F149" s="24"/>
    </row>
    <row r="150" spans="1:6" x14ac:dyDescent="0.25">
      <c r="A150" s="9">
        <v>145</v>
      </c>
      <c r="B150" s="10" t="s">
        <v>141</v>
      </c>
      <c r="C150" s="11">
        <f>U701-SUM(C341:T341)</f>
        <v>0</v>
      </c>
      <c r="D150" s="12"/>
      <c r="F150" s="24"/>
    </row>
    <row r="151" spans="1:6" x14ac:dyDescent="0.25">
      <c r="A151" s="9">
        <v>146</v>
      </c>
      <c r="B151" s="275" t="s">
        <v>142</v>
      </c>
      <c r="C151" s="11">
        <f>U703-SUM(C342:T342)</f>
        <v>0</v>
      </c>
      <c r="D151" s="12"/>
      <c r="F151" s="24"/>
    </row>
    <row r="152" spans="1:6" x14ac:dyDescent="0.25">
      <c r="A152" s="9">
        <v>147</v>
      </c>
      <c r="B152" s="10" t="s">
        <v>147</v>
      </c>
      <c r="C152" s="11">
        <f>U705-SUM(C343:T343)</f>
        <v>0</v>
      </c>
      <c r="D152" s="12"/>
      <c r="F152" s="24"/>
    </row>
    <row r="153" spans="1:6" x14ac:dyDescent="0.25">
      <c r="A153" s="9">
        <v>148</v>
      </c>
      <c r="B153" s="10" t="s">
        <v>143</v>
      </c>
      <c r="C153" s="11">
        <f>U707-SUM(C344:T344)</f>
        <v>0</v>
      </c>
      <c r="D153" s="12"/>
      <c r="F153" s="24"/>
    </row>
    <row r="154" spans="1:6" x14ac:dyDescent="0.25">
      <c r="A154" s="9">
        <v>149</v>
      </c>
      <c r="B154" s="10" t="s">
        <v>144</v>
      </c>
      <c r="C154" s="11">
        <f>U709-SUM(C345:T345)</f>
        <v>-39857.399999999994</v>
      </c>
      <c r="D154" s="12"/>
      <c r="F154" s="24"/>
    </row>
    <row r="155" spans="1:6" x14ac:dyDescent="0.25">
      <c r="A155" s="9">
        <v>150</v>
      </c>
      <c r="B155" s="10" t="s">
        <v>145</v>
      </c>
      <c r="C155" s="11">
        <f>U711-SUM(C346:T346)</f>
        <v>0</v>
      </c>
      <c r="D155" s="12"/>
      <c r="F155" s="24"/>
    </row>
    <row r="156" spans="1:6" x14ac:dyDescent="0.25">
      <c r="A156" s="9">
        <v>151</v>
      </c>
      <c r="B156" s="10" t="s">
        <v>153</v>
      </c>
      <c r="C156" s="11">
        <f>U713-SUM(C347:T347)</f>
        <v>0</v>
      </c>
      <c r="D156" s="12"/>
      <c r="F156" s="24"/>
    </row>
    <row r="157" spans="1:6" x14ac:dyDescent="0.25">
      <c r="A157" s="9">
        <v>152</v>
      </c>
      <c r="B157" s="10" t="s">
        <v>485</v>
      </c>
      <c r="C157" s="11">
        <f>U715-SUM(C348:T348)</f>
        <v>0</v>
      </c>
      <c r="D157" s="12"/>
      <c r="F157" s="24"/>
    </row>
    <row r="158" spans="1:6" x14ac:dyDescent="0.25">
      <c r="A158" s="9">
        <v>153</v>
      </c>
      <c r="B158" s="10" t="s">
        <v>486</v>
      </c>
      <c r="C158" s="11">
        <f>U717-SUM(C349:T349)</f>
        <v>-35243.989999999991</v>
      </c>
      <c r="D158" s="12"/>
      <c r="E158" t="s">
        <v>603</v>
      </c>
      <c r="F158" s="24"/>
    </row>
    <row r="159" spans="1:6" x14ac:dyDescent="0.25">
      <c r="A159" s="9">
        <v>154</v>
      </c>
      <c r="B159" s="10" t="s">
        <v>515</v>
      </c>
      <c r="C159" s="11">
        <f>U719-SUM(C350:T350)</f>
        <v>-279708</v>
      </c>
      <c r="D159" s="12"/>
      <c r="F159" s="24"/>
    </row>
    <row r="160" spans="1:6" x14ac:dyDescent="0.25">
      <c r="A160" s="9">
        <v>155</v>
      </c>
      <c r="B160" s="10" t="s">
        <v>551</v>
      </c>
      <c r="C160" s="11">
        <f>U721-SUM(C351:T351)</f>
        <v>0</v>
      </c>
      <c r="D160" s="12"/>
      <c r="F160" s="24"/>
    </row>
    <row r="161" spans="1:6" x14ac:dyDescent="0.25">
      <c r="A161" s="9">
        <v>156</v>
      </c>
      <c r="B161" s="10" t="s">
        <v>552</v>
      </c>
      <c r="C161" s="11">
        <f>U723-SUM(C352:T352)</f>
        <v>-82189.25</v>
      </c>
      <c r="D161" s="12"/>
      <c r="F161" s="24"/>
    </row>
    <row r="162" spans="1:6" x14ac:dyDescent="0.25">
      <c r="A162" s="9">
        <v>157</v>
      </c>
      <c r="B162" s="10" t="s">
        <v>553</v>
      </c>
      <c r="C162" s="11">
        <f>U725-SUM(C353:T353)</f>
        <v>0</v>
      </c>
      <c r="D162" s="12"/>
      <c r="F162" s="24"/>
    </row>
    <row r="163" spans="1:6" x14ac:dyDescent="0.25">
      <c r="A163" s="9">
        <v>158</v>
      </c>
      <c r="B163" s="10" t="s">
        <v>557</v>
      </c>
      <c r="C163" s="11">
        <f>U727-SUM(C354:T354)</f>
        <v>0</v>
      </c>
      <c r="D163" s="12"/>
      <c r="F163" s="24"/>
    </row>
    <row r="164" spans="1:6" x14ac:dyDescent="0.25">
      <c r="A164" s="9">
        <v>159</v>
      </c>
      <c r="B164" s="10" t="s">
        <v>559</v>
      </c>
      <c r="C164" s="11">
        <f>U729-SUM(C355:T355)</f>
        <v>-214000</v>
      </c>
      <c r="D164" s="12"/>
      <c r="F164" s="24"/>
    </row>
    <row r="165" spans="1:6" x14ac:dyDescent="0.25">
      <c r="A165" s="9">
        <v>160</v>
      </c>
      <c r="B165" s="10" t="s">
        <v>575</v>
      </c>
      <c r="C165" s="11">
        <f>U731-SUM(C356:T356)</f>
        <v>0</v>
      </c>
      <c r="D165" s="12"/>
      <c r="F165" s="24"/>
    </row>
    <row r="166" spans="1:6" x14ac:dyDescent="0.25">
      <c r="A166" s="9">
        <v>161</v>
      </c>
      <c r="B166" s="10" t="s">
        <v>577</v>
      </c>
      <c r="C166" s="11">
        <f>U733-SUM(C357:T357)</f>
        <v>0</v>
      </c>
      <c r="D166" s="12"/>
      <c r="F166" s="24"/>
    </row>
    <row r="167" spans="1:6" x14ac:dyDescent="0.25">
      <c r="A167" s="9">
        <v>162</v>
      </c>
      <c r="B167" s="10" t="s">
        <v>589</v>
      </c>
      <c r="C167" s="11">
        <f>U735-SUM(C358:T358)</f>
        <v>-111000</v>
      </c>
      <c r="D167" s="12"/>
      <c r="F167" s="24"/>
    </row>
    <row r="168" spans="1:6" x14ac:dyDescent="0.25">
      <c r="A168" s="9">
        <v>163</v>
      </c>
      <c r="B168" s="10" t="s">
        <v>588</v>
      </c>
      <c r="C168" s="11">
        <f>U737-SUM(C359:T359)</f>
        <v>0</v>
      </c>
      <c r="D168" s="12"/>
      <c r="F168" s="24"/>
    </row>
    <row r="169" spans="1:6" x14ac:dyDescent="0.25">
      <c r="A169" s="9">
        <v>164</v>
      </c>
      <c r="B169" s="10" t="s">
        <v>590</v>
      </c>
      <c r="C169" s="11">
        <f>U739-SUM(C360:T360)</f>
        <v>0</v>
      </c>
      <c r="D169" s="12"/>
      <c r="F169" s="24"/>
    </row>
    <row r="170" spans="1:6" x14ac:dyDescent="0.25">
      <c r="A170" s="9">
        <v>165</v>
      </c>
      <c r="B170" s="10" t="s">
        <v>94</v>
      </c>
      <c r="C170" s="11">
        <f>U741-SUM(C361:T361)</f>
        <v>0</v>
      </c>
      <c r="D170" s="12"/>
      <c r="F170" s="24"/>
    </row>
    <row r="171" spans="1:6" x14ac:dyDescent="0.25">
      <c r="A171" s="9">
        <v>166</v>
      </c>
      <c r="B171" s="298"/>
      <c r="C171" s="11">
        <f>U743-SUM(C362:T362)</f>
        <v>0</v>
      </c>
      <c r="D171" s="12"/>
      <c r="F171" s="24"/>
    </row>
    <row r="172" spans="1:6" x14ac:dyDescent="0.25">
      <c r="A172" s="9">
        <v>167</v>
      </c>
      <c r="B172" s="10"/>
      <c r="C172" s="11">
        <f>U745-SUM(C363:T363)</f>
        <v>0</v>
      </c>
      <c r="D172" s="12"/>
      <c r="F172" s="24"/>
    </row>
    <row r="173" spans="1:6" x14ac:dyDescent="0.25">
      <c r="A173" s="9"/>
      <c r="B173" s="10"/>
      <c r="C173" s="11"/>
      <c r="D173" s="12"/>
      <c r="F173" s="24"/>
    </row>
    <row r="174" spans="1:6" x14ac:dyDescent="0.25">
      <c r="A174" s="9"/>
      <c r="B174" s="10"/>
      <c r="C174" s="11"/>
      <c r="D174" s="12"/>
      <c r="F174" s="24"/>
    </row>
    <row r="175" spans="1:6" x14ac:dyDescent="0.25">
      <c r="A175" s="303">
        <v>1</v>
      </c>
      <c r="B175" s="304" t="s">
        <v>158</v>
      </c>
      <c r="C175" s="305">
        <f>U751-SUM(C366:T366)</f>
        <v>-2925000</v>
      </c>
      <c r="D175" s="12"/>
      <c r="F175" s="24"/>
    </row>
    <row r="176" spans="1:6" x14ac:dyDescent="0.25">
      <c r="A176" s="303">
        <v>2</v>
      </c>
      <c r="B176" s="304" t="s">
        <v>159</v>
      </c>
      <c r="C176" s="305">
        <f>U753-SUM(C367:T367)</f>
        <v>0</v>
      </c>
      <c r="D176" s="12"/>
      <c r="F176" s="24"/>
    </row>
    <row r="177" spans="1:6" x14ac:dyDescent="0.25">
      <c r="A177" s="303">
        <v>3</v>
      </c>
      <c r="B177" s="306" t="s">
        <v>160</v>
      </c>
      <c r="C177" s="305">
        <f>U755-SUM(C368:T368)</f>
        <v>0</v>
      </c>
      <c r="D177" s="12"/>
      <c r="F177" s="24"/>
    </row>
    <row r="178" spans="1:6" x14ac:dyDescent="0.25">
      <c r="A178" s="303">
        <v>4</v>
      </c>
      <c r="B178" s="304" t="s">
        <v>161</v>
      </c>
      <c r="C178" s="305">
        <f>U757-SUM(C369:T369)</f>
        <v>-675000</v>
      </c>
      <c r="D178" s="12"/>
      <c r="F178" s="24"/>
    </row>
    <row r="179" spans="1:6" x14ac:dyDescent="0.25">
      <c r="A179" s="303">
        <v>5</v>
      </c>
      <c r="B179" s="304" t="s">
        <v>162</v>
      </c>
      <c r="C179" s="305">
        <f>U759-SUM(C370:T370)</f>
        <v>0</v>
      </c>
      <c r="D179" s="12"/>
      <c r="F179" s="24"/>
    </row>
    <row r="180" spans="1:6" x14ac:dyDescent="0.25">
      <c r="A180" s="303">
        <v>6</v>
      </c>
      <c r="B180" s="307" t="s">
        <v>163</v>
      </c>
      <c r="C180" s="305">
        <f>U761-SUM(C371:T371)</f>
        <v>-675000</v>
      </c>
      <c r="D180" s="12"/>
      <c r="F180" s="24"/>
    </row>
    <row r="181" spans="1:6" x14ac:dyDescent="0.25">
      <c r="A181" s="303">
        <v>7</v>
      </c>
      <c r="B181" s="304" t="s">
        <v>164</v>
      </c>
      <c r="C181" s="305">
        <f>U763-SUM(C372:T372)</f>
        <v>0</v>
      </c>
      <c r="D181" s="12"/>
      <c r="F181" s="24"/>
    </row>
    <row r="182" spans="1:6" x14ac:dyDescent="0.25">
      <c r="A182" s="303">
        <v>8</v>
      </c>
      <c r="B182" s="304" t="s">
        <v>165</v>
      </c>
      <c r="C182" s="305">
        <f>U765-SUM(C373:T373)</f>
        <v>-3270267</v>
      </c>
      <c r="D182" s="12"/>
      <c r="E182" s="15"/>
      <c r="F182" s="24"/>
    </row>
    <row r="183" spans="1:6" x14ac:dyDescent="0.25">
      <c r="A183" s="303">
        <v>9</v>
      </c>
      <c r="B183" s="304" t="s">
        <v>166</v>
      </c>
      <c r="C183" s="305">
        <f>U767-SUM(C374:T374)</f>
        <v>0</v>
      </c>
      <c r="D183" s="12"/>
      <c r="F183" s="24"/>
    </row>
    <row r="184" spans="1:6" x14ac:dyDescent="0.25">
      <c r="A184" s="303">
        <v>10</v>
      </c>
      <c r="B184" s="309" t="s">
        <v>576</v>
      </c>
      <c r="C184" s="305">
        <f>U769-SUM(C375:T375)</f>
        <v>-550000</v>
      </c>
      <c r="D184" s="12"/>
      <c r="F184" s="24"/>
    </row>
    <row r="185" spans="1:6" x14ac:dyDescent="0.25">
      <c r="A185" s="303">
        <v>11</v>
      </c>
      <c r="B185" s="304" t="s">
        <v>167</v>
      </c>
      <c r="C185" s="305">
        <f>U771-SUM(C376:T376)</f>
        <v>-878000</v>
      </c>
      <c r="D185" s="12"/>
      <c r="F185" s="24"/>
    </row>
    <row r="186" spans="1:6" x14ac:dyDescent="0.25">
      <c r="A186" s="303">
        <v>12</v>
      </c>
      <c r="B186" s="308" t="s">
        <v>168</v>
      </c>
      <c r="C186" s="305">
        <f>U773-SUM(C377:T377)</f>
        <v>0</v>
      </c>
      <c r="D186" s="12"/>
      <c r="F186" s="24"/>
    </row>
    <row r="187" spans="1:6" x14ac:dyDescent="0.25">
      <c r="A187" s="303">
        <v>13</v>
      </c>
      <c r="B187" s="304" t="s">
        <v>169</v>
      </c>
      <c r="C187" s="305">
        <f>U775-SUM(C378:T378)</f>
        <v>0</v>
      </c>
      <c r="D187" s="12"/>
      <c r="F187" s="24"/>
    </row>
    <row r="188" spans="1:6" x14ac:dyDescent="0.25">
      <c r="A188" s="303">
        <v>14</v>
      </c>
      <c r="B188" s="304" t="s">
        <v>170</v>
      </c>
      <c r="C188" s="305">
        <f>U777-SUM(C379:T379)</f>
        <v>0</v>
      </c>
      <c r="D188" s="12"/>
      <c r="F188" s="24"/>
    </row>
    <row r="189" spans="1:6" x14ac:dyDescent="0.25">
      <c r="A189" s="303">
        <v>15</v>
      </c>
      <c r="B189" s="309" t="s">
        <v>171</v>
      </c>
      <c r="C189" s="305">
        <f>U779-SUM(C380:T380)</f>
        <v>-83280</v>
      </c>
      <c r="D189" s="12"/>
      <c r="F189" s="24"/>
    </row>
    <row r="190" spans="1:6" x14ac:dyDescent="0.25">
      <c r="A190" s="310"/>
      <c r="B190" s="309"/>
      <c r="C190" s="311"/>
      <c r="D190" s="12"/>
      <c r="F190" s="24"/>
    </row>
    <row r="191" spans="1:6" ht="15.75" thickBot="1" x14ac:dyDescent="0.3">
      <c r="A191" s="312"/>
      <c r="B191" s="313"/>
      <c r="C191" s="311"/>
      <c r="D191" s="12"/>
      <c r="F191" s="24"/>
    </row>
    <row r="192" spans="1:6" ht="15.75" thickBot="1" x14ac:dyDescent="0.3">
      <c r="B192" s="26" t="s">
        <v>172</v>
      </c>
      <c r="C192" s="273">
        <f>SUM(C6:C191)</f>
        <v>-11382535.84</v>
      </c>
      <c r="D192" s="27">
        <f>SUM(D6:D191)</f>
        <v>0</v>
      </c>
      <c r="E192" t="s">
        <v>556</v>
      </c>
      <c r="F192" s="27">
        <f>SUM(E6:G59:F191)</f>
        <v>-14556.3</v>
      </c>
    </row>
    <row r="193" spans="1:21" x14ac:dyDescent="0.25">
      <c r="C193" s="27">
        <v>11382535.84</v>
      </c>
      <c r="D193" s="250">
        <f>C192+C193</f>
        <v>0</v>
      </c>
      <c r="E193" s="28">
        <f>D192-D193</f>
        <v>0</v>
      </c>
      <c r="F193" s="292">
        <f>F192+E193</f>
        <v>-14556.3</v>
      </c>
      <c r="I193" s="28"/>
      <c r="J193" s="15"/>
      <c r="N193" s="15"/>
    </row>
    <row r="194" spans="1:21" ht="15.75" thickBot="1" x14ac:dyDescent="0.3">
      <c r="C194" s="15"/>
      <c r="D194" s="15"/>
      <c r="E194" s="28"/>
    </row>
    <row r="195" spans="1:21" ht="13.5" customHeight="1" x14ac:dyDescent="0.25">
      <c r="A195" s="393" t="s">
        <v>173</v>
      </c>
      <c r="B195" s="394"/>
      <c r="C195" s="395" t="s">
        <v>455</v>
      </c>
      <c r="D195" s="29">
        <v>44391</v>
      </c>
      <c r="E195" s="29" t="s">
        <v>175</v>
      </c>
      <c r="F195" s="29">
        <v>44414</v>
      </c>
      <c r="G195" s="383" t="s">
        <v>174</v>
      </c>
      <c r="H195" s="29">
        <v>44448</v>
      </c>
      <c r="I195" s="29">
        <v>44481</v>
      </c>
      <c r="J195" s="383" t="s">
        <v>174</v>
      </c>
      <c r="K195" s="29">
        <v>44509</v>
      </c>
      <c r="L195" s="29">
        <v>44539</v>
      </c>
      <c r="M195" s="383" t="s">
        <v>174</v>
      </c>
      <c r="N195" s="29">
        <v>44574</v>
      </c>
      <c r="O195" s="29">
        <v>44602</v>
      </c>
      <c r="P195" s="29">
        <v>44628</v>
      </c>
      <c r="Q195" s="29">
        <v>44662</v>
      </c>
      <c r="R195" s="29"/>
      <c r="S195" s="29"/>
      <c r="T195" s="29"/>
    </row>
    <row r="196" spans="1:21" ht="15.75" thickBot="1" x14ac:dyDescent="0.3">
      <c r="A196" s="397" t="s">
        <v>176</v>
      </c>
      <c r="B196" s="398"/>
      <c r="C196" s="396"/>
      <c r="D196" s="30" t="s">
        <v>177</v>
      </c>
      <c r="E196" s="30" t="s">
        <v>177</v>
      </c>
      <c r="F196" s="30" t="s">
        <v>177</v>
      </c>
      <c r="G196" s="384"/>
      <c r="H196" s="30" t="s">
        <v>177</v>
      </c>
      <c r="I196" s="30" t="s">
        <v>177</v>
      </c>
      <c r="J196" s="384"/>
      <c r="K196" s="30" t="s">
        <v>177</v>
      </c>
      <c r="L196" s="30" t="s">
        <v>177</v>
      </c>
      <c r="M196" s="384"/>
      <c r="N196" s="30" t="s">
        <v>177</v>
      </c>
      <c r="O196" s="30" t="s">
        <v>177</v>
      </c>
      <c r="P196" s="30" t="s">
        <v>177</v>
      </c>
      <c r="Q196" s="30" t="s">
        <v>177</v>
      </c>
      <c r="R196" s="30" t="s">
        <v>177</v>
      </c>
      <c r="S196" s="30" t="s">
        <v>177</v>
      </c>
      <c r="T196" s="30" t="s">
        <v>177</v>
      </c>
    </row>
    <row r="197" spans="1:21" s="12" customFormat="1" x14ac:dyDescent="0.25">
      <c r="A197" s="252">
        <v>1</v>
      </c>
      <c r="B197" s="253" t="s">
        <v>2</v>
      </c>
      <c r="C197" s="254"/>
      <c r="D197" s="255">
        <v>25049.42</v>
      </c>
      <c r="E197" s="255"/>
      <c r="F197" s="255">
        <v>38099.269999999997</v>
      </c>
      <c r="G197" s="255"/>
      <c r="H197" s="255">
        <v>29611.119999999999</v>
      </c>
      <c r="I197" s="255">
        <v>27022.93</v>
      </c>
      <c r="J197" s="255"/>
      <c r="K197" s="255">
        <v>30461.75</v>
      </c>
      <c r="L197" s="255">
        <v>40844.76</v>
      </c>
      <c r="M197" s="255"/>
      <c r="N197" s="255">
        <v>42037.82</v>
      </c>
      <c r="O197" s="255">
        <v>40388.589999999997</v>
      </c>
      <c r="P197" s="255">
        <v>36669.050000000003</v>
      </c>
      <c r="Q197" s="255">
        <v>62375.5</v>
      </c>
      <c r="R197" s="255"/>
      <c r="S197" s="255"/>
      <c r="T197" s="255"/>
    </row>
    <row r="198" spans="1:21" x14ac:dyDescent="0.25">
      <c r="A198" s="34">
        <v>2</v>
      </c>
      <c r="B198" s="35" t="s">
        <v>3</v>
      </c>
      <c r="C198" s="36"/>
      <c r="D198" s="37">
        <v>10247.49</v>
      </c>
      <c r="E198" s="37"/>
      <c r="F198" s="37">
        <v>14908.41</v>
      </c>
      <c r="G198" s="37"/>
      <c r="H198" s="37">
        <v>19311.599999999999</v>
      </c>
      <c r="I198" s="37">
        <v>17623.650000000001</v>
      </c>
      <c r="J198" s="37"/>
      <c r="K198" s="37">
        <v>18277.05</v>
      </c>
      <c r="L198" s="37">
        <v>21126.6</v>
      </c>
      <c r="M198" s="37"/>
      <c r="N198" s="37">
        <v>21743.7</v>
      </c>
      <c r="O198" s="37">
        <v>20890.650000000001</v>
      </c>
      <c r="P198" s="37">
        <v>18966.75</v>
      </c>
      <c r="Q198" s="37">
        <v>18712.650000000001</v>
      </c>
      <c r="R198" s="37"/>
      <c r="S198" s="37"/>
      <c r="T198" s="37"/>
    </row>
    <row r="199" spans="1:21" s="12" customFormat="1" x14ac:dyDescent="0.25">
      <c r="A199" s="256">
        <v>3</v>
      </c>
      <c r="B199" s="257" t="s">
        <v>4</v>
      </c>
      <c r="C199" s="254"/>
      <c r="D199" s="255">
        <v>17079.150000000001</v>
      </c>
      <c r="E199" s="255"/>
      <c r="F199" s="255">
        <v>24847.35</v>
      </c>
      <c r="G199" s="255"/>
      <c r="H199" s="255">
        <v>19311.599999999999</v>
      </c>
      <c r="I199" s="255">
        <v>17623.650000000001</v>
      </c>
      <c r="J199" s="255"/>
      <c r="K199" s="255">
        <v>18277.05</v>
      </c>
      <c r="L199" s="255">
        <v>21126.6</v>
      </c>
      <c r="M199" s="255"/>
      <c r="N199" s="255">
        <v>21743.7</v>
      </c>
      <c r="O199" s="255">
        <v>20890.650000000001</v>
      </c>
      <c r="P199" s="255">
        <v>18966.75</v>
      </c>
      <c r="Q199" s="255">
        <v>18712.650000000001</v>
      </c>
      <c r="R199" s="255"/>
      <c r="S199" s="255"/>
      <c r="T199" s="255"/>
    </row>
    <row r="200" spans="1:21" x14ac:dyDescent="0.25">
      <c r="A200" s="34">
        <v>4</v>
      </c>
      <c r="B200" s="35" t="s">
        <v>5</v>
      </c>
      <c r="C200" s="36">
        <v>169067.25</v>
      </c>
      <c r="D200" s="37">
        <v>78564.09</v>
      </c>
      <c r="E200" s="37"/>
      <c r="F200" s="37">
        <v>114297.81</v>
      </c>
      <c r="G200" s="37"/>
      <c r="H200" s="37">
        <v>88833.36</v>
      </c>
      <c r="I200" s="37">
        <v>118665.91</v>
      </c>
      <c r="J200" s="37"/>
      <c r="K200" s="37">
        <v>123065.47</v>
      </c>
      <c r="L200" s="37">
        <v>142252.44</v>
      </c>
      <c r="M200" s="37"/>
      <c r="N200" s="37">
        <v>146407.57999999999</v>
      </c>
      <c r="O200" s="37">
        <v>140663.71</v>
      </c>
      <c r="P200" s="37">
        <v>127709.45</v>
      </c>
      <c r="Q200" s="37"/>
      <c r="R200" s="37"/>
      <c r="S200" s="37"/>
      <c r="T200" s="37"/>
    </row>
    <row r="201" spans="1:21" s="12" customFormat="1" x14ac:dyDescent="0.25">
      <c r="A201" s="256">
        <v>5</v>
      </c>
      <c r="B201" s="257" t="s">
        <v>6</v>
      </c>
      <c r="C201" s="254"/>
      <c r="D201" s="255">
        <v>215197.29</v>
      </c>
      <c r="E201" s="255"/>
      <c r="F201" s="255">
        <v>313076.61</v>
      </c>
      <c r="G201" s="255"/>
      <c r="H201" s="255">
        <v>243326.16</v>
      </c>
      <c r="I201" s="255">
        <v>222057.99</v>
      </c>
      <c r="J201" s="255"/>
      <c r="K201" s="255">
        <v>230290.83000000002</v>
      </c>
      <c r="L201" s="255">
        <v>266195.15999999997</v>
      </c>
      <c r="M201" s="255"/>
      <c r="N201" s="255">
        <v>273970.62</v>
      </c>
      <c r="O201" s="255">
        <v>263222.19</v>
      </c>
      <c r="P201" s="255">
        <v>238981.05</v>
      </c>
      <c r="Q201" s="255">
        <v>235779.39</v>
      </c>
      <c r="R201" s="255"/>
      <c r="S201" s="255"/>
      <c r="T201" s="255"/>
    </row>
    <row r="202" spans="1:21" x14ac:dyDescent="0.25">
      <c r="A202" s="34">
        <v>6</v>
      </c>
      <c r="B202" s="35" t="s">
        <v>138</v>
      </c>
      <c r="C202" s="36"/>
      <c r="D202" s="37">
        <v>3415.83</v>
      </c>
      <c r="E202" s="37"/>
      <c r="F202" s="37">
        <v>4969.47</v>
      </c>
      <c r="G202" s="37"/>
      <c r="H202" s="37">
        <v>3862.3199999999997</v>
      </c>
      <c r="I202" s="37">
        <v>3524.73</v>
      </c>
      <c r="J202" s="37"/>
      <c r="K202" s="37">
        <v>3655.41</v>
      </c>
      <c r="L202" s="37">
        <v>4225.32</v>
      </c>
      <c r="M202" s="37"/>
      <c r="N202" s="37">
        <v>4348.74</v>
      </c>
      <c r="O202" s="37">
        <v>4178.13</v>
      </c>
      <c r="P202" s="37">
        <v>3793.35</v>
      </c>
      <c r="Q202" s="37">
        <v>3742.5299999999997</v>
      </c>
      <c r="R202" s="37"/>
      <c r="S202" s="37"/>
      <c r="T202" s="37"/>
    </row>
    <row r="203" spans="1:21" s="12" customFormat="1" x14ac:dyDescent="0.25">
      <c r="A203" s="256">
        <v>7</v>
      </c>
      <c r="B203" s="258" t="s">
        <v>7</v>
      </c>
      <c r="C203" s="254"/>
      <c r="D203" s="255">
        <v>17079.150000000001</v>
      </c>
      <c r="E203" s="255"/>
      <c r="F203" s="255">
        <v>24847.35</v>
      </c>
      <c r="G203" s="255"/>
      <c r="H203" s="255">
        <v>19311.599999999999</v>
      </c>
      <c r="I203" s="255">
        <v>17623.650000000001</v>
      </c>
      <c r="J203" s="255"/>
      <c r="K203" s="255">
        <v>18277.05</v>
      </c>
      <c r="L203" s="255">
        <v>21126.6</v>
      </c>
      <c r="M203" s="255"/>
      <c r="N203" s="255">
        <v>21743.7</v>
      </c>
      <c r="O203" s="255">
        <v>20890.650000000001</v>
      </c>
      <c r="P203" s="255">
        <v>18966.75</v>
      </c>
      <c r="Q203" s="255"/>
      <c r="R203" s="255"/>
      <c r="S203" s="255"/>
      <c r="T203" s="255"/>
    </row>
    <row r="204" spans="1:21" x14ac:dyDescent="0.25">
      <c r="A204" s="34">
        <v>8</v>
      </c>
      <c r="B204" s="35" t="s">
        <v>8</v>
      </c>
      <c r="C204" s="36"/>
      <c r="D204" s="37">
        <v>87672.97</v>
      </c>
      <c r="E204" s="37"/>
      <c r="F204" s="37">
        <v>127549.73</v>
      </c>
      <c r="G204" s="37"/>
      <c r="H204" s="37">
        <v>99132.88</v>
      </c>
      <c r="I204" s="37">
        <v>90468.07</v>
      </c>
      <c r="J204" s="37"/>
      <c r="K204" s="37">
        <v>93822.19</v>
      </c>
      <c r="L204" s="37">
        <v>108449.88</v>
      </c>
      <c r="M204" s="37"/>
      <c r="N204" s="37">
        <v>113067.23999999999</v>
      </c>
      <c r="O204" s="37">
        <v>108631.38</v>
      </c>
      <c r="P204" s="37">
        <v>98627.1</v>
      </c>
      <c r="Q204" s="37"/>
      <c r="R204" s="37"/>
      <c r="S204" s="37"/>
      <c r="T204" s="37"/>
    </row>
    <row r="205" spans="1:21" s="12" customFormat="1" x14ac:dyDescent="0.25">
      <c r="A205" s="256">
        <v>9</v>
      </c>
      <c r="B205" s="258" t="s">
        <v>10</v>
      </c>
      <c r="C205" s="254"/>
      <c r="D205" s="255">
        <v>3415.83</v>
      </c>
      <c r="E205" s="255"/>
      <c r="F205" s="255">
        <v>4969.47</v>
      </c>
      <c r="G205" s="255"/>
      <c r="H205" s="255">
        <v>3862.32</v>
      </c>
      <c r="I205" s="255">
        <v>3524.73</v>
      </c>
      <c r="J205" s="255"/>
      <c r="K205" s="255">
        <v>3655.41</v>
      </c>
      <c r="L205" s="255">
        <v>4225.32</v>
      </c>
      <c r="M205" s="255"/>
      <c r="N205" s="255">
        <v>4348.74</v>
      </c>
      <c r="O205" s="255">
        <v>4178.13</v>
      </c>
      <c r="P205" s="255">
        <v>3793.35</v>
      </c>
      <c r="Q205" s="255">
        <v>3742.5299999999997</v>
      </c>
      <c r="R205" s="255"/>
      <c r="S205" s="255"/>
      <c r="T205" s="255"/>
    </row>
    <row r="206" spans="1:21" x14ac:dyDescent="0.25">
      <c r="A206" s="34">
        <v>10</v>
      </c>
      <c r="B206" s="35" t="s">
        <v>443</v>
      </c>
      <c r="C206" s="36">
        <v>17514.75</v>
      </c>
      <c r="D206" s="37">
        <v>17079.150000000001</v>
      </c>
      <c r="E206" s="37"/>
      <c r="F206" s="37">
        <v>24847.35</v>
      </c>
      <c r="G206" s="37"/>
      <c r="H206" s="37">
        <v>11586.96</v>
      </c>
      <c r="I206" s="37">
        <v>10574.19</v>
      </c>
      <c r="J206" s="37"/>
      <c r="K206" s="37">
        <v>10966.23</v>
      </c>
      <c r="L206" s="37">
        <v>12675.96</v>
      </c>
      <c r="M206" s="37"/>
      <c r="N206" s="37">
        <v>13046.22</v>
      </c>
      <c r="O206" s="37">
        <v>12534.39</v>
      </c>
      <c r="P206" s="37">
        <v>11380.05</v>
      </c>
      <c r="Q206" s="37"/>
      <c r="R206" s="37"/>
      <c r="S206" s="37"/>
      <c r="T206" s="37"/>
    </row>
    <row r="207" spans="1:21" s="12" customFormat="1" x14ac:dyDescent="0.25">
      <c r="A207" s="256">
        <v>11</v>
      </c>
      <c r="B207" s="258" t="s">
        <v>11</v>
      </c>
      <c r="C207" s="254"/>
      <c r="D207" s="255">
        <v>10247.49</v>
      </c>
      <c r="E207" s="255"/>
      <c r="F207" s="255">
        <v>14908.41</v>
      </c>
      <c r="G207" s="255"/>
      <c r="H207" s="255">
        <v>19311.599999999999</v>
      </c>
      <c r="I207" s="255">
        <v>17623.650000000001</v>
      </c>
      <c r="J207" s="255"/>
      <c r="K207" s="255">
        <v>18277.05</v>
      </c>
      <c r="L207" s="255">
        <v>21126.6</v>
      </c>
      <c r="M207" s="255"/>
      <c r="N207" s="255">
        <v>21743.7</v>
      </c>
      <c r="O207" s="255">
        <v>20890.650000000001</v>
      </c>
      <c r="P207" s="255">
        <v>18966.75</v>
      </c>
      <c r="Q207" s="255">
        <v>18712.650000000001</v>
      </c>
      <c r="R207" s="255"/>
      <c r="S207" s="255"/>
      <c r="T207" s="255"/>
      <c r="U207" s="235"/>
    </row>
    <row r="208" spans="1:21" x14ac:dyDescent="0.25">
      <c r="A208" s="34">
        <v>12</v>
      </c>
      <c r="B208" s="35" t="s">
        <v>13</v>
      </c>
      <c r="C208" s="36">
        <v>10508.85</v>
      </c>
      <c r="D208" s="37">
        <v>10247.49</v>
      </c>
      <c r="E208" s="37"/>
      <c r="F208" s="37">
        <v>14908.41</v>
      </c>
      <c r="G208" s="37"/>
      <c r="H208" s="37">
        <v>11586.96</v>
      </c>
      <c r="I208" s="37">
        <v>10574.19</v>
      </c>
      <c r="J208" s="37"/>
      <c r="K208" s="37">
        <v>10966.23</v>
      </c>
      <c r="L208" s="37">
        <v>12675.96</v>
      </c>
      <c r="M208" s="37"/>
      <c r="N208" s="37">
        <v>13046.22</v>
      </c>
      <c r="O208" s="37">
        <v>12534.39</v>
      </c>
      <c r="P208" s="37">
        <v>11380.05</v>
      </c>
      <c r="Q208" s="37"/>
      <c r="R208" s="37"/>
      <c r="S208" s="37"/>
      <c r="T208" s="37"/>
    </row>
    <row r="209" spans="1:20" s="12" customFormat="1" ht="13.5" customHeight="1" x14ac:dyDescent="0.25">
      <c r="A209" s="252">
        <v>13</v>
      </c>
      <c r="B209" s="253" t="s">
        <v>9</v>
      </c>
      <c r="C209" s="254">
        <v>24623.68</v>
      </c>
      <c r="D209" s="255">
        <v>23490.84</v>
      </c>
      <c r="E209" s="255"/>
      <c r="F209" s="255">
        <v>23490.84</v>
      </c>
      <c r="G209" s="255"/>
      <c r="H209" s="255">
        <v>17591.439999999999</v>
      </c>
      <c r="I209" s="255">
        <v>18014.400000000001</v>
      </c>
      <c r="J209" s="255">
        <f>-6462.88-5255.28-5074.2</f>
        <v>-16792.36</v>
      </c>
      <c r="K209" s="255">
        <v>25074</v>
      </c>
      <c r="L209" s="255">
        <v>25074</v>
      </c>
      <c r="M209" s="255">
        <v>26712</v>
      </c>
      <c r="N209" s="255"/>
      <c r="O209" s="255">
        <v>27720</v>
      </c>
      <c r="P209" s="255">
        <v>27216</v>
      </c>
      <c r="Q209" s="255"/>
      <c r="R209" s="255"/>
      <c r="S209" s="255"/>
      <c r="T209" s="255"/>
    </row>
    <row r="210" spans="1:20" x14ac:dyDescent="0.25">
      <c r="A210" s="34">
        <v>14</v>
      </c>
      <c r="B210" s="35" t="s">
        <v>14</v>
      </c>
      <c r="C210" s="36">
        <v>17514.75</v>
      </c>
      <c r="D210" s="37">
        <v>17079.150000000001</v>
      </c>
      <c r="E210" s="37"/>
      <c r="F210" s="37">
        <v>24847.35</v>
      </c>
      <c r="G210" s="37"/>
      <c r="H210" s="37">
        <v>19311.599999999999</v>
      </c>
      <c r="I210" s="37">
        <v>17623.650000000001</v>
      </c>
      <c r="J210" s="37"/>
      <c r="K210" s="37">
        <v>18277.05</v>
      </c>
      <c r="L210" s="37">
        <v>21126.6</v>
      </c>
      <c r="M210" s="37"/>
      <c r="N210" s="37">
        <v>21743.7</v>
      </c>
      <c r="O210" s="37">
        <v>20890.650000000001</v>
      </c>
      <c r="P210" s="37">
        <v>18966.75</v>
      </c>
      <c r="Q210" s="37"/>
      <c r="R210" s="37"/>
      <c r="S210" s="37"/>
      <c r="T210" s="37"/>
    </row>
    <row r="211" spans="1:20" s="12" customFormat="1" x14ac:dyDescent="0.25">
      <c r="A211" s="259">
        <v>15</v>
      </c>
      <c r="B211" s="260" t="s">
        <v>454</v>
      </c>
      <c r="C211" s="254"/>
      <c r="D211" s="255"/>
      <c r="E211" s="255"/>
      <c r="F211" s="255"/>
      <c r="G211" s="255"/>
      <c r="H211" s="255"/>
      <c r="I211" s="255"/>
      <c r="J211" s="255"/>
      <c r="K211" s="255"/>
      <c r="L211" s="255"/>
      <c r="M211" s="255"/>
      <c r="N211" s="255"/>
      <c r="O211" s="255"/>
      <c r="P211" s="255"/>
      <c r="Q211" s="255"/>
      <c r="R211" s="255"/>
      <c r="S211" s="255"/>
      <c r="T211" s="255"/>
    </row>
    <row r="212" spans="1:20" x14ac:dyDescent="0.25">
      <c r="A212" s="34">
        <v>16</v>
      </c>
      <c r="B212" s="35" t="s">
        <v>16</v>
      </c>
      <c r="C212" s="36"/>
      <c r="D212" s="37">
        <v>6831.66</v>
      </c>
      <c r="E212" s="37"/>
      <c r="F212" s="37">
        <v>9938.94</v>
      </c>
      <c r="G212" s="37"/>
      <c r="H212" s="37">
        <v>7724.6399999999994</v>
      </c>
      <c r="I212" s="37">
        <v>7049.46</v>
      </c>
      <c r="J212" s="37"/>
      <c r="K212" s="37">
        <v>7310.82</v>
      </c>
      <c r="L212" s="37">
        <v>8450.64</v>
      </c>
      <c r="M212" s="37"/>
      <c r="N212" s="37">
        <v>8697.48</v>
      </c>
      <c r="O212" s="37">
        <v>8356.26</v>
      </c>
      <c r="P212" s="37">
        <v>7586.7</v>
      </c>
      <c r="Q212" s="37"/>
      <c r="R212" s="37"/>
      <c r="S212" s="37"/>
      <c r="T212" s="37"/>
    </row>
    <row r="213" spans="1:20" s="12" customFormat="1" x14ac:dyDescent="0.25">
      <c r="A213" s="256">
        <v>17</v>
      </c>
      <c r="B213" s="258" t="s">
        <v>17</v>
      </c>
      <c r="C213" s="254"/>
      <c r="D213" s="255">
        <v>6831.66</v>
      </c>
      <c r="E213" s="255"/>
      <c r="F213" s="255">
        <v>9938.94</v>
      </c>
      <c r="G213" s="255"/>
      <c r="H213" s="255">
        <v>7724.6399999999994</v>
      </c>
      <c r="I213" s="255">
        <v>7049.46</v>
      </c>
      <c r="J213" s="255"/>
      <c r="K213" s="255">
        <v>7310.82</v>
      </c>
      <c r="L213" s="255">
        <v>8450.64</v>
      </c>
      <c r="M213" s="255"/>
      <c r="N213" s="255">
        <v>8697.48</v>
      </c>
      <c r="O213" s="255">
        <v>8356.26</v>
      </c>
      <c r="P213" s="255">
        <v>11380.05</v>
      </c>
      <c r="Q213" s="255"/>
      <c r="R213" s="255"/>
      <c r="S213" s="255"/>
      <c r="T213" s="255"/>
    </row>
    <row r="214" spans="1:20" x14ac:dyDescent="0.25">
      <c r="A214" s="34">
        <v>18</v>
      </c>
      <c r="B214" s="35" t="s">
        <v>18</v>
      </c>
      <c r="C214" s="36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</row>
    <row r="215" spans="1:20" s="12" customFormat="1" x14ac:dyDescent="0.25">
      <c r="A215" s="252">
        <v>19</v>
      </c>
      <c r="B215" s="253" t="s">
        <v>19</v>
      </c>
      <c r="C215" s="254">
        <v>32405.01</v>
      </c>
      <c r="D215" s="255">
        <v>7970.27</v>
      </c>
      <c r="E215" s="255"/>
      <c r="F215" s="255">
        <v>11595.43</v>
      </c>
      <c r="G215" s="255"/>
      <c r="H215" s="255">
        <v>7724.6399999999994</v>
      </c>
      <c r="I215" s="255">
        <v>7049.46</v>
      </c>
      <c r="J215" s="255"/>
      <c r="K215" s="255">
        <v>7310.82</v>
      </c>
      <c r="L215" s="255">
        <v>8450.64</v>
      </c>
      <c r="M215" s="255"/>
      <c r="N215" s="255">
        <v>8697.48</v>
      </c>
      <c r="O215" s="255">
        <v>8356.26</v>
      </c>
      <c r="P215" s="255">
        <v>8851.15</v>
      </c>
      <c r="Q215" s="255"/>
      <c r="R215" s="255"/>
      <c r="S215" s="255"/>
      <c r="T215" s="255"/>
    </row>
    <row r="216" spans="1:20" x14ac:dyDescent="0.25">
      <c r="A216" s="34">
        <v>20</v>
      </c>
      <c r="B216" s="35" t="s">
        <v>20</v>
      </c>
      <c r="C216" s="36"/>
      <c r="D216" s="37">
        <v>27326.639999999999</v>
      </c>
      <c r="E216" s="37"/>
      <c r="F216" s="37">
        <v>39755.760000000002</v>
      </c>
      <c r="G216" s="37"/>
      <c r="H216" s="37">
        <v>30898.559999999998</v>
      </c>
      <c r="I216" s="37">
        <v>28197.84</v>
      </c>
      <c r="J216" s="37"/>
      <c r="K216" s="37">
        <v>29243.279999999999</v>
      </c>
      <c r="L216" s="37">
        <v>33802.559999999998</v>
      </c>
      <c r="M216" s="37"/>
      <c r="N216" s="37">
        <v>34789.919999999998</v>
      </c>
      <c r="O216" s="37">
        <v>33425.040000000001</v>
      </c>
      <c r="P216" s="37">
        <v>30346.799999999999</v>
      </c>
      <c r="Q216" s="37">
        <v>18712.650000000001</v>
      </c>
      <c r="R216" s="37"/>
      <c r="S216" s="37"/>
      <c r="T216" s="37"/>
    </row>
    <row r="217" spans="1:20" s="12" customFormat="1" x14ac:dyDescent="0.25">
      <c r="A217" s="252">
        <v>21</v>
      </c>
      <c r="B217" s="253" t="s">
        <v>21</v>
      </c>
      <c r="C217" s="254"/>
      <c r="D217" s="255"/>
      <c r="E217" s="255"/>
      <c r="F217" s="255"/>
      <c r="G217" s="255"/>
      <c r="H217" s="255">
        <v>3862.3199999999997</v>
      </c>
      <c r="I217" s="255">
        <v>3524.73</v>
      </c>
      <c r="J217" s="255"/>
      <c r="K217" s="255">
        <v>3655.41</v>
      </c>
      <c r="L217" s="255">
        <v>8450.64</v>
      </c>
      <c r="M217" s="255"/>
      <c r="N217" s="255">
        <v>8697.48</v>
      </c>
      <c r="O217" s="255">
        <v>8356.26</v>
      </c>
      <c r="P217" s="255">
        <v>7586.7</v>
      </c>
      <c r="Q217" s="255"/>
      <c r="R217" s="255"/>
      <c r="S217" s="255"/>
      <c r="T217" s="255"/>
    </row>
    <row r="218" spans="1:20" x14ac:dyDescent="0.25">
      <c r="A218" s="34">
        <v>22</v>
      </c>
      <c r="B218" s="35" t="s">
        <v>22</v>
      </c>
      <c r="C218" s="36">
        <v>3502.95</v>
      </c>
      <c r="D218" s="37">
        <v>3415.83</v>
      </c>
      <c r="E218" s="37"/>
      <c r="F218" s="37">
        <v>4969.47</v>
      </c>
      <c r="G218" s="37"/>
      <c r="H218" s="37">
        <v>3862.3199999999997</v>
      </c>
      <c r="I218" s="37">
        <v>3524.73</v>
      </c>
      <c r="J218" s="37"/>
      <c r="K218" s="37">
        <v>3655.41</v>
      </c>
      <c r="L218" s="37">
        <v>4225.32</v>
      </c>
      <c r="M218" s="37"/>
      <c r="N218" s="37">
        <v>4348.74</v>
      </c>
      <c r="O218" s="37">
        <v>4178.13</v>
      </c>
      <c r="P218" s="37">
        <v>3793.35</v>
      </c>
      <c r="Q218" s="37"/>
      <c r="R218" s="37"/>
      <c r="S218" s="37"/>
      <c r="T218" s="37"/>
    </row>
    <row r="219" spans="1:20" x14ac:dyDescent="0.25">
      <c r="A219" s="21">
        <v>23</v>
      </c>
      <c r="B219" s="253" t="s">
        <v>23</v>
      </c>
      <c r="C219" s="32"/>
      <c r="D219" s="33">
        <v>6831.66</v>
      </c>
      <c r="E219" s="33"/>
      <c r="F219" s="33">
        <v>9938.94</v>
      </c>
      <c r="G219" s="33"/>
      <c r="H219" s="33">
        <v>7724.6399999999994</v>
      </c>
      <c r="I219" s="33">
        <v>7049.46</v>
      </c>
      <c r="J219" s="33"/>
      <c r="K219" s="33">
        <v>7310.82</v>
      </c>
      <c r="L219" s="33">
        <v>8450.64</v>
      </c>
      <c r="M219" s="33"/>
      <c r="N219" s="33">
        <v>8697.48</v>
      </c>
      <c r="O219" s="33">
        <v>8356.26</v>
      </c>
      <c r="P219" s="33">
        <v>7586.7</v>
      </c>
      <c r="Q219" s="33"/>
      <c r="R219" s="33"/>
      <c r="S219" s="33"/>
      <c r="T219" s="33"/>
    </row>
    <row r="220" spans="1:20" x14ac:dyDescent="0.25">
      <c r="A220" s="34">
        <v>24</v>
      </c>
      <c r="B220" s="35" t="s">
        <v>24</v>
      </c>
      <c r="C220" s="36">
        <v>332827.44</v>
      </c>
      <c r="D220" s="37">
        <v>154850.96</v>
      </c>
      <c r="E220" s="37"/>
      <c r="F220" s="37">
        <v>225282.64</v>
      </c>
      <c r="G220" s="37"/>
      <c r="H220" s="37">
        <v>63084.56</v>
      </c>
      <c r="I220" s="37">
        <v>42296.76</v>
      </c>
      <c r="J220" s="37"/>
      <c r="K220" s="37">
        <v>49957.270000000004</v>
      </c>
      <c r="L220" s="37">
        <v>69013.56</v>
      </c>
      <c r="M220" s="37"/>
      <c r="N220" s="37">
        <v>97121.86</v>
      </c>
      <c r="O220" s="37">
        <v>62671.95</v>
      </c>
      <c r="P220" s="37">
        <v>68280.3</v>
      </c>
      <c r="Q220" s="409">
        <v>93285.07</v>
      </c>
      <c r="R220" s="37"/>
      <c r="S220" s="37"/>
      <c r="T220" s="37"/>
    </row>
    <row r="221" spans="1:20" x14ac:dyDescent="0.25">
      <c r="A221" s="21">
        <v>25</v>
      </c>
      <c r="B221" s="39" t="s">
        <v>25</v>
      </c>
      <c r="C221" s="32"/>
      <c r="D221" s="33">
        <v>10247.49</v>
      </c>
      <c r="E221" s="33"/>
      <c r="F221" s="33">
        <v>14908.41</v>
      </c>
      <c r="G221" s="33"/>
      <c r="H221" s="33">
        <v>11586.96</v>
      </c>
      <c r="I221" s="33">
        <v>10574.19</v>
      </c>
      <c r="J221" s="33"/>
      <c r="K221" s="33">
        <v>10966.23</v>
      </c>
      <c r="L221" s="33">
        <v>21126.6</v>
      </c>
      <c r="M221" s="33"/>
      <c r="N221" s="33">
        <v>21743.7</v>
      </c>
      <c r="O221" s="33">
        <v>20890.650000000001</v>
      </c>
      <c r="P221" s="33">
        <v>11380.05</v>
      </c>
      <c r="Q221" s="33"/>
      <c r="R221" s="33"/>
      <c r="S221" s="33"/>
      <c r="T221" s="33"/>
    </row>
    <row r="222" spans="1:20" x14ac:dyDescent="0.25">
      <c r="A222" s="34">
        <v>26</v>
      </c>
      <c r="B222" s="35" t="s">
        <v>26</v>
      </c>
      <c r="C222" s="36"/>
      <c r="D222" s="37">
        <v>6831.66</v>
      </c>
      <c r="E222" s="37"/>
      <c r="F222" s="37">
        <v>9938.94</v>
      </c>
      <c r="G222" s="37"/>
      <c r="H222" s="37">
        <v>6437.2</v>
      </c>
      <c r="I222" s="37">
        <v>5874.55</v>
      </c>
      <c r="J222" s="37"/>
      <c r="K222" s="37">
        <v>6092.35</v>
      </c>
      <c r="L222" s="37">
        <v>7042.2</v>
      </c>
      <c r="M222" s="37"/>
      <c r="N222" s="37">
        <v>7247.9</v>
      </c>
      <c r="O222" s="37">
        <v>6963.55</v>
      </c>
      <c r="P222" s="37">
        <v>6322.25</v>
      </c>
      <c r="Q222" s="37"/>
      <c r="R222" s="37"/>
      <c r="S222" s="37"/>
      <c r="T222" s="37"/>
    </row>
    <row r="223" spans="1:20" x14ac:dyDescent="0.25">
      <c r="A223" s="21">
        <v>27</v>
      </c>
      <c r="B223" s="39" t="s">
        <v>27</v>
      </c>
      <c r="C223" s="32">
        <v>702622.36</v>
      </c>
      <c r="D223" s="33">
        <v>352362.53</v>
      </c>
      <c r="E223" s="33"/>
      <c r="F223" s="33">
        <v>352362.53</v>
      </c>
      <c r="G223" s="33"/>
      <c r="H223" s="33">
        <v>346471.6</v>
      </c>
      <c r="I223" s="33">
        <v>353174.4</v>
      </c>
      <c r="J223" s="33"/>
      <c r="K223" s="33">
        <v>376110</v>
      </c>
      <c r="L223" s="33">
        <v>376110</v>
      </c>
      <c r="M223" s="33"/>
      <c r="N223" s="33">
        <v>408240</v>
      </c>
      <c r="O223" s="33">
        <v>415800</v>
      </c>
      <c r="P223" s="33">
        <v>408240</v>
      </c>
      <c r="Q223" s="33"/>
      <c r="R223" s="33"/>
      <c r="S223" s="33"/>
      <c r="T223" s="33"/>
    </row>
    <row r="224" spans="1:20" x14ac:dyDescent="0.25">
      <c r="A224" s="34">
        <v>28</v>
      </c>
      <c r="B224" s="35" t="s">
        <v>28</v>
      </c>
      <c r="C224" s="36"/>
      <c r="D224" s="37">
        <v>10247.49</v>
      </c>
      <c r="E224" s="37"/>
      <c r="F224" s="37">
        <v>14908.41</v>
      </c>
      <c r="G224" s="37"/>
      <c r="H224" s="37">
        <v>19311.599999999999</v>
      </c>
      <c r="I224" s="37">
        <v>17623.650000000001</v>
      </c>
      <c r="J224" s="37"/>
      <c r="K224" s="37">
        <v>18277.05</v>
      </c>
      <c r="L224" s="37">
        <v>21126.6</v>
      </c>
      <c r="M224" s="37"/>
      <c r="N224" s="37">
        <v>21743.7</v>
      </c>
      <c r="O224" s="37">
        <v>20890.650000000001</v>
      </c>
      <c r="P224" s="37">
        <v>18966.75</v>
      </c>
      <c r="Q224" s="37">
        <v>18712.650000000001</v>
      </c>
      <c r="R224" s="37"/>
      <c r="S224" s="37"/>
      <c r="T224" s="37"/>
    </row>
    <row r="225" spans="1:20" x14ac:dyDescent="0.25">
      <c r="A225" s="21">
        <v>29</v>
      </c>
      <c r="B225" s="39" t="s">
        <v>450</v>
      </c>
      <c r="C225" s="32"/>
      <c r="D225" s="33">
        <v>10247.49</v>
      </c>
      <c r="E225" s="33"/>
      <c r="F225" s="33">
        <v>14908.41</v>
      </c>
      <c r="G225" s="33"/>
      <c r="H225" s="33">
        <v>11586.96</v>
      </c>
      <c r="I225" s="33">
        <v>10574.19</v>
      </c>
      <c r="J225" s="33"/>
      <c r="K225" s="33">
        <v>10966.23</v>
      </c>
      <c r="L225" s="33">
        <v>12675.96</v>
      </c>
      <c r="M225" s="33"/>
      <c r="N225" s="33">
        <v>13046.22</v>
      </c>
      <c r="O225" s="33">
        <v>12534.39</v>
      </c>
      <c r="P225" s="33">
        <v>11380.05</v>
      </c>
      <c r="Q225" s="33"/>
      <c r="R225" s="33"/>
      <c r="S225" s="33"/>
      <c r="T225" s="33"/>
    </row>
    <row r="226" spans="1:20" x14ac:dyDescent="0.25">
      <c r="A226" s="34">
        <v>30</v>
      </c>
      <c r="B226" s="35" t="s">
        <v>29</v>
      </c>
      <c r="C226" s="36"/>
      <c r="D226" s="37">
        <v>10247.49</v>
      </c>
      <c r="E226" s="37"/>
      <c r="F226" s="37">
        <v>14908.41</v>
      </c>
      <c r="G226" s="37"/>
      <c r="H226" s="37">
        <v>11586.96</v>
      </c>
      <c r="I226" s="37">
        <v>10574.19</v>
      </c>
      <c r="J226" s="37"/>
      <c r="K226" s="37">
        <v>10966.23</v>
      </c>
      <c r="L226" s="37">
        <v>12675.96</v>
      </c>
      <c r="M226" s="37"/>
      <c r="N226" s="37">
        <v>13046.22</v>
      </c>
      <c r="O226" s="37">
        <v>12534.39</v>
      </c>
      <c r="P226" s="37">
        <v>11380.05</v>
      </c>
      <c r="Q226" s="37"/>
      <c r="R226" s="37"/>
      <c r="S226" s="37"/>
      <c r="T226" s="37"/>
    </row>
    <row r="227" spans="1:20" x14ac:dyDescent="0.25">
      <c r="A227" s="21">
        <v>31</v>
      </c>
      <c r="B227" s="39" t="s">
        <v>30</v>
      </c>
      <c r="C227" s="32"/>
      <c r="D227" s="33">
        <v>10247.49</v>
      </c>
      <c r="E227" s="33"/>
      <c r="F227" s="33">
        <v>14908.41</v>
      </c>
      <c r="G227" s="33"/>
      <c r="H227" s="33">
        <v>11586.96</v>
      </c>
      <c r="I227" s="33">
        <v>10574.19</v>
      </c>
      <c r="J227" s="33"/>
      <c r="K227" s="33">
        <v>10966.23</v>
      </c>
      <c r="L227" s="33">
        <v>12675.96</v>
      </c>
      <c r="M227" s="33"/>
      <c r="N227" s="33">
        <v>13046.22</v>
      </c>
      <c r="O227" s="33">
        <v>12534.39</v>
      </c>
      <c r="P227" s="33">
        <v>18966.75</v>
      </c>
      <c r="Q227" s="33"/>
      <c r="R227" s="33"/>
      <c r="S227" s="33"/>
      <c r="T227" s="33"/>
    </row>
    <row r="228" spans="1:20" x14ac:dyDescent="0.25">
      <c r="A228" s="34">
        <v>32</v>
      </c>
      <c r="B228" s="35" t="s">
        <v>31</v>
      </c>
      <c r="C228" s="36"/>
      <c r="D228" s="37">
        <v>44405.79</v>
      </c>
      <c r="E228" s="37"/>
      <c r="F228" s="37">
        <v>64603.109999999993</v>
      </c>
      <c r="G228" s="37"/>
      <c r="H228" s="37">
        <v>50210.16</v>
      </c>
      <c r="I228" s="37">
        <v>45821.49</v>
      </c>
      <c r="J228" s="37"/>
      <c r="K228" s="37">
        <v>47520.33</v>
      </c>
      <c r="L228" s="37">
        <v>54929.16</v>
      </c>
      <c r="M228" s="37"/>
      <c r="N228" s="37">
        <v>56533.619999999995</v>
      </c>
      <c r="O228" s="37">
        <v>54315.69</v>
      </c>
      <c r="P228" s="37">
        <v>49313.55</v>
      </c>
      <c r="Q228" s="37">
        <v>48652.89</v>
      </c>
      <c r="R228" s="37"/>
      <c r="S228" s="37"/>
      <c r="T228" s="37"/>
    </row>
    <row r="229" spans="1:20" ht="13.5" customHeight="1" x14ac:dyDescent="0.25">
      <c r="A229" s="31">
        <v>33</v>
      </c>
      <c r="B229" s="24" t="s">
        <v>32</v>
      </c>
      <c r="C229" s="32">
        <v>570.66999999999996</v>
      </c>
      <c r="D229" s="33">
        <v>47821.619999999995</v>
      </c>
      <c r="E229" s="33"/>
      <c r="F229" s="33">
        <v>69572.58</v>
      </c>
      <c r="G229" s="33"/>
      <c r="H229" s="33">
        <v>54072.479999999996</v>
      </c>
      <c r="I229" s="33">
        <v>49346.22</v>
      </c>
      <c r="J229" s="33"/>
      <c r="K229" s="33">
        <v>51175.74</v>
      </c>
      <c r="L229" s="33">
        <v>59154.479999999996</v>
      </c>
      <c r="M229" s="33"/>
      <c r="N229" s="33">
        <v>60882.36</v>
      </c>
      <c r="O229" s="33">
        <v>58493.82</v>
      </c>
      <c r="P229" s="33">
        <v>53106.9</v>
      </c>
      <c r="Q229" s="33"/>
      <c r="R229" s="33"/>
      <c r="S229" s="33"/>
      <c r="T229" s="33"/>
    </row>
    <row r="230" spans="1:20" x14ac:dyDescent="0.25">
      <c r="A230" s="34">
        <v>34</v>
      </c>
      <c r="B230" s="35" t="s">
        <v>33</v>
      </c>
      <c r="C230" s="36"/>
      <c r="D230" s="37">
        <v>10247.49</v>
      </c>
      <c r="E230" s="37"/>
      <c r="F230" s="37">
        <v>14908.41</v>
      </c>
      <c r="G230" s="37"/>
      <c r="H230" s="37">
        <v>11586.96</v>
      </c>
      <c r="I230" s="37">
        <v>10574.19</v>
      </c>
      <c r="J230" s="37"/>
      <c r="K230" s="37">
        <v>10966.23</v>
      </c>
      <c r="L230" s="37">
        <v>12675.96</v>
      </c>
      <c r="M230" s="37"/>
      <c r="N230" s="37">
        <v>13046.22</v>
      </c>
      <c r="O230" s="37">
        <v>12534.39</v>
      </c>
      <c r="P230" s="37">
        <v>11380.05</v>
      </c>
      <c r="Q230" s="37"/>
      <c r="R230" s="37"/>
      <c r="S230" s="37"/>
      <c r="T230" s="37"/>
    </row>
    <row r="231" spans="1:20" x14ac:dyDescent="0.25">
      <c r="A231" s="40">
        <v>35</v>
      </c>
      <c r="B231" s="41" t="s">
        <v>447</v>
      </c>
      <c r="C231" s="32"/>
      <c r="D231" s="33"/>
      <c r="E231" s="33"/>
      <c r="F231" s="33">
        <v>14908.41</v>
      </c>
      <c r="G231" s="33"/>
      <c r="H231" s="33">
        <v>11586.96</v>
      </c>
      <c r="I231" s="33">
        <v>10574.19</v>
      </c>
      <c r="J231" s="33"/>
      <c r="K231" s="33">
        <v>10966.23</v>
      </c>
      <c r="L231" s="33">
        <v>12675.96</v>
      </c>
      <c r="M231" s="33"/>
      <c r="N231" s="33">
        <v>13046.22</v>
      </c>
      <c r="O231" s="33">
        <v>12534.39</v>
      </c>
      <c r="P231" s="33">
        <v>11380.05</v>
      </c>
      <c r="Q231" s="33">
        <v>11227.59</v>
      </c>
      <c r="R231" s="33"/>
      <c r="S231" s="33"/>
      <c r="T231" s="33"/>
    </row>
    <row r="232" spans="1:20" x14ac:dyDescent="0.25">
      <c r="A232" s="34">
        <v>36</v>
      </c>
      <c r="B232" s="35" t="s">
        <v>35</v>
      </c>
      <c r="C232" s="36">
        <v>23353</v>
      </c>
      <c r="D232" s="37">
        <v>22772.2</v>
      </c>
      <c r="E232" s="37"/>
      <c r="F232" s="37">
        <v>33129.800000000003</v>
      </c>
      <c r="G232" s="37"/>
      <c r="H232" s="37">
        <v>25748.799999999999</v>
      </c>
      <c r="I232" s="37">
        <v>23498.2</v>
      </c>
      <c r="J232" s="37"/>
      <c r="K232" s="37">
        <v>24369.4</v>
      </c>
      <c r="L232" s="37">
        <v>28168.799999999999</v>
      </c>
      <c r="M232" s="37"/>
      <c r="N232" s="37">
        <v>28991.599999999999</v>
      </c>
      <c r="O232" s="37">
        <v>27854.2</v>
      </c>
      <c r="P232" s="37">
        <v>25289</v>
      </c>
      <c r="Q232" s="37">
        <v>24950.2</v>
      </c>
      <c r="R232" s="37"/>
      <c r="S232" s="37"/>
      <c r="T232" s="37"/>
    </row>
    <row r="233" spans="1:20" x14ac:dyDescent="0.25">
      <c r="A233" s="21">
        <v>37</v>
      </c>
      <c r="B233" s="41" t="s">
        <v>150</v>
      </c>
      <c r="C233" s="32"/>
      <c r="D233" s="33">
        <v>6831.66</v>
      </c>
      <c r="E233" s="33"/>
      <c r="F233" s="33">
        <v>9938.94</v>
      </c>
      <c r="G233" s="33"/>
      <c r="H233" s="33">
        <v>7724.6399999999994</v>
      </c>
      <c r="I233" s="33">
        <v>7049.46</v>
      </c>
      <c r="J233" s="33"/>
      <c r="K233" s="33">
        <v>7310.82</v>
      </c>
      <c r="L233" s="33">
        <v>8450.64</v>
      </c>
      <c r="M233" s="33"/>
      <c r="N233" s="33">
        <v>8697.48</v>
      </c>
      <c r="O233" s="33">
        <v>8356.26</v>
      </c>
      <c r="P233" s="33">
        <v>7586.7</v>
      </c>
      <c r="Q233" s="33"/>
      <c r="R233" s="33"/>
      <c r="S233" s="33"/>
      <c r="T233" s="33"/>
    </row>
    <row r="234" spans="1:20" x14ac:dyDescent="0.25">
      <c r="A234" s="34">
        <v>38</v>
      </c>
      <c r="B234" s="35" t="s">
        <v>151</v>
      </c>
      <c r="C234" s="36"/>
      <c r="D234" s="37">
        <v>17079.150000000001</v>
      </c>
      <c r="E234" s="37"/>
      <c r="F234" s="37">
        <v>24847.35</v>
      </c>
      <c r="G234" s="37"/>
      <c r="H234" s="37">
        <v>19311.599999999999</v>
      </c>
      <c r="I234" s="37">
        <v>17623.650000000001</v>
      </c>
      <c r="J234" s="37"/>
      <c r="K234" s="37">
        <v>18277.05</v>
      </c>
      <c r="L234" s="37">
        <v>21126.6</v>
      </c>
      <c r="M234" s="37"/>
      <c r="N234" s="37">
        <v>21743.7</v>
      </c>
      <c r="O234" s="37">
        <v>20890.650000000001</v>
      </c>
      <c r="P234" s="37">
        <v>18966.75</v>
      </c>
      <c r="Q234" s="37">
        <v>18712.650000000001</v>
      </c>
      <c r="R234" s="37"/>
      <c r="S234" s="37"/>
      <c r="T234" s="37"/>
    </row>
    <row r="235" spans="1:20" x14ac:dyDescent="0.25">
      <c r="A235" s="31">
        <v>39</v>
      </c>
      <c r="B235" s="24" t="s">
        <v>36</v>
      </c>
      <c r="C235" s="32"/>
      <c r="D235" s="33">
        <v>17079.150000000001</v>
      </c>
      <c r="E235" s="33"/>
      <c r="F235" s="33">
        <v>24847.35</v>
      </c>
      <c r="G235" s="33"/>
      <c r="H235" s="33">
        <v>19311.599999999999</v>
      </c>
      <c r="I235" s="33">
        <v>17623.650000000001</v>
      </c>
      <c r="J235" s="33"/>
      <c r="K235" s="33">
        <v>18277.05</v>
      </c>
      <c r="L235" s="33">
        <v>21126.6</v>
      </c>
      <c r="M235" s="33"/>
      <c r="N235" s="33">
        <v>21743.7</v>
      </c>
      <c r="O235" s="33">
        <v>20890.650000000001</v>
      </c>
      <c r="P235" s="33">
        <v>18966.75</v>
      </c>
      <c r="Q235" s="33">
        <v>18712.650000000001</v>
      </c>
      <c r="R235" s="33"/>
      <c r="S235" s="33"/>
      <c r="T235" s="33"/>
    </row>
    <row r="236" spans="1:20" x14ac:dyDescent="0.25">
      <c r="A236" s="34">
        <v>40</v>
      </c>
      <c r="B236" s="35" t="s">
        <v>37</v>
      </c>
      <c r="C236" s="36"/>
      <c r="D236" s="37">
        <v>10247.49</v>
      </c>
      <c r="E236" s="37"/>
      <c r="F236" s="37">
        <v>14908.41</v>
      </c>
      <c r="G236" s="37"/>
      <c r="H236" s="37">
        <v>19311.599999999999</v>
      </c>
      <c r="I236" s="37">
        <v>17623.650000000001</v>
      </c>
      <c r="J236" s="37"/>
      <c r="K236" s="37">
        <v>18277.05</v>
      </c>
      <c r="L236" s="37">
        <v>21126.6</v>
      </c>
      <c r="M236" s="37"/>
      <c r="N236" s="37">
        <v>21743.7</v>
      </c>
      <c r="O236" s="37">
        <v>20890.650000000001</v>
      </c>
      <c r="P236" s="37">
        <v>18966.75</v>
      </c>
      <c r="Q236" s="37"/>
      <c r="R236" s="37"/>
      <c r="S236" s="37"/>
      <c r="T236" s="37"/>
    </row>
    <row r="237" spans="1:20" x14ac:dyDescent="0.25">
      <c r="A237" s="31">
        <v>41</v>
      </c>
      <c r="B237" s="24" t="s">
        <v>38</v>
      </c>
      <c r="C237" s="32"/>
      <c r="D237" s="33">
        <v>17079.150000000001</v>
      </c>
      <c r="E237" s="33"/>
      <c r="F237" s="33">
        <v>24847.35</v>
      </c>
      <c r="G237" s="33"/>
      <c r="H237" s="33">
        <v>25748.799999999999</v>
      </c>
      <c r="I237" s="33">
        <v>23498.2</v>
      </c>
      <c r="J237" s="33"/>
      <c r="K237" s="33">
        <v>24369.4</v>
      </c>
      <c r="L237" s="33">
        <v>28168.799999999999</v>
      </c>
      <c r="M237" s="33"/>
      <c r="N237" s="33">
        <v>28991.599999999999</v>
      </c>
      <c r="O237" s="33">
        <v>27854.2</v>
      </c>
      <c r="P237" s="33">
        <v>25289</v>
      </c>
      <c r="Q237" s="33"/>
      <c r="R237" s="33"/>
      <c r="S237" s="33"/>
      <c r="T237" s="33"/>
    </row>
    <row r="238" spans="1:20" x14ac:dyDescent="0.25">
      <c r="A238" s="34">
        <v>42</v>
      </c>
      <c r="B238" s="35" t="s">
        <v>39</v>
      </c>
      <c r="C238" s="36"/>
      <c r="D238" s="37">
        <v>17079.150000000001</v>
      </c>
      <c r="E238" s="37"/>
      <c r="F238" s="37">
        <v>24847.35</v>
      </c>
      <c r="G238" s="37"/>
      <c r="H238" s="37">
        <v>19311.599999999999</v>
      </c>
      <c r="I238" s="37">
        <v>17623.650000000001</v>
      </c>
      <c r="J238" s="37"/>
      <c r="K238" s="37">
        <v>47520.33</v>
      </c>
      <c r="L238" s="37">
        <v>54929.16</v>
      </c>
      <c r="M238" s="37"/>
      <c r="N238" s="37">
        <v>56533.619999999995</v>
      </c>
      <c r="O238" s="37">
        <v>54315.69</v>
      </c>
      <c r="P238" s="37">
        <v>49313.55</v>
      </c>
      <c r="Q238" s="37"/>
      <c r="R238" s="37"/>
      <c r="S238" s="37"/>
      <c r="T238" s="37"/>
    </row>
    <row r="239" spans="1:20" x14ac:dyDescent="0.25">
      <c r="A239" s="21">
        <v>43</v>
      </c>
      <c r="B239" s="38" t="s">
        <v>40</v>
      </c>
      <c r="C239" s="32"/>
      <c r="D239" s="33">
        <v>22772.2</v>
      </c>
      <c r="E239" s="33"/>
      <c r="F239" s="33">
        <v>33129.800000000003</v>
      </c>
      <c r="G239" s="33"/>
      <c r="H239" s="33">
        <v>33473.440000000002</v>
      </c>
      <c r="I239" s="33">
        <v>30547.66</v>
      </c>
      <c r="J239" s="33"/>
      <c r="K239" s="33">
        <v>31680.22</v>
      </c>
      <c r="L239" s="33">
        <v>36619.440000000002</v>
      </c>
      <c r="M239" s="33"/>
      <c r="N239" s="33">
        <v>37689.08</v>
      </c>
      <c r="O239" s="33">
        <v>36210.46</v>
      </c>
      <c r="P239" s="33">
        <v>49313.55</v>
      </c>
      <c r="Q239" s="33"/>
      <c r="R239" s="33"/>
      <c r="S239" s="33"/>
      <c r="T239" s="33"/>
    </row>
    <row r="240" spans="1:20" x14ac:dyDescent="0.25">
      <c r="A240" s="34">
        <v>44</v>
      </c>
      <c r="B240" s="35" t="s">
        <v>41</v>
      </c>
      <c r="C240" s="36"/>
      <c r="D240" s="37">
        <v>19356.37</v>
      </c>
      <c r="E240" s="37"/>
      <c r="F240" s="37">
        <v>28160.33</v>
      </c>
      <c r="G240" s="37"/>
      <c r="H240" s="37">
        <v>21886.48</v>
      </c>
      <c r="I240" s="37">
        <v>19973.47</v>
      </c>
      <c r="J240" s="37"/>
      <c r="K240" s="37">
        <v>26806.34</v>
      </c>
      <c r="L240" s="37">
        <v>30985.68</v>
      </c>
      <c r="M240" s="37"/>
      <c r="N240" s="37">
        <v>31890.760000000002</v>
      </c>
      <c r="O240" s="37">
        <v>30639.62</v>
      </c>
      <c r="P240" s="37">
        <v>35404.6</v>
      </c>
      <c r="Q240" s="37"/>
      <c r="R240" s="37"/>
      <c r="S240" s="37"/>
      <c r="T240" s="37"/>
    </row>
    <row r="241" spans="1:20" x14ac:dyDescent="0.25">
      <c r="A241" s="21">
        <v>45</v>
      </c>
      <c r="B241" s="39" t="s">
        <v>149</v>
      </c>
      <c r="C241" s="32"/>
      <c r="D241" s="33">
        <v>10247.49</v>
      </c>
      <c r="E241" s="33"/>
      <c r="F241" s="33">
        <v>14908.41</v>
      </c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</row>
    <row r="242" spans="1:20" x14ac:dyDescent="0.25">
      <c r="A242" s="34">
        <v>46</v>
      </c>
      <c r="B242" s="35" t="s">
        <v>42</v>
      </c>
      <c r="C242" s="36"/>
      <c r="D242" s="37">
        <v>6831.66</v>
      </c>
      <c r="E242" s="37"/>
      <c r="F242" s="37">
        <v>9938.94</v>
      </c>
      <c r="G242" s="37"/>
      <c r="H242" s="37">
        <v>7724.6399999999994</v>
      </c>
      <c r="I242" s="37">
        <v>7049.46</v>
      </c>
      <c r="J242" s="37"/>
      <c r="K242" s="37">
        <v>7310.82</v>
      </c>
      <c r="L242" s="37">
        <v>8450.64</v>
      </c>
      <c r="M242" s="37"/>
      <c r="N242" s="37">
        <v>8697.48</v>
      </c>
      <c r="O242" s="37">
        <v>8356.26</v>
      </c>
      <c r="P242" s="37">
        <v>7586.7</v>
      </c>
      <c r="Q242" s="37"/>
      <c r="R242" s="37"/>
      <c r="S242" s="37"/>
      <c r="T242" s="37"/>
    </row>
    <row r="243" spans="1:20" x14ac:dyDescent="0.25">
      <c r="A243" s="21">
        <v>47</v>
      </c>
      <c r="B243" s="39" t="s">
        <v>148</v>
      </c>
      <c r="C243" s="32"/>
      <c r="D243" s="33">
        <v>10247.49</v>
      </c>
      <c r="E243" s="33"/>
      <c r="F243" s="33">
        <v>14908.41</v>
      </c>
      <c r="G243" s="33"/>
      <c r="H243" s="33">
        <v>11586.96</v>
      </c>
      <c r="I243" s="33">
        <v>10574.19</v>
      </c>
      <c r="J243" s="33"/>
      <c r="K243" s="33">
        <v>10966.23</v>
      </c>
      <c r="L243" s="33">
        <v>12675.96</v>
      </c>
      <c r="M243" s="33"/>
      <c r="N243" s="33">
        <v>13046.22</v>
      </c>
      <c r="O243" s="33">
        <v>12534.39</v>
      </c>
      <c r="P243" s="33">
        <v>11380.05</v>
      </c>
      <c r="Q243" s="33">
        <v>11227.59</v>
      </c>
      <c r="R243" s="33"/>
      <c r="S243" s="33"/>
      <c r="T243" s="33"/>
    </row>
    <row r="244" spans="1:20" x14ac:dyDescent="0.25">
      <c r="A244" s="34">
        <v>48</v>
      </c>
      <c r="B244" s="35" t="s">
        <v>43</v>
      </c>
      <c r="C244" s="36"/>
      <c r="D244" s="37">
        <v>4554.4399999999996</v>
      </c>
      <c r="E244" s="37"/>
      <c r="F244" s="37">
        <v>6625.96</v>
      </c>
      <c r="G244" s="37"/>
      <c r="H244" s="37">
        <v>5149.76</v>
      </c>
      <c r="I244" s="37">
        <v>5874.55</v>
      </c>
      <c r="J244" s="37"/>
      <c r="K244" s="37">
        <v>6092.35</v>
      </c>
      <c r="L244" s="37">
        <v>4225.32</v>
      </c>
      <c r="M244" s="37"/>
      <c r="N244" s="37">
        <v>4348.74</v>
      </c>
      <c r="O244" s="37">
        <v>4178.13</v>
      </c>
      <c r="P244" s="37">
        <v>3793.35</v>
      </c>
      <c r="Q244" s="37"/>
      <c r="R244" s="37"/>
      <c r="S244" s="37"/>
      <c r="T244" s="37"/>
    </row>
    <row r="245" spans="1:20" x14ac:dyDescent="0.25">
      <c r="A245" s="21">
        <v>49</v>
      </c>
      <c r="B245" s="39" t="s">
        <v>44</v>
      </c>
      <c r="C245" s="32"/>
      <c r="D245" s="33">
        <v>29603.86</v>
      </c>
      <c r="E245" s="33"/>
      <c r="F245" s="33">
        <v>43068.74</v>
      </c>
      <c r="G245" s="33"/>
      <c r="H245" s="33">
        <v>33473.440000000002</v>
      </c>
      <c r="I245" s="33">
        <v>30547.66</v>
      </c>
      <c r="J245" s="33"/>
      <c r="K245" s="33">
        <v>31680.22</v>
      </c>
      <c r="L245" s="33">
        <v>36619.440000000002</v>
      </c>
      <c r="M245" s="33"/>
      <c r="N245" s="33">
        <v>37689.08</v>
      </c>
      <c r="O245" s="33">
        <v>36210.46</v>
      </c>
      <c r="P245" s="33">
        <v>49313.55</v>
      </c>
      <c r="Q245" s="33"/>
      <c r="R245" s="33"/>
      <c r="S245" s="33"/>
      <c r="T245" s="33"/>
    </row>
    <row r="246" spans="1:20" x14ac:dyDescent="0.25">
      <c r="A246" s="34">
        <v>50</v>
      </c>
      <c r="B246" s="35" t="s">
        <v>146</v>
      </c>
      <c r="C246" s="36"/>
      <c r="D246" s="37">
        <v>10247.49</v>
      </c>
      <c r="E246" s="37"/>
      <c r="F246" s="37">
        <v>14908.41</v>
      </c>
      <c r="G246" s="37"/>
      <c r="H246" s="37">
        <v>11586.96</v>
      </c>
      <c r="I246" s="37">
        <v>10574.19</v>
      </c>
      <c r="J246" s="37"/>
      <c r="K246" s="37">
        <v>10966.23</v>
      </c>
      <c r="L246" s="37">
        <v>12675.96</v>
      </c>
      <c r="M246" s="37"/>
      <c r="N246" s="37">
        <v>13046.22</v>
      </c>
      <c r="O246" s="37">
        <v>12534.39</v>
      </c>
      <c r="P246" s="37">
        <v>11380.05</v>
      </c>
      <c r="Q246" s="37"/>
      <c r="R246" s="37"/>
      <c r="S246" s="37"/>
      <c r="T246" s="37"/>
    </row>
    <row r="247" spans="1:20" x14ac:dyDescent="0.25">
      <c r="A247" s="21">
        <v>51</v>
      </c>
      <c r="B247" s="39" t="s">
        <v>45</v>
      </c>
      <c r="C247" s="32"/>
      <c r="D247" s="33">
        <v>22772.2</v>
      </c>
      <c r="E247" s="33"/>
      <c r="F247" s="33">
        <v>33129.800000000003</v>
      </c>
      <c r="G247" s="33"/>
      <c r="H247" s="33">
        <v>25748.799999999999</v>
      </c>
      <c r="I247" s="33">
        <v>23498.2</v>
      </c>
      <c r="J247" s="33"/>
      <c r="K247" s="33">
        <v>24369.4</v>
      </c>
      <c r="L247" s="33">
        <v>28168.799999999999</v>
      </c>
      <c r="M247" s="33"/>
      <c r="N247" s="33">
        <v>28991.599999999999</v>
      </c>
      <c r="O247" s="33">
        <v>27854.2</v>
      </c>
      <c r="P247" s="33">
        <v>32875.699999999997</v>
      </c>
      <c r="Q247" s="33"/>
      <c r="R247" s="33"/>
      <c r="S247" s="33"/>
      <c r="T247" s="33"/>
    </row>
    <row r="248" spans="1:20" x14ac:dyDescent="0.25">
      <c r="A248" s="34">
        <v>52</v>
      </c>
      <c r="B248" s="35" t="s">
        <v>46</v>
      </c>
      <c r="C248" s="36"/>
      <c r="D248" s="37">
        <v>74009.649999999994</v>
      </c>
      <c r="E248" s="37"/>
      <c r="F248" s="37">
        <v>107671.85</v>
      </c>
      <c r="G248" s="37"/>
      <c r="H248" s="37">
        <v>119731.92</v>
      </c>
      <c r="I248" s="37">
        <v>109266.63</v>
      </c>
      <c r="J248" s="37"/>
      <c r="K248" s="37">
        <v>113317.70999999999</v>
      </c>
      <c r="L248" s="37">
        <v>130984.92</v>
      </c>
      <c r="M248" s="37"/>
      <c r="N248" s="37">
        <v>134810.94</v>
      </c>
      <c r="O248" s="37">
        <v>129522.03</v>
      </c>
      <c r="P248" s="37">
        <v>117593.85</v>
      </c>
      <c r="Q248" s="37">
        <v>119760.95999999999</v>
      </c>
      <c r="R248" s="37"/>
      <c r="S248" s="37"/>
      <c r="T248" s="37"/>
    </row>
    <row r="249" spans="1:20" ht="13.5" customHeight="1" x14ac:dyDescent="0.25">
      <c r="A249" s="31">
        <v>53</v>
      </c>
      <c r="B249" s="24" t="s">
        <v>47</v>
      </c>
      <c r="C249" s="32">
        <v>17514.75</v>
      </c>
      <c r="D249" s="33">
        <v>17079.150000000001</v>
      </c>
      <c r="E249" s="33"/>
      <c r="F249" s="33">
        <v>24847.35</v>
      </c>
      <c r="G249" s="33"/>
      <c r="H249" s="33">
        <v>19311.599999999999</v>
      </c>
      <c r="I249" s="33">
        <v>17623.650000000001</v>
      </c>
      <c r="J249" s="33"/>
      <c r="K249" s="33">
        <v>18277.05</v>
      </c>
      <c r="L249" s="33">
        <v>21126.6</v>
      </c>
      <c r="M249" s="33"/>
      <c r="N249" s="33">
        <v>21743.7</v>
      </c>
      <c r="O249" s="33">
        <v>20890.650000000001</v>
      </c>
      <c r="P249" s="33">
        <v>18966.75</v>
      </c>
      <c r="Q249" s="33">
        <v>11227.59</v>
      </c>
      <c r="R249" s="33"/>
      <c r="S249" s="33"/>
      <c r="T249" s="33"/>
    </row>
    <row r="250" spans="1:20" x14ac:dyDescent="0.25">
      <c r="A250" s="34">
        <v>54</v>
      </c>
      <c r="B250" s="35" t="s">
        <v>48</v>
      </c>
      <c r="C250" s="36">
        <v>242792.55</v>
      </c>
      <c r="D250" s="37">
        <v>112722.39</v>
      </c>
      <c r="E250" s="37"/>
      <c r="F250" s="37">
        <v>271664.36</v>
      </c>
      <c r="G250" s="37"/>
      <c r="H250" s="37">
        <v>211140.16</v>
      </c>
      <c r="I250" s="37">
        <v>192685.24</v>
      </c>
      <c r="J250" s="37"/>
      <c r="K250" s="37">
        <v>199829.08000000002</v>
      </c>
      <c r="L250" s="37">
        <v>230984.16</v>
      </c>
      <c r="M250" s="37"/>
      <c r="N250" s="37">
        <v>239180.7</v>
      </c>
      <c r="O250" s="37">
        <v>229797.15</v>
      </c>
      <c r="P250" s="37">
        <v>250361.1</v>
      </c>
      <c r="Q250" s="37"/>
      <c r="R250" s="37"/>
      <c r="S250" s="37"/>
      <c r="T250" s="37"/>
    </row>
    <row r="251" spans="1:20" x14ac:dyDescent="0.25">
      <c r="A251" s="40">
        <v>55</v>
      </c>
      <c r="B251" s="24" t="s">
        <v>49</v>
      </c>
      <c r="C251" s="32"/>
      <c r="D251" s="33">
        <v>55791.89</v>
      </c>
      <c r="E251" s="33"/>
      <c r="F251" s="33">
        <v>81168.009999999995</v>
      </c>
      <c r="G251" s="33"/>
      <c r="H251" s="33">
        <v>63084.56</v>
      </c>
      <c r="I251" s="33">
        <v>57570.59</v>
      </c>
      <c r="J251" s="33"/>
      <c r="K251" s="33">
        <v>59705.03</v>
      </c>
      <c r="L251" s="33">
        <v>69013.56</v>
      </c>
      <c r="M251" s="33"/>
      <c r="N251" s="33"/>
      <c r="O251" s="33"/>
      <c r="P251" s="33"/>
      <c r="Q251" s="33"/>
      <c r="R251" s="33"/>
      <c r="S251" s="33"/>
      <c r="T251" s="33"/>
    </row>
    <row r="252" spans="1:20" x14ac:dyDescent="0.25">
      <c r="A252" s="34">
        <v>56</v>
      </c>
      <c r="B252" s="35" t="s">
        <v>50</v>
      </c>
      <c r="C252" s="36"/>
      <c r="D252" s="37">
        <v>17079.150000000001</v>
      </c>
      <c r="E252" s="37"/>
      <c r="F252" s="37">
        <v>24847.35</v>
      </c>
      <c r="G252" s="37"/>
      <c r="H252" s="37">
        <v>19311.599999999999</v>
      </c>
      <c r="I252" s="37">
        <v>17623.650000000001</v>
      </c>
      <c r="J252" s="37"/>
      <c r="K252" s="37">
        <v>18277.05</v>
      </c>
      <c r="L252" s="37">
        <v>21126.6</v>
      </c>
      <c r="M252" s="37"/>
      <c r="N252" s="37">
        <v>21743.7</v>
      </c>
      <c r="O252" s="37">
        <v>20890.650000000001</v>
      </c>
      <c r="P252" s="37">
        <v>18966.75</v>
      </c>
      <c r="Q252" s="37"/>
      <c r="R252" s="37"/>
      <c r="S252" s="37"/>
      <c r="T252" s="37"/>
    </row>
    <row r="253" spans="1:20" x14ac:dyDescent="0.25">
      <c r="A253" s="21">
        <v>57</v>
      </c>
      <c r="B253" s="39" t="s">
        <v>51</v>
      </c>
      <c r="C253" s="32"/>
      <c r="D253" s="33">
        <v>3415.83</v>
      </c>
      <c r="E253" s="33"/>
      <c r="F253" s="33">
        <v>4969.47</v>
      </c>
      <c r="G253" s="33"/>
      <c r="H253" s="33">
        <v>3862.32</v>
      </c>
      <c r="I253" s="33">
        <v>3524.73</v>
      </c>
      <c r="J253" s="33"/>
      <c r="K253" s="33">
        <v>3655.41</v>
      </c>
      <c r="L253" s="33">
        <v>4225.32</v>
      </c>
      <c r="M253" s="33"/>
      <c r="N253" s="33">
        <v>4348.74</v>
      </c>
      <c r="O253" s="33">
        <v>4178.13</v>
      </c>
      <c r="P253" s="33">
        <v>3793.35</v>
      </c>
      <c r="Q253" s="33">
        <v>3742.5299999999997</v>
      </c>
      <c r="R253" s="33"/>
      <c r="S253" s="33"/>
      <c r="T253" s="33"/>
    </row>
    <row r="254" spans="1:20" x14ac:dyDescent="0.25">
      <c r="A254" s="34">
        <v>58</v>
      </c>
      <c r="B254" s="35" t="s">
        <v>52</v>
      </c>
      <c r="C254" s="36"/>
      <c r="D254" s="37">
        <v>33019.69</v>
      </c>
      <c r="E254" s="37"/>
      <c r="F254" s="37">
        <v>48038.21</v>
      </c>
      <c r="G254" s="37"/>
      <c r="H254" s="37">
        <v>54072.479999999996</v>
      </c>
      <c r="I254" s="37">
        <v>49346.22</v>
      </c>
      <c r="J254" s="37"/>
      <c r="K254" s="37">
        <v>51175.74</v>
      </c>
      <c r="L254" s="37">
        <v>59154.479999999996</v>
      </c>
      <c r="M254" s="37"/>
      <c r="N254" s="37">
        <v>60882.36</v>
      </c>
      <c r="O254" s="37">
        <v>58493.82</v>
      </c>
      <c r="P254" s="37">
        <v>53106.9</v>
      </c>
      <c r="Q254" s="37"/>
      <c r="R254" s="37"/>
      <c r="S254" s="37"/>
      <c r="T254" s="37"/>
    </row>
    <row r="255" spans="1:20" x14ac:dyDescent="0.25">
      <c r="A255" s="31">
        <v>59</v>
      </c>
      <c r="B255" s="24" t="s">
        <v>53</v>
      </c>
      <c r="C255" s="32"/>
      <c r="D255" s="33">
        <v>215197.29</v>
      </c>
      <c r="E255" s="33"/>
      <c r="F255" s="33">
        <v>313076.61</v>
      </c>
      <c r="G255" s="33"/>
      <c r="H255" s="33">
        <v>243326.16</v>
      </c>
      <c r="I255" s="33">
        <v>222057.99</v>
      </c>
      <c r="J255" s="33"/>
      <c r="K255" s="33">
        <v>230290.83000000002</v>
      </c>
      <c r="L255" s="33">
        <v>266195.15999999997</v>
      </c>
      <c r="M255" s="33"/>
      <c r="N255" s="33">
        <v>456617.7</v>
      </c>
      <c r="O255" s="33">
        <v>438703.65</v>
      </c>
      <c r="P255" s="33">
        <v>398301.75</v>
      </c>
      <c r="Q255" s="33"/>
      <c r="R255" s="33"/>
      <c r="S255" s="33"/>
      <c r="T255" s="33"/>
    </row>
    <row r="256" spans="1:20" x14ac:dyDescent="0.25">
      <c r="A256" s="34">
        <v>60</v>
      </c>
      <c r="B256" s="35" t="s">
        <v>54</v>
      </c>
      <c r="C256" s="36"/>
      <c r="D256" s="37">
        <v>215197.29</v>
      </c>
      <c r="E256" s="37"/>
      <c r="F256" s="37">
        <v>313076.61</v>
      </c>
      <c r="G256" s="37"/>
      <c r="H256" s="37">
        <v>243326.16</v>
      </c>
      <c r="I256" s="37">
        <v>222057.99</v>
      </c>
      <c r="J256" s="37"/>
      <c r="K256" s="37">
        <v>230290.83000000002</v>
      </c>
      <c r="L256" s="37">
        <v>266195.15999999997</v>
      </c>
      <c r="M256" s="37"/>
      <c r="N256" s="37">
        <v>273970.62</v>
      </c>
      <c r="O256" s="37">
        <v>263222.19</v>
      </c>
      <c r="P256" s="37">
        <v>238981.05</v>
      </c>
      <c r="Q256" s="37"/>
      <c r="R256" s="37"/>
      <c r="S256" s="37"/>
      <c r="T256" s="37"/>
    </row>
    <row r="257" spans="1:20" x14ac:dyDescent="0.25">
      <c r="A257" s="31">
        <v>61</v>
      </c>
      <c r="B257" s="24" t="s">
        <v>55</v>
      </c>
      <c r="C257" s="32"/>
      <c r="D257" s="33">
        <v>12524.71</v>
      </c>
      <c r="E257" s="33"/>
      <c r="F257" s="33">
        <v>18221.39</v>
      </c>
      <c r="G257" s="33"/>
      <c r="H257" s="33">
        <v>14161.84</v>
      </c>
      <c r="I257" s="33">
        <v>12924.01</v>
      </c>
      <c r="J257" s="33"/>
      <c r="K257" s="33">
        <v>13403.17</v>
      </c>
      <c r="L257" s="33">
        <v>15492.84</v>
      </c>
      <c r="M257" s="33"/>
      <c r="N257" s="33">
        <v>15945.380000000001</v>
      </c>
      <c r="O257" s="33">
        <v>15319.81</v>
      </c>
      <c r="P257" s="33">
        <v>13908.95</v>
      </c>
      <c r="Q257" s="33">
        <v>13722.61</v>
      </c>
      <c r="R257" s="33"/>
      <c r="S257" s="33"/>
      <c r="T257" s="33"/>
    </row>
    <row r="258" spans="1:20" x14ac:dyDescent="0.25">
      <c r="A258" s="34">
        <v>62</v>
      </c>
      <c r="B258" s="35" t="s">
        <v>56</v>
      </c>
      <c r="C258" s="36"/>
      <c r="D258" s="37">
        <v>44405.79</v>
      </c>
      <c r="E258" s="37"/>
      <c r="F258" s="37">
        <v>64603.11</v>
      </c>
      <c r="G258" s="37"/>
      <c r="H258" s="37">
        <v>50210.16</v>
      </c>
      <c r="I258" s="37">
        <v>45821.49</v>
      </c>
      <c r="J258" s="37"/>
      <c r="K258" s="37">
        <v>47520.33</v>
      </c>
      <c r="L258" s="37">
        <v>54929.16</v>
      </c>
      <c r="M258" s="37"/>
      <c r="N258" s="37">
        <v>56533.619999999995</v>
      </c>
      <c r="O258" s="37">
        <v>54315.69</v>
      </c>
      <c r="P258" s="37">
        <v>49313.55</v>
      </c>
      <c r="Q258" s="37">
        <v>48652.89</v>
      </c>
      <c r="R258" s="37"/>
      <c r="S258" s="37"/>
      <c r="T258" s="37"/>
    </row>
    <row r="259" spans="1:20" x14ac:dyDescent="0.25">
      <c r="A259" s="21">
        <v>63</v>
      </c>
      <c r="B259" s="38" t="s">
        <v>57</v>
      </c>
      <c r="C259" s="32"/>
      <c r="D259" s="33">
        <v>17079.150000000001</v>
      </c>
      <c r="E259" s="33"/>
      <c r="F259" s="33">
        <v>24847.35</v>
      </c>
      <c r="G259" s="33"/>
      <c r="H259" s="33">
        <v>25748.799999999999</v>
      </c>
      <c r="I259" s="33">
        <v>23498.2</v>
      </c>
      <c r="J259" s="33"/>
      <c r="K259" s="33">
        <v>24369.4</v>
      </c>
      <c r="L259" s="33">
        <v>28168.799999999999</v>
      </c>
      <c r="M259" s="33"/>
      <c r="N259" s="33">
        <v>28991.599999999999</v>
      </c>
      <c r="O259" s="33">
        <v>27854.2</v>
      </c>
      <c r="P259" s="33">
        <v>25289</v>
      </c>
      <c r="Q259" s="33"/>
      <c r="R259" s="33"/>
      <c r="S259" s="33"/>
      <c r="T259" s="33"/>
    </row>
    <row r="260" spans="1:20" x14ac:dyDescent="0.25">
      <c r="A260" s="34">
        <v>64</v>
      </c>
      <c r="B260" s="35" t="s">
        <v>58</v>
      </c>
      <c r="C260" s="36">
        <v>30358.9</v>
      </c>
      <c r="D260" s="37">
        <v>29603.86</v>
      </c>
      <c r="E260" s="37"/>
      <c r="F260" s="37">
        <v>43068.74</v>
      </c>
      <c r="G260" s="37"/>
      <c r="H260" s="37">
        <v>33473.440000000002</v>
      </c>
      <c r="I260" s="37">
        <v>30547.66</v>
      </c>
      <c r="J260" s="37"/>
      <c r="K260" s="37">
        <v>31680.22</v>
      </c>
      <c r="L260" s="37">
        <v>36619.440000000002</v>
      </c>
      <c r="M260" s="37"/>
      <c r="N260" s="37">
        <v>37689.08</v>
      </c>
      <c r="O260" s="37">
        <v>36210.46</v>
      </c>
      <c r="P260" s="37">
        <v>32875.699999999997</v>
      </c>
      <c r="Q260" s="37"/>
      <c r="R260" s="37"/>
      <c r="S260" s="37"/>
      <c r="T260" s="37"/>
    </row>
    <row r="261" spans="1:20" x14ac:dyDescent="0.25">
      <c r="A261" s="21">
        <v>65</v>
      </c>
      <c r="B261" s="39" t="s">
        <v>452</v>
      </c>
      <c r="C261" s="32"/>
      <c r="D261" s="33"/>
      <c r="E261" s="33"/>
      <c r="F261" s="33"/>
      <c r="G261" s="33"/>
      <c r="H261" s="33"/>
      <c r="I261" s="33"/>
      <c r="J261" s="33"/>
      <c r="K261" s="33">
        <v>47520.33</v>
      </c>
      <c r="L261" s="33">
        <v>54929.16</v>
      </c>
      <c r="M261" s="33"/>
      <c r="N261" s="33">
        <v>56533.619999999995</v>
      </c>
      <c r="O261" s="33">
        <v>54315.69</v>
      </c>
      <c r="P261" s="33">
        <v>49313.55</v>
      </c>
      <c r="Q261" s="33"/>
      <c r="R261" s="33"/>
      <c r="S261" s="33"/>
      <c r="T261" s="33"/>
    </row>
    <row r="262" spans="1:20" x14ac:dyDescent="0.25">
      <c r="A262" s="34">
        <v>66</v>
      </c>
      <c r="B262" s="35" t="s">
        <v>59</v>
      </c>
      <c r="C262" s="36">
        <v>17514.75</v>
      </c>
      <c r="D262" s="37">
        <v>17079.150000000001</v>
      </c>
      <c r="E262" s="37"/>
      <c r="F262" s="37">
        <v>24847.35</v>
      </c>
      <c r="G262" s="37"/>
      <c r="H262" s="37">
        <v>19311.599999999999</v>
      </c>
      <c r="I262" s="37">
        <v>17623.650000000001</v>
      </c>
      <c r="J262" s="37"/>
      <c r="K262" s="37">
        <v>18277.05</v>
      </c>
      <c r="L262" s="37">
        <v>21126.6</v>
      </c>
      <c r="M262" s="37"/>
      <c r="N262" s="37">
        <v>21743.7</v>
      </c>
      <c r="O262" s="37">
        <v>20890.650000000001</v>
      </c>
      <c r="P262" s="37">
        <v>18966.75</v>
      </c>
      <c r="Q262" s="37"/>
      <c r="R262" s="37"/>
      <c r="S262" s="37"/>
      <c r="T262" s="37"/>
    </row>
    <row r="263" spans="1:20" x14ac:dyDescent="0.25">
      <c r="A263" s="21">
        <v>67</v>
      </c>
      <c r="B263" s="39" t="s">
        <v>435</v>
      </c>
      <c r="C263" s="32"/>
      <c r="D263" s="33">
        <v>10247.49</v>
      </c>
      <c r="E263" s="33"/>
      <c r="F263" s="33">
        <v>24847.35</v>
      </c>
      <c r="G263" s="33"/>
      <c r="H263" s="33">
        <v>19311.599999999999</v>
      </c>
      <c r="I263" s="33">
        <v>17623.650000000001</v>
      </c>
      <c r="J263" s="33"/>
      <c r="K263" s="33">
        <v>18277.05</v>
      </c>
      <c r="L263" s="33">
        <v>21126.6</v>
      </c>
      <c r="M263" s="33"/>
      <c r="N263" s="33">
        <v>21743.7</v>
      </c>
      <c r="O263" s="33">
        <v>20890.650000000001</v>
      </c>
      <c r="P263" s="33">
        <v>18966.75</v>
      </c>
      <c r="Q263" s="33">
        <v>18712.650000000001</v>
      </c>
      <c r="R263" s="33"/>
      <c r="S263" s="33"/>
      <c r="T263" s="33"/>
    </row>
    <row r="264" spans="1:20" x14ac:dyDescent="0.25">
      <c r="A264" s="34">
        <v>68</v>
      </c>
      <c r="B264" s="35" t="s">
        <v>61</v>
      </c>
      <c r="C264" s="36"/>
      <c r="D264" s="37">
        <v>6831.66</v>
      </c>
      <c r="E264" s="37"/>
      <c r="F264" s="37">
        <v>9938.94</v>
      </c>
      <c r="G264" s="37"/>
      <c r="H264" s="37">
        <v>6437.2</v>
      </c>
      <c r="I264" s="37">
        <v>5874.55</v>
      </c>
      <c r="J264" s="37"/>
      <c r="K264" s="37">
        <v>7310.82</v>
      </c>
      <c r="L264" s="37">
        <v>8450.64</v>
      </c>
      <c r="M264" s="37"/>
      <c r="N264" s="37">
        <v>8697.48</v>
      </c>
      <c r="O264" s="37">
        <v>8356.26</v>
      </c>
      <c r="P264" s="37">
        <v>5057.8</v>
      </c>
      <c r="Q264" s="37"/>
      <c r="R264" s="37"/>
      <c r="S264" s="37"/>
      <c r="T264" s="37"/>
    </row>
    <row r="265" spans="1:20" x14ac:dyDescent="0.25">
      <c r="A265" s="21">
        <v>69</v>
      </c>
      <c r="B265" s="39" t="s">
        <v>62</v>
      </c>
      <c r="C265" s="32"/>
      <c r="D265" s="33">
        <v>3415.83</v>
      </c>
      <c r="E265" s="33"/>
      <c r="F265" s="33">
        <v>4969.47</v>
      </c>
      <c r="G265" s="33"/>
      <c r="H265" s="33">
        <v>3862.3199999999997</v>
      </c>
      <c r="I265" s="33">
        <v>3524.73</v>
      </c>
      <c r="J265" s="33"/>
      <c r="K265" s="33">
        <v>3655.41</v>
      </c>
      <c r="L265" s="33">
        <v>4225.32</v>
      </c>
      <c r="M265" s="33"/>
      <c r="N265" s="33">
        <v>4348.74</v>
      </c>
      <c r="O265" s="33">
        <v>4178.13</v>
      </c>
      <c r="P265" s="33">
        <v>3793.35</v>
      </c>
      <c r="Q265" s="33">
        <v>2495.02</v>
      </c>
      <c r="R265" s="33"/>
      <c r="S265" s="33"/>
      <c r="T265" s="33"/>
    </row>
    <row r="266" spans="1:20" x14ac:dyDescent="0.25">
      <c r="A266" s="34">
        <v>70</v>
      </c>
      <c r="B266" s="35" t="s">
        <v>63</v>
      </c>
      <c r="C266" s="36"/>
      <c r="D266" s="37">
        <v>6831.66</v>
      </c>
      <c r="E266" s="37"/>
      <c r="F266" s="37">
        <v>9938.9399999999987</v>
      </c>
      <c r="G266" s="37"/>
      <c r="H266" s="37">
        <v>7724.6399999999994</v>
      </c>
      <c r="I266" s="37">
        <v>7049.46</v>
      </c>
      <c r="J266" s="37"/>
      <c r="K266" s="37">
        <v>7310.82</v>
      </c>
      <c r="L266" s="37">
        <v>8450.64</v>
      </c>
      <c r="M266" s="37"/>
      <c r="N266" s="37">
        <v>8697.48</v>
      </c>
      <c r="O266" s="37">
        <v>8356.26</v>
      </c>
      <c r="P266" s="37">
        <v>7586.7</v>
      </c>
      <c r="Q266" s="37"/>
      <c r="R266" s="37"/>
      <c r="S266" s="37"/>
      <c r="T266" s="37"/>
    </row>
    <row r="267" spans="1:20" x14ac:dyDescent="0.25">
      <c r="A267" s="21">
        <v>71</v>
      </c>
      <c r="B267" s="39" t="s">
        <v>64</v>
      </c>
      <c r="C267" s="32">
        <v>29733.33</v>
      </c>
      <c r="D267" s="33">
        <v>3415.83</v>
      </c>
      <c r="E267" s="365">
        <f>-23562.33</f>
        <v>-23562.33</v>
      </c>
      <c r="F267" s="33">
        <v>4969.47</v>
      </c>
      <c r="G267" s="33">
        <v>-14556.3</v>
      </c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</row>
    <row r="268" spans="1:20" x14ac:dyDescent="0.25">
      <c r="A268" s="34">
        <v>72</v>
      </c>
      <c r="B268" s="35" t="s">
        <v>65</v>
      </c>
      <c r="C268" s="36"/>
      <c r="D268" s="37">
        <v>5693.05</v>
      </c>
      <c r="E268" s="37"/>
      <c r="F268" s="37">
        <v>8282.4500000000007</v>
      </c>
      <c r="G268" s="37"/>
      <c r="H268" s="37">
        <v>6437.2</v>
      </c>
      <c r="I268" s="37">
        <v>7049.46</v>
      </c>
      <c r="J268" s="37"/>
      <c r="K268" s="37">
        <v>7310.82</v>
      </c>
      <c r="L268" s="37">
        <v>8450.64</v>
      </c>
      <c r="M268" s="37"/>
      <c r="N268" s="37">
        <v>8697.48</v>
      </c>
      <c r="O268" s="37">
        <v>8356.26</v>
      </c>
      <c r="P268" s="37">
        <v>6322.25</v>
      </c>
      <c r="Q268" s="37"/>
      <c r="R268" s="37"/>
      <c r="S268" s="37"/>
      <c r="T268" s="37"/>
    </row>
    <row r="269" spans="1:20" ht="13.5" customHeight="1" x14ac:dyDescent="0.25">
      <c r="A269" s="31">
        <v>73</v>
      </c>
      <c r="B269" s="24" t="s">
        <v>533</v>
      </c>
      <c r="C269" s="32">
        <v>201000</v>
      </c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>
        <v>408240</v>
      </c>
      <c r="O269" s="33">
        <v>415800</v>
      </c>
      <c r="P269" s="33">
        <v>408240</v>
      </c>
      <c r="Q269" s="33"/>
      <c r="R269" s="33"/>
      <c r="S269" s="33"/>
      <c r="T269" s="33"/>
    </row>
    <row r="270" spans="1:20" x14ac:dyDescent="0.25">
      <c r="A270" s="34">
        <v>74</v>
      </c>
      <c r="B270" s="35" t="s">
        <v>66</v>
      </c>
      <c r="C270" s="36"/>
      <c r="D270" s="37">
        <v>29603.86</v>
      </c>
      <c r="E270" s="37"/>
      <c r="F270" s="37">
        <v>43068.74</v>
      </c>
      <c r="G270" s="37"/>
      <c r="H270" s="37">
        <v>25748.799999999999</v>
      </c>
      <c r="I270" s="37">
        <v>30547.66</v>
      </c>
      <c r="J270" s="37"/>
      <c r="K270" s="37">
        <v>31680.22</v>
      </c>
      <c r="L270" s="37">
        <v>36619.440000000002</v>
      </c>
      <c r="M270" s="37"/>
      <c r="N270" s="37">
        <v>37689.08</v>
      </c>
      <c r="O270" s="37">
        <v>36210.46</v>
      </c>
      <c r="P270" s="37">
        <v>32875.699999999997</v>
      </c>
      <c r="Q270" s="37">
        <v>24950.2</v>
      </c>
      <c r="R270" s="37"/>
      <c r="S270" s="37"/>
      <c r="T270" s="37"/>
    </row>
    <row r="271" spans="1:20" x14ac:dyDescent="0.25">
      <c r="A271" s="40">
        <v>75</v>
      </c>
      <c r="B271" s="41" t="s">
        <v>67</v>
      </c>
      <c r="C271" s="32"/>
      <c r="D271" s="33">
        <v>29603.86</v>
      </c>
      <c r="E271" s="33"/>
      <c r="F271" s="33">
        <v>43068.74</v>
      </c>
      <c r="G271" s="33"/>
      <c r="H271" s="33">
        <v>33473.440000000002</v>
      </c>
      <c r="I271" s="33">
        <v>30547.66</v>
      </c>
      <c r="J271" s="33"/>
      <c r="K271" s="33">
        <v>31680.22</v>
      </c>
      <c r="L271" s="33">
        <v>36619.440000000002</v>
      </c>
      <c r="M271" s="33"/>
      <c r="N271" s="33">
        <v>37689.08</v>
      </c>
      <c r="O271" s="33">
        <v>54315.69</v>
      </c>
      <c r="P271" s="33">
        <v>49313.55</v>
      </c>
      <c r="Q271" s="33"/>
      <c r="R271" s="33"/>
      <c r="S271" s="33"/>
      <c r="T271" s="33"/>
    </row>
    <row r="272" spans="1:20" x14ac:dyDescent="0.25">
      <c r="A272" s="34">
        <v>76</v>
      </c>
      <c r="B272" s="35" t="s">
        <v>68</v>
      </c>
      <c r="C272" s="36">
        <v>510015.13</v>
      </c>
      <c r="D272" s="37">
        <v>187870.65</v>
      </c>
      <c r="E272" s="37"/>
      <c r="F272" s="37">
        <v>273320.84999999998</v>
      </c>
      <c r="G272" s="37"/>
      <c r="H272" s="37">
        <v>212427.6</v>
      </c>
      <c r="I272" s="37">
        <v>193860.15</v>
      </c>
      <c r="J272" s="37"/>
      <c r="K272" s="37">
        <v>201047.55</v>
      </c>
      <c r="L272" s="37">
        <v>232392.6</v>
      </c>
      <c r="M272" s="37"/>
      <c r="N272" s="37">
        <v>239180.7</v>
      </c>
      <c r="O272" s="37">
        <v>229797.15</v>
      </c>
      <c r="P272" s="37">
        <v>208634.25</v>
      </c>
      <c r="Q272" s="37"/>
      <c r="R272" s="37"/>
      <c r="S272" s="37"/>
      <c r="T272" s="37"/>
    </row>
    <row r="273" spans="1:20" x14ac:dyDescent="0.25">
      <c r="A273" s="21">
        <v>77</v>
      </c>
      <c r="B273" s="39" t="s">
        <v>69</v>
      </c>
      <c r="C273" s="32"/>
      <c r="D273" s="33">
        <v>31881.08</v>
      </c>
      <c r="E273" s="33"/>
      <c r="F273" s="33">
        <v>46381.72</v>
      </c>
      <c r="G273" s="33"/>
      <c r="H273" s="33">
        <v>36048.32</v>
      </c>
      <c r="I273" s="33">
        <v>32897.479999999996</v>
      </c>
      <c r="J273" s="33"/>
      <c r="K273" s="33">
        <v>34117.160000000003</v>
      </c>
      <c r="L273" s="33">
        <v>39436.32</v>
      </c>
      <c r="M273" s="33"/>
      <c r="N273" s="33">
        <v>40588.239999999998</v>
      </c>
      <c r="O273" s="33">
        <v>38995.879999999997</v>
      </c>
      <c r="P273" s="33">
        <v>35404.6</v>
      </c>
      <c r="Q273" s="33"/>
      <c r="R273" s="33"/>
      <c r="S273" s="33"/>
      <c r="T273" s="33"/>
    </row>
    <row r="274" spans="1:20" x14ac:dyDescent="0.25">
      <c r="A274" s="34">
        <v>78</v>
      </c>
      <c r="B274" s="35" t="s">
        <v>72</v>
      </c>
      <c r="C274" s="36"/>
      <c r="D274" s="37">
        <v>10247.49</v>
      </c>
      <c r="E274" s="37"/>
      <c r="F274" s="37">
        <v>14908.41</v>
      </c>
      <c r="G274" s="37"/>
      <c r="H274" s="37">
        <v>11586.96</v>
      </c>
      <c r="I274" s="37">
        <v>10574.19</v>
      </c>
      <c r="J274" s="37"/>
      <c r="K274" s="37">
        <v>10966.23</v>
      </c>
      <c r="L274" s="37">
        <v>12675.96</v>
      </c>
      <c r="M274" s="37"/>
      <c r="N274" s="37">
        <v>13046.22</v>
      </c>
      <c r="O274" s="37">
        <v>12534.39</v>
      </c>
      <c r="P274" s="37">
        <v>11380.05</v>
      </c>
      <c r="Q274" s="37"/>
      <c r="R274" s="37"/>
      <c r="S274" s="37"/>
      <c r="T274" s="37"/>
    </row>
    <row r="275" spans="1:20" ht="13.5" customHeight="1" x14ac:dyDescent="0.25">
      <c r="A275" s="31">
        <v>79</v>
      </c>
      <c r="B275" s="367" t="s">
        <v>514</v>
      </c>
      <c r="C275" s="32">
        <v>16547.96</v>
      </c>
      <c r="D275" s="33">
        <v>25852.5</v>
      </c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</row>
    <row r="276" spans="1:20" x14ac:dyDescent="0.25">
      <c r="A276" s="34">
        <v>80</v>
      </c>
      <c r="B276" s="35" t="s">
        <v>75</v>
      </c>
      <c r="C276" s="36"/>
      <c r="D276" s="37">
        <v>3415.83</v>
      </c>
      <c r="E276" s="37"/>
      <c r="F276" s="37">
        <v>4969.47</v>
      </c>
      <c r="G276" s="37"/>
      <c r="H276" s="37">
        <v>3862.3199999999997</v>
      </c>
      <c r="I276" s="37">
        <v>3524.73</v>
      </c>
      <c r="J276" s="37"/>
      <c r="K276" s="37">
        <v>3655.41</v>
      </c>
      <c r="L276" s="37">
        <v>4225.32</v>
      </c>
      <c r="M276" s="37"/>
      <c r="N276" s="37">
        <v>4348.74</v>
      </c>
      <c r="O276" s="37">
        <v>4178.13</v>
      </c>
      <c r="P276" s="37">
        <v>3793.35</v>
      </c>
      <c r="Q276" s="37"/>
      <c r="R276" s="37"/>
      <c r="S276" s="37"/>
      <c r="T276" s="37"/>
    </row>
    <row r="277" spans="1:20" x14ac:dyDescent="0.25">
      <c r="A277" s="21">
        <v>81</v>
      </c>
      <c r="B277" s="39" t="s">
        <v>76</v>
      </c>
      <c r="C277" s="32"/>
      <c r="D277" s="33">
        <v>70593.820000000007</v>
      </c>
      <c r="E277" s="33"/>
      <c r="F277" s="33">
        <v>102702.38</v>
      </c>
      <c r="G277" s="33"/>
      <c r="H277" s="33">
        <v>79821.279999999999</v>
      </c>
      <c r="I277" s="33">
        <v>72844.42</v>
      </c>
      <c r="J277" s="33"/>
      <c r="K277" s="33">
        <v>75545.14</v>
      </c>
      <c r="L277" s="33">
        <v>87323.28</v>
      </c>
      <c r="M277" s="33"/>
      <c r="N277" s="33">
        <v>89873.959999999992</v>
      </c>
      <c r="O277" s="33">
        <v>87740.73</v>
      </c>
      <c r="P277" s="33">
        <v>79660.350000000006</v>
      </c>
      <c r="Q277" s="33"/>
      <c r="R277" s="33"/>
      <c r="S277" s="33"/>
      <c r="T277" s="33"/>
    </row>
    <row r="278" spans="1:20" x14ac:dyDescent="0.25">
      <c r="A278" s="34">
        <v>82</v>
      </c>
      <c r="B278" s="35" t="s">
        <v>77</v>
      </c>
      <c r="C278" s="36">
        <v>3502.95</v>
      </c>
      <c r="D278" s="37">
        <v>3415.83</v>
      </c>
      <c r="E278" s="37"/>
      <c r="F278" s="37">
        <v>4969.47</v>
      </c>
      <c r="G278" s="37"/>
      <c r="H278" s="37">
        <v>3862.3199999999997</v>
      </c>
      <c r="I278" s="37">
        <v>2349.8200000000002</v>
      </c>
      <c r="J278" s="37"/>
      <c r="K278" s="37">
        <v>2436.94</v>
      </c>
      <c r="L278" s="37">
        <v>2816.88</v>
      </c>
      <c r="M278" s="37"/>
      <c r="N278" s="37">
        <v>2899.16</v>
      </c>
      <c r="O278" s="37">
        <v>2785.42</v>
      </c>
      <c r="P278" s="37">
        <v>2528.9</v>
      </c>
      <c r="Q278" s="37"/>
      <c r="R278" s="37"/>
      <c r="S278" s="37"/>
      <c r="T278" s="37"/>
    </row>
    <row r="279" spans="1:20" x14ac:dyDescent="0.25">
      <c r="A279" s="21">
        <v>83</v>
      </c>
      <c r="B279" s="38" t="s">
        <v>78</v>
      </c>
      <c r="C279" s="32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>
        <v>21384</v>
      </c>
      <c r="O279" s="33">
        <v>13860</v>
      </c>
      <c r="P279" s="33">
        <v>13608</v>
      </c>
      <c r="Q279" s="33"/>
      <c r="R279" s="33"/>
      <c r="S279" s="33"/>
      <c r="T279" s="33"/>
    </row>
    <row r="280" spans="1:20" x14ac:dyDescent="0.25">
      <c r="A280" s="34">
        <v>84</v>
      </c>
      <c r="B280" s="35" t="s">
        <v>80</v>
      </c>
      <c r="C280" s="36"/>
      <c r="D280" s="37">
        <v>19356.37</v>
      </c>
      <c r="E280" s="37"/>
      <c r="F280" s="37">
        <v>28160.33</v>
      </c>
      <c r="G280" s="37"/>
      <c r="H280" s="37">
        <v>21886.48</v>
      </c>
      <c r="I280" s="37">
        <v>19973.47</v>
      </c>
      <c r="J280" s="37"/>
      <c r="K280" s="37">
        <v>20713.989999999998</v>
      </c>
      <c r="L280" s="37">
        <v>23943.48</v>
      </c>
      <c r="M280" s="37"/>
      <c r="N280" s="37">
        <v>24642.86</v>
      </c>
      <c r="O280" s="37">
        <v>23676.07</v>
      </c>
      <c r="P280" s="37">
        <v>21495.65</v>
      </c>
      <c r="Q280" s="37">
        <v>21207.67</v>
      </c>
      <c r="R280" s="37"/>
      <c r="S280" s="37"/>
      <c r="T280" s="37"/>
    </row>
    <row r="281" spans="1:20" x14ac:dyDescent="0.25">
      <c r="A281" s="21">
        <v>85</v>
      </c>
      <c r="B281" s="39" t="s">
        <v>81</v>
      </c>
      <c r="C281" s="32"/>
      <c r="D281" s="33">
        <v>5693.05</v>
      </c>
      <c r="E281" s="33"/>
      <c r="F281" s="33">
        <v>8282.4500000000007</v>
      </c>
      <c r="G281" s="33"/>
      <c r="H281" s="33">
        <v>6437.2</v>
      </c>
      <c r="I281" s="33">
        <v>5874.55</v>
      </c>
      <c r="J281" s="33"/>
      <c r="K281" s="33">
        <v>12184.7</v>
      </c>
      <c r="L281" s="33">
        <v>15492.84</v>
      </c>
      <c r="M281" s="33"/>
      <c r="N281" s="33">
        <v>15945.380000000001</v>
      </c>
      <c r="O281" s="33">
        <v>15319.81</v>
      </c>
      <c r="P281" s="33">
        <v>13908.95</v>
      </c>
      <c r="Q281" s="33"/>
      <c r="R281" s="33"/>
      <c r="S281" s="33"/>
      <c r="T281" s="33"/>
    </row>
    <row r="282" spans="1:20" x14ac:dyDescent="0.25">
      <c r="A282" s="34">
        <v>86</v>
      </c>
      <c r="B282" s="35" t="s">
        <v>83</v>
      </c>
      <c r="C282" s="36"/>
      <c r="D282" s="37">
        <v>74009.649999999994</v>
      </c>
      <c r="E282" s="37"/>
      <c r="F282" s="37">
        <v>107671.85</v>
      </c>
      <c r="G282" s="37"/>
      <c r="H282" s="37">
        <v>83683.600000000006</v>
      </c>
      <c r="I282" s="37">
        <v>76369.149999999994</v>
      </c>
      <c r="J282" s="37"/>
      <c r="K282" s="37">
        <v>79200.55</v>
      </c>
      <c r="L282" s="37">
        <v>94365.48</v>
      </c>
      <c r="M282" s="37"/>
      <c r="N282" s="37">
        <v>97121.86</v>
      </c>
      <c r="O282" s="37">
        <v>93311.57</v>
      </c>
      <c r="P282" s="37">
        <v>85982.6</v>
      </c>
      <c r="Q282" s="37">
        <v>84830.68</v>
      </c>
      <c r="R282" s="37"/>
      <c r="S282" s="37"/>
      <c r="T282" s="37"/>
    </row>
    <row r="283" spans="1:20" x14ac:dyDescent="0.25">
      <c r="A283" s="21">
        <v>87</v>
      </c>
      <c r="B283" s="39" t="s">
        <v>85</v>
      </c>
      <c r="C283" s="32"/>
      <c r="D283" s="33">
        <v>10247.49</v>
      </c>
      <c r="E283" s="33"/>
      <c r="F283" s="353">
        <v>14908.41</v>
      </c>
      <c r="G283" s="33"/>
      <c r="H283" s="33">
        <v>11586.96</v>
      </c>
      <c r="I283" s="33">
        <v>10574.19</v>
      </c>
      <c r="J283" s="33"/>
      <c r="K283" s="33">
        <v>10966.23</v>
      </c>
      <c r="L283" s="33">
        <v>12675.96</v>
      </c>
      <c r="M283" s="33"/>
      <c r="N283" s="33">
        <v>13046.22</v>
      </c>
      <c r="O283" s="33">
        <v>12534.39</v>
      </c>
      <c r="P283" s="33">
        <v>11380.05</v>
      </c>
      <c r="Q283" s="33"/>
      <c r="R283" s="33"/>
      <c r="S283" s="33"/>
      <c r="T283" s="33"/>
    </row>
    <row r="284" spans="1:20" x14ac:dyDescent="0.25">
      <c r="A284" s="34">
        <v>88</v>
      </c>
      <c r="B284" s="35" t="s">
        <v>86</v>
      </c>
      <c r="C284" s="36"/>
      <c r="D284" s="37">
        <v>22772.2</v>
      </c>
      <c r="E284" s="37"/>
      <c r="F284" s="37">
        <v>33129.800000000003</v>
      </c>
      <c r="G284" s="37"/>
      <c r="H284" s="37">
        <v>11586.96</v>
      </c>
      <c r="I284" s="37">
        <v>10574.19</v>
      </c>
      <c r="J284" s="37"/>
      <c r="K284" s="37">
        <v>10966.23</v>
      </c>
      <c r="L284" s="37">
        <v>12675.96</v>
      </c>
      <c r="M284" s="37"/>
      <c r="N284" s="37">
        <v>13046.22</v>
      </c>
      <c r="O284" s="37">
        <v>12534.39</v>
      </c>
      <c r="P284" s="37">
        <v>11380.05</v>
      </c>
      <c r="Q284" s="37"/>
      <c r="R284" s="37"/>
      <c r="S284" s="37"/>
      <c r="T284" s="37"/>
    </row>
    <row r="285" spans="1:20" x14ac:dyDescent="0.25">
      <c r="A285" s="21">
        <v>89</v>
      </c>
      <c r="B285" s="39" t="s">
        <v>87</v>
      </c>
      <c r="C285" s="32">
        <v>22052.25</v>
      </c>
      <c r="D285" s="33">
        <v>10247.49</v>
      </c>
      <c r="E285" s="33"/>
      <c r="F285" s="33">
        <v>14908.41</v>
      </c>
      <c r="G285" s="33"/>
      <c r="H285" s="33">
        <v>11586.96</v>
      </c>
      <c r="I285" s="33">
        <v>10574.19</v>
      </c>
      <c r="J285" s="33"/>
      <c r="K285" s="33">
        <v>10966.23</v>
      </c>
      <c r="L285" s="33">
        <v>12675.96</v>
      </c>
      <c r="M285" s="33"/>
      <c r="N285" s="33">
        <v>13046.22</v>
      </c>
      <c r="O285" s="33">
        <v>12534.39</v>
      </c>
      <c r="P285" s="33">
        <v>11380.05</v>
      </c>
      <c r="Q285" s="33"/>
      <c r="R285" s="33"/>
      <c r="S285" s="33"/>
      <c r="T285" s="33"/>
    </row>
    <row r="286" spans="1:20" x14ac:dyDescent="0.25">
      <c r="A286" s="34">
        <v>90</v>
      </c>
      <c r="B286" s="35" t="s">
        <v>88</v>
      </c>
      <c r="C286" s="36"/>
      <c r="D286" s="37">
        <v>31881.08</v>
      </c>
      <c r="E286" s="37"/>
      <c r="F286" s="37">
        <v>46381.72</v>
      </c>
      <c r="G286" s="37"/>
      <c r="H286" s="37">
        <v>36048.32</v>
      </c>
      <c r="I286" s="37">
        <v>28197.84</v>
      </c>
      <c r="J286" s="37"/>
      <c r="K286" s="37">
        <v>26806.34</v>
      </c>
      <c r="L286" s="37">
        <v>39436.32</v>
      </c>
      <c r="M286" s="37"/>
      <c r="N286" s="37">
        <v>40588.239999999998</v>
      </c>
      <c r="O286" s="37">
        <v>94704.28</v>
      </c>
      <c r="P286" s="37">
        <v>85982.6</v>
      </c>
      <c r="Q286" s="37"/>
      <c r="R286" s="37"/>
      <c r="S286" s="37"/>
      <c r="T286" s="37"/>
    </row>
    <row r="287" spans="1:20" x14ac:dyDescent="0.25">
      <c r="A287" s="21">
        <v>91</v>
      </c>
      <c r="B287" s="39" t="s">
        <v>89</v>
      </c>
      <c r="C287" s="32"/>
      <c r="D287" s="33">
        <v>10247.49</v>
      </c>
      <c r="E287" s="33"/>
      <c r="F287" s="33">
        <v>14908.41</v>
      </c>
      <c r="G287" s="33"/>
      <c r="H287" s="33">
        <v>11586.96</v>
      </c>
      <c r="I287" s="33">
        <v>2349.8200000000002</v>
      </c>
      <c r="J287" s="33"/>
      <c r="K287" s="33">
        <v>2436.94</v>
      </c>
      <c r="L287" s="33">
        <v>2816.88</v>
      </c>
      <c r="M287" s="33"/>
      <c r="N287" s="33">
        <v>13046.22</v>
      </c>
      <c r="O287" s="33">
        <v>12534.39</v>
      </c>
      <c r="P287" s="33"/>
      <c r="Q287" s="33">
        <v>2495.02</v>
      </c>
      <c r="R287" s="33"/>
      <c r="S287" s="33"/>
      <c r="T287" s="33"/>
    </row>
    <row r="288" spans="1:20" x14ac:dyDescent="0.25">
      <c r="A288" s="34">
        <v>92</v>
      </c>
      <c r="B288" s="35" t="s">
        <v>157</v>
      </c>
      <c r="C288" s="36"/>
      <c r="D288" s="37">
        <v>6831.66</v>
      </c>
      <c r="E288" s="37"/>
      <c r="F288" s="37">
        <v>14908.41</v>
      </c>
      <c r="G288" s="37"/>
      <c r="H288" s="37">
        <v>11586.96</v>
      </c>
      <c r="I288" s="37">
        <v>10574.19</v>
      </c>
      <c r="J288" s="37"/>
      <c r="K288" s="37">
        <v>10966.23</v>
      </c>
      <c r="L288" s="37">
        <v>21126.6</v>
      </c>
      <c r="M288" s="37"/>
      <c r="N288" s="37">
        <v>21743.7</v>
      </c>
      <c r="O288" s="37">
        <v>20890.650000000001</v>
      </c>
      <c r="P288" s="37">
        <v>18966.75</v>
      </c>
      <c r="Q288" s="37">
        <v>18712.650000000001</v>
      </c>
      <c r="R288" s="37"/>
      <c r="S288" s="37"/>
      <c r="T288" s="37"/>
    </row>
    <row r="289" spans="1:20" x14ac:dyDescent="0.25">
      <c r="A289" s="21">
        <v>93</v>
      </c>
      <c r="B289" s="39" t="s">
        <v>91</v>
      </c>
      <c r="C289" s="32"/>
      <c r="D289" s="33">
        <v>4554.4399999999996</v>
      </c>
      <c r="E289" s="33"/>
      <c r="F289" s="33">
        <v>6625.96</v>
      </c>
      <c r="G289" s="33"/>
      <c r="H289" s="33">
        <v>5149.76</v>
      </c>
      <c r="I289" s="33">
        <v>4699.6400000000003</v>
      </c>
      <c r="J289" s="33"/>
      <c r="K289" s="33">
        <v>4873.88</v>
      </c>
      <c r="L289" s="33">
        <v>5633.76</v>
      </c>
      <c r="M289" s="33"/>
      <c r="N289" s="33">
        <v>5798.32</v>
      </c>
      <c r="O289" s="33">
        <v>5570.84</v>
      </c>
      <c r="P289" s="33">
        <v>5057.8</v>
      </c>
      <c r="Q289" s="33">
        <v>4990.04</v>
      </c>
      <c r="R289" s="33"/>
      <c r="S289" s="33"/>
      <c r="T289" s="33"/>
    </row>
    <row r="290" spans="1:20" x14ac:dyDescent="0.25">
      <c r="A290" s="34">
        <v>94</v>
      </c>
      <c r="B290" s="35" t="s">
        <v>92</v>
      </c>
      <c r="C290" s="36">
        <v>9801</v>
      </c>
      <c r="D290" s="37">
        <v>4554.4399999999996</v>
      </c>
      <c r="E290" s="37"/>
      <c r="F290" s="37">
        <v>6625.96</v>
      </c>
      <c r="G290" s="37"/>
      <c r="H290" s="37">
        <v>7724.6399999999994</v>
      </c>
      <c r="I290" s="37">
        <v>7049.46</v>
      </c>
      <c r="J290" s="37"/>
      <c r="K290" s="37">
        <v>7310.82</v>
      </c>
      <c r="L290" s="37">
        <v>8450.64</v>
      </c>
      <c r="M290" s="37"/>
      <c r="N290" s="37">
        <v>8697.48</v>
      </c>
      <c r="O290" s="37">
        <v>8356.26</v>
      </c>
      <c r="P290" s="37">
        <v>7586.7</v>
      </c>
      <c r="Q290" s="37"/>
      <c r="R290" s="37"/>
      <c r="S290" s="37"/>
      <c r="T290" s="37"/>
    </row>
    <row r="291" spans="1:20" x14ac:dyDescent="0.25">
      <c r="A291" s="40">
        <v>95</v>
      </c>
      <c r="B291" s="41" t="s">
        <v>93</v>
      </c>
      <c r="C291" s="32"/>
      <c r="D291" s="33">
        <v>47821.619999999995</v>
      </c>
      <c r="E291" s="33"/>
      <c r="F291" s="33">
        <v>69572.58</v>
      </c>
      <c r="G291" s="33"/>
      <c r="H291" s="33">
        <v>54072.479999999996</v>
      </c>
      <c r="I291" s="33">
        <v>49346.22</v>
      </c>
      <c r="J291" s="33"/>
      <c r="K291" s="33">
        <v>48738.8</v>
      </c>
      <c r="L291" s="33">
        <v>59154.479999999996</v>
      </c>
      <c r="M291" s="33"/>
      <c r="N291" s="33">
        <v>60882.36</v>
      </c>
      <c r="O291" s="33">
        <v>58493.82</v>
      </c>
      <c r="P291" s="33">
        <v>55635.8</v>
      </c>
      <c r="Q291" s="33"/>
      <c r="R291" s="33"/>
      <c r="S291" s="33"/>
      <c r="T291" s="33"/>
    </row>
    <row r="292" spans="1:20" x14ac:dyDescent="0.25">
      <c r="A292" s="34">
        <v>96</v>
      </c>
      <c r="B292" s="35" t="s">
        <v>96</v>
      </c>
      <c r="C292" s="36"/>
      <c r="D292" s="37">
        <v>5693.05</v>
      </c>
      <c r="E292" s="37"/>
      <c r="F292" s="37">
        <v>8282.4500000000007</v>
      </c>
      <c r="G292" s="37"/>
      <c r="H292" s="37">
        <v>6437.2</v>
      </c>
      <c r="I292" s="37">
        <v>5874.55</v>
      </c>
      <c r="J292" s="37"/>
      <c r="K292" s="37">
        <v>6092.35</v>
      </c>
      <c r="L292" s="37">
        <v>7042.2</v>
      </c>
      <c r="M292" s="37"/>
      <c r="N292" s="37">
        <v>7247.9</v>
      </c>
      <c r="O292" s="37">
        <v>6963.55</v>
      </c>
      <c r="P292" s="37">
        <v>6322.25</v>
      </c>
      <c r="Q292" s="37">
        <v>6237.55</v>
      </c>
      <c r="R292" s="37"/>
      <c r="S292" s="37"/>
      <c r="T292" s="37"/>
    </row>
    <row r="293" spans="1:20" x14ac:dyDescent="0.25">
      <c r="A293" s="21">
        <v>97</v>
      </c>
      <c r="B293" s="39" t="s">
        <v>97</v>
      </c>
      <c r="C293" s="32"/>
      <c r="D293" s="33">
        <v>4554.4399999999996</v>
      </c>
      <c r="E293" s="33"/>
      <c r="F293" s="33">
        <v>6625.96</v>
      </c>
      <c r="G293" s="33"/>
      <c r="H293" s="33">
        <v>5149.76</v>
      </c>
      <c r="I293" s="33">
        <v>4699.6400000000003</v>
      </c>
      <c r="J293" s="33"/>
      <c r="K293" s="33">
        <v>3655.41</v>
      </c>
      <c r="L293" s="33">
        <v>4225.32</v>
      </c>
      <c r="M293" s="33"/>
      <c r="N293" s="33">
        <v>4348.74</v>
      </c>
      <c r="O293" s="33">
        <v>4178.13</v>
      </c>
      <c r="P293" s="33">
        <v>3793.35</v>
      </c>
      <c r="Q293" s="33"/>
      <c r="R293" s="33"/>
      <c r="S293" s="33"/>
      <c r="T293" s="33"/>
    </row>
    <row r="294" spans="1:20" x14ac:dyDescent="0.25">
      <c r="A294" s="34">
        <v>98</v>
      </c>
      <c r="B294" s="35" t="s">
        <v>98</v>
      </c>
      <c r="C294" s="36"/>
      <c r="D294" s="37">
        <v>17079.150000000001</v>
      </c>
      <c r="E294" s="37"/>
      <c r="F294" s="37">
        <v>24847.35</v>
      </c>
      <c r="G294" s="37"/>
      <c r="H294" s="37">
        <v>19311.599999999999</v>
      </c>
      <c r="I294" s="37">
        <v>17623.650000000001</v>
      </c>
      <c r="J294" s="37"/>
      <c r="K294" s="37">
        <v>18277.05</v>
      </c>
      <c r="L294" s="37">
        <v>21126.6</v>
      </c>
      <c r="M294" s="37"/>
      <c r="N294" s="37">
        <v>21743.7</v>
      </c>
      <c r="O294" s="37">
        <v>20890.650000000001</v>
      </c>
      <c r="P294" s="37">
        <v>18966.75</v>
      </c>
      <c r="Q294" s="37"/>
      <c r="R294" s="37"/>
      <c r="S294" s="37"/>
      <c r="T294" s="37"/>
    </row>
    <row r="295" spans="1:20" x14ac:dyDescent="0.25">
      <c r="A295" s="31">
        <v>99</v>
      </c>
      <c r="B295" s="24" t="s">
        <v>99</v>
      </c>
      <c r="C295" s="32">
        <v>22982.1</v>
      </c>
      <c r="D295" s="33">
        <v>23490.84</v>
      </c>
      <c r="E295" s="33">
        <v>-4865.1000000000022</v>
      </c>
      <c r="F295" s="33">
        <v>23490.84</v>
      </c>
      <c r="G295" s="33"/>
      <c r="H295" s="33">
        <v>17591.439999999999</v>
      </c>
      <c r="I295" s="33">
        <v>18014.400000000001</v>
      </c>
      <c r="J295" s="33"/>
      <c r="K295" s="33">
        <v>25074</v>
      </c>
      <c r="L295" s="33">
        <v>25074</v>
      </c>
      <c r="M295" s="33">
        <f>-6113.4-8771.2-5695.2</f>
        <v>-20579.8</v>
      </c>
      <c r="N295" s="33">
        <v>27216</v>
      </c>
      <c r="O295" s="33">
        <v>27720</v>
      </c>
      <c r="P295" s="33">
        <v>27216</v>
      </c>
      <c r="Q295" s="33"/>
      <c r="R295" s="33"/>
      <c r="S295" s="33"/>
      <c r="T295" s="33"/>
    </row>
    <row r="296" spans="1:20" x14ac:dyDescent="0.25">
      <c r="A296" s="34">
        <v>100</v>
      </c>
      <c r="B296" s="35" t="s">
        <v>102</v>
      </c>
      <c r="C296" s="36"/>
      <c r="D296" s="37">
        <v>89950.19</v>
      </c>
      <c r="E296" s="37"/>
      <c r="F296" s="37">
        <v>130862.70999999999</v>
      </c>
      <c r="G296" s="37"/>
      <c r="H296" s="37">
        <v>101707.76</v>
      </c>
      <c r="I296" s="37">
        <v>92817.89</v>
      </c>
      <c r="J296" s="37"/>
      <c r="K296" s="37">
        <v>96259.13</v>
      </c>
      <c r="L296" s="37">
        <v>111266.76</v>
      </c>
      <c r="M296" s="37"/>
      <c r="N296" s="37">
        <v>111617.66</v>
      </c>
      <c r="O296" s="37">
        <v>107238.67</v>
      </c>
      <c r="P296" s="37">
        <v>97362.65</v>
      </c>
      <c r="Q296" s="37"/>
      <c r="R296" s="37"/>
      <c r="S296" s="37"/>
      <c r="T296" s="37"/>
    </row>
    <row r="297" spans="1:20" x14ac:dyDescent="0.25">
      <c r="A297" s="21">
        <v>101</v>
      </c>
      <c r="B297" s="24" t="s">
        <v>103</v>
      </c>
      <c r="C297" s="32"/>
      <c r="D297" s="33">
        <v>363548.64</v>
      </c>
      <c r="E297" s="33"/>
      <c r="F297" s="33"/>
      <c r="G297" s="33"/>
      <c r="H297" s="33"/>
      <c r="I297" s="33">
        <v>364574.4</v>
      </c>
      <c r="J297" s="33"/>
      <c r="K297" s="33"/>
      <c r="L297" s="33"/>
      <c r="M297" s="33"/>
      <c r="N297" s="33">
        <v>509652</v>
      </c>
      <c r="O297" s="33"/>
      <c r="P297" s="33"/>
      <c r="Q297" s="33"/>
      <c r="R297" s="33"/>
      <c r="S297" s="33"/>
      <c r="T297" s="33"/>
    </row>
    <row r="298" spans="1:20" x14ac:dyDescent="0.25">
      <c r="A298" s="34">
        <v>102</v>
      </c>
      <c r="B298" s="35" t="s">
        <v>104</v>
      </c>
      <c r="C298" s="36">
        <v>10508.85</v>
      </c>
      <c r="D298" s="37">
        <v>10247.49</v>
      </c>
      <c r="E298" s="37"/>
      <c r="F298" s="37">
        <v>14908.41</v>
      </c>
      <c r="G298" s="37"/>
      <c r="H298" s="37">
        <v>11586.96</v>
      </c>
      <c r="I298" s="37">
        <v>10574.19</v>
      </c>
      <c r="J298" s="37"/>
      <c r="K298" s="37">
        <v>10966.23</v>
      </c>
      <c r="L298" s="37">
        <v>12675.96</v>
      </c>
      <c r="M298" s="37"/>
      <c r="N298" s="37">
        <v>13046.22</v>
      </c>
      <c r="O298" s="37">
        <v>12534.39</v>
      </c>
      <c r="P298" s="37">
        <v>11380.05</v>
      </c>
      <c r="Q298" s="37">
        <v>12475.1</v>
      </c>
      <c r="R298" s="37"/>
      <c r="S298" s="37"/>
      <c r="T298" s="37"/>
    </row>
    <row r="299" spans="1:20" x14ac:dyDescent="0.25">
      <c r="A299" s="21">
        <v>103</v>
      </c>
      <c r="B299" s="38" t="s">
        <v>105</v>
      </c>
      <c r="C299" s="32"/>
      <c r="D299" s="33">
        <v>5693.05</v>
      </c>
      <c r="E299" s="33"/>
      <c r="F299" s="33">
        <v>8282.4500000000007</v>
      </c>
      <c r="G299" s="33"/>
      <c r="H299" s="33">
        <v>6437.2</v>
      </c>
      <c r="I299" s="33">
        <v>5874.55</v>
      </c>
      <c r="J299" s="33"/>
      <c r="K299" s="33">
        <v>6092.35</v>
      </c>
      <c r="L299" s="33">
        <v>7042.2</v>
      </c>
      <c r="M299" s="33"/>
      <c r="N299" s="33">
        <v>7247.9</v>
      </c>
      <c r="O299" s="33">
        <v>6963.55</v>
      </c>
      <c r="P299" s="33">
        <v>7586.7</v>
      </c>
      <c r="Q299" s="33"/>
      <c r="R299" s="33"/>
      <c r="S299" s="33"/>
      <c r="T299" s="33"/>
    </row>
    <row r="300" spans="1:20" x14ac:dyDescent="0.25">
      <c r="A300" s="34">
        <v>104</v>
      </c>
      <c r="B300" s="35" t="s">
        <v>106</v>
      </c>
      <c r="C300" s="36"/>
      <c r="D300" s="37">
        <v>22772.2</v>
      </c>
      <c r="E300" s="37"/>
      <c r="F300" s="37">
        <v>33129.800000000003</v>
      </c>
      <c r="G300" s="37"/>
      <c r="H300" s="37">
        <v>25748.799999999999</v>
      </c>
      <c r="I300" s="37">
        <v>23498.2</v>
      </c>
      <c r="J300" s="37"/>
      <c r="K300" s="37">
        <v>24369.4</v>
      </c>
      <c r="L300" s="37">
        <v>28168.799999999999</v>
      </c>
      <c r="M300" s="37"/>
      <c r="N300" s="37">
        <v>28991.599999999999</v>
      </c>
      <c r="O300" s="37">
        <v>27854.2</v>
      </c>
      <c r="P300" s="37">
        <v>25289</v>
      </c>
      <c r="Q300" s="37"/>
      <c r="R300" s="37"/>
      <c r="S300" s="37"/>
      <c r="T300" s="37"/>
    </row>
    <row r="301" spans="1:20" x14ac:dyDescent="0.25">
      <c r="A301" s="21">
        <v>105</v>
      </c>
      <c r="B301" s="39" t="s">
        <v>107</v>
      </c>
      <c r="C301" s="32">
        <v>22052.25</v>
      </c>
      <c r="D301" s="33">
        <v>10247.49</v>
      </c>
      <c r="E301" s="33"/>
      <c r="F301" s="33">
        <v>14908.41</v>
      </c>
      <c r="G301" s="33"/>
      <c r="H301" s="33">
        <v>11586.960000000006</v>
      </c>
      <c r="I301" s="33">
        <v>10574.19</v>
      </c>
      <c r="J301" s="33"/>
      <c r="K301" s="33">
        <v>10966.23</v>
      </c>
      <c r="L301" s="33">
        <v>12675.96</v>
      </c>
      <c r="M301" s="33"/>
      <c r="N301" s="33">
        <v>13046.22</v>
      </c>
      <c r="O301" s="33">
        <v>12534.39</v>
      </c>
      <c r="P301" s="33">
        <v>11380.05</v>
      </c>
      <c r="Q301" s="33"/>
      <c r="R301" s="33"/>
      <c r="S301" s="33"/>
      <c r="T301" s="33"/>
    </row>
    <row r="302" spans="1:20" x14ac:dyDescent="0.25">
      <c r="A302" s="34">
        <v>106</v>
      </c>
      <c r="B302" s="35" t="s">
        <v>154</v>
      </c>
      <c r="C302" s="36"/>
      <c r="D302" s="37">
        <v>17079.150000000001</v>
      </c>
      <c r="E302" s="37"/>
      <c r="F302" s="37">
        <v>24847.35</v>
      </c>
      <c r="G302" s="37"/>
      <c r="H302" s="37">
        <v>33473.440000000002</v>
      </c>
      <c r="I302" s="37">
        <v>30547.66</v>
      </c>
      <c r="J302" s="37"/>
      <c r="K302" s="37">
        <v>31680.22</v>
      </c>
      <c r="L302" s="37">
        <v>36619.440000000002</v>
      </c>
      <c r="M302" s="37"/>
      <c r="N302" s="37">
        <v>37689.08</v>
      </c>
      <c r="O302" s="37">
        <v>54315.69</v>
      </c>
      <c r="P302" s="37">
        <v>49313.55</v>
      </c>
      <c r="Q302" s="37">
        <v>48652.89</v>
      </c>
      <c r="R302" s="37"/>
      <c r="S302" s="37"/>
      <c r="T302" s="37"/>
    </row>
    <row r="303" spans="1:20" x14ac:dyDescent="0.25">
      <c r="A303" s="31">
        <v>107</v>
      </c>
      <c r="B303" s="24" t="s">
        <v>108</v>
      </c>
      <c r="C303" s="32">
        <v>56462.11</v>
      </c>
      <c r="D303" s="33">
        <v>17079.150000000001</v>
      </c>
      <c r="E303" s="33">
        <v>-142.66</v>
      </c>
      <c r="F303" s="33">
        <v>24847.35</v>
      </c>
      <c r="G303" s="33"/>
      <c r="H303" s="33">
        <v>19311.599999999999</v>
      </c>
      <c r="I303" s="33">
        <v>17623.650000000001</v>
      </c>
      <c r="J303" s="33"/>
      <c r="K303" s="33">
        <v>18277.05</v>
      </c>
      <c r="L303" s="33">
        <v>21126.6</v>
      </c>
      <c r="M303" s="33"/>
      <c r="N303" s="33">
        <v>21743.7</v>
      </c>
      <c r="O303" s="33">
        <v>20890.650000000001</v>
      </c>
      <c r="P303" s="33">
        <v>18966.75</v>
      </c>
      <c r="Q303" s="33"/>
      <c r="R303" s="33"/>
      <c r="S303" s="33"/>
      <c r="T303" s="33"/>
    </row>
    <row r="304" spans="1:20" x14ac:dyDescent="0.25">
      <c r="A304" s="34">
        <v>108</v>
      </c>
      <c r="B304" s="35" t="s">
        <v>155</v>
      </c>
      <c r="C304" s="36"/>
      <c r="D304" s="37">
        <v>10247.49</v>
      </c>
      <c r="E304" s="37"/>
      <c r="F304" s="37">
        <v>14908.41</v>
      </c>
      <c r="G304" s="37"/>
      <c r="H304" s="37">
        <v>19311.599999999999</v>
      </c>
      <c r="I304" s="37">
        <v>17623.650000000001</v>
      </c>
      <c r="J304" s="37"/>
      <c r="K304" s="37">
        <v>18277.05</v>
      </c>
      <c r="L304" s="37">
        <v>21126.6</v>
      </c>
      <c r="M304" s="37"/>
      <c r="N304" s="37">
        <v>21743.7</v>
      </c>
      <c r="O304" s="37">
        <v>20890.650000000001</v>
      </c>
      <c r="P304" s="37">
        <v>18966.75</v>
      </c>
      <c r="Q304" s="37"/>
      <c r="R304" s="37"/>
      <c r="S304" s="37"/>
      <c r="T304" s="37"/>
    </row>
    <row r="305" spans="1:20" x14ac:dyDescent="0.25">
      <c r="A305" s="21">
        <v>109</v>
      </c>
      <c r="B305" s="39" t="s">
        <v>110</v>
      </c>
      <c r="C305" s="32"/>
      <c r="D305" s="33">
        <v>10247.49</v>
      </c>
      <c r="E305" s="33"/>
      <c r="F305" s="33">
        <v>14908.41</v>
      </c>
      <c r="G305" s="33"/>
      <c r="H305" s="33">
        <v>19311.599999999999</v>
      </c>
      <c r="I305" s="33">
        <v>17623.650000000001</v>
      </c>
      <c r="J305" s="33"/>
      <c r="K305" s="33">
        <v>18277.05</v>
      </c>
      <c r="L305" s="33">
        <v>21126.6</v>
      </c>
      <c r="M305" s="33"/>
      <c r="N305" s="33">
        <v>21743.7</v>
      </c>
      <c r="O305" s="33">
        <v>20890.650000000001</v>
      </c>
      <c r="P305" s="33">
        <v>18966.75</v>
      </c>
      <c r="Q305" s="33">
        <v>18712.650000000001</v>
      </c>
      <c r="R305" s="33"/>
      <c r="S305" s="33"/>
      <c r="T305" s="33"/>
    </row>
    <row r="306" spans="1:20" x14ac:dyDescent="0.25">
      <c r="A306" s="34">
        <v>110</v>
      </c>
      <c r="B306" s="35" t="s">
        <v>111</v>
      </c>
      <c r="C306" s="36"/>
      <c r="D306" s="37">
        <v>3415.83</v>
      </c>
      <c r="E306" s="37"/>
      <c r="F306" s="37">
        <v>4969.47</v>
      </c>
      <c r="G306" s="37"/>
      <c r="H306" s="37">
        <v>3862.32</v>
      </c>
      <c r="I306" s="37">
        <v>3524.73</v>
      </c>
      <c r="J306" s="37"/>
      <c r="K306" s="37">
        <v>3655.41</v>
      </c>
      <c r="L306" s="37">
        <v>4225.32</v>
      </c>
      <c r="M306" s="37"/>
      <c r="N306" s="37">
        <v>4348.74</v>
      </c>
      <c r="O306" s="37">
        <v>4178.13</v>
      </c>
      <c r="P306" s="37">
        <v>2528.9</v>
      </c>
      <c r="Q306" s="37">
        <v>2495.02</v>
      </c>
      <c r="R306" s="37"/>
      <c r="S306" s="37"/>
      <c r="T306" s="37"/>
    </row>
    <row r="307" spans="1:20" x14ac:dyDescent="0.25">
      <c r="A307" s="21">
        <v>111</v>
      </c>
      <c r="B307" s="38" t="s">
        <v>112</v>
      </c>
      <c r="C307" s="32"/>
      <c r="D307" s="33">
        <v>10247.49</v>
      </c>
      <c r="E307" s="33"/>
      <c r="F307" s="33">
        <v>14908.41</v>
      </c>
      <c r="G307" s="33"/>
      <c r="H307" s="33">
        <v>11586.96</v>
      </c>
      <c r="I307" s="33">
        <v>10574.19</v>
      </c>
      <c r="J307" s="33"/>
      <c r="K307" s="33">
        <v>10966.23</v>
      </c>
      <c r="L307" s="33">
        <v>12675.96</v>
      </c>
      <c r="M307" s="33"/>
      <c r="N307" s="33">
        <v>13046.22</v>
      </c>
      <c r="O307" s="33">
        <v>12534.39</v>
      </c>
      <c r="P307" s="33">
        <v>11380.05</v>
      </c>
      <c r="Q307" s="33"/>
      <c r="R307" s="33"/>
      <c r="S307" s="33"/>
      <c r="T307" s="33"/>
    </row>
    <row r="308" spans="1:20" x14ac:dyDescent="0.25">
      <c r="A308" s="34">
        <v>112</v>
      </c>
      <c r="B308" s="35" t="s">
        <v>113</v>
      </c>
      <c r="C308" s="36"/>
      <c r="D308" s="37">
        <v>33019.69</v>
      </c>
      <c r="E308" s="37"/>
      <c r="F308" s="37">
        <v>49694.7</v>
      </c>
      <c r="G308" s="37"/>
      <c r="H308" s="37">
        <v>38623.199999999997</v>
      </c>
      <c r="I308" s="37">
        <v>35247.300000000003</v>
      </c>
      <c r="J308" s="37"/>
      <c r="K308" s="37">
        <v>36554.1</v>
      </c>
      <c r="L308" s="37">
        <v>42253.2</v>
      </c>
      <c r="M308" s="37"/>
      <c r="N308" s="37">
        <v>43487.4</v>
      </c>
      <c r="O308" s="37">
        <v>41781.300000000003</v>
      </c>
      <c r="P308" s="37">
        <v>37933.5</v>
      </c>
      <c r="Q308" s="37"/>
      <c r="R308" s="37"/>
      <c r="S308" s="37"/>
      <c r="T308" s="37"/>
    </row>
    <row r="309" spans="1:20" ht="13.5" customHeight="1" x14ac:dyDescent="0.25">
      <c r="A309" s="31">
        <v>113</v>
      </c>
      <c r="B309" s="24" t="s">
        <v>436</v>
      </c>
      <c r="C309" s="32"/>
      <c r="D309" s="33"/>
      <c r="E309" s="33"/>
      <c r="F309" s="33">
        <v>43068.74</v>
      </c>
      <c r="G309" s="33"/>
      <c r="H309" s="33">
        <v>25748.799999999999</v>
      </c>
      <c r="I309" s="33">
        <v>23498.2</v>
      </c>
      <c r="J309" s="33"/>
      <c r="K309" s="33">
        <v>31680.22</v>
      </c>
      <c r="L309" s="33">
        <v>36619.440000000002</v>
      </c>
      <c r="M309" s="33"/>
      <c r="N309" s="33">
        <v>37689.08</v>
      </c>
      <c r="O309" s="33">
        <v>36210.46</v>
      </c>
      <c r="P309" s="33">
        <v>32875.699999999997</v>
      </c>
      <c r="Q309" s="33"/>
      <c r="R309" s="33"/>
      <c r="S309" s="33"/>
      <c r="T309" s="33"/>
    </row>
    <row r="310" spans="1:20" x14ac:dyDescent="0.25">
      <c r="A310" s="34">
        <v>114</v>
      </c>
      <c r="B310" s="35" t="s">
        <v>114</v>
      </c>
      <c r="C310" s="36">
        <v>88918</v>
      </c>
      <c r="D310" s="37">
        <v>91489.23</v>
      </c>
      <c r="E310" s="37">
        <v>-2274.6999999999998</v>
      </c>
      <c r="F310" s="37">
        <v>90887.16</v>
      </c>
      <c r="G310" s="37"/>
      <c r="H310" s="37">
        <v>84989.5</v>
      </c>
      <c r="I310" s="37">
        <v>86699.4</v>
      </c>
      <c r="J310" s="37"/>
      <c r="K310" s="37">
        <v>97012.5</v>
      </c>
      <c r="L310" s="37">
        <v>98280</v>
      </c>
      <c r="M310" s="33">
        <f>-6174-1318.69</f>
        <v>-7492.6900000000005</v>
      </c>
      <c r="N310" s="37">
        <v>106275</v>
      </c>
      <c r="O310" s="37">
        <v>107250</v>
      </c>
      <c r="P310" s="37">
        <v>105300</v>
      </c>
      <c r="Q310" s="37"/>
      <c r="R310" s="37"/>
      <c r="S310" s="37"/>
      <c r="T310" s="37"/>
    </row>
    <row r="311" spans="1:20" x14ac:dyDescent="0.25">
      <c r="A311" s="31">
        <v>115</v>
      </c>
      <c r="B311" s="24" t="s">
        <v>115</v>
      </c>
      <c r="C311" s="32"/>
      <c r="D311" s="33">
        <v>10247.49</v>
      </c>
      <c r="E311" s="33"/>
      <c r="F311" s="33">
        <v>14908.41</v>
      </c>
      <c r="G311" s="33"/>
      <c r="H311" s="33">
        <v>11586.96</v>
      </c>
      <c r="I311" s="33">
        <v>10574.19</v>
      </c>
      <c r="J311" s="33"/>
      <c r="K311" s="33">
        <v>10966.23</v>
      </c>
      <c r="L311" s="33">
        <v>12675.96</v>
      </c>
      <c r="M311" s="33"/>
      <c r="N311" s="33">
        <v>13046.22</v>
      </c>
      <c r="O311" s="33">
        <v>12534.39</v>
      </c>
      <c r="P311" s="33">
        <v>11380.05</v>
      </c>
      <c r="Q311" s="33"/>
      <c r="R311" s="33"/>
      <c r="S311" s="33"/>
      <c r="T311" s="33"/>
    </row>
    <row r="312" spans="1:20" x14ac:dyDescent="0.25">
      <c r="A312" s="34">
        <v>116</v>
      </c>
      <c r="B312" s="35" t="s">
        <v>116</v>
      </c>
      <c r="C312" s="36"/>
      <c r="D312" s="37">
        <v>44405.79</v>
      </c>
      <c r="E312" s="37"/>
      <c r="F312" s="37">
        <v>64603.11</v>
      </c>
      <c r="G312" s="37"/>
      <c r="H312" s="37">
        <v>50210.16</v>
      </c>
      <c r="I312" s="37">
        <v>45821.49</v>
      </c>
      <c r="J312" s="37"/>
      <c r="K312" s="37">
        <v>47520.33</v>
      </c>
      <c r="L312" s="37">
        <v>54929.16</v>
      </c>
      <c r="M312" s="37"/>
      <c r="N312" s="37">
        <v>56533.619999999995</v>
      </c>
      <c r="O312" s="37">
        <v>54315.69</v>
      </c>
      <c r="P312" s="37">
        <v>49313.55</v>
      </c>
      <c r="Q312" s="37">
        <v>48652.89</v>
      </c>
      <c r="R312" s="37"/>
      <c r="S312" s="37"/>
      <c r="T312" s="37"/>
    </row>
    <row r="313" spans="1:20" x14ac:dyDescent="0.25">
      <c r="A313" s="21">
        <v>117</v>
      </c>
      <c r="B313" s="39" t="s">
        <v>152</v>
      </c>
      <c r="C313" s="32"/>
      <c r="D313" s="33">
        <v>10247.49</v>
      </c>
      <c r="E313" s="33"/>
      <c r="F313" s="33">
        <v>14908.41</v>
      </c>
      <c r="G313" s="33"/>
      <c r="H313" s="33">
        <v>19311.599999999999</v>
      </c>
      <c r="I313" s="33">
        <v>17623.650000000001</v>
      </c>
      <c r="J313" s="33"/>
      <c r="K313" s="33">
        <v>18277.05</v>
      </c>
      <c r="L313" s="33">
        <v>21126.6</v>
      </c>
      <c r="M313" s="33"/>
      <c r="N313" s="33">
        <v>21743.7</v>
      </c>
      <c r="O313" s="33">
        <v>20890.650000000001</v>
      </c>
      <c r="P313" s="33">
        <v>18966.75</v>
      </c>
      <c r="Q313" s="33">
        <v>18712.650000000001</v>
      </c>
      <c r="R313" s="33"/>
      <c r="S313" s="33"/>
      <c r="T313" s="33"/>
    </row>
    <row r="314" spans="1:20" x14ac:dyDescent="0.25">
      <c r="A314" s="34">
        <v>118</v>
      </c>
      <c r="B314" s="35" t="s">
        <v>117</v>
      </c>
      <c r="C314" s="36">
        <v>3502.95</v>
      </c>
      <c r="D314" s="37">
        <v>3415.83</v>
      </c>
      <c r="E314" s="37"/>
      <c r="F314" s="37">
        <v>4969.47</v>
      </c>
      <c r="G314" s="37"/>
      <c r="H314" s="37">
        <v>3862.3199999999997</v>
      </c>
      <c r="I314" s="37">
        <v>3524.73</v>
      </c>
      <c r="J314" s="37"/>
      <c r="K314" s="37">
        <v>3655.41</v>
      </c>
      <c r="L314" s="37">
        <v>4225.32</v>
      </c>
      <c r="M314" s="37"/>
      <c r="N314" s="37">
        <v>4348.74</v>
      </c>
      <c r="O314" s="37">
        <v>4178.13</v>
      </c>
      <c r="P314" s="37">
        <v>3793.35</v>
      </c>
      <c r="Q314" s="37"/>
      <c r="R314" s="37"/>
      <c r="S314" s="37"/>
      <c r="T314" s="37"/>
    </row>
    <row r="315" spans="1:20" x14ac:dyDescent="0.25">
      <c r="A315" s="21">
        <v>119</v>
      </c>
      <c r="B315" s="38" t="s">
        <v>118</v>
      </c>
      <c r="C315" s="32"/>
      <c r="D315" s="33">
        <v>20494.98</v>
      </c>
      <c r="E315" s="33"/>
      <c r="F315" s="33">
        <v>29816.82</v>
      </c>
      <c r="G315" s="33"/>
      <c r="H315" s="33">
        <v>30898.559999999998</v>
      </c>
      <c r="I315" s="33">
        <v>81068.789999999994</v>
      </c>
      <c r="J315" s="33"/>
      <c r="K315" s="33">
        <v>84074.43</v>
      </c>
      <c r="L315" s="33">
        <v>97182.36</v>
      </c>
      <c r="M315" s="33"/>
      <c r="N315" s="33">
        <v>100021.02</v>
      </c>
      <c r="O315" s="33">
        <v>96096.989999999991</v>
      </c>
      <c r="P315" s="33">
        <v>111271.6</v>
      </c>
      <c r="Q315" s="33">
        <v>111028.39</v>
      </c>
      <c r="R315" s="33"/>
      <c r="S315" s="33"/>
      <c r="T315" s="33"/>
    </row>
    <row r="316" spans="1:20" x14ac:dyDescent="0.25">
      <c r="A316" s="34">
        <v>120</v>
      </c>
      <c r="B316" s="35" t="s">
        <v>471</v>
      </c>
      <c r="C316" s="36"/>
      <c r="D316" s="37">
        <v>5693.05</v>
      </c>
      <c r="E316" s="37"/>
      <c r="F316" s="37">
        <v>8282.4500000000007</v>
      </c>
      <c r="G316" s="37"/>
      <c r="H316" s="37">
        <v>6437.2</v>
      </c>
      <c r="I316" s="37">
        <v>5874.55</v>
      </c>
      <c r="J316" s="37"/>
      <c r="K316" s="37">
        <v>6092.35</v>
      </c>
      <c r="L316" s="37">
        <v>7042.2</v>
      </c>
      <c r="M316" s="37"/>
      <c r="N316" s="37">
        <v>7247.9</v>
      </c>
      <c r="O316" s="37">
        <v>6963.55</v>
      </c>
      <c r="P316" s="37">
        <v>6322.25</v>
      </c>
      <c r="Q316" s="37"/>
      <c r="R316" s="37"/>
      <c r="S316" s="37"/>
      <c r="T316" s="37"/>
    </row>
    <row r="317" spans="1:20" x14ac:dyDescent="0.25">
      <c r="A317" s="31">
        <v>121</v>
      </c>
      <c r="B317" s="24" t="s">
        <v>120</v>
      </c>
      <c r="C317" s="32"/>
      <c r="D317" s="33">
        <v>93366.02</v>
      </c>
      <c r="E317" s="33"/>
      <c r="F317" s="33">
        <v>178900.91999999998</v>
      </c>
      <c r="G317" s="33"/>
      <c r="H317" s="33">
        <v>139043.51999999999</v>
      </c>
      <c r="I317" s="33">
        <v>126890.28</v>
      </c>
      <c r="J317" s="33"/>
      <c r="K317" s="33">
        <v>131594.76</v>
      </c>
      <c r="L317" s="33">
        <v>152111.51999999999</v>
      </c>
      <c r="M317" s="33"/>
      <c r="N317" s="33">
        <v>156554.64000000001</v>
      </c>
      <c r="O317" s="33">
        <v>150412.68</v>
      </c>
      <c r="P317" s="33">
        <v>164378.5</v>
      </c>
      <c r="Q317" s="33"/>
      <c r="R317" s="33"/>
      <c r="S317" s="33"/>
      <c r="T317" s="33"/>
    </row>
    <row r="318" spans="1:20" x14ac:dyDescent="0.25">
      <c r="A318" s="34">
        <v>122</v>
      </c>
      <c r="B318" s="35" t="s">
        <v>121</v>
      </c>
      <c r="C318" s="36"/>
      <c r="D318" s="37">
        <v>10247.49</v>
      </c>
      <c r="E318" s="37"/>
      <c r="F318" s="37">
        <v>14908.41</v>
      </c>
      <c r="G318" s="37"/>
      <c r="H318" s="37">
        <v>11586.96</v>
      </c>
      <c r="I318" s="37">
        <v>10574.19</v>
      </c>
      <c r="J318" s="37"/>
      <c r="K318" s="37">
        <v>10966.23</v>
      </c>
      <c r="L318" s="37">
        <v>12675.96</v>
      </c>
      <c r="M318" s="37"/>
      <c r="N318" s="37">
        <v>13046.22</v>
      </c>
      <c r="O318" s="37">
        <v>12534.39</v>
      </c>
      <c r="P318" s="37">
        <v>11380.05</v>
      </c>
      <c r="Q318" s="37"/>
      <c r="R318" s="37"/>
      <c r="S318" s="37"/>
      <c r="T318" s="37"/>
    </row>
    <row r="319" spans="1:20" x14ac:dyDescent="0.25">
      <c r="A319" s="31">
        <v>123</v>
      </c>
      <c r="B319" s="24" t="s">
        <v>122</v>
      </c>
      <c r="C319" s="32"/>
      <c r="D319" s="33">
        <v>10247.49</v>
      </c>
      <c r="E319" s="33"/>
      <c r="F319" s="33">
        <v>23190.86</v>
      </c>
      <c r="G319" s="33"/>
      <c r="H319" s="33">
        <v>18024.16</v>
      </c>
      <c r="I319" s="33">
        <v>16448.739999999998</v>
      </c>
      <c r="J319" s="33"/>
      <c r="K319" s="33">
        <v>40209.51</v>
      </c>
      <c r="L319" s="33">
        <v>64788.24</v>
      </c>
      <c r="M319" s="33"/>
      <c r="N319" s="33">
        <v>66680.679999999993</v>
      </c>
      <c r="O319" s="33">
        <v>64064.66</v>
      </c>
      <c r="P319" s="33">
        <v>58164.7</v>
      </c>
      <c r="Q319" s="33"/>
      <c r="R319" s="33"/>
      <c r="S319" s="33"/>
      <c r="T319" s="33"/>
    </row>
    <row r="320" spans="1:20" x14ac:dyDescent="0.25">
      <c r="A320" s="34">
        <v>124</v>
      </c>
      <c r="B320" s="35" t="s">
        <v>123</v>
      </c>
      <c r="C320" s="36"/>
      <c r="D320" s="37">
        <v>10247.49</v>
      </c>
      <c r="E320" s="37"/>
      <c r="F320" s="37">
        <v>14908.41</v>
      </c>
      <c r="G320" s="37"/>
      <c r="H320" s="37">
        <v>11586.96</v>
      </c>
      <c r="I320" s="37">
        <v>10574.19</v>
      </c>
      <c r="J320" s="37"/>
      <c r="K320" s="37">
        <v>10966.23</v>
      </c>
      <c r="L320" s="37">
        <v>12675.96</v>
      </c>
      <c r="M320" s="37"/>
      <c r="N320" s="37">
        <v>13046.22</v>
      </c>
      <c r="O320" s="37">
        <v>12534.39</v>
      </c>
      <c r="P320" s="37">
        <v>11380.05</v>
      </c>
      <c r="Q320" s="37"/>
      <c r="R320" s="37"/>
      <c r="S320" s="37"/>
      <c r="T320" s="37"/>
    </row>
    <row r="321" spans="1:20" x14ac:dyDescent="0.25">
      <c r="A321" s="21">
        <v>125</v>
      </c>
      <c r="B321" s="39" t="s">
        <v>124</v>
      </c>
      <c r="C321" s="32"/>
      <c r="D321" s="33">
        <v>76286.87</v>
      </c>
      <c r="E321" s="33"/>
      <c r="F321" s="33">
        <v>110984.83</v>
      </c>
      <c r="G321" s="33"/>
      <c r="H321" s="33">
        <v>86258.48</v>
      </c>
      <c r="I321" s="33">
        <v>78718.97</v>
      </c>
      <c r="J321" s="33"/>
      <c r="K321" s="33">
        <v>81637.490000000005</v>
      </c>
      <c r="L321" s="33">
        <v>94365.48</v>
      </c>
      <c r="M321" s="33"/>
      <c r="N321" s="33">
        <v>97121.86</v>
      </c>
      <c r="O321" s="33">
        <v>93311.57</v>
      </c>
      <c r="P321" s="33">
        <v>84718.15</v>
      </c>
      <c r="Q321" s="33">
        <v>83583.17</v>
      </c>
      <c r="R321" s="33"/>
      <c r="S321" s="33"/>
      <c r="T321" s="33"/>
    </row>
    <row r="322" spans="1:20" x14ac:dyDescent="0.25">
      <c r="A322" s="34">
        <v>126</v>
      </c>
      <c r="B322" s="35" t="s">
        <v>125</v>
      </c>
      <c r="C322" s="36">
        <v>17514.75</v>
      </c>
      <c r="D322" s="37">
        <v>17079.150000000001</v>
      </c>
      <c r="E322" s="37"/>
      <c r="F322" s="37">
        <v>24847.35</v>
      </c>
      <c r="G322" s="37"/>
      <c r="H322" s="37">
        <v>19311.599999999999</v>
      </c>
      <c r="I322" s="37">
        <v>17623.650000000001</v>
      </c>
      <c r="J322" s="37"/>
      <c r="K322" s="37">
        <v>18277.05</v>
      </c>
      <c r="L322" s="37">
        <v>21126.6</v>
      </c>
      <c r="M322" s="37"/>
      <c r="N322" s="37">
        <v>21743.7</v>
      </c>
      <c r="O322" s="37">
        <v>20890.650000000001</v>
      </c>
      <c r="P322" s="37">
        <v>25289</v>
      </c>
      <c r="Q322" s="37"/>
      <c r="R322" s="37"/>
      <c r="S322" s="37"/>
      <c r="T322" s="37"/>
    </row>
    <row r="323" spans="1:20" x14ac:dyDescent="0.25">
      <c r="A323" s="31">
        <v>127</v>
      </c>
      <c r="B323" s="24" t="s">
        <v>126</v>
      </c>
      <c r="C323" s="32"/>
      <c r="D323" s="33">
        <v>17079.150000000001</v>
      </c>
      <c r="E323" s="33"/>
      <c r="F323" s="33">
        <v>24847.35</v>
      </c>
      <c r="G323" s="33"/>
      <c r="H323" s="33">
        <v>19311.599999999999</v>
      </c>
      <c r="I323" s="33">
        <v>17623.650000000001</v>
      </c>
      <c r="J323" s="33"/>
      <c r="K323" s="33">
        <v>18277.05</v>
      </c>
      <c r="L323" s="33">
        <v>21126.6</v>
      </c>
      <c r="M323" s="33"/>
      <c r="N323" s="33">
        <v>21743.7</v>
      </c>
      <c r="O323" s="33">
        <v>20890.650000000001</v>
      </c>
      <c r="P323" s="33">
        <v>18966.75</v>
      </c>
      <c r="Q323" s="33"/>
      <c r="R323" s="33"/>
      <c r="S323" s="33"/>
      <c r="T323" s="33"/>
    </row>
    <row r="324" spans="1:20" x14ac:dyDescent="0.25">
      <c r="A324" s="34">
        <v>128</v>
      </c>
      <c r="B324" s="35" t="s">
        <v>437</v>
      </c>
      <c r="C324" s="36"/>
      <c r="D324" s="37"/>
      <c r="E324" s="37"/>
      <c r="F324" s="37">
        <v>107671.85</v>
      </c>
      <c r="G324" s="37"/>
      <c r="H324" s="37">
        <v>83683.600000000006</v>
      </c>
      <c r="I324" s="37">
        <v>76369.149999999994</v>
      </c>
      <c r="J324" s="37"/>
      <c r="K324" s="37">
        <v>79200.55</v>
      </c>
      <c r="L324" s="37">
        <v>91548.6</v>
      </c>
      <c r="M324" s="37"/>
      <c r="N324" s="37">
        <v>94222.7</v>
      </c>
      <c r="O324" s="37">
        <v>90526.15</v>
      </c>
      <c r="P324" s="37">
        <v>82189.25</v>
      </c>
      <c r="Q324" s="37">
        <v>81088.149999999994</v>
      </c>
      <c r="R324" s="37"/>
      <c r="S324" s="37"/>
      <c r="T324" s="37"/>
    </row>
    <row r="325" spans="1:20" x14ac:dyDescent="0.25">
      <c r="A325" s="21">
        <v>129</v>
      </c>
      <c r="B325" s="39" t="s">
        <v>127</v>
      </c>
      <c r="C325" s="32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</row>
    <row r="326" spans="1:20" x14ac:dyDescent="0.25">
      <c r="A326" s="34">
        <v>130</v>
      </c>
      <c r="B326" s="35" t="s">
        <v>128</v>
      </c>
      <c r="C326" s="36"/>
      <c r="D326" s="37">
        <v>10247.49</v>
      </c>
      <c r="E326" s="37"/>
      <c r="F326" s="37">
        <v>14908.41</v>
      </c>
      <c r="G326" s="37"/>
      <c r="H326" s="37">
        <v>11586.96</v>
      </c>
      <c r="I326" s="37">
        <v>10574.19</v>
      </c>
      <c r="J326" s="37"/>
      <c r="K326" s="37">
        <v>12184.7</v>
      </c>
      <c r="L326" s="37">
        <v>15492.84</v>
      </c>
      <c r="M326" s="37"/>
      <c r="N326" s="37">
        <v>15945.380000000001</v>
      </c>
      <c r="O326" s="37">
        <v>15319.81</v>
      </c>
      <c r="P326" s="37">
        <v>13908.95</v>
      </c>
      <c r="Q326" s="37"/>
      <c r="R326" s="37"/>
      <c r="S326" s="37"/>
      <c r="T326" s="37"/>
    </row>
    <row r="327" spans="1:20" x14ac:dyDescent="0.25">
      <c r="A327" s="21">
        <v>131</v>
      </c>
      <c r="B327" s="38" t="s">
        <v>129</v>
      </c>
      <c r="C327" s="32"/>
      <c r="D327" s="33">
        <v>78564.09</v>
      </c>
      <c r="E327" s="33"/>
      <c r="F327" s="33">
        <v>114297.81</v>
      </c>
      <c r="G327" s="33"/>
      <c r="H327" s="33">
        <v>88833.36</v>
      </c>
      <c r="I327" s="33">
        <v>82243.7</v>
      </c>
      <c r="J327" s="33"/>
      <c r="K327" s="33">
        <v>74326.67</v>
      </c>
      <c r="L327" s="33">
        <v>95773.92</v>
      </c>
      <c r="M327" s="33"/>
      <c r="N327" s="33">
        <v>95672.28</v>
      </c>
      <c r="O327" s="33">
        <v>91918.86</v>
      </c>
      <c r="P327" s="33">
        <v>83453.7</v>
      </c>
      <c r="Q327" s="33"/>
      <c r="R327" s="33"/>
      <c r="S327" s="33"/>
      <c r="T327" s="33"/>
    </row>
    <row r="328" spans="1:20" x14ac:dyDescent="0.25">
      <c r="A328" s="34">
        <v>132</v>
      </c>
      <c r="B328" s="35" t="s">
        <v>130</v>
      </c>
      <c r="C328" s="36"/>
      <c r="D328" s="37">
        <v>157128.18</v>
      </c>
      <c r="E328" s="37"/>
      <c r="F328" s="37">
        <v>228595.62</v>
      </c>
      <c r="G328" s="37"/>
      <c r="H328" s="37">
        <v>177666.72</v>
      </c>
      <c r="I328" s="37">
        <v>162137.57999999999</v>
      </c>
      <c r="J328" s="37"/>
      <c r="K328" s="37">
        <v>168148.86</v>
      </c>
      <c r="L328" s="37">
        <v>194364.72</v>
      </c>
      <c r="M328" s="37"/>
      <c r="N328" s="37">
        <v>200042.04</v>
      </c>
      <c r="O328" s="37">
        <v>192193.97999999998</v>
      </c>
      <c r="P328" s="37">
        <v>211163.15</v>
      </c>
      <c r="Q328" s="37">
        <v>228294.33000000002</v>
      </c>
      <c r="R328" s="37"/>
      <c r="S328" s="37"/>
      <c r="T328" s="37"/>
    </row>
    <row r="329" spans="1:20" ht="13.5" customHeight="1" x14ac:dyDescent="0.25">
      <c r="A329" s="31">
        <v>133</v>
      </c>
      <c r="B329" s="38" t="s">
        <v>131</v>
      </c>
      <c r="C329" s="32"/>
      <c r="D329" s="33"/>
      <c r="E329" s="33"/>
      <c r="F329" s="33"/>
      <c r="G329" s="33"/>
      <c r="H329" s="33"/>
      <c r="I329" s="33"/>
      <c r="J329" s="33"/>
      <c r="K329" s="33">
        <v>3655.41</v>
      </c>
      <c r="L329" s="33"/>
      <c r="M329" s="33"/>
      <c r="N329" s="33"/>
      <c r="O329" s="33"/>
      <c r="P329" s="33"/>
      <c r="Q329" s="33"/>
      <c r="R329" s="33"/>
      <c r="S329" s="33"/>
      <c r="T329" s="33"/>
    </row>
    <row r="330" spans="1:20" x14ac:dyDescent="0.25">
      <c r="A330" s="34">
        <v>134</v>
      </c>
      <c r="B330" s="35" t="s">
        <v>132</v>
      </c>
      <c r="C330" s="36"/>
      <c r="D330" s="37">
        <v>5693.05</v>
      </c>
      <c r="E330" s="37"/>
      <c r="F330" s="37">
        <v>8282.4500000000007</v>
      </c>
      <c r="G330" s="37"/>
      <c r="H330" s="37">
        <v>6437.2</v>
      </c>
      <c r="I330" s="37">
        <v>5874.55</v>
      </c>
      <c r="J330" s="37"/>
      <c r="K330" s="37">
        <v>6092.35</v>
      </c>
      <c r="L330" s="37">
        <v>7042.2</v>
      </c>
      <c r="M330" s="37"/>
      <c r="N330" s="37">
        <v>2899.16</v>
      </c>
      <c r="O330" s="37">
        <v>2785.42</v>
      </c>
      <c r="P330" s="37">
        <v>2528.9</v>
      </c>
      <c r="Q330" s="37"/>
      <c r="R330" s="37"/>
      <c r="S330" s="37"/>
      <c r="T330" s="37"/>
    </row>
    <row r="331" spans="1:20" x14ac:dyDescent="0.25">
      <c r="A331" s="31">
        <v>135</v>
      </c>
      <c r="B331" s="24" t="s">
        <v>133</v>
      </c>
      <c r="C331" s="32"/>
      <c r="D331" s="33">
        <v>97920.459999999992</v>
      </c>
      <c r="E331" s="33"/>
      <c r="F331" s="33">
        <v>142458.14000000001</v>
      </c>
      <c r="G331" s="33"/>
      <c r="H331" s="33">
        <v>110719.84</v>
      </c>
      <c r="I331" s="33">
        <v>101042.26</v>
      </c>
      <c r="J331" s="33"/>
      <c r="K331" s="33">
        <v>104788.42</v>
      </c>
      <c r="L331" s="33">
        <v>121125.84</v>
      </c>
      <c r="M331" s="33"/>
      <c r="N331" s="33">
        <v>124663.88</v>
      </c>
      <c r="O331" s="33">
        <v>119773.06</v>
      </c>
      <c r="P331" s="33">
        <v>287030.15000000002</v>
      </c>
      <c r="Q331" s="33"/>
      <c r="R331" s="33"/>
      <c r="S331" s="33"/>
      <c r="T331" s="33"/>
    </row>
    <row r="332" spans="1:20" x14ac:dyDescent="0.25">
      <c r="A332" s="34">
        <v>136</v>
      </c>
      <c r="B332" s="35" t="s">
        <v>134</v>
      </c>
      <c r="C332" s="36"/>
      <c r="D332" s="37">
        <v>29603.86</v>
      </c>
      <c r="E332" s="37"/>
      <c r="F332" s="37">
        <v>43068.74</v>
      </c>
      <c r="G332" s="37"/>
      <c r="H332" s="37">
        <v>33473.440000000002</v>
      </c>
      <c r="I332" s="37">
        <v>30547.66</v>
      </c>
      <c r="J332" s="37"/>
      <c r="K332" s="37">
        <v>24369.4</v>
      </c>
      <c r="L332" s="37">
        <v>28168.799999999999</v>
      </c>
      <c r="M332" s="37"/>
      <c r="N332" s="37">
        <v>28991.599999999999</v>
      </c>
      <c r="O332" s="37">
        <v>27854.2</v>
      </c>
      <c r="P332" s="37">
        <v>25289</v>
      </c>
      <c r="Q332" s="37">
        <v>24950.2</v>
      </c>
      <c r="R332" s="37"/>
      <c r="S332" s="37"/>
      <c r="T332" s="37"/>
    </row>
    <row r="333" spans="1:20" x14ac:dyDescent="0.25">
      <c r="A333" s="21">
        <v>137</v>
      </c>
      <c r="B333" s="39" t="s">
        <v>438</v>
      </c>
      <c r="C333" s="32">
        <v>216500</v>
      </c>
      <c r="D333" s="33"/>
      <c r="E333" s="33"/>
      <c r="F333" s="33"/>
      <c r="G333" s="33"/>
      <c r="H333" s="33"/>
      <c r="I333" s="33"/>
      <c r="J333" s="33"/>
      <c r="K333" s="33"/>
      <c r="L333" s="33">
        <v>138996</v>
      </c>
      <c r="M333" s="33"/>
      <c r="N333" s="33">
        <v>980837.4</v>
      </c>
      <c r="O333" s="33">
        <v>141570</v>
      </c>
      <c r="P333" s="33"/>
      <c r="Q333" s="33"/>
      <c r="R333" s="33"/>
      <c r="S333" s="33"/>
      <c r="T333" s="33"/>
    </row>
    <row r="334" spans="1:20" x14ac:dyDescent="0.25">
      <c r="A334" s="34">
        <v>138</v>
      </c>
      <c r="B334" s="35" t="s">
        <v>135</v>
      </c>
      <c r="C334" s="36">
        <v>38532.449999999997</v>
      </c>
      <c r="D334" s="37">
        <v>37574.129999999997</v>
      </c>
      <c r="E334" s="37"/>
      <c r="F334" s="37">
        <v>54664.17</v>
      </c>
      <c r="G334" s="37"/>
      <c r="H334" s="37">
        <v>59222.239999999998</v>
      </c>
      <c r="I334" s="37">
        <v>54045.86</v>
      </c>
      <c r="J334" s="37"/>
      <c r="K334" s="37">
        <v>53612.68</v>
      </c>
      <c r="L334" s="37">
        <v>61971.360000000001</v>
      </c>
      <c r="M334" s="37"/>
      <c r="N334" s="37">
        <v>63781.520000000004</v>
      </c>
      <c r="O334" s="37">
        <v>61279.24</v>
      </c>
      <c r="P334" s="37">
        <v>55635.8</v>
      </c>
      <c r="Q334" s="37"/>
      <c r="R334" s="37"/>
      <c r="S334" s="37"/>
      <c r="T334" s="37"/>
    </row>
    <row r="335" spans="1:20" x14ac:dyDescent="0.25">
      <c r="A335" s="21">
        <v>139</v>
      </c>
      <c r="B335" s="38" t="s">
        <v>446</v>
      </c>
      <c r="C335" s="32">
        <v>196500</v>
      </c>
      <c r="D335" s="33"/>
      <c r="E335" s="33"/>
      <c r="F335" s="33"/>
      <c r="G335" s="33"/>
      <c r="H335" s="33"/>
      <c r="I335" s="33"/>
      <c r="J335" s="33"/>
      <c r="K335" s="33"/>
      <c r="L335" s="33">
        <v>449064</v>
      </c>
      <c r="M335" s="33"/>
      <c r="N335" s="33"/>
      <c r="O335" s="33"/>
      <c r="P335" s="33"/>
      <c r="Q335" s="33"/>
      <c r="R335" s="33"/>
      <c r="S335" s="33"/>
      <c r="T335" s="33"/>
    </row>
    <row r="336" spans="1:20" x14ac:dyDescent="0.25">
      <c r="A336" s="34">
        <v>140</v>
      </c>
      <c r="B336" s="35" t="s">
        <v>136</v>
      </c>
      <c r="C336" s="36"/>
      <c r="D336" s="37">
        <v>3415.83</v>
      </c>
      <c r="E336" s="37"/>
      <c r="F336" s="37">
        <v>4969.47</v>
      </c>
      <c r="G336" s="37"/>
      <c r="H336" s="37">
        <v>3862.3199999999997</v>
      </c>
      <c r="I336" s="37">
        <v>3524.73</v>
      </c>
      <c r="J336" s="37"/>
      <c r="K336" s="37">
        <v>3655.41</v>
      </c>
      <c r="L336" s="37">
        <v>4225.32</v>
      </c>
      <c r="M336" s="37"/>
      <c r="N336" s="37">
        <v>4348.74</v>
      </c>
      <c r="O336" s="37">
        <v>4178.13</v>
      </c>
      <c r="P336" s="37">
        <v>3793.35</v>
      </c>
      <c r="Q336" s="37"/>
      <c r="R336" s="37"/>
      <c r="S336" s="37"/>
      <c r="T336" s="37"/>
    </row>
    <row r="337" spans="1:20" x14ac:dyDescent="0.25">
      <c r="A337" s="21">
        <v>141</v>
      </c>
      <c r="B337" s="39" t="s">
        <v>156</v>
      </c>
      <c r="C337" s="32"/>
      <c r="D337" s="33">
        <v>6831.66</v>
      </c>
      <c r="E337" s="33"/>
      <c r="F337" s="33">
        <v>9938.94</v>
      </c>
      <c r="G337" s="42"/>
      <c r="H337" s="42">
        <v>7724.6399999999994</v>
      </c>
      <c r="I337" s="33">
        <v>7049.46</v>
      </c>
      <c r="J337" s="33"/>
      <c r="K337" s="33">
        <v>7310.82</v>
      </c>
      <c r="L337" s="33">
        <v>8450.64</v>
      </c>
      <c r="M337" s="33"/>
      <c r="N337" s="33">
        <v>8697.48</v>
      </c>
      <c r="O337" s="33">
        <v>8356.26</v>
      </c>
      <c r="P337" s="33">
        <v>7586.7</v>
      </c>
      <c r="Q337" s="33">
        <v>7485.0599999999995</v>
      </c>
      <c r="R337" s="33"/>
      <c r="S337" s="33"/>
      <c r="T337" s="33"/>
    </row>
    <row r="338" spans="1:20" x14ac:dyDescent="0.25">
      <c r="A338" s="34">
        <v>142</v>
      </c>
      <c r="B338" s="35" t="s">
        <v>137</v>
      </c>
      <c r="C338" s="36"/>
      <c r="D338" s="37">
        <v>6831.66</v>
      </c>
      <c r="E338" s="37"/>
      <c r="F338" s="37">
        <v>9938.94</v>
      </c>
      <c r="G338" s="37"/>
      <c r="H338" s="37">
        <v>11586.96</v>
      </c>
      <c r="I338" s="37">
        <v>10574.19</v>
      </c>
      <c r="J338" s="37"/>
      <c r="K338" s="37">
        <v>7310.82</v>
      </c>
      <c r="L338" s="37">
        <v>8450.64</v>
      </c>
      <c r="M338" s="37"/>
      <c r="N338" s="37">
        <v>8697.48</v>
      </c>
      <c r="O338" s="37">
        <v>8356.26</v>
      </c>
      <c r="P338" s="37">
        <v>7586.7</v>
      </c>
      <c r="Q338" s="37"/>
      <c r="R338" s="37"/>
      <c r="S338" s="37"/>
      <c r="T338" s="37"/>
    </row>
    <row r="339" spans="1:20" x14ac:dyDescent="0.25">
      <c r="A339" s="31">
        <v>143</v>
      </c>
      <c r="B339" s="24" t="s">
        <v>139</v>
      </c>
      <c r="C339" s="32"/>
      <c r="D339" s="33">
        <v>3415.83</v>
      </c>
      <c r="E339" s="33"/>
      <c r="F339" s="33">
        <v>4969.47</v>
      </c>
      <c r="G339" s="33"/>
      <c r="H339" s="33">
        <v>3862.3199999999997</v>
      </c>
      <c r="I339" s="33">
        <v>3524.73</v>
      </c>
      <c r="J339" s="33"/>
      <c r="K339" s="33">
        <v>3655.41</v>
      </c>
      <c r="L339" s="33">
        <v>4225.32</v>
      </c>
      <c r="M339" s="33"/>
      <c r="N339" s="33">
        <v>4348.74</v>
      </c>
      <c r="O339" s="33">
        <v>4178.13</v>
      </c>
      <c r="P339" s="33">
        <v>3793.35</v>
      </c>
      <c r="Q339" s="33"/>
      <c r="R339" s="33"/>
      <c r="S339" s="33"/>
      <c r="T339" s="33"/>
    </row>
    <row r="340" spans="1:20" x14ac:dyDescent="0.25">
      <c r="A340" s="34">
        <v>144</v>
      </c>
      <c r="B340" s="35" t="s">
        <v>140</v>
      </c>
      <c r="C340" s="36"/>
      <c r="D340" s="37">
        <v>33019.69</v>
      </c>
      <c r="E340" s="37"/>
      <c r="F340" s="37">
        <v>48038.21</v>
      </c>
      <c r="G340" s="37"/>
      <c r="H340" s="37">
        <v>54072.479999999996</v>
      </c>
      <c r="I340" s="37">
        <v>49346.22</v>
      </c>
      <c r="J340" s="37"/>
      <c r="K340" s="37">
        <v>53612.68</v>
      </c>
      <c r="L340" s="37">
        <v>61971.360000000001</v>
      </c>
      <c r="M340" s="37"/>
      <c r="N340" s="37">
        <v>63781.520000000004</v>
      </c>
      <c r="O340" s="37">
        <v>61279.24</v>
      </c>
      <c r="P340" s="37">
        <v>55635.8</v>
      </c>
      <c r="Q340" s="37"/>
      <c r="R340" s="37"/>
      <c r="S340" s="37"/>
      <c r="T340" s="37"/>
    </row>
    <row r="341" spans="1:20" x14ac:dyDescent="0.25">
      <c r="A341" s="31">
        <v>145</v>
      </c>
      <c r="B341" s="39" t="s">
        <v>141</v>
      </c>
      <c r="C341" s="32"/>
      <c r="D341" s="33">
        <v>3415.83</v>
      </c>
      <c r="E341" s="33"/>
      <c r="F341" s="33">
        <v>4969.47</v>
      </c>
      <c r="G341" s="33"/>
      <c r="H341" s="33">
        <v>3862.3199999999997</v>
      </c>
      <c r="I341" s="33">
        <v>3524.73</v>
      </c>
      <c r="J341" s="33"/>
      <c r="K341" s="33">
        <v>3655.41</v>
      </c>
      <c r="L341" s="33">
        <v>4225.32</v>
      </c>
      <c r="M341" s="33"/>
      <c r="N341" s="33">
        <v>4348.74</v>
      </c>
      <c r="O341" s="33">
        <v>4178.13</v>
      </c>
      <c r="P341" s="33">
        <v>3793.35</v>
      </c>
      <c r="Q341" s="33"/>
      <c r="R341" s="33"/>
      <c r="S341" s="33"/>
      <c r="T341" s="33"/>
    </row>
    <row r="342" spans="1:20" x14ac:dyDescent="0.25">
      <c r="A342" s="34">
        <v>146</v>
      </c>
      <c r="B342" s="262" t="s">
        <v>142</v>
      </c>
      <c r="C342" s="261"/>
      <c r="D342" s="37">
        <v>17079.150000000001</v>
      </c>
      <c r="E342" s="37"/>
      <c r="F342" s="37">
        <v>24847.35</v>
      </c>
      <c r="G342" s="37"/>
      <c r="H342" s="37">
        <v>19311.599999999999</v>
      </c>
      <c r="I342" s="37">
        <v>17623.650000000001</v>
      </c>
      <c r="J342" s="37"/>
      <c r="K342" s="37">
        <v>18277.05</v>
      </c>
      <c r="L342" s="37">
        <v>21126.6</v>
      </c>
      <c r="M342" s="37"/>
      <c r="N342" s="37">
        <v>21743.7</v>
      </c>
      <c r="O342" s="37">
        <v>20890.650000000001</v>
      </c>
      <c r="P342" s="37">
        <v>18966.75</v>
      </c>
      <c r="Q342" s="37"/>
      <c r="R342" s="37"/>
      <c r="S342" s="37"/>
      <c r="T342" s="37"/>
    </row>
    <row r="343" spans="1:20" x14ac:dyDescent="0.25">
      <c r="A343" s="31">
        <v>147</v>
      </c>
      <c r="B343" s="38" t="s">
        <v>147</v>
      </c>
      <c r="C343" s="32"/>
      <c r="D343" s="33">
        <v>10247.49</v>
      </c>
      <c r="E343" s="33"/>
      <c r="F343" s="33">
        <v>14908.41</v>
      </c>
      <c r="G343" s="33"/>
      <c r="H343" s="33">
        <v>11586.96</v>
      </c>
      <c r="I343" s="33">
        <v>10574.19</v>
      </c>
      <c r="J343" s="33"/>
      <c r="K343" s="33">
        <v>10966.23</v>
      </c>
      <c r="L343" s="33">
        <v>12675.96</v>
      </c>
      <c r="M343" s="33"/>
      <c r="N343" s="33">
        <v>13046.22</v>
      </c>
      <c r="O343" s="33">
        <v>12534.39</v>
      </c>
      <c r="P343" s="33">
        <v>11380.05</v>
      </c>
      <c r="Q343" s="33"/>
      <c r="R343" s="33"/>
      <c r="S343" s="33"/>
      <c r="T343" s="33"/>
    </row>
    <row r="344" spans="1:20" x14ac:dyDescent="0.25">
      <c r="A344" s="34">
        <v>148</v>
      </c>
      <c r="B344" s="35" t="s">
        <v>143</v>
      </c>
      <c r="C344" s="36"/>
      <c r="D344" s="37">
        <v>6831.66</v>
      </c>
      <c r="E344" s="37"/>
      <c r="F344" s="37">
        <v>9938.94</v>
      </c>
      <c r="G344" s="37"/>
      <c r="H344" s="37">
        <v>7724.6399999999994</v>
      </c>
      <c r="I344" s="37">
        <v>7049.46</v>
      </c>
      <c r="J344" s="37"/>
      <c r="K344" s="37">
        <v>7310.82</v>
      </c>
      <c r="L344" s="37">
        <v>8450.64</v>
      </c>
      <c r="M344" s="37"/>
      <c r="N344" s="37">
        <v>8697.48</v>
      </c>
      <c r="O344" s="37">
        <v>8356.26</v>
      </c>
      <c r="P344" s="37">
        <v>7586.7</v>
      </c>
      <c r="Q344" s="37"/>
      <c r="R344" s="37"/>
      <c r="S344" s="37"/>
      <c r="T344" s="37"/>
    </row>
    <row r="345" spans="1:20" x14ac:dyDescent="0.25">
      <c r="A345" s="31">
        <v>149</v>
      </c>
      <c r="B345" s="38" t="s">
        <v>144</v>
      </c>
      <c r="C345" s="32"/>
      <c r="D345" s="33">
        <v>17079.150000000001</v>
      </c>
      <c r="E345" s="33"/>
      <c r="F345" s="33">
        <v>24847.35</v>
      </c>
      <c r="G345" s="33"/>
      <c r="H345" s="33">
        <v>19311.599999999999</v>
      </c>
      <c r="I345" s="33">
        <v>17623.650000000001</v>
      </c>
      <c r="J345" s="33"/>
      <c r="K345" s="33">
        <v>18277.05</v>
      </c>
      <c r="L345" s="33">
        <v>21126.6</v>
      </c>
      <c r="M345" s="33"/>
      <c r="N345" s="33">
        <v>21743.7</v>
      </c>
      <c r="O345" s="33">
        <v>20890.650000000001</v>
      </c>
      <c r="P345" s="33">
        <v>18966.75</v>
      </c>
      <c r="Q345" s="33"/>
      <c r="R345" s="33"/>
      <c r="S345" s="33"/>
      <c r="T345" s="33"/>
    </row>
    <row r="346" spans="1:20" x14ac:dyDescent="0.25">
      <c r="A346" s="34">
        <v>150</v>
      </c>
      <c r="B346" s="35" t="s">
        <v>145</v>
      </c>
      <c r="C346" s="36"/>
      <c r="D346" s="37">
        <v>25049.42</v>
      </c>
      <c r="E346" s="37"/>
      <c r="F346" s="37">
        <v>36442.78</v>
      </c>
      <c r="G346" s="37"/>
      <c r="H346" s="37">
        <v>28323.68</v>
      </c>
      <c r="I346" s="37">
        <v>25848.02</v>
      </c>
      <c r="J346" s="37"/>
      <c r="K346" s="37">
        <v>26806.34</v>
      </c>
      <c r="L346" s="37">
        <v>30985.68</v>
      </c>
      <c r="M346" s="37"/>
      <c r="N346" s="37">
        <v>31890.760000000002</v>
      </c>
      <c r="O346" s="37">
        <v>30639.62</v>
      </c>
      <c r="P346" s="37">
        <v>27817.9</v>
      </c>
      <c r="Q346" s="37"/>
      <c r="R346" s="37"/>
      <c r="S346" s="37"/>
      <c r="T346" s="37"/>
    </row>
    <row r="347" spans="1:20" x14ac:dyDescent="0.25">
      <c r="A347" s="21">
        <v>151</v>
      </c>
      <c r="B347" s="39" t="s">
        <v>153</v>
      </c>
      <c r="C347" s="33"/>
      <c r="D347" s="33">
        <v>17079.150000000001</v>
      </c>
      <c r="E347" s="33"/>
      <c r="F347" s="33">
        <v>24847.35</v>
      </c>
      <c r="G347" s="42"/>
      <c r="H347" s="42">
        <v>25748.799999999999</v>
      </c>
      <c r="I347" s="33">
        <v>23498.2</v>
      </c>
      <c r="J347" s="33"/>
      <c r="K347" s="33">
        <v>24369.4</v>
      </c>
      <c r="L347" s="33">
        <v>28168.799999999999</v>
      </c>
      <c r="M347" s="33"/>
      <c r="N347" s="33">
        <v>28991.599999999999</v>
      </c>
      <c r="O347" s="33">
        <v>27854.2</v>
      </c>
      <c r="P347" s="33">
        <v>25289</v>
      </c>
      <c r="Q347" s="33"/>
      <c r="R347" s="33"/>
      <c r="S347" s="33"/>
      <c r="T347" s="33"/>
    </row>
    <row r="348" spans="1:20" x14ac:dyDescent="0.25">
      <c r="A348" s="34">
        <v>152</v>
      </c>
      <c r="B348" s="35" t="s">
        <v>485</v>
      </c>
      <c r="C348" s="36"/>
      <c r="D348" s="37"/>
      <c r="E348" s="37"/>
      <c r="F348" s="37"/>
      <c r="G348" s="37">
        <f>1500*102.5+51250</f>
        <v>205000</v>
      </c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</row>
    <row r="349" spans="1:20" x14ac:dyDescent="0.25">
      <c r="A349" s="21">
        <v>153</v>
      </c>
      <c r="B349" s="291" t="s">
        <v>486</v>
      </c>
      <c r="C349" s="33"/>
      <c r="D349" s="33"/>
      <c r="E349" s="33"/>
      <c r="F349" s="33"/>
      <c r="G349" s="33">
        <f>153750+51250</f>
        <v>205000</v>
      </c>
      <c r="H349" s="33"/>
      <c r="I349" s="33"/>
      <c r="J349" s="33"/>
      <c r="K349" s="33"/>
      <c r="L349" s="33"/>
      <c r="M349" s="33"/>
      <c r="N349" s="33">
        <v>140400</v>
      </c>
      <c r="O349" s="33">
        <v>141570</v>
      </c>
      <c r="P349" s="33">
        <v>138996</v>
      </c>
      <c r="Q349" s="33"/>
      <c r="R349" s="33"/>
      <c r="S349" s="33"/>
      <c r="T349" s="33"/>
    </row>
    <row r="350" spans="1:20" x14ac:dyDescent="0.25">
      <c r="A350" s="34">
        <v>154</v>
      </c>
      <c r="B350" s="35" t="s">
        <v>515</v>
      </c>
      <c r="C350" s="36"/>
      <c r="D350" s="37"/>
      <c r="E350" s="37"/>
      <c r="F350" s="37"/>
      <c r="G350" s="37"/>
      <c r="H350" s="37"/>
      <c r="I350" s="37"/>
      <c r="J350" s="37">
        <v>209500</v>
      </c>
      <c r="K350" s="37"/>
      <c r="L350" s="37"/>
      <c r="M350" s="37"/>
      <c r="N350" s="37">
        <v>92664</v>
      </c>
      <c r="O350" s="37">
        <v>94380</v>
      </c>
      <c r="P350" s="37">
        <v>92664</v>
      </c>
      <c r="Q350" s="37"/>
      <c r="R350" s="37"/>
      <c r="S350" s="37"/>
      <c r="T350" s="37"/>
    </row>
    <row r="351" spans="1:20" x14ac:dyDescent="0.25">
      <c r="A351" s="21">
        <v>155</v>
      </c>
      <c r="B351" s="368" t="s">
        <v>555</v>
      </c>
      <c r="C351" s="33"/>
      <c r="D351" s="33"/>
      <c r="E351" s="33"/>
      <c r="F351" s="33"/>
      <c r="G351" s="33"/>
      <c r="H351" s="255"/>
      <c r="I351" s="33"/>
      <c r="J351" s="33"/>
      <c r="K351" s="33"/>
      <c r="L351" s="33"/>
      <c r="M351" s="33">
        <f>214000-107000</f>
        <v>107000</v>
      </c>
      <c r="N351" s="33"/>
      <c r="O351" s="33"/>
      <c r="P351" s="33"/>
      <c r="Q351" s="33"/>
      <c r="R351" s="33"/>
      <c r="S351" s="33"/>
      <c r="T351" s="33"/>
    </row>
    <row r="352" spans="1:20" x14ac:dyDescent="0.25">
      <c r="A352" s="34">
        <v>156</v>
      </c>
      <c r="B352" s="35" t="s">
        <v>552</v>
      </c>
      <c r="C352" s="36"/>
      <c r="D352" s="37"/>
      <c r="E352" s="37"/>
      <c r="F352" s="37"/>
      <c r="G352" s="37"/>
      <c r="H352" s="37"/>
      <c r="I352" s="37"/>
      <c r="J352" s="37"/>
      <c r="K352" s="37"/>
      <c r="L352" s="37"/>
      <c r="M352" s="37">
        <f>214000-214000</f>
        <v>0</v>
      </c>
      <c r="N352" s="37"/>
      <c r="O352" s="37"/>
      <c r="P352" s="37">
        <v>82189.25</v>
      </c>
      <c r="Q352" s="37"/>
      <c r="R352" s="37"/>
      <c r="S352" s="37"/>
      <c r="T352" s="37"/>
    </row>
    <row r="353" spans="1:20" x14ac:dyDescent="0.25">
      <c r="A353" s="21">
        <v>157</v>
      </c>
      <c r="B353" s="291" t="s">
        <v>558</v>
      </c>
      <c r="C353" s="33"/>
      <c r="D353" s="33"/>
      <c r="E353" s="33"/>
      <c r="F353" s="33"/>
      <c r="G353" s="42"/>
      <c r="H353" s="33"/>
      <c r="I353" s="33"/>
      <c r="J353" s="33"/>
      <c r="K353" s="33"/>
      <c r="L353" s="33"/>
      <c r="M353" s="33">
        <f>214000-107000</f>
        <v>107000</v>
      </c>
      <c r="N353" s="33"/>
      <c r="O353" s="33"/>
      <c r="P353" s="33"/>
      <c r="Q353" s="33"/>
      <c r="R353" s="33"/>
      <c r="S353" s="33"/>
      <c r="T353" s="33"/>
    </row>
    <row r="354" spans="1:20" x14ac:dyDescent="0.25">
      <c r="A354" s="34">
        <v>158</v>
      </c>
      <c r="B354" s="35" t="s">
        <v>557</v>
      </c>
      <c r="C354" s="36"/>
      <c r="D354" s="37"/>
      <c r="E354" s="37"/>
      <c r="F354" s="37"/>
      <c r="G354" s="37"/>
      <c r="H354" s="37"/>
      <c r="I354" s="37"/>
      <c r="J354" s="37"/>
      <c r="K354" s="37"/>
      <c r="L354" s="37"/>
      <c r="M354" s="37">
        <v>214000</v>
      </c>
      <c r="N354" s="37"/>
      <c r="O354" s="37"/>
      <c r="P354" s="37"/>
      <c r="Q354" s="37"/>
      <c r="R354" s="37"/>
      <c r="S354" s="37"/>
      <c r="T354" s="37"/>
    </row>
    <row r="355" spans="1:20" x14ac:dyDescent="0.25">
      <c r="A355" s="21">
        <v>159</v>
      </c>
      <c r="B355" s="39" t="s">
        <v>559</v>
      </c>
      <c r="C355" s="33"/>
      <c r="D355" s="33"/>
      <c r="E355" s="33"/>
      <c r="F355" s="33"/>
      <c r="G355" s="42"/>
      <c r="H355" s="33"/>
      <c r="I355" s="33"/>
      <c r="J355" s="369"/>
      <c r="K355" s="33"/>
      <c r="L355" s="33"/>
      <c r="M355" s="33">
        <f>1500*107+53500</f>
        <v>214000</v>
      </c>
      <c r="N355" s="33"/>
      <c r="O355" s="33"/>
      <c r="P355" s="33"/>
      <c r="Q355" s="33"/>
      <c r="R355" s="33"/>
      <c r="S355" s="33"/>
      <c r="T355" s="33"/>
    </row>
    <row r="356" spans="1:20" x14ac:dyDescent="0.25">
      <c r="A356" s="34">
        <v>160</v>
      </c>
      <c r="B356" s="35" t="s">
        <v>575</v>
      </c>
      <c r="C356" s="36"/>
      <c r="D356" s="37"/>
      <c r="E356" s="37"/>
      <c r="F356" s="37"/>
      <c r="G356" s="37"/>
      <c r="H356" s="37"/>
      <c r="I356" s="37"/>
      <c r="J356" s="37"/>
      <c r="K356" s="37"/>
      <c r="L356" s="37"/>
      <c r="M356" s="370">
        <v>218000</v>
      </c>
      <c r="N356" s="37"/>
      <c r="O356" s="37"/>
      <c r="P356" s="37"/>
      <c r="Q356" s="37"/>
      <c r="R356" s="37"/>
      <c r="S356" s="37"/>
      <c r="T356" s="37"/>
    </row>
    <row r="357" spans="1:20" x14ac:dyDescent="0.25">
      <c r="A357" s="21">
        <v>161</v>
      </c>
      <c r="B357" s="39" t="s">
        <v>577</v>
      </c>
      <c r="C357" s="33"/>
      <c r="D357" s="33"/>
      <c r="E357" s="33"/>
      <c r="F357" s="33"/>
      <c r="G357" s="42"/>
      <c r="H357" s="33"/>
      <c r="I357" s="33"/>
      <c r="J357" s="33"/>
      <c r="K357" s="33"/>
      <c r="L357" s="33"/>
      <c r="M357" s="33">
        <v>1416292.9</v>
      </c>
      <c r="N357" s="33"/>
      <c r="O357" s="33"/>
      <c r="P357" s="33"/>
      <c r="Q357" s="33"/>
      <c r="R357" s="33"/>
      <c r="S357" s="33"/>
      <c r="T357" s="33"/>
    </row>
    <row r="358" spans="1:20" x14ac:dyDescent="0.25">
      <c r="A358" s="34">
        <v>162</v>
      </c>
      <c r="B358" s="35" t="s">
        <v>589</v>
      </c>
      <c r="C358" s="36"/>
      <c r="D358" s="37"/>
      <c r="E358" s="37"/>
      <c r="F358" s="37"/>
      <c r="G358" s="37"/>
      <c r="H358" s="37"/>
      <c r="I358" s="37"/>
      <c r="J358" s="37"/>
      <c r="K358" s="37"/>
      <c r="L358" s="37"/>
      <c r="M358" s="37">
        <v>111000</v>
      </c>
      <c r="N358" s="37"/>
      <c r="O358" s="37"/>
      <c r="P358" s="37"/>
      <c r="Q358" s="37"/>
      <c r="R358" s="37"/>
      <c r="S358" s="37"/>
      <c r="T358" s="37"/>
    </row>
    <row r="359" spans="1:20" x14ac:dyDescent="0.25">
      <c r="A359" s="21">
        <v>163</v>
      </c>
      <c r="B359" s="39" t="s">
        <v>588</v>
      </c>
      <c r="C359" s="33"/>
      <c r="D359" s="33"/>
      <c r="E359" s="33"/>
      <c r="F359" s="33"/>
      <c r="G359" s="42"/>
      <c r="H359" s="33"/>
      <c r="I359" s="33"/>
      <c r="J359" s="33"/>
      <c r="K359" s="33"/>
      <c r="L359" s="33"/>
      <c r="M359" s="33">
        <v>222000</v>
      </c>
      <c r="N359" s="33"/>
      <c r="O359" s="33"/>
      <c r="P359" s="33"/>
      <c r="Q359" s="33"/>
      <c r="R359" s="33"/>
      <c r="S359" s="33"/>
      <c r="T359" s="33"/>
    </row>
    <row r="360" spans="1:20" x14ac:dyDescent="0.25">
      <c r="A360" s="34">
        <v>164</v>
      </c>
      <c r="B360" s="35" t="s">
        <v>590</v>
      </c>
      <c r="C360" s="36"/>
      <c r="D360" s="37"/>
      <c r="E360" s="37"/>
      <c r="F360" s="37"/>
      <c r="G360" s="37"/>
      <c r="H360" s="37"/>
      <c r="I360" s="37"/>
      <c r="J360" s="37"/>
      <c r="K360" s="37"/>
      <c r="L360" s="37"/>
      <c r="M360" s="37">
        <v>224000</v>
      </c>
      <c r="N360" s="37"/>
      <c r="O360" s="37"/>
      <c r="P360" s="37"/>
      <c r="Q360" s="37"/>
      <c r="R360" s="37"/>
      <c r="S360" s="37"/>
      <c r="T360" s="37"/>
    </row>
    <row r="361" spans="1:20" x14ac:dyDescent="0.25">
      <c r="A361" s="300">
        <v>165</v>
      </c>
      <c r="B361" s="39" t="s">
        <v>94</v>
      </c>
      <c r="C361" s="33"/>
      <c r="D361" s="33"/>
      <c r="E361" s="33"/>
      <c r="F361" s="33"/>
      <c r="G361" s="42"/>
      <c r="H361" s="33"/>
      <c r="I361" s="33"/>
      <c r="J361" s="33"/>
      <c r="K361" s="33"/>
      <c r="L361" s="33"/>
      <c r="M361" s="33"/>
      <c r="N361" s="33"/>
      <c r="O361" s="33"/>
      <c r="P361" s="33"/>
      <c r="Q361" s="33">
        <v>4990.04</v>
      </c>
      <c r="R361" s="33"/>
      <c r="S361" s="33"/>
      <c r="T361" s="301"/>
    </row>
    <row r="362" spans="1:20" x14ac:dyDescent="0.25">
      <c r="A362" s="297">
        <v>166</v>
      </c>
      <c r="B362" s="299"/>
      <c r="C362" s="36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</row>
    <row r="363" spans="1:20" x14ac:dyDescent="0.25">
      <c r="A363" s="302">
        <v>167</v>
      </c>
      <c r="B363" s="39"/>
      <c r="C363" s="33"/>
      <c r="D363" s="33"/>
      <c r="E363" s="33"/>
      <c r="F363" s="33"/>
      <c r="G363" s="42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</row>
    <row r="364" spans="1:20" x14ac:dyDescent="0.25">
      <c r="A364" s="34"/>
      <c r="B364" s="35"/>
      <c r="C364" s="36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</row>
    <row r="365" spans="1:20" x14ac:dyDescent="0.25">
      <c r="A365" s="21"/>
      <c r="B365" s="39"/>
      <c r="C365" s="33"/>
      <c r="D365" s="33"/>
      <c r="E365" s="33"/>
      <c r="F365" s="33"/>
      <c r="G365" s="42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</row>
    <row r="366" spans="1:20" x14ac:dyDescent="0.25">
      <c r="A366" s="314">
        <v>1</v>
      </c>
      <c r="B366" s="315" t="s">
        <v>158</v>
      </c>
      <c r="C366" s="316"/>
      <c r="D366" s="316"/>
      <c r="E366" s="317"/>
      <c r="F366" s="317"/>
      <c r="G366" s="318"/>
      <c r="H366" s="317"/>
      <c r="I366" s="317"/>
      <c r="J366" s="317"/>
      <c r="K366" s="317"/>
      <c r="L366" s="316"/>
      <c r="M366" s="317">
        <v>1950000</v>
      </c>
      <c r="N366" s="317"/>
      <c r="O366" s="317"/>
      <c r="P366" s="317">
        <v>2925000</v>
      </c>
      <c r="Q366" s="317"/>
      <c r="R366" s="317"/>
      <c r="S366" s="317"/>
      <c r="T366" s="317"/>
    </row>
    <row r="367" spans="1:20" x14ac:dyDescent="0.25">
      <c r="A367" s="6">
        <v>2</v>
      </c>
      <c r="B367" s="25" t="s">
        <v>159</v>
      </c>
      <c r="C367" s="33"/>
      <c r="D367" s="43"/>
      <c r="E367" s="272"/>
      <c r="F367" s="272"/>
      <c r="G367" s="268"/>
      <c r="H367" s="269"/>
      <c r="I367" s="270"/>
      <c r="J367" s="270"/>
      <c r="K367" s="268"/>
      <c r="L367" s="271"/>
      <c r="M367" s="268"/>
      <c r="N367" s="268"/>
      <c r="O367" s="271"/>
      <c r="P367" s="268"/>
      <c r="Q367" s="38"/>
      <c r="R367" s="38"/>
      <c r="S367" s="38"/>
      <c r="T367" s="38"/>
    </row>
    <row r="368" spans="1:20" x14ac:dyDescent="0.25">
      <c r="A368" s="314">
        <v>3</v>
      </c>
      <c r="B368" s="315" t="s">
        <v>160</v>
      </c>
      <c r="C368" s="316"/>
      <c r="D368" s="316"/>
      <c r="E368" s="317"/>
      <c r="F368" s="317"/>
      <c r="G368" s="318"/>
      <c r="H368" s="317"/>
      <c r="I368" s="317"/>
      <c r="J368" s="317"/>
      <c r="K368" s="317"/>
      <c r="L368" s="316"/>
      <c r="M368" s="317">
        <v>450000</v>
      </c>
      <c r="N368" s="317"/>
      <c r="O368" s="317"/>
      <c r="P368" s="317"/>
      <c r="Q368" s="317"/>
      <c r="R368" s="317"/>
      <c r="S368" s="317"/>
      <c r="T368" s="317"/>
    </row>
    <row r="369" spans="1:21" x14ac:dyDescent="0.25">
      <c r="A369" s="6">
        <v>4</v>
      </c>
      <c r="B369" s="25" t="s">
        <v>161</v>
      </c>
      <c r="C369" s="32"/>
      <c r="D369" s="43"/>
      <c r="E369" s="272"/>
      <c r="F369" s="272"/>
      <c r="G369" s="268"/>
      <c r="H369" s="269"/>
      <c r="I369" s="270"/>
      <c r="J369" s="270"/>
      <c r="K369" s="268"/>
      <c r="L369" s="271"/>
      <c r="M369" s="268"/>
      <c r="N369" s="268"/>
      <c r="O369" s="268"/>
      <c r="P369" s="268">
        <v>675000</v>
      </c>
      <c r="Q369" s="38"/>
      <c r="R369" s="38"/>
      <c r="S369" s="38"/>
      <c r="T369" s="38"/>
    </row>
    <row r="370" spans="1:21" x14ac:dyDescent="0.25">
      <c r="A370" s="314">
        <v>5</v>
      </c>
      <c r="B370" s="315" t="s">
        <v>162</v>
      </c>
      <c r="C370" s="316"/>
      <c r="D370" s="316"/>
      <c r="E370" s="317"/>
      <c r="F370" s="317"/>
      <c r="G370" s="318"/>
      <c r="H370" s="317">
        <v>428000</v>
      </c>
      <c r="I370" s="317"/>
      <c r="J370" s="317"/>
      <c r="K370" s="317"/>
      <c r="L370" s="316"/>
      <c r="M370" s="317">
        <v>450000</v>
      </c>
      <c r="N370" s="317"/>
      <c r="O370" s="317"/>
      <c r="P370" s="317"/>
      <c r="Q370" s="317"/>
      <c r="R370" s="317"/>
      <c r="S370" s="317"/>
      <c r="T370" s="317"/>
    </row>
    <row r="371" spans="1:21" x14ac:dyDescent="0.25">
      <c r="A371" s="6">
        <v>6</v>
      </c>
      <c r="B371" s="25" t="s">
        <v>163</v>
      </c>
      <c r="C371" s="32">
        <v>3699.52</v>
      </c>
      <c r="D371" s="43"/>
      <c r="E371" s="43"/>
      <c r="F371" s="43">
        <v>638000</v>
      </c>
      <c r="G371" s="268"/>
      <c r="H371" s="269"/>
      <c r="I371" s="270"/>
      <c r="J371" s="270"/>
      <c r="K371" s="268"/>
      <c r="L371" s="271"/>
      <c r="M371" s="268"/>
      <c r="N371" s="268"/>
      <c r="O371" s="268"/>
      <c r="P371" s="268">
        <v>675000</v>
      </c>
      <c r="Q371" s="38"/>
      <c r="R371" s="38"/>
      <c r="S371" s="38"/>
      <c r="T371" s="38"/>
    </row>
    <row r="372" spans="1:21" x14ac:dyDescent="0.25">
      <c r="A372" s="314">
        <v>7</v>
      </c>
      <c r="B372" s="315" t="s">
        <v>164</v>
      </c>
      <c r="C372" s="316">
        <v>222500</v>
      </c>
      <c r="D372" s="316"/>
      <c r="E372" s="317"/>
      <c r="F372" s="317"/>
      <c r="G372" s="318"/>
      <c r="H372" s="317"/>
      <c r="I372" s="317"/>
      <c r="J372" s="317"/>
      <c r="K372" s="317"/>
      <c r="L372" s="316"/>
      <c r="M372" s="316"/>
      <c r="N372" s="317"/>
      <c r="O372" s="317"/>
      <c r="P372" s="317">
        <v>150000</v>
      </c>
      <c r="Q372" s="317"/>
      <c r="R372" s="317"/>
      <c r="S372" s="317"/>
      <c r="T372" s="317"/>
    </row>
    <row r="373" spans="1:21" x14ac:dyDescent="0.25">
      <c r="A373" s="6">
        <v>8</v>
      </c>
      <c r="B373" s="25" t="s">
        <v>165</v>
      </c>
      <c r="C373" s="32">
        <v>1836533.77</v>
      </c>
      <c r="D373" s="43"/>
      <c r="E373" s="43">
        <v>-1836533.77</v>
      </c>
      <c r="F373" s="43"/>
      <c r="G373" s="268"/>
      <c r="H373" s="269"/>
      <c r="I373" s="270">
        <v>3270267</v>
      </c>
      <c r="J373" s="270"/>
      <c r="K373" s="268"/>
      <c r="L373" s="271"/>
      <c r="M373" s="268"/>
      <c r="N373" s="268"/>
      <c r="O373" s="268"/>
      <c r="P373" s="268"/>
      <c r="Q373" s="38"/>
      <c r="R373" s="38"/>
      <c r="S373" s="38"/>
      <c r="T373" s="38"/>
    </row>
    <row r="374" spans="1:21" x14ac:dyDescent="0.25">
      <c r="A374" s="314">
        <v>9</v>
      </c>
      <c r="B374" s="315" t="s">
        <v>166</v>
      </c>
      <c r="C374" s="316"/>
      <c r="D374" s="316"/>
      <c r="E374" s="317"/>
      <c r="F374" s="317"/>
      <c r="G374" s="318"/>
      <c r="H374" s="317"/>
      <c r="I374" s="317"/>
      <c r="J374" s="317"/>
      <c r="K374" s="317">
        <v>428000</v>
      </c>
      <c r="L374" s="316"/>
      <c r="M374" s="316"/>
      <c r="N374" s="317"/>
      <c r="O374" s="317"/>
      <c r="P374" s="317">
        <v>450000</v>
      </c>
      <c r="Q374" s="317"/>
      <c r="R374" s="317"/>
      <c r="S374" s="317"/>
      <c r="T374" s="317"/>
    </row>
    <row r="375" spans="1:21" x14ac:dyDescent="0.25">
      <c r="A375" s="6">
        <v>10</v>
      </c>
      <c r="B375" s="25" t="s">
        <v>576</v>
      </c>
      <c r="C375" s="32"/>
      <c r="D375" s="43"/>
      <c r="E375" s="43"/>
      <c r="F375" s="43"/>
      <c r="G375" s="268"/>
      <c r="H375" s="269"/>
      <c r="I375" s="270"/>
      <c r="J375" s="270"/>
      <c r="K375" s="268"/>
      <c r="L375" s="271"/>
      <c r="M375" s="268">
        <v>350000</v>
      </c>
      <c r="N375" s="268"/>
      <c r="O375" s="268">
        <v>100000</v>
      </c>
      <c r="P375" s="268">
        <v>100000</v>
      </c>
      <c r="Q375" s="38"/>
      <c r="R375" s="38"/>
      <c r="S375" s="38"/>
      <c r="T375" s="38"/>
    </row>
    <row r="376" spans="1:21" x14ac:dyDescent="0.25">
      <c r="A376" s="314">
        <v>11</v>
      </c>
      <c r="B376" s="315" t="s">
        <v>167</v>
      </c>
      <c r="C376" s="316"/>
      <c r="D376" s="316"/>
      <c r="E376" s="317"/>
      <c r="F376" s="317"/>
      <c r="G376" s="318"/>
      <c r="H376" s="317"/>
      <c r="I376" s="317"/>
      <c r="J376" s="317"/>
      <c r="K376" s="317">
        <v>428000</v>
      </c>
      <c r="L376" s="316"/>
      <c r="M376" s="317"/>
      <c r="N376" s="317"/>
      <c r="O376" s="317"/>
      <c r="P376" s="317">
        <v>450000</v>
      </c>
      <c r="Q376" s="317"/>
      <c r="R376" s="317"/>
      <c r="S376" s="317"/>
      <c r="T376" s="317"/>
    </row>
    <row r="377" spans="1:21" x14ac:dyDescent="0.25">
      <c r="A377" s="6">
        <v>12</v>
      </c>
      <c r="B377" s="25" t="s">
        <v>168</v>
      </c>
      <c r="C377" s="33"/>
      <c r="D377" s="43"/>
      <c r="E377" s="43"/>
      <c r="F377" s="43"/>
      <c r="G377" s="44"/>
      <c r="H377" s="45"/>
      <c r="I377" s="46"/>
      <c r="J377" s="46"/>
      <c r="K377" s="38"/>
      <c r="L377" s="32"/>
      <c r="M377" s="38">
        <v>450000</v>
      </c>
      <c r="N377" s="38"/>
      <c r="O377" s="38"/>
      <c r="P377" s="38"/>
      <c r="Q377" s="268"/>
      <c r="R377" s="38"/>
      <c r="S377" s="38"/>
      <c r="T377" s="38"/>
    </row>
    <row r="378" spans="1:21" x14ac:dyDescent="0.25">
      <c r="A378" s="314">
        <v>13</v>
      </c>
      <c r="B378" s="315" t="s">
        <v>169</v>
      </c>
      <c r="C378" s="316"/>
      <c r="D378" s="316"/>
      <c r="E378" s="317"/>
      <c r="F378" s="317"/>
      <c r="G378" s="318"/>
      <c r="H378" s="317"/>
      <c r="I378" s="317"/>
      <c r="J378" s="317"/>
      <c r="K378" s="317"/>
      <c r="L378" s="316"/>
      <c r="M378" s="316"/>
      <c r="N378" s="317"/>
      <c r="O378" s="317"/>
      <c r="P378" s="317"/>
      <c r="Q378" s="317"/>
      <c r="R378" s="317"/>
      <c r="S378" s="317"/>
      <c r="T378" s="317"/>
    </row>
    <row r="379" spans="1:21" x14ac:dyDescent="0.25">
      <c r="A379" s="6">
        <v>14</v>
      </c>
      <c r="B379" s="25" t="s">
        <v>170</v>
      </c>
      <c r="C379" s="33"/>
      <c r="D379" s="43"/>
      <c r="E379" s="43"/>
      <c r="F379" s="43"/>
      <c r="G379" s="44"/>
      <c r="H379" s="45"/>
      <c r="I379" s="46"/>
      <c r="J379" s="46"/>
      <c r="K379" s="38"/>
      <c r="L379" s="32"/>
      <c r="M379" s="38"/>
      <c r="N379" s="38"/>
      <c r="O379" s="38"/>
      <c r="P379" s="38"/>
      <c r="Q379" s="268"/>
      <c r="R379" s="38"/>
      <c r="S379" s="38"/>
      <c r="T379" s="38"/>
    </row>
    <row r="380" spans="1:21" x14ac:dyDescent="0.25">
      <c r="A380" s="314">
        <v>15</v>
      </c>
      <c r="B380" s="315" t="s">
        <v>171</v>
      </c>
      <c r="C380" s="316"/>
      <c r="D380" s="316"/>
      <c r="E380" s="317"/>
      <c r="F380" s="317"/>
      <c r="G380" s="318"/>
      <c r="H380" s="317"/>
      <c r="I380" s="317"/>
      <c r="J380" s="317"/>
      <c r="K380" s="317"/>
      <c r="L380" s="316"/>
      <c r="M380" s="317">
        <v>450000</v>
      </c>
      <c r="N380" s="317"/>
      <c r="O380" s="317"/>
      <c r="P380" s="317"/>
      <c r="Q380" s="317"/>
      <c r="R380" s="317"/>
      <c r="S380" s="317"/>
      <c r="T380" s="317"/>
    </row>
    <row r="381" spans="1:21" x14ac:dyDescent="0.25">
      <c r="A381" s="6">
        <v>16</v>
      </c>
      <c r="B381" s="25"/>
      <c r="C381" s="33"/>
      <c r="D381" s="43"/>
      <c r="E381" s="43"/>
      <c r="F381" s="43"/>
      <c r="G381" s="44"/>
      <c r="H381" s="45"/>
      <c r="I381" s="46"/>
      <c r="J381" s="46"/>
      <c r="K381" s="38"/>
      <c r="L381" s="32"/>
      <c r="M381" s="38"/>
      <c r="N381" s="38"/>
      <c r="O381" s="38"/>
      <c r="P381" s="38"/>
      <c r="Q381" s="268"/>
      <c r="R381" s="38"/>
      <c r="S381" s="38"/>
      <c r="T381" s="38"/>
    </row>
    <row r="382" spans="1:21" ht="15.75" thickBot="1" x14ac:dyDescent="0.3">
      <c r="A382" s="314"/>
      <c r="B382" s="315"/>
      <c r="C382" s="316"/>
      <c r="D382" s="316"/>
      <c r="E382" s="317"/>
      <c r="F382" s="317"/>
      <c r="G382" s="318"/>
      <c r="H382" s="317"/>
      <c r="I382" s="317"/>
      <c r="J382" s="317"/>
      <c r="K382" s="317"/>
      <c r="L382" s="316"/>
      <c r="M382" s="316"/>
      <c r="N382" s="317"/>
      <c r="O382" s="317"/>
      <c r="P382" s="317"/>
      <c r="Q382" s="317"/>
      <c r="R382" s="317"/>
      <c r="S382" s="317"/>
      <c r="T382" s="317"/>
    </row>
    <row r="383" spans="1:21" ht="15.75" thickBot="1" x14ac:dyDescent="0.3">
      <c r="B383" s="47"/>
      <c r="C383" s="48">
        <f t="shared" ref="C383:T383" si="0">SUM(C197:C381)</f>
        <v>5171551.0300000012</v>
      </c>
      <c r="D383" s="49">
        <f t="shared" si="0"/>
        <v>4691162.2500000037</v>
      </c>
      <c r="E383" s="49">
        <f t="shared" si="0"/>
        <v>-1867378.56</v>
      </c>
      <c r="F383" s="49">
        <f t="shared" si="0"/>
        <v>7015396.830000001</v>
      </c>
      <c r="G383" s="49">
        <f t="shared" si="0"/>
        <v>395443.7</v>
      </c>
      <c r="H383" s="49">
        <f t="shared" si="0"/>
        <v>5501104.299999998</v>
      </c>
      <c r="I383" s="49">
        <f>SUM(I197:I381)</f>
        <v>8386241.4900000021</v>
      </c>
      <c r="J383" s="49">
        <f t="shared" si="0"/>
        <v>192707.64</v>
      </c>
      <c r="K383" s="49">
        <f t="shared" si="0"/>
        <v>5919289.7200000016</v>
      </c>
      <c r="L383" s="49">
        <f t="shared" si="0"/>
        <v>6436501.1999999965</v>
      </c>
      <c r="M383" s="49">
        <f t="shared" si="0"/>
        <v>6931932.4100000001</v>
      </c>
      <c r="N383" s="49">
        <f t="shared" si="0"/>
        <v>8314930.0600000061</v>
      </c>
      <c r="O383" s="49">
        <f>SUM(O197:O381)</f>
        <v>6947878.6199999973</v>
      </c>
      <c r="P383" s="49">
        <f t="shared" si="0"/>
        <v>12055797.1</v>
      </c>
      <c r="Q383" s="49">
        <f t="shared" si="0"/>
        <v>1698830.4399999997</v>
      </c>
      <c r="R383" s="49">
        <f t="shared" si="0"/>
        <v>0</v>
      </c>
      <c r="S383" s="49">
        <f t="shared" si="0"/>
        <v>0</v>
      </c>
      <c r="T383" s="49">
        <f t="shared" si="0"/>
        <v>0</v>
      </c>
      <c r="U383" s="50">
        <f>SUM(D383:S383)</f>
        <v>72619837.200000003</v>
      </c>
    </row>
    <row r="384" spans="1:21" x14ac:dyDescent="0.25">
      <c r="B384" s="25"/>
      <c r="C384" s="32"/>
      <c r="D384" s="51"/>
      <c r="F384" s="52"/>
      <c r="G384" s="52"/>
      <c r="O384" s="53"/>
      <c r="P384" s="53"/>
      <c r="Q384" s="44"/>
    </row>
    <row r="385" spans="1:20" x14ac:dyDescent="0.25">
      <c r="B385" s="25"/>
      <c r="C385" s="32"/>
      <c r="D385" s="51"/>
      <c r="F385" s="52"/>
      <c r="G385" s="52"/>
      <c r="I385" s="55"/>
      <c r="O385" s="54"/>
      <c r="P385" s="53"/>
      <c r="Q385" s="44"/>
      <c r="T385" s="55"/>
    </row>
    <row r="386" spans="1:20" ht="15.75" thickBot="1" x14ac:dyDescent="0.3">
      <c r="C386" s="52"/>
      <c r="D386" s="51"/>
      <c r="F386" s="52"/>
      <c r="G386" s="52"/>
      <c r="O386" s="53"/>
      <c r="P386" s="53"/>
      <c r="Q386" s="44"/>
    </row>
    <row r="387" spans="1:20" x14ac:dyDescent="0.25">
      <c r="B387" s="56" t="s">
        <v>178</v>
      </c>
      <c r="C387" s="385" t="s">
        <v>179</v>
      </c>
      <c r="D387" s="387" t="s">
        <v>180</v>
      </c>
      <c r="E387" s="385" t="s">
        <v>181</v>
      </c>
      <c r="F387" s="387" t="s">
        <v>182</v>
      </c>
      <c r="G387" s="385" t="s">
        <v>181</v>
      </c>
      <c r="H387" s="387" t="s">
        <v>182</v>
      </c>
      <c r="I387" s="385" t="s">
        <v>456</v>
      </c>
      <c r="J387" s="387" t="s">
        <v>457</v>
      </c>
      <c r="K387" s="385" t="s">
        <v>456</v>
      </c>
      <c r="O387" s="53"/>
      <c r="P387" s="53"/>
      <c r="Q387" s="44"/>
    </row>
    <row r="388" spans="1:20" ht="15.75" thickBot="1" x14ac:dyDescent="0.3">
      <c r="B388" s="57" t="s">
        <v>176</v>
      </c>
      <c r="C388" s="386"/>
      <c r="D388" s="388"/>
      <c r="E388" s="386"/>
      <c r="F388" s="388"/>
      <c r="G388" s="386"/>
      <c r="H388" s="388"/>
      <c r="I388" s="386"/>
      <c r="J388" s="388"/>
      <c r="K388" s="386"/>
      <c r="O388" s="53"/>
      <c r="P388" s="53"/>
      <c r="Q388" s="44"/>
    </row>
    <row r="389" spans="1:20" ht="15" customHeight="1" x14ac:dyDescent="0.25">
      <c r="A389">
        <v>1</v>
      </c>
      <c r="B389" s="319" t="s">
        <v>158</v>
      </c>
      <c r="C389" s="320">
        <v>1450000</v>
      </c>
      <c r="D389" s="321">
        <v>-1450000</v>
      </c>
      <c r="E389" s="320">
        <v>1406500</v>
      </c>
      <c r="F389" s="321">
        <v>-1406500</v>
      </c>
      <c r="G389" s="320">
        <v>1950000</v>
      </c>
      <c r="H389" s="321">
        <v>-1950000</v>
      </c>
      <c r="I389" s="320">
        <v>2925000</v>
      </c>
      <c r="J389" s="321"/>
      <c r="K389" s="320"/>
      <c r="O389" s="53"/>
      <c r="P389" s="53"/>
      <c r="Q389" s="44"/>
    </row>
    <row r="390" spans="1:20" x14ac:dyDescent="0.25">
      <c r="A390">
        <v>2</v>
      </c>
      <c r="B390" s="322" t="s">
        <v>159</v>
      </c>
      <c r="C390" s="323"/>
      <c r="D390" s="321"/>
      <c r="E390" s="323">
        <v>2103000</v>
      </c>
      <c r="F390" s="321">
        <v>-2103000</v>
      </c>
      <c r="G390" s="323"/>
      <c r="H390" s="321"/>
      <c r="I390" s="323"/>
      <c r="J390" s="321"/>
      <c r="K390" s="323"/>
      <c r="O390" s="53"/>
      <c r="P390" s="53"/>
      <c r="Q390" s="44"/>
    </row>
    <row r="391" spans="1:20" x14ac:dyDescent="0.25">
      <c r="A391">
        <v>3</v>
      </c>
      <c r="B391" s="322" t="s">
        <v>160</v>
      </c>
      <c r="C391" s="323"/>
      <c r="D391" s="321"/>
      <c r="E391" s="323"/>
      <c r="F391" s="321"/>
      <c r="G391" s="323"/>
      <c r="H391" s="321"/>
      <c r="I391" s="323">
        <v>450000</v>
      </c>
      <c r="J391" s="321">
        <v>-450000</v>
      </c>
      <c r="K391" s="323"/>
      <c r="O391" s="53"/>
      <c r="P391" s="53"/>
      <c r="Q391" s="44"/>
    </row>
    <row r="392" spans="1:20" x14ac:dyDescent="0.25">
      <c r="A392">
        <v>4</v>
      </c>
      <c r="B392" s="324" t="s">
        <v>161</v>
      </c>
      <c r="C392" s="323"/>
      <c r="D392" s="321"/>
      <c r="E392" s="323">
        <v>427750</v>
      </c>
      <c r="F392" s="321"/>
      <c r="G392" s="323"/>
      <c r="H392" s="321"/>
      <c r="I392" s="323">
        <v>675000</v>
      </c>
      <c r="J392" s="321"/>
      <c r="K392" s="323"/>
      <c r="O392" s="53"/>
      <c r="P392" s="53"/>
      <c r="Q392" s="44"/>
    </row>
    <row r="393" spans="1:20" x14ac:dyDescent="0.25">
      <c r="A393">
        <v>5</v>
      </c>
      <c r="B393" s="322" t="s">
        <v>162</v>
      </c>
      <c r="C393" s="323"/>
      <c r="D393" s="321"/>
      <c r="E393" s="323">
        <v>428000</v>
      </c>
      <c r="F393" s="321">
        <v>-428000</v>
      </c>
      <c r="G393" s="323"/>
      <c r="H393" s="321"/>
      <c r="I393" s="323"/>
      <c r="J393" s="321"/>
      <c r="K393" s="323"/>
      <c r="O393" s="53"/>
      <c r="P393" s="53"/>
      <c r="Q393" s="44"/>
    </row>
    <row r="394" spans="1:20" x14ac:dyDescent="0.25">
      <c r="A394">
        <v>6</v>
      </c>
      <c r="B394" s="322" t="s">
        <v>163</v>
      </c>
      <c r="C394" s="323">
        <v>144083.31</v>
      </c>
      <c r="D394" s="321"/>
      <c r="E394" s="323">
        <v>139193.01999999999</v>
      </c>
      <c r="F394" s="321">
        <v>-139193.01999999999</v>
      </c>
      <c r="G394" s="323">
        <v>638000</v>
      </c>
      <c r="H394" s="321">
        <v>-638000</v>
      </c>
      <c r="I394" s="323">
        <v>450000</v>
      </c>
      <c r="J394" s="321">
        <v>-450000</v>
      </c>
      <c r="K394" s="323">
        <v>675000</v>
      </c>
      <c r="O394" s="53"/>
      <c r="P394" s="53"/>
      <c r="Q394" s="44"/>
    </row>
    <row r="395" spans="1:20" x14ac:dyDescent="0.25">
      <c r="A395">
        <v>7</v>
      </c>
      <c r="B395" s="322" t="s">
        <v>164</v>
      </c>
      <c r="C395" s="323"/>
      <c r="D395" s="321"/>
      <c r="E395" s="323">
        <v>222500</v>
      </c>
      <c r="F395" s="321">
        <v>-222500</v>
      </c>
      <c r="G395" s="323"/>
      <c r="H395" s="321"/>
      <c r="I395" s="323">
        <v>150000</v>
      </c>
      <c r="J395" s="321">
        <v>-150000</v>
      </c>
      <c r="K395" s="323"/>
      <c r="O395" s="53"/>
      <c r="P395" s="53"/>
      <c r="Q395" s="44"/>
    </row>
    <row r="396" spans="1:20" x14ac:dyDescent="0.25">
      <c r="A396">
        <v>8</v>
      </c>
      <c r="B396" s="322" t="s">
        <v>165</v>
      </c>
      <c r="C396" s="323">
        <v>689881.5</v>
      </c>
      <c r="D396" s="321">
        <v>-689881.5</v>
      </c>
      <c r="E396" s="323">
        <v>2129148.33</v>
      </c>
      <c r="F396" s="321">
        <v>-2129148.33</v>
      </c>
      <c r="G396" s="323"/>
      <c r="H396" s="321"/>
      <c r="I396" s="323"/>
      <c r="J396" s="321"/>
      <c r="K396" s="323"/>
      <c r="O396" s="53"/>
      <c r="P396" s="53"/>
      <c r="Q396" s="44"/>
    </row>
    <row r="397" spans="1:20" x14ac:dyDescent="0.25">
      <c r="A397">
        <v>9</v>
      </c>
      <c r="B397" s="322" t="s">
        <v>166</v>
      </c>
      <c r="C397" s="323"/>
      <c r="D397" s="321"/>
      <c r="E397" s="323">
        <v>428000</v>
      </c>
      <c r="F397" s="321">
        <v>-428000</v>
      </c>
      <c r="G397" s="323"/>
      <c r="H397" s="321"/>
      <c r="I397" s="323">
        <v>450000</v>
      </c>
      <c r="J397" s="321">
        <v>-450000</v>
      </c>
      <c r="K397" s="323"/>
      <c r="O397" s="53"/>
      <c r="P397" s="53"/>
      <c r="Q397" s="44"/>
    </row>
    <row r="398" spans="1:20" x14ac:dyDescent="0.25">
      <c r="A398">
        <v>10</v>
      </c>
      <c r="B398" s="322" t="s">
        <v>576</v>
      </c>
      <c r="C398" s="323"/>
      <c r="D398" s="321"/>
      <c r="E398" s="323"/>
      <c r="F398" s="321"/>
      <c r="G398" s="323"/>
      <c r="H398" s="321"/>
      <c r="I398" s="323">
        <v>550000</v>
      </c>
      <c r="J398" s="321"/>
      <c r="K398" s="323"/>
      <c r="O398" s="53"/>
      <c r="P398" s="53"/>
      <c r="Q398" s="44"/>
    </row>
    <row r="399" spans="1:20" x14ac:dyDescent="0.25">
      <c r="A399">
        <v>11</v>
      </c>
      <c r="B399" s="322" t="s">
        <v>167</v>
      </c>
      <c r="C399" s="323">
        <v>295000</v>
      </c>
      <c r="D399" s="321">
        <v>-295000</v>
      </c>
      <c r="E399" s="323">
        <v>428000</v>
      </c>
      <c r="F399" s="321"/>
      <c r="G399" s="323"/>
      <c r="H399" s="321"/>
      <c r="I399" s="323">
        <v>450000</v>
      </c>
      <c r="J399" s="321"/>
      <c r="K399" s="323"/>
      <c r="O399" s="53"/>
      <c r="P399" s="53"/>
      <c r="Q399" s="44"/>
    </row>
    <row r="400" spans="1:20" x14ac:dyDescent="0.25">
      <c r="A400">
        <v>12</v>
      </c>
      <c r="B400" s="322" t="s">
        <v>168</v>
      </c>
      <c r="C400" s="323"/>
      <c r="D400" s="321"/>
      <c r="E400" s="323">
        <v>428000</v>
      </c>
      <c r="F400" s="321">
        <v>-428000</v>
      </c>
      <c r="G400" s="323"/>
      <c r="H400" s="321"/>
      <c r="I400" s="323">
        <v>450000</v>
      </c>
      <c r="J400" s="321">
        <v>-450000</v>
      </c>
      <c r="K400" s="323"/>
      <c r="O400" s="53"/>
      <c r="P400" s="53"/>
      <c r="Q400" s="44"/>
    </row>
    <row r="401" spans="1:24" x14ac:dyDescent="0.25">
      <c r="A401">
        <v>13</v>
      </c>
      <c r="B401" s="322" t="s">
        <v>169</v>
      </c>
      <c r="C401" s="323"/>
      <c r="D401" s="321"/>
      <c r="E401" s="323"/>
      <c r="F401" s="321"/>
      <c r="G401" s="323"/>
      <c r="H401" s="321"/>
      <c r="I401" s="323"/>
      <c r="J401" s="321"/>
      <c r="K401" s="323"/>
      <c r="O401" s="53"/>
      <c r="P401" s="53"/>
      <c r="Q401" s="44"/>
    </row>
    <row r="402" spans="1:24" x14ac:dyDescent="0.25">
      <c r="A402">
        <v>14</v>
      </c>
      <c r="B402" s="322" t="s">
        <v>183</v>
      </c>
      <c r="C402" s="323"/>
      <c r="D402" s="321"/>
      <c r="E402" s="323"/>
      <c r="F402" s="321"/>
      <c r="G402" s="323"/>
      <c r="H402" s="321"/>
      <c r="I402" s="323"/>
      <c r="J402" s="321"/>
      <c r="K402" s="323"/>
      <c r="O402" s="53"/>
      <c r="P402" s="53"/>
      <c r="Q402" s="44"/>
    </row>
    <row r="403" spans="1:24" x14ac:dyDescent="0.25">
      <c r="A403">
        <v>15</v>
      </c>
      <c r="B403" s="322" t="s">
        <v>171</v>
      </c>
      <c r="C403" s="323"/>
      <c r="D403" s="321"/>
      <c r="E403" s="323">
        <v>428000</v>
      </c>
      <c r="F403" s="321">
        <v>-428000</v>
      </c>
      <c r="G403" s="323"/>
      <c r="H403" s="321"/>
      <c r="I403" s="323">
        <v>450000</v>
      </c>
      <c r="J403" s="321">
        <v>-366720</v>
      </c>
      <c r="K403" s="323"/>
      <c r="O403" s="53"/>
      <c r="P403" s="53"/>
      <c r="Q403" s="44"/>
    </row>
    <row r="404" spans="1:24" x14ac:dyDescent="0.25">
      <c r="B404" s="322"/>
      <c r="C404" s="323"/>
      <c r="D404" s="321"/>
      <c r="E404" s="323"/>
      <c r="F404" s="321"/>
      <c r="G404" s="323"/>
      <c r="H404" s="321"/>
      <c r="I404" s="323"/>
      <c r="J404" s="321"/>
      <c r="K404" s="323"/>
      <c r="O404" s="53"/>
      <c r="P404" s="53"/>
      <c r="Q404" s="44"/>
    </row>
    <row r="405" spans="1:24" x14ac:dyDescent="0.25">
      <c r="B405" s="322"/>
      <c r="C405" s="323"/>
      <c r="D405" s="321"/>
      <c r="E405" s="323"/>
      <c r="F405" s="321"/>
      <c r="G405" s="323"/>
      <c r="H405" s="321"/>
      <c r="I405" s="323"/>
      <c r="J405" s="321"/>
      <c r="K405" s="323"/>
      <c r="O405" s="53"/>
      <c r="P405" s="53"/>
      <c r="Q405" s="44"/>
    </row>
    <row r="406" spans="1:24" x14ac:dyDescent="0.25">
      <c r="G406" s="54"/>
      <c r="O406" s="53"/>
      <c r="P406" s="53"/>
      <c r="Q406" s="44"/>
    </row>
    <row r="407" spans="1:24" ht="15.75" thickBot="1" x14ac:dyDescent="0.3">
      <c r="B407" s="59"/>
      <c r="C407" s="59"/>
      <c r="D407" s="60"/>
      <c r="E407" s="60"/>
      <c r="F407" s="60"/>
      <c r="G407" s="61"/>
      <c r="J407" s="58"/>
      <c r="O407" s="53"/>
      <c r="P407" s="53"/>
      <c r="Q407" s="53"/>
    </row>
    <row r="408" spans="1:24" x14ac:dyDescent="0.25">
      <c r="B408" s="25"/>
      <c r="C408" s="51"/>
      <c r="D408" s="51"/>
      <c r="E408" s="51"/>
      <c r="F408" s="51"/>
      <c r="G408" s="51"/>
      <c r="J408" s="58"/>
    </row>
    <row r="409" spans="1:24" x14ac:dyDescent="0.25">
      <c r="B409" s="25"/>
      <c r="C409" s="51"/>
      <c r="D409" s="51"/>
      <c r="E409" s="51"/>
      <c r="F409" s="51"/>
      <c r="G409" s="51"/>
      <c r="H409" s="51"/>
      <c r="J409" s="58"/>
    </row>
    <row r="410" spans="1:24" x14ac:dyDescent="0.25">
      <c r="A410" s="62"/>
      <c r="B410" s="62" t="s">
        <v>184</v>
      </c>
      <c r="C410" s="63"/>
      <c r="D410" s="64"/>
      <c r="E410" s="64"/>
      <c r="F410" s="64"/>
      <c r="G410" s="64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389" t="s">
        <v>185</v>
      </c>
    </row>
    <row r="411" spans="1:24" x14ac:dyDescent="0.25">
      <c r="A411" s="65"/>
      <c r="B411" s="65"/>
      <c r="C411" s="66"/>
      <c r="D411" s="67"/>
      <c r="E411" s="67"/>
      <c r="F411" s="67"/>
      <c r="G411" s="67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390"/>
    </row>
    <row r="412" spans="1:24" x14ac:dyDescent="0.25">
      <c r="A412" s="6"/>
      <c r="B412" s="68"/>
      <c r="C412" s="69">
        <v>44404</v>
      </c>
      <c r="D412" s="69">
        <v>44428</v>
      </c>
      <c r="E412" s="69">
        <v>44461</v>
      </c>
      <c r="F412" s="69">
        <v>44515</v>
      </c>
      <c r="G412" s="69">
        <v>44529</v>
      </c>
      <c r="H412" s="69">
        <v>44543</v>
      </c>
      <c r="I412" s="69">
        <v>44599</v>
      </c>
      <c r="J412" s="69">
        <v>44608</v>
      </c>
      <c r="K412" s="69">
        <v>44642</v>
      </c>
      <c r="L412" s="69">
        <v>44664</v>
      </c>
      <c r="M412" s="69"/>
      <c r="N412" s="69"/>
      <c r="O412" s="69"/>
      <c r="P412" s="69"/>
      <c r="Q412" s="70"/>
      <c r="R412" s="70"/>
      <c r="S412" s="70"/>
      <c r="T412" s="70"/>
      <c r="U412" s="71"/>
    </row>
    <row r="413" spans="1:24" x14ac:dyDescent="0.25">
      <c r="A413" s="6">
        <v>1</v>
      </c>
      <c r="B413" s="72" t="s">
        <v>2</v>
      </c>
      <c r="C413" s="73">
        <v>25049.42</v>
      </c>
      <c r="D413" s="73">
        <v>38099.269999999997</v>
      </c>
      <c r="E413" s="73">
        <v>29611.119999999999</v>
      </c>
      <c r="F413" s="73">
        <v>27022.93</v>
      </c>
      <c r="G413" s="73">
        <v>30461.75</v>
      </c>
      <c r="H413" s="73">
        <v>40844.76</v>
      </c>
      <c r="I413" s="73">
        <v>42037.82</v>
      </c>
      <c r="J413" s="73">
        <v>40388.589999999997</v>
      </c>
      <c r="K413" s="73">
        <v>36669.050000000003</v>
      </c>
      <c r="L413" s="73">
        <v>62375.5</v>
      </c>
      <c r="M413" s="73"/>
      <c r="N413" s="73"/>
      <c r="O413" s="73"/>
      <c r="P413" s="73"/>
      <c r="Q413" s="74"/>
      <c r="R413" s="74"/>
      <c r="S413" s="74"/>
      <c r="T413" s="74"/>
      <c r="U413" s="75">
        <f>SUM(C413:S413)</f>
        <v>372560.21</v>
      </c>
    </row>
    <row r="414" spans="1:24" x14ac:dyDescent="0.25">
      <c r="A414" s="76"/>
      <c r="B414" s="77"/>
      <c r="C414" s="78">
        <v>44393</v>
      </c>
      <c r="D414" s="78">
        <v>44418</v>
      </c>
      <c r="E414" s="78">
        <v>44453</v>
      </c>
      <c r="F414" s="78">
        <v>44483</v>
      </c>
      <c r="G414" s="78">
        <v>17711</v>
      </c>
      <c r="H414" s="78">
        <v>44550</v>
      </c>
      <c r="I414" s="78">
        <v>44580</v>
      </c>
      <c r="J414" s="78">
        <v>44606</v>
      </c>
      <c r="K414" s="78">
        <v>44629</v>
      </c>
      <c r="L414" s="78">
        <v>44664</v>
      </c>
      <c r="M414" s="78"/>
      <c r="N414" s="78"/>
      <c r="O414" s="78"/>
      <c r="P414" s="79"/>
      <c r="Q414" s="80"/>
      <c r="R414" s="80"/>
      <c r="S414" s="80"/>
      <c r="T414" s="80"/>
      <c r="U414" s="81"/>
    </row>
    <row r="415" spans="1:24" x14ac:dyDescent="0.25">
      <c r="A415" s="76">
        <v>2</v>
      </c>
      <c r="B415" s="82" t="s">
        <v>3</v>
      </c>
      <c r="C415" s="79">
        <v>10247.49</v>
      </c>
      <c r="D415" s="79">
        <v>14908.41</v>
      </c>
      <c r="E415" s="79">
        <v>19311.599999999999</v>
      </c>
      <c r="F415" s="79">
        <v>17623.650000000001</v>
      </c>
      <c r="G415" s="79">
        <v>18277.05</v>
      </c>
      <c r="H415" s="79">
        <v>21126.6</v>
      </c>
      <c r="I415" s="79">
        <v>21743.7</v>
      </c>
      <c r="J415" s="79">
        <v>20890.650000000001</v>
      </c>
      <c r="K415" s="79">
        <v>18966.75</v>
      </c>
      <c r="L415" s="79">
        <v>18712.650000000001</v>
      </c>
      <c r="M415" s="79"/>
      <c r="N415" s="79"/>
      <c r="O415" s="79"/>
      <c r="P415" s="79"/>
      <c r="Q415" s="80"/>
      <c r="R415" s="80"/>
      <c r="S415" s="80"/>
      <c r="T415" s="80"/>
      <c r="U415" s="83">
        <f>SUM(C415:S415)</f>
        <v>181808.55</v>
      </c>
      <c r="W415" s="84"/>
      <c r="X415" s="84"/>
    </row>
    <row r="416" spans="1:24" x14ac:dyDescent="0.25">
      <c r="A416" s="6"/>
      <c r="B416" s="55"/>
      <c r="C416" s="69">
        <v>44403</v>
      </c>
      <c r="D416" s="69">
        <v>44427</v>
      </c>
      <c r="E416" s="69">
        <v>44460</v>
      </c>
      <c r="F416" s="69">
        <v>44484</v>
      </c>
      <c r="G416" s="69">
        <v>44516</v>
      </c>
      <c r="H416" s="69">
        <v>44545</v>
      </c>
      <c r="I416" s="69">
        <v>44586</v>
      </c>
      <c r="J416" s="69">
        <v>44614</v>
      </c>
      <c r="K416" s="69">
        <v>44638</v>
      </c>
      <c r="L416" s="69">
        <v>44670</v>
      </c>
      <c r="M416" s="69"/>
      <c r="N416" s="69"/>
      <c r="O416" s="69"/>
      <c r="P416" s="69"/>
      <c r="Q416" s="70"/>
      <c r="R416" s="70"/>
      <c r="S416" s="70"/>
      <c r="T416" s="70"/>
      <c r="U416" s="71"/>
    </row>
    <row r="417" spans="1:24" x14ac:dyDescent="0.25">
      <c r="A417" s="6">
        <v>3</v>
      </c>
      <c r="B417" s="72" t="s">
        <v>4</v>
      </c>
      <c r="C417" s="73">
        <v>17079.150000000001</v>
      </c>
      <c r="D417" s="73">
        <v>24847.35</v>
      </c>
      <c r="E417" s="73">
        <v>19311.599999999999</v>
      </c>
      <c r="F417" s="73">
        <v>17623.650000000001</v>
      </c>
      <c r="G417" s="73">
        <v>18277.05</v>
      </c>
      <c r="H417" s="73">
        <v>21126.6</v>
      </c>
      <c r="I417" s="73">
        <v>21743.7</v>
      </c>
      <c r="J417" s="73">
        <v>20890.650000000001</v>
      </c>
      <c r="K417" s="73">
        <v>18966.75</v>
      </c>
      <c r="L417" s="73">
        <v>18712.650000000001</v>
      </c>
      <c r="M417" s="73"/>
      <c r="N417" s="73"/>
      <c r="O417" s="73"/>
      <c r="P417" s="73"/>
      <c r="Q417" s="74"/>
      <c r="R417" s="74"/>
      <c r="S417" s="74"/>
      <c r="T417" s="74"/>
      <c r="U417" s="75">
        <f>SUM(C417:S417)</f>
        <v>198579.15</v>
      </c>
    </row>
    <row r="418" spans="1:24" x14ac:dyDescent="0.25">
      <c r="A418" s="76"/>
      <c r="B418" s="77"/>
      <c r="C418" s="78">
        <v>44389</v>
      </c>
      <c r="D418" s="78">
        <v>44466</v>
      </c>
      <c r="E418" s="78">
        <v>44512</v>
      </c>
      <c r="F418" s="78">
        <v>44536</v>
      </c>
      <c r="G418" s="78">
        <v>44609</v>
      </c>
      <c r="H418" s="78">
        <v>44638</v>
      </c>
      <c r="I418" s="78"/>
      <c r="J418" s="78"/>
      <c r="K418" s="78"/>
      <c r="L418" s="78"/>
      <c r="M418" s="78"/>
      <c r="N418" s="78"/>
      <c r="O418" s="78"/>
      <c r="P418" s="79"/>
      <c r="Q418" s="80"/>
      <c r="R418" s="80"/>
      <c r="S418" s="80"/>
      <c r="T418" s="80"/>
      <c r="U418" s="81"/>
      <c r="W418" s="84"/>
      <c r="X418" s="84"/>
    </row>
    <row r="419" spans="1:24" x14ac:dyDescent="0.25">
      <c r="A419" s="76">
        <v>4</v>
      </c>
      <c r="B419" s="85" t="s">
        <v>5</v>
      </c>
      <c r="C419" s="79">
        <v>169067.25</v>
      </c>
      <c r="D419" s="79">
        <v>192861.9</v>
      </c>
      <c r="E419" s="79">
        <v>207499.27</v>
      </c>
      <c r="F419" s="79">
        <v>123065.47</v>
      </c>
      <c r="G419" s="79">
        <v>288660.02</v>
      </c>
      <c r="H419" s="79">
        <v>140663.71</v>
      </c>
      <c r="I419" s="79"/>
      <c r="J419" s="79"/>
      <c r="K419" s="79"/>
      <c r="L419" s="79"/>
      <c r="M419" s="79"/>
      <c r="N419" s="79"/>
      <c r="O419" s="79"/>
      <c r="P419" s="79"/>
      <c r="Q419" s="80"/>
      <c r="R419" s="80"/>
      <c r="S419" s="80"/>
      <c r="T419" s="80"/>
      <c r="U419" s="83">
        <f>SUM(C419:S419)</f>
        <v>1121817.6200000001</v>
      </c>
    </row>
    <row r="420" spans="1:24" x14ac:dyDescent="0.25">
      <c r="A420" s="6"/>
      <c r="B420" s="68"/>
      <c r="C420" s="69">
        <v>44459</v>
      </c>
      <c r="D420" s="69">
        <v>44421</v>
      </c>
      <c r="E420" s="69">
        <v>44432</v>
      </c>
      <c r="F420" s="69">
        <v>44454</v>
      </c>
      <c r="G420" s="69">
        <v>44487</v>
      </c>
      <c r="H420" s="69">
        <v>44512</v>
      </c>
      <c r="I420" s="69">
        <v>44546</v>
      </c>
      <c r="J420" s="69">
        <v>44580</v>
      </c>
      <c r="K420" s="69">
        <v>44608</v>
      </c>
      <c r="L420" s="69">
        <v>44634</v>
      </c>
      <c r="M420" s="69">
        <v>44669</v>
      </c>
      <c r="N420" s="69"/>
      <c r="O420" s="69"/>
      <c r="P420" s="69"/>
      <c r="Q420" s="70"/>
      <c r="R420" s="70"/>
      <c r="S420" s="70"/>
      <c r="T420" s="70"/>
      <c r="U420" s="71"/>
    </row>
    <row r="421" spans="1:24" x14ac:dyDescent="0.25">
      <c r="A421" s="6">
        <v>5</v>
      </c>
      <c r="B421" s="72" t="s">
        <v>6</v>
      </c>
      <c r="C421" s="73">
        <v>209861.82</v>
      </c>
      <c r="D421" s="73">
        <v>313076.61</v>
      </c>
      <c r="E421" s="73">
        <v>5335.47</v>
      </c>
      <c r="F421" s="73">
        <v>243326.16</v>
      </c>
      <c r="G421" s="73">
        <v>222057.99</v>
      </c>
      <c r="H421" s="73">
        <v>230290.83</v>
      </c>
      <c r="I421" s="73">
        <v>266195.15999999997</v>
      </c>
      <c r="J421" s="73">
        <v>273970.62</v>
      </c>
      <c r="K421" s="73">
        <v>263222.19</v>
      </c>
      <c r="L421" s="73">
        <v>238981.05</v>
      </c>
      <c r="M421" s="73">
        <v>235779.39</v>
      </c>
      <c r="N421" s="73"/>
      <c r="O421" s="73"/>
      <c r="P421" s="73"/>
      <c r="Q421" s="74"/>
      <c r="R421" s="74"/>
      <c r="S421" s="74"/>
      <c r="T421" s="74"/>
      <c r="U421" s="75">
        <f>SUM(C421:S421)</f>
        <v>2502097.29</v>
      </c>
    </row>
    <row r="422" spans="1:24" x14ac:dyDescent="0.25">
      <c r="A422" s="76"/>
      <c r="B422" s="77"/>
      <c r="C422" s="78">
        <v>44393</v>
      </c>
      <c r="D422" s="78">
        <v>44419</v>
      </c>
      <c r="E422" s="78">
        <v>44462</v>
      </c>
      <c r="F422" s="78">
        <v>44484</v>
      </c>
      <c r="G422" s="78">
        <v>44510</v>
      </c>
      <c r="H422" s="78">
        <v>44543</v>
      </c>
      <c r="I422" s="78">
        <v>44606</v>
      </c>
      <c r="J422" s="78">
        <v>44616</v>
      </c>
      <c r="K422" s="78">
        <v>44603</v>
      </c>
      <c r="L422" s="78">
        <v>44670</v>
      </c>
      <c r="M422" s="78"/>
      <c r="N422" s="78"/>
      <c r="O422" s="78"/>
      <c r="P422" s="78"/>
      <c r="Q422" s="78"/>
      <c r="R422" s="80"/>
      <c r="S422" s="80"/>
      <c r="T422" s="80"/>
      <c r="U422" s="81"/>
    </row>
    <row r="423" spans="1:24" x14ac:dyDescent="0.25">
      <c r="A423" s="76">
        <v>6</v>
      </c>
      <c r="B423" s="85" t="s">
        <v>138</v>
      </c>
      <c r="C423" s="79">
        <v>3415.83</v>
      </c>
      <c r="D423" s="79">
        <v>4969.47</v>
      </c>
      <c r="E423" s="79">
        <v>3862.32</v>
      </c>
      <c r="F423" s="79">
        <v>3524.73</v>
      </c>
      <c r="G423" s="79">
        <v>3655.41</v>
      </c>
      <c r="H423" s="79">
        <v>4225.32</v>
      </c>
      <c r="I423" s="79">
        <v>4178.13</v>
      </c>
      <c r="J423" s="79">
        <v>4348.74</v>
      </c>
      <c r="K423" s="79">
        <v>3793.35</v>
      </c>
      <c r="L423" s="79">
        <v>3742.53</v>
      </c>
      <c r="M423" s="79"/>
      <c r="N423" s="79"/>
      <c r="O423" s="79"/>
      <c r="P423" s="79"/>
      <c r="Q423" s="80"/>
      <c r="R423" s="80"/>
      <c r="S423" s="80"/>
      <c r="T423" s="80"/>
      <c r="U423" s="83">
        <f>SUM(C423:S423)</f>
        <v>39715.829999999994</v>
      </c>
    </row>
    <row r="424" spans="1:24" x14ac:dyDescent="0.25">
      <c r="A424" s="6"/>
      <c r="B424" s="68"/>
      <c r="C424" s="69">
        <v>44400</v>
      </c>
      <c r="D424" s="69">
        <v>44439</v>
      </c>
      <c r="E424" s="69">
        <v>44463</v>
      </c>
      <c r="F424" s="69">
        <v>44495</v>
      </c>
      <c r="G424" s="69">
        <v>44519</v>
      </c>
      <c r="H424" s="69">
        <v>44589</v>
      </c>
      <c r="I424" s="69">
        <v>44616</v>
      </c>
      <c r="J424" s="69"/>
      <c r="K424" s="69"/>
      <c r="L424" s="69"/>
      <c r="M424" s="69"/>
      <c r="N424" s="69"/>
      <c r="O424" s="69"/>
      <c r="P424" s="69"/>
      <c r="Q424" s="70"/>
      <c r="R424" s="70"/>
      <c r="S424" s="70"/>
      <c r="T424" s="70"/>
      <c r="U424" s="71"/>
    </row>
    <row r="425" spans="1:24" x14ac:dyDescent="0.25">
      <c r="A425" s="6">
        <v>7</v>
      </c>
      <c r="B425" s="86" t="s">
        <v>7</v>
      </c>
      <c r="C425" s="73">
        <v>17079.150000000001</v>
      </c>
      <c r="D425" s="73">
        <v>24847.35</v>
      </c>
      <c r="E425" s="73">
        <v>19311.599999999999</v>
      </c>
      <c r="F425" s="73">
        <v>17623.650000000001</v>
      </c>
      <c r="G425" s="73">
        <v>18277.05</v>
      </c>
      <c r="H425" s="73">
        <v>42870.3</v>
      </c>
      <c r="I425" s="73">
        <v>20890.650000000001</v>
      </c>
      <c r="J425" s="73"/>
      <c r="K425" s="73"/>
      <c r="L425" s="73"/>
      <c r="M425" s="73"/>
      <c r="N425" s="73"/>
      <c r="O425" s="73"/>
      <c r="P425" s="73"/>
      <c r="Q425" s="74"/>
      <c r="R425" s="74"/>
      <c r="S425" s="74"/>
      <c r="T425" s="74"/>
      <c r="U425" s="75">
        <f>SUM(C425:S425)</f>
        <v>160899.75</v>
      </c>
    </row>
    <row r="426" spans="1:24" x14ac:dyDescent="0.25">
      <c r="A426" s="76"/>
      <c r="B426" s="77"/>
      <c r="C426" s="78">
        <v>44398</v>
      </c>
      <c r="D426" s="78">
        <v>44426</v>
      </c>
      <c r="E426" s="78">
        <v>44454</v>
      </c>
      <c r="F426" s="78">
        <v>44495</v>
      </c>
      <c r="G426" s="78">
        <v>44524</v>
      </c>
      <c r="H426" s="78">
        <v>44547</v>
      </c>
      <c r="I426" s="78">
        <v>44585</v>
      </c>
      <c r="J426" s="78">
        <v>44606</v>
      </c>
      <c r="K426" s="78">
        <v>44637</v>
      </c>
      <c r="L426" s="79"/>
      <c r="M426" s="79"/>
      <c r="N426" s="79"/>
      <c r="O426" s="79"/>
      <c r="P426" s="79"/>
      <c r="Q426" s="80"/>
      <c r="R426" s="80"/>
      <c r="S426" s="80"/>
      <c r="T426" s="80"/>
      <c r="U426" s="81"/>
    </row>
    <row r="427" spans="1:24" x14ac:dyDescent="0.25">
      <c r="A427" s="76">
        <v>8</v>
      </c>
      <c r="B427" s="87" t="s">
        <v>8</v>
      </c>
      <c r="C427" s="79">
        <v>87672.97</v>
      </c>
      <c r="D427" s="79">
        <v>127549.73</v>
      </c>
      <c r="E427" s="79">
        <v>99132.88</v>
      </c>
      <c r="F427" s="79">
        <v>90468.07</v>
      </c>
      <c r="G427" s="79">
        <v>93822.19</v>
      </c>
      <c r="H427" s="79">
        <v>108449.88</v>
      </c>
      <c r="I427" s="79">
        <v>113067.24</v>
      </c>
      <c r="J427" s="79">
        <v>108631.38</v>
      </c>
      <c r="K427" s="79">
        <v>98627.1</v>
      </c>
      <c r="L427" s="79"/>
      <c r="M427" s="79"/>
      <c r="N427" s="79"/>
      <c r="O427" s="79"/>
      <c r="P427" s="79"/>
      <c r="Q427" s="80"/>
      <c r="R427" s="80"/>
      <c r="S427" s="80"/>
      <c r="T427" s="80"/>
      <c r="U427" s="83">
        <f>SUM(C427:S427)</f>
        <v>927421.43999999994</v>
      </c>
    </row>
    <row r="428" spans="1:24" x14ac:dyDescent="0.25">
      <c r="A428" s="6"/>
      <c r="B428" s="68"/>
      <c r="C428" s="69">
        <v>44396</v>
      </c>
      <c r="D428" s="69">
        <v>44421</v>
      </c>
      <c r="E428" s="69">
        <v>44453</v>
      </c>
      <c r="F428" s="69">
        <v>44484</v>
      </c>
      <c r="G428" s="69">
        <v>10711</v>
      </c>
      <c r="H428" s="69">
        <v>44547</v>
      </c>
      <c r="I428" s="69">
        <v>44580</v>
      </c>
      <c r="J428" s="69">
        <v>44609</v>
      </c>
      <c r="K428" s="69">
        <v>44630</v>
      </c>
      <c r="L428" s="69">
        <v>44664</v>
      </c>
      <c r="M428" s="69"/>
      <c r="N428" s="69"/>
      <c r="O428" s="69"/>
      <c r="P428" s="69"/>
      <c r="Q428" s="70"/>
      <c r="R428" s="70"/>
      <c r="S428" s="70"/>
      <c r="T428" s="70"/>
      <c r="U428" s="71"/>
    </row>
    <row r="429" spans="1:24" x14ac:dyDescent="0.25">
      <c r="A429" s="6">
        <v>9</v>
      </c>
      <c r="B429" s="72" t="s">
        <v>10</v>
      </c>
      <c r="C429" s="73">
        <v>3415.83</v>
      </c>
      <c r="D429" s="73">
        <v>4969.47</v>
      </c>
      <c r="E429" s="73">
        <v>3862.32</v>
      </c>
      <c r="F429" s="73">
        <v>3524.73</v>
      </c>
      <c r="G429" s="73">
        <v>3655.41</v>
      </c>
      <c r="H429" s="73">
        <v>4225.32</v>
      </c>
      <c r="I429" s="73">
        <v>4348.74</v>
      </c>
      <c r="J429" s="73">
        <v>4178.13</v>
      </c>
      <c r="K429" s="73">
        <v>3793.35</v>
      </c>
      <c r="L429" s="73">
        <v>3742.53</v>
      </c>
      <c r="M429" s="73"/>
      <c r="N429" s="73"/>
      <c r="O429" s="73"/>
      <c r="P429" s="73"/>
      <c r="Q429" s="74"/>
      <c r="R429" s="74"/>
      <c r="S429" s="74"/>
      <c r="T429" s="74"/>
      <c r="U429" s="75">
        <f>SUM(C429:S429)</f>
        <v>39715.83</v>
      </c>
    </row>
    <row r="430" spans="1:24" x14ac:dyDescent="0.25">
      <c r="A430" s="76"/>
      <c r="B430" s="77"/>
      <c r="C430" s="78">
        <v>44389</v>
      </c>
      <c r="D430" s="78">
        <v>44406</v>
      </c>
      <c r="E430" s="78">
        <v>44438</v>
      </c>
      <c r="F430" s="78">
        <v>44462</v>
      </c>
      <c r="G430" s="78">
        <v>44494</v>
      </c>
      <c r="H430" s="78">
        <v>44525</v>
      </c>
      <c r="I430" s="78">
        <v>44552</v>
      </c>
      <c r="J430" s="78">
        <v>44581</v>
      </c>
      <c r="K430" s="78">
        <v>44617</v>
      </c>
      <c r="L430" s="78">
        <v>44657</v>
      </c>
      <c r="M430" s="78"/>
      <c r="N430" s="78"/>
      <c r="O430" s="79"/>
      <c r="P430" s="79"/>
      <c r="Q430" s="80"/>
      <c r="R430" s="80"/>
      <c r="S430" s="80"/>
      <c r="T430" s="80"/>
      <c r="U430" s="81"/>
    </row>
    <row r="431" spans="1:24" x14ac:dyDescent="0.25">
      <c r="A431" s="76">
        <v>10</v>
      </c>
      <c r="B431" s="82" t="s">
        <v>443</v>
      </c>
      <c r="C431" s="79">
        <v>17514.75</v>
      </c>
      <c r="D431" s="79">
        <v>17079.150000000001</v>
      </c>
      <c r="E431" s="79">
        <v>24847.35</v>
      </c>
      <c r="F431" s="79">
        <v>11586.96</v>
      </c>
      <c r="G431" s="79">
        <v>10574.19</v>
      </c>
      <c r="H431" s="79">
        <v>10966.23</v>
      </c>
      <c r="I431" s="79">
        <v>12675.96</v>
      </c>
      <c r="J431" s="79">
        <v>13046.22</v>
      </c>
      <c r="K431" s="79">
        <v>12534.39</v>
      </c>
      <c r="L431" s="79">
        <v>11380.05</v>
      </c>
      <c r="M431" s="79"/>
      <c r="N431" s="79"/>
      <c r="O431" s="79"/>
      <c r="P431" s="79"/>
      <c r="Q431" s="80"/>
      <c r="R431" s="80"/>
      <c r="S431" s="80"/>
      <c r="T431" s="80"/>
      <c r="U431" s="83">
        <f>SUM(C431:S431)</f>
        <v>142205.25</v>
      </c>
    </row>
    <row r="432" spans="1:24" s="55" customFormat="1" x14ac:dyDescent="0.25">
      <c r="A432" s="6"/>
      <c r="B432" s="68"/>
      <c r="C432" s="69">
        <v>44393</v>
      </c>
      <c r="D432" s="69">
        <v>44425</v>
      </c>
      <c r="E432" s="69">
        <v>44455</v>
      </c>
      <c r="F432" s="69">
        <v>44483</v>
      </c>
      <c r="G432" s="69">
        <v>44526</v>
      </c>
      <c r="H432" s="69">
        <v>44547</v>
      </c>
      <c r="I432" s="69">
        <v>44578</v>
      </c>
      <c r="J432" s="69">
        <v>44610</v>
      </c>
      <c r="K432" s="69">
        <v>44630</v>
      </c>
      <c r="L432" s="69">
        <v>44672</v>
      </c>
      <c r="M432" s="69"/>
      <c r="N432" s="69"/>
      <c r="O432" s="69"/>
      <c r="P432" s="69"/>
      <c r="Q432" s="70"/>
      <c r="R432" s="70"/>
      <c r="S432" s="70"/>
      <c r="T432" s="70"/>
      <c r="U432" s="71"/>
      <c r="V432"/>
    </row>
    <row r="433" spans="1:24" s="73" customFormat="1" x14ac:dyDescent="0.25">
      <c r="A433" s="6">
        <v>11</v>
      </c>
      <c r="B433" s="73" t="s">
        <v>11</v>
      </c>
      <c r="C433" s="73">
        <v>10247.49</v>
      </c>
      <c r="D433" s="73">
        <v>14908.41</v>
      </c>
      <c r="E433" s="73">
        <v>19311.599999999999</v>
      </c>
      <c r="F433" s="73">
        <v>17623.650000000001</v>
      </c>
      <c r="G433" s="73">
        <v>18277.05</v>
      </c>
      <c r="H433" s="73">
        <v>21126.6</v>
      </c>
      <c r="I433" s="73">
        <v>21743.7</v>
      </c>
      <c r="J433" s="73">
        <v>20890.650000000001</v>
      </c>
      <c r="K433" s="73">
        <v>18966.75</v>
      </c>
      <c r="L433" s="73">
        <v>18712.650000000001</v>
      </c>
      <c r="U433" s="75">
        <f>SUM(C433:S433)</f>
        <v>181808.55</v>
      </c>
    </row>
    <row r="434" spans="1:24" x14ac:dyDescent="0.25">
      <c r="A434" s="76"/>
      <c r="B434" s="77"/>
      <c r="C434" s="78">
        <v>44393</v>
      </c>
      <c r="D434" s="78">
        <v>44434</v>
      </c>
      <c r="E434" s="78">
        <v>44497</v>
      </c>
      <c r="F434" s="78">
        <v>44530</v>
      </c>
      <c r="G434" s="78">
        <v>44572</v>
      </c>
      <c r="H434" s="78">
        <v>44589</v>
      </c>
      <c r="I434" s="78">
        <v>44624</v>
      </c>
      <c r="J434" s="78">
        <v>44645</v>
      </c>
      <c r="K434" s="78">
        <v>44669</v>
      </c>
      <c r="L434" s="78"/>
      <c r="M434" s="78"/>
      <c r="N434" s="78"/>
      <c r="O434" s="78"/>
      <c r="P434" s="79"/>
      <c r="Q434" s="80"/>
      <c r="R434" s="80"/>
      <c r="S434" s="80"/>
      <c r="T434" s="80"/>
      <c r="U434" s="81"/>
      <c r="W434" s="84"/>
      <c r="X434" s="84"/>
    </row>
    <row r="435" spans="1:24" x14ac:dyDescent="0.25">
      <c r="A435" s="76">
        <v>12</v>
      </c>
      <c r="B435" s="82" t="s">
        <v>13</v>
      </c>
      <c r="C435" s="79">
        <v>10508.85</v>
      </c>
      <c r="D435" s="79">
        <v>10247.49</v>
      </c>
      <c r="E435" s="79">
        <v>26495.37</v>
      </c>
      <c r="F435" s="79">
        <v>10574.19</v>
      </c>
      <c r="G435" s="79">
        <v>10966.23</v>
      </c>
      <c r="H435" s="79">
        <v>12675.96</v>
      </c>
      <c r="I435" s="79">
        <v>13046.22</v>
      </c>
      <c r="J435" s="79">
        <v>12534.39</v>
      </c>
      <c r="K435" s="79">
        <v>11380.05</v>
      </c>
      <c r="L435" s="79"/>
      <c r="M435" s="79"/>
      <c r="N435" s="79"/>
      <c r="O435" s="79"/>
      <c r="P435" s="79"/>
      <c r="Q435" s="80"/>
      <c r="R435" s="80"/>
      <c r="S435" s="80"/>
      <c r="T435" s="80"/>
      <c r="U435" s="83">
        <f>SUM(C435:S435)</f>
        <v>118428.75</v>
      </c>
    </row>
    <row r="436" spans="1:24" x14ac:dyDescent="0.25">
      <c r="A436" s="6"/>
      <c r="B436" s="68"/>
      <c r="C436" s="69">
        <v>44404</v>
      </c>
      <c r="D436" s="69">
        <v>44433</v>
      </c>
      <c r="E436" s="69">
        <v>44466</v>
      </c>
      <c r="F436" s="69">
        <v>44515</v>
      </c>
      <c r="G436" s="69">
        <v>44526</v>
      </c>
      <c r="H436" s="69">
        <v>44553</v>
      </c>
      <c r="I436" s="69">
        <v>44589</v>
      </c>
      <c r="J436" s="69">
        <v>44614</v>
      </c>
      <c r="K436" s="69">
        <v>44648</v>
      </c>
      <c r="L436" s="69">
        <v>44659</v>
      </c>
      <c r="M436" s="69"/>
      <c r="N436" s="69"/>
      <c r="O436" s="69"/>
      <c r="P436" s="69"/>
      <c r="Q436" s="70"/>
      <c r="R436" s="70"/>
      <c r="S436" s="70"/>
      <c r="T436" s="70"/>
      <c r="U436" s="71"/>
    </row>
    <row r="437" spans="1:24" x14ac:dyDescent="0.25">
      <c r="A437" s="6">
        <v>13</v>
      </c>
      <c r="B437" s="72" t="s">
        <v>9</v>
      </c>
      <c r="C437" s="73">
        <v>18160.8</v>
      </c>
      <c r="D437" s="73">
        <v>18235.560000000001</v>
      </c>
      <c r="E437" s="73">
        <v>18416.64</v>
      </c>
      <c r="F437" s="73">
        <v>17591.439999999999</v>
      </c>
      <c r="G437" s="73">
        <v>18014.400000000001</v>
      </c>
      <c r="H437" s="73">
        <f>23130.2+1943.8</f>
        <v>25074</v>
      </c>
      <c r="I437" s="73">
        <f>24087.4+986.6</f>
        <v>25074</v>
      </c>
      <c r="J437" s="73">
        <v>26712</v>
      </c>
      <c r="K437" s="73">
        <v>27720</v>
      </c>
      <c r="L437" s="73">
        <v>25781</v>
      </c>
      <c r="M437" s="73"/>
      <c r="N437" s="73"/>
      <c r="O437" s="73"/>
      <c r="P437" s="73"/>
      <c r="Q437" s="74"/>
      <c r="R437" s="74"/>
      <c r="S437" s="74"/>
      <c r="T437" s="74"/>
      <c r="U437" s="75">
        <f>SUM(C437:S437)</f>
        <v>220779.84</v>
      </c>
    </row>
    <row r="438" spans="1:24" x14ac:dyDescent="0.25">
      <c r="A438" s="76"/>
      <c r="B438" s="77"/>
      <c r="C438" s="78">
        <v>44407</v>
      </c>
      <c r="D438" s="78">
        <v>44428</v>
      </c>
      <c r="E438" s="78">
        <v>44462</v>
      </c>
      <c r="F438" s="78">
        <v>44494</v>
      </c>
      <c r="G438" s="78">
        <v>44526</v>
      </c>
      <c r="H438" s="78">
        <v>44547</v>
      </c>
      <c r="I438" s="78">
        <v>44586</v>
      </c>
      <c r="J438" s="78">
        <v>44613</v>
      </c>
      <c r="K438" s="78">
        <v>44650</v>
      </c>
      <c r="L438" s="78">
        <v>44672</v>
      </c>
      <c r="M438" s="78"/>
      <c r="N438" s="78"/>
      <c r="O438" s="78"/>
      <c r="P438" s="78"/>
      <c r="Q438" s="78"/>
      <c r="R438" s="80"/>
      <c r="S438" s="80"/>
      <c r="T438" s="80"/>
      <c r="U438" s="81"/>
    </row>
    <row r="439" spans="1:24" x14ac:dyDescent="0.25">
      <c r="A439" s="76">
        <v>14</v>
      </c>
      <c r="B439" s="82" t="s">
        <v>14</v>
      </c>
      <c r="C439" s="79">
        <v>17514.75</v>
      </c>
      <c r="D439" s="79">
        <v>17079.150000000001</v>
      </c>
      <c r="E439" s="79">
        <v>24847.35</v>
      </c>
      <c r="F439" s="79">
        <v>19311.599999999999</v>
      </c>
      <c r="G439" s="79">
        <v>17623.650000000001</v>
      </c>
      <c r="H439" s="79">
        <v>18277.05</v>
      </c>
      <c r="I439" s="79">
        <v>21126.6</v>
      </c>
      <c r="J439" s="79">
        <v>21743.7</v>
      </c>
      <c r="K439" s="79">
        <v>20890.650000000001</v>
      </c>
      <c r="L439" s="79">
        <v>18966.75</v>
      </c>
      <c r="M439" s="79"/>
      <c r="N439" s="79"/>
      <c r="O439" s="79"/>
      <c r="P439" s="79"/>
      <c r="Q439" s="80"/>
      <c r="R439" s="80"/>
      <c r="S439" s="80"/>
      <c r="T439" s="80"/>
      <c r="U439" s="83">
        <f>SUM(C439:S439)</f>
        <v>197381.25</v>
      </c>
    </row>
    <row r="440" spans="1:24" x14ac:dyDescent="0.25">
      <c r="A440" s="6"/>
      <c r="B440" s="55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70"/>
      <c r="R440" s="70"/>
      <c r="S440" s="70"/>
      <c r="T440" s="70"/>
      <c r="U440" s="71"/>
    </row>
    <row r="441" spans="1:24" x14ac:dyDescent="0.25">
      <c r="A441" s="6">
        <v>15</v>
      </c>
      <c r="B441" s="72" t="s">
        <v>454</v>
      </c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4"/>
      <c r="R441" s="74"/>
      <c r="S441" s="74"/>
      <c r="T441" s="74"/>
      <c r="U441" s="75">
        <f>SUM(C441:S441)</f>
        <v>0</v>
      </c>
    </row>
    <row r="442" spans="1:24" x14ac:dyDescent="0.25">
      <c r="A442" s="76"/>
      <c r="B442" s="77"/>
      <c r="C442" s="78">
        <v>44411</v>
      </c>
      <c r="D442" s="78">
        <v>44431</v>
      </c>
      <c r="E442" s="78">
        <v>44467</v>
      </c>
      <c r="F442" s="78">
        <v>10711</v>
      </c>
      <c r="G442" s="78">
        <v>44529</v>
      </c>
      <c r="H442" s="78">
        <v>44553</v>
      </c>
      <c r="I442" s="78">
        <v>44596</v>
      </c>
      <c r="J442" s="78">
        <v>44643</v>
      </c>
      <c r="K442" s="78">
        <v>44645</v>
      </c>
      <c r="L442" s="78"/>
      <c r="M442" s="78"/>
      <c r="N442" s="78"/>
      <c r="O442" s="78"/>
      <c r="P442" s="78"/>
      <c r="Q442" s="78"/>
      <c r="R442" s="80"/>
      <c r="S442" s="80"/>
      <c r="T442" s="80"/>
      <c r="U442" s="81"/>
    </row>
    <row r="443" spans="1:24" x14ac:dyDescent="0.25">
      <c r="A443" s="76">
        <v>16</v>
      </c>
      <c r="B443" s="82" t="s">
        <v>16</v>
      </c>
      <c r="C443" s="79">
        <v>6831.66</v>
      </c>
      <c r="D443" s="79">
        <v>9938.94</v>
      </c>
      <c r="E443" s="79">
        <v>7724.64</v>
      </c>
      <c r="F443" s="79">
        <v>7049.46</v>
      </c>
      <c r="G443" s="79">
        <v>7310.82</v>
      </c>
      <c r="H443" s="79">
        <v>8450.64</v>
      </c>
      <c r="I443" s="79">
        <v>8697.48</v>
      </c>
      <c r="J443" s="79">
        <v>7586.7</v>
      </c>
      <c r="K443" s="79">
        <v>8356.26</v>
      </c>
      <c r="L443" s="79"/>
      <c r="M443" s="79"/>
      <c r="N443" s="79"/>
      <c r="O443" s="79"/>
      <c r="P443" s="79"/>
      <c r="Q443" s="80"/>
      <c r="R443" s="80"/>
      <c r="S443" s="80"/>
      <c r="T443" s="80"/>
      <c r="U443" s="83">
        <f>SUM(C443:S443)</f>
        <v>71946.599999999991</v>
      </c>
    </row>
    <row r="444" spans="1:24" x14ac:dyDescent="0.25">
      <c r="A444" s="6"/>
      <c r="B444" s="55"/>
      <c r="C444" s="69">
        <v>44400</v>
      </c>
      <c r="D444" s="69">
        <v>44431</v>
      </c>
      <c r="E444" s="69">
        <v>44462</v>
      </c>
      <c r="F444" s="69">
        <v>44498</v>
      </c>
      <c r="G444" s="69">
        <v>44544</v>
      </c>
      <c r="H444" s="69">
        <v>44589</v>
      </c>
      <c r="I444" s="69">
        <v>44629</v>
      </c>
      <c r="J444" s="69">
        <v>44631</v>
      </c>
      <c r="K444" s="69"/>
      <c r="L444" s="69"/>
      <c r="M444" s="69"/>
      <c r="N444" s="69"/>
      <c r="O444" s="69"/>
      <c r="P444" s="69"/>
      <c r="Q444" s="70"/>
      <c r="R444" s="70"/>
      <c r="S444" s="70"/>
      <c r="T444" s="70"/>
      <c r="U444" s="71"/>
    </row>
    <row r="445" spans="1:24" x14ac:dyDescent="0.25">
      <c r="A445" s="6">
        <v>17</v>
      </c>
      <c r="B445" s="72" t="s">
        <v>17</v>
      </c>
      <c r="C445" s="73">
        <v>6831.66</v>
      </c>
      <c r="D445" s="73">
        <v>9938.94</v>
      </c>
      <c r="E445" s="73">
        <v>7724.64</v>
      </c>
      <c r="F445" s="73">
        <v>7049.46</v>
      </c>
      <c r="G445" s="73">
        <v>7310.82</v>
      </c>
      <c r="H445" s="73">
        <v>8697.48</v>
      </c>
      <c r="I445" s="73">
        <v>8356.26</v>
      </c>
      <c r="J445" s="73">
        <v>8450.64</v>
      </c>
      <c r="K445" s="73"/>
      <c r="L445" s="73"/>
      <c r="M445" s="73"/>
      <c r="N445" s="73"/>
      <c r="O445" s="73"/>
      <c r="P445" s="73"/>
      <c r="Q445" s="74"/>
      <c r="R445" s="74"/>
      <c r="S445" s="74"/>
      <c r="T445" s="74"/>
      <c r="U445" s="75">
        <f>SUM(C445:S445)</f>
        <v>64359.9</v>
      </c>
    </row>
    <row r="446" spans="1:24" x14ac:dyDescent="0.25">
      <c r="A446" s="76"/>
      <c r="B446" s="77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9"/>
      <c r="P446" s="79"/>
      <c r="Q446" s="80"/>
      <c r="R446" s="80"/>
      <c r="S446" s="80"/>
      <c r="T446" s="80"/>
      <c r="U446" s="81"/>
    </row>
    <row r="447" spans="1:24" x14ac:dyDescent="0.25">
      <c r="A447" s="76">
        <v>18</v>
      </c>
      <c r="B447" s="82" t="s">
        <v>18</v>
      </c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80"/>
      <c r="R447" s="80"/>
      <c r="S447" s="80"/>
      <c r="T447" s="80"/>
      <c r="U447" s="83">
        <f>SUM(C447:S447)</f>
        <v>0</v>
      </c>
    </row>
    <row r="448" spans="1:24" s="55" customFormat="1" x14ac:dyDescent="0.25">
      <c r="A448" s="88"/>
      <c r="C448" s="69">
        <v>44526</v>
      </c>
      <c r="D448" s="69">
        <v>44902</v>
      </c>
      <c r="E448" s="69">
        <v>44575</v>
      </c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70"/>
      <c r="R448" s="70"/>
      <c r="S448" s="70"/>
      <c r="T448" s="70"/>
      <c r="U448" s="71"/>
      <c r="V448"/>
    </row>
    <row r="449" spans="1:24" x14ac:dyDescent="0.25">
      <c r="A449" s="6">
        <v>19</v>
      </c>
      <c r="B449" s="72" t="s">
        <v>19</v>
      </c>
      <c r="C449" s="73">
        <v>24231.46</v>
      </c>
      <c r="D449" s="73">
        <v>42513.35</v>
      </c>
      <c r="E449" s="73">
        <v>15761.46</v>
      </c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4"/>
      <c r="R449" s="74"/>
      <c r="S449" s="74"/>
      <c r="T449" s="74"/>
      <c r="U449" s="75">
        <f>SUM(C449:S449)</f>
        <v>82506.26999999999</v>
      </c>
    </row>
    <row r="450" spans="1:24" x14ac:dyDescent="0.25">
      <c r="A450" s="76"/>
      <c r="B450" s="77"/>
      <c r="C450" s="78">
        <v>44396</v>
      </c>
      <c r="D450" s="78">
        <v>44426</v>
      </c>
      <c r="E450" s="78">
        <v>44459</v>
      </c>
      <c r="F450" s="78">
        <v>44497</v>
      </c>
      <c r="G450" s="78">
        <v>17711</v>
      </c>
      <c r="H450" s="78">
        <v>44545</v>
      </c>
      <c r="I450" s="78">
        <v>44579</v>
      </c>
      <c r="J450" s="78">
        <v>44615</v>
      </c>
      <c r="K450" s="78">
        <v>44636</v>
      </c>
      <c r="L450" s="78">
        <v>44670</v>
      </c>
      <c r="M450" s="78"/>
      <c r="N450" s="78"/>
      <c r="O450" s="78"/>
      <c r="P450" s="79"/>
      <c r="Q450" s="80"/>
      <c r="R450" s="80"/>
      <c r="S450" s="80"/>
      <c r="T450" s="80"/>
      <c r="U450" s="81"/>
      <c r="W450" s="84"/>
      <c r="X450" s="84"/>
    </row>
    <row r="451" spans="1:24" x14ac:dyDescent="0.25">
      <c r="A451" s="76">
        <v>20</v>
      </c>
      <c r="B451" s="82" t="s">
        <v>20</v>
      </c>
      <c r="C451" s="79">
        <v>27326.639999999999</v>
      </c>
      <c r="D451" s="79">
        <v>39755.760000000002</v>
      </c>
      <c r="E451" s="79">
        <v>30898.560000000001</v>
      </c>
      <c r="F451" s="79">
        <v>28197.84</v>
      </c>
      <c r="G451" s="79">
        <v>29243.279999999999</v>
      </c>
      <c r="H451" s="79">
        <v>33802.559999999998</v>
      </c>
      <c r="I451" s="79">
        <v>34789.919999999998</v>
      </c>
      <c r="J451" s="79">
        <v>33425.040000000001</v>
      </c>
      <c r="K451" s="79">
        <v>30346.799999999999</v>
      </c>
      <c r="L451" s="79">
        <v>18712.650000000001</v>
      </c>
      <c r="M451" s="79"/>
      <c r="N451" s="79"/>
      <c r="O451" s="79"/>
      <c r="P451" s="79"/>
      <c r="Q451" s="80"/>
      <c r="R451" s="80"/>
      <c r="S451" s="80"/>
      <c r="T451" s="80"/>
      <c r="U451" s="83">
        <f>SUM(C451:S451)</f>
        <v>306499.05000000005</v>
      </c>
    </row>
    <row r="452" spans="1:24" x14ac:dyDescent="0.25">
      <c r="A452" s="6"/>
      <c r="B452" s="55"/>
      <c r="C452" s="69">
        <v>44463</v>
      </c>
      <c r="D452" s="69">
        <v>44495</v>
      </c>
      <c r="E452" s="69">
        <v>44519</v>
      </c>
      <c r="F452" s="69">
        <v>44553</v>
      </c>
      <c r="G452" s="69">
        <v>44589</v>
      </c>
      <c r="H452" s="69">
        <v>44616</v>
      </c>
      <c r="I452" s="69">
        <v>44651</v>
      </c>
      <c r="J452" s="69"/>
      <c r="K452" s="69"/>
      <c r="L452" s="69"/>
      <c r="M452" s="69"/>
      <c r="N452" s="69"/>
      <c r="O452" s="69"/>
      <c r="P452" s="69"/>
      <c r="Q452" s="70"/>
      <c r="R452" s="70"/>
      <c r="S452" s="70"/>
      <c r="T452" s="70"/>
      <c r="U452" s="71"/>
    </row>
    <row r="453" spans="1:24" x14ac:dyDescent="0.25">
      <c r="A453" s="6">
        <v>21</v>
      </c>
      <c r="B453" s="72" t="s">
        <v>21</v>
      </c>
      <c r="C453" s="73">
        <v>3862.32</v>
      </c>
      <c r="D453" s="73">
        <v>3524.73</v>
      </c>
      <c r="E453" s="73">
        <v>3655.41</v>
      </c>
      <c r="F453" s="73">
        <v>8450.64</v>
      </c>
      <c r="G453" s="73">
        <v>8697.48</v>
      </c>
      <c r="H453" s="73">
        <v>8356.26</v>
      </c>
      <c r="I453" s="73">
        <v>7586.7</v>
      </c>
      <c r="J453" s="73"/>
      <c r="K453" s="73"/>
      <c r="L453" s="73"/>
      <c r="M453" s="73"/>
      <c r="N453" s="73"/>
      <c r="O453" s="73"/>
      <c r="P453" s="73"/>
      <c r="Q453" s="74"/>
      <c r="R453" s="74"/>
      <c r="S453" s="74"/>
      <c r="T453" s="74"/>
      <c r="U453" s="75">
        <f>SUM(C453:S453)</f>
        <v>44133.539999999994</v>
      </c>
    </row>
    <row r="454" spans="1:24" x14ac:dyDescent="0.25">
      <c r="A454" s="76"/>
      <c r="B454" s="77"/>
      <c r="C454" s="78">
        <v>44439</v>
      </c>
      <c r="D454" s="78">
        <v>44462</v>
      </c>
      <c r="E454" s="78">
        <v>44484</v>
      </c>
      <c r="F454" s="78">
        <v>44530</v>
      </c>
      <c r="G454" s="78">
        <v>44546</v>
      </c>
      <c r="H454" s="78">
        <v>44568</v>
      </c>
      <c r="I454" s="78">
        <v>44616</v>
      </c>
      <c r="J454" s="78">
        <v>44656</v>
      </c>
      <c r="K454" s="78"/>
      <c r="L454" s="78"/>
      <c r="M454" s="78"/>
      <c r="N454" s="78"/>
      <c r="O454" s="78"/>
      <c r="P454" s="78"/>
      <c r="Q454" s="78"/>
      <c r="R454" s="80"/>
      <c r="S454" s="80"/>
      <c r="T454" s="80"/>
      <c r="U454" s="81"/>
    </row>
    <row r="455" spans="1:24" x14ac:dyDescent="0.25">
      <c r="A455" s="76">
        <v>22</v>
      </c>
      <c r="B455" s="82" t="s">
        <v>22</v>
      </c>
      <c r="C455" s="79">
        <v>3502.95</v>
      </c>
      <c r="D455" s="79">
        <v>3415.83</v>
      </c>
      <c r="E455" s="79">
        <v>4969.47</v>
      </c>
      <c r="F455" s="79">
        <v>3862.32</v>
      </c>
      <c r="G455" s="79">
        <v>3524.73</v>
      </c>
      <c r="H455" s="79">
        <v>3655.41</v>
      </c>
      <c r="I455" s="79">
        <v>8574.06</v>
      </c>
      <c r="J455" s="79">
        <v>4178.13</v>
      </c>
      <c r="K455" s="79"/>
      <c r="L455" s="79"/>
      <c r="M455" s="79"/>
      <c r="N455" s="79"/>
      <c r="O455" s="79"/>
      <c r="P455" s="79"/>
      <c r="Q455" s="80"/>
      <c r="R455" s="80"/>
      <c r="S455" s="80"/>
      <c r="T455" s="80"/>
      <c r="U455" s="83">
        <f>SUM(C455:S455)</f>
        <v>35682.899999999994</v>
      </c>
    </row>
    <row r="456" spans="1:24" x14ac:dyDescent="0.25">
      <c r="A456" s="6"/>
      <c r="B456" s="55"/>
      <c r="C456" s="69">
        <v>44407</v>
      </c>
      <c r="D456" s="69">
        <v>44419</v>
      </c>
      <c r="E456" s="69">
        <v>44461</v>
      </c>
      <c r="F456" s="69">
        <v>44511</v>
      </c>
      <c r="G456" s="69">
        <v>44558</v>
      </c>
      <c r="H456" s="69">
        <v>44607</v>
      </c>
      <c r="I456" s="69"/>
      <c r="J456" s="69"/>
      <c r="K456" s="69"/>
      <c r="L456" s="69"/>
      <c r="M456" s="69"/>
      <c r="N456" s="69"/>
      <c r="O456" s="69"/>
      <c r="P456" s="69"/>
      <c r="Q456" s="70"/>
      <c r="R456" s="70"/>
      <c r="S456" s="70"/>
      <c r="T456" s="70"/>
      <c r="U456" s="71"/>
    </row>
    <row r="457" spans="1:24" x14ac:dyDescent="0.25">
      <c r="A457" s="6">
        <v>23</v>
      </c>
      <c r="B457" s="72" t="s">
        <v>23</v>
      </c>
      <c r="C457" s="73">
        <v>6831.66</v>
      </c>
      <c r="D457" s="73">
        <v>9938.94</v>
      </c>
      <c r="E457" s="73">
        <v>7724.64</v>
      </c>
      <c r="F457" s="73">
        <v>14360.28</v>
      </c>
      <c r="G457" s="73">
        <v>8450.64</v>
      </c>
      <c r="H457" s="73">
        <v>17053.740000000002</v>
      </c>
      <c r="I457" s="73"/>
      <c r="J457" s="73"/>
      <c r="K457" s="73"/>
      <c r="L457" s="73"/>
      <c r="M457" s="73"/>
      <c r="N457" s="73"/>
      <c r="O457" s="73"/>
      <c r="P457" s="73"/>
      <c r="Q457" s="74"/>
      <c r="R457" s="74"/>
      <c r="S457" s="74"/>
      <c r="T457" s="74"/>
      <c r="U457" s="75">
        <f>SUM(C457:S457)</f>
        <v>64359.899999999994</v>
      </c>
    </row>
    <row r="458" spans="1:24" x14ac:dyDescent="0.25">
      <c r="A458" s="76"/>
      <c r="B458" s="77"/>
      <c r="C458" s="78">
        <v>44421</v>
      </c>
      <c r="D458" s="78">
        <v>44434</v>
      </c>
      <c r="E458" s="78">
        <v>44462</v>
      </c>
      <c r="F458" s="78">
        <v>44497</v>
      </c>
      <c r="G458" s="78">
        <v>44519</v>
      </c>
      <c r="H458" s="78">
        <v>44559</v>
      </c>
      <c r="I458" s="78">
        <v>44814</v>
      </c>
      <c r="J458" s="78">
        <v>44630</v>
      </c>
      <c r="K458" s="78">
        <v>44637</v>
      </c>
      <c r="L458" s="78">
        <v>44664</v>
      </c>
      <c r="M458" s="78">
        <v>44672</v>
      </c>
      <c r="N458" s="78"/>
      <c r="O458" s="78"/>
      <c r="P458" s="78"/>
      <c r="Q458" s="78"/>
      <c r="R458" s="80"/>
      <c r="S458" s="80"/>
      <c r="T458" s="80"/>
      <c r="U458" s="81"/>
    </row>
    <row r="459" spans="1:24" x14ac:dyDescent="0.25">
      <c r="A459" s="76">
        <v>24</v>
      </c>
      <c r="B459" s="82" t="s">
        <v>24</v>
      </c>
      <c r="C459" s="79">
        <v>293371.76</v>
      </c>
      <c r="D459" s="79">
        <v>225282.64</v>
      </c>
      <c r="E459" s="79">
        <v>63084.56</v>
      </c>
      <c r="F459" s="79">
        <v>42296.76</v>
      </c>
      <c r="G459" s="79">
        <v>49957.27</v>
      </c>
      <c r="H459" s="79">
        <v>69013.56</v>
      </c>
      <c r="I459" s="79">
        <v>97121.86</v>
      </c>
      <c r="J459" s="79">
        <v>62671.95</v>
      </c>
      <c r="K459" s="79">
        <v>68280.3</v>
      </c>
      <c r="L459" s="79">
        <v>194306.64</v>
      </c>
      <c r="M459" s="79">
        <v>93285.07</v>
      </c>
      <c r="N459" s="79"/>
      <c r="O459" s="79"/>
      <c r="P459" s="79"/>
      <c r="Q459" s="80"/>
      <c r="R459" s="80"/>
      <c r="S459" s="80"/>
      <c r="T459" s="80"/>
      <c r="U459" s="83">
        <f>SUM(C459:S459)</f>
        <v>1258672.3700000001</v>
      </c>
    </row>
    <row r="460" spans="1:24" x14ac:dyDescent="0.25">
      <c r="A460" s="6"/>
      <c r="B460" s="55"/>
      <c r="C460" s="69">
        <v>44400</v>
      </c>
      <c r="D460" s="69">
        <v>44428</v>
      </c>
      <c r="E460" s="69">
        <v>44463</v>
      </c>
      <c r="F460" s="69">
        <v>44495</v>
      </c>
      <c r="G460" s="69">
        <v>44519</v>
      </c>
      <c r="H460" s="69">
        <v>44553</v>
      </c>
      <c r="I460" s="69">
        <v>44589</v>
      </c>
      <c r="J460" s="69">
        <v>44616</v>
      </c>
      <c r="K460" s="69">
        <v>44651</v>
      </c>
      <c r="L460" s="69"/>
      <c r="M460" s="69"/>
      <c r="N460" s="69"/>
      <c r="O460" s="69"/>
      <c r="P460" s="69"/>
      <c r="Q460" s="70"/>
      <c r="R460" s="70"/>
      <c r="S460" s="70"/>
      <c r="T460" s="70"/>
      <c r="U460" s="71"/>
    </row>
    <row r="461" spans="1:24" x14ac:dyDescent="0.25">
      <c r="A461" s="6">
        <v>25</v>
      </c>
      <c r="B461" s="72" t="s">
        <v>25</v>
      </c>
      <c r="C461" s="73">
        <v>10247.49</v>
      </c>
      <c r="D461" s="73">
        <v>14908.41</v>
      </c>
      <c r="E461" s="73">
        <v>11586.96</v>
      </c>
      <c r="F461" s="73">
        <v>10574.19</v>
      </c>
      <c r="G461" s="73">
        <v>10966.23</v>
      </c>
      <c r="H461" s="73">
        <v>21126.6</v>
      </c>
      <c r="I461" s="73">
        <v>21743.7</v>
      </c>
      <c r="J461" s="73">
        <v>20890.650000000001</v>
      </c>
      <c r="K461" s="73">
        <v>11380.05</v>
      </c>
      <c r="L461" s="73"/>
      <c r="M461" s="73"/>
      <c r="N461" s="73"/>
      <c r="O461" s="73"/>
      <c r="P461" s="73"/>
      <c r="Q461" s="74"/>
      <c r="R461" s="74"/>
      <c r="S461" s="74"/>
      <c r="T461" s="74"/>
      <c r="U461" s="75">
        <f>SUM(C461:S461)</f>
        <v>133424.28</v>
      </c>
    </row>
    <row r="462" spans="1:24" x14ac:dyDescent="0.25">
      <c r="A462" s="76"/>
      <c r="B462" s="77"/>
      <c r="C462" s="78">
        <v>44405</v>
      </c>
      <c r="D462" s="78">
        <v>44435</v>
      </c>
      <c r="E462" s="78">
        <v>44463</v>
      </c>
      <c r="F462" s="78">
        <v>44496</v>
      </c>
      <c r="G462" s="78">
        <v>44530</v>
      </c>
      <c r="H462" s="78">
        <v>44558</v>
      </c>
      <c r="I462" s="78">
        <v>44592</v>
      </c>
      <c r="J462" s="78">
        <v>44616</v>
      </c>
      <c r="K462" s="78">
        <v>44655</v>
      </c>
      <c r="L462" s="78"/>
      <c r="M462" s="78"/>
      <c r="N462" s="78"/>
      <c r="O462" s="78"/>
      <c r="P462" s="78"/>
      <c r="Q462" s="78"/>
      <c r="R462" s="80"/>
      <c r="S462" s="80"/>
      <c r="T462" s="80"/>
      <c r="U462" s="81"/>
    </row>
    <row r="463" spans="1:24" x14ac:dyDescent="0.25">
      <c r="A463" s="76">
        <v>26</v>
      </c>
      <c r="B463" s="82" t="s">
        <v>26</v>
      </c>
      <c r="C463" s="79">
        <v>6831.66</v>
      </c>
      <c r="D463" s="79">
        <v>9938.94</v>
      </c>
      <c r="E463" s="79">
        <v>6437.2</v>
      </c>
      <c r="F463" s="79">
        <v>5874.55</v>
      </c>
      <c r="G463" s="79">
        <v>6092.35</v>
      </c>
      <c r="H463" s="79">
        <v>7042.2</v>
      </c>
      <c r="I463" s="79">
        <v>7247.9</v>
      </c>
      <c r="J463" s="79">
        <v>6963.55</v>
      </c>
      <c r="K463" s="79">
        <v>6322.25</v>
      </c>
      <c r="L463" s="79"/>
      <c r="M463" s="79"/>
      <c r="N463" s="79"/>
      <c r="O463" s="79"/>
      <c r="P463" s="79"/>
      <c r="Q463" s="80"/>
      <c r="R463" s="80"/>
      <c r="S463" s="80"/>
      <c r="T463" s="80"/>
      <c r="U463" s="83">
        <f>SUM(C463:S463)</f>
        <v>62750.6</v>
      </c>
    </row>
    <row r="464" spans="1:24" x14ac:dyDescent="0.25">
      <c r="A464" s="6"/>
      <c r="B464" s="55"/>
      <c r="C464" s="69">
        <v>44404</v>
      </c>
      <c r="D464" s="69">
        <v>44418</v>
      </c>
      <c r="E464" s="69">
        <v>44446</v>
      </c>
      <c r="F464" s="69">
        <v>44496</v>
      </c>
      <c r="G464" s="69">
        <v>44518</v>
      </c>
      <c r="H464" s="69">
        <v>44545</v>
      </c>
      <c r="I464" s="69">
        <v>44589</v>
      </c>
      <c r="J464" s="69">
        <v>44627</v>
      </c>
      <c r="K464" s="69">
        <v>44651</v>
      </c>
      <c r="L464" s="69">
        <v>44671</v>
      </c>
      <c r="M464" s="69"/>
      <c r="N464" s="69"/>
      <c r="O464" s="69"/>
      <c r="P464" s="69"/>
      <c r="Q464" s="70"/>
      <c r="R464" s="70"/>
      <c r="S464" s="70"/>
      <c r="T464" s="70"/>
      <c r="U464" s="71"/>
    </row>
    <row r="465" spans="1:24" x14ac:dyDescent="0.25">
      <c r="A465" s="6">
        <v>27</v>
      </c>
      <c r="B465" s="72" t="s">
        <v>27</v>
      </c>
      <c r="C465" s="73">
        <v>354186.5</v>
      </c>
      <c r="D465" s="73">
        <v>348435.86</v>
      </c>
      <c r="E465" s="73">
        <v>352362.53</v>
      </c>
      <c r="F465" s="73">
        <v>698834.13</v>
      </c>
      <c r="G465" s="73">
        <v>353174.4</v>
      </c>
      <c r="H465" s="73">
        <v>376110</v>
      </c>
      <c r="I465" s="73">
        <v>376110</v>
      </c>
      <c r="J465" s="73">
        <v>408240</v>
      </c>
      <c r="K465" s="73">
        <v>415800</v>
      </c>
      <c r="L465" s="73">
        <v>408240</v>
      </c>
      <c r="M465" s="73"/>
      <c r="N465" s="73"/>
      <c r="O465" s="73"/>
      <c r="P465" s="73"/>
      <c r="Q465" s="74"/>
      <c r="R465" s="74"/>
      <c r="S465" s="74"/>
      <c r="T465" s="74"/>
      <c r="U465" s="75">
        <f>SUM(C465:S465)</f>
        <v>4091493.42</v>
      </c>
    </row>
    <row r="466" spans="1:24" x14ac:dyDescent="0.25">
      <c r="A466" s="76"/>
      <c r="B466" s="77"/>
      <c r="C466" s="78">
        <v>44393</v>
      </c>
      <c r="D466" s="78">
        <v>1078</v>
      </c>
      <c r="E466" s="78">
        <v>44453</v>
      </c>
      <c r="F466" s="78">
        <v>44482</v>
      </c>
      <c r="G466" s="78">
        <v>10711</v>
      </c>
      <c r="H466" s="78">
        <v>44543</v>
      </c>
      <c r="I466" s="78">
        <v>44578</v>
      </c>
      <c r="J466" s="78">
        <v>44606</v>
      </c>
      <c r="K466" s="78">
        <v>44629</v>
      </c>
      <c r="L466" s="78">
        <v>44663</v>
      </c>
      <c r="M466" s="78"/>
      <c r="N466" s="78"/>
      <c r="O466" s="78"/>
      <c r="P466" s="79"/>
      <c r="Q466" s="80"/>
      <c r="R466" s="80"/>
      <c r="S466" s="80"/>
      <c r="T466" s="80"/>
      <c r="U466" s="81"/>
      <c r="W466" s="84"/>
      <c r="X466" s="84"/>
    </row>
    <row r="467" spans="1:24" x14ac:dyDescent="0.25">
      <c r="A467" s="76">
        <v>28</v>
      </c>
      <c r="B467" s="82" t="s">
        <v>28</v>
      </c>
      <c r="C467" s="79">
        <v>10247.49</v>
      </c>
      <c r="D467" s="79">
        <v>14908.41</v>
      </c>
      <c r="E467" s="79">
        <v>19311.599999999999</v>
      </c>
      <c r="F467" s="79">
        <v>17623.650000000001</v>
      </c>
      <c r="G467" s="79">
        <v>18277.05</v>
      </c>
      <c r="H467" s="79">
        <v>21126.6</v>
      </c>
      <c r="I467" s="79">
        <v>21743.7</v>
      </c>
      <c r="J467" s="79">
        <v>20890.650000000001</v>
      </c>
      <c r="K467" s="79">
        <v>18966.75</v>
      </c>
      <c r="L467" s="79">
        <v>18712.650000000001</v>
      </c>
      <c r="M467" s="79"/>
      <c r="N467" s="79"/>
      <c r="O467" s="79"/>
      <c r="P467" s="79"/>
      <c r="Q467" s="80"/>
      <c r="R467" s="80"/>
      <c r="S467" s="80"/>
      <c r="T467" s="80"/>
      <c r="U467" s="83">
        <f>SUM(C467:S467)</f>
        <v>181808.55</v>
      </c>
    </row>
    <row r="468" spans="1:24" x14ac:dyDescent="0.25">
      <c r="A468" s="6"/>
      <c r="B468" s="55"/>
      <c r="C468" s="69">
        <v>44400</v>
      </c>
      <c r="D468" s="69">
        <v>44425</v>
      </c>
      <c r="E468" s="69">
        <v>44453</v>
      </c>
      <c r="F468" s="69">
        <v>44491</v>
      </c>
      <c r="G468" s="69">
        <v>44525</v>
      </c>
      <c r="H468" s="69">
        <v>44552</v>
      </c>
      <c r="I468" s="69">
        <v>44578</v>
      </c>
      <c r="J468" s="69">
        <v>44606</v>
      </c>
      <c r="K468" s="69">
        <v>44638</v>
      </c>
      <c r="L468" s="69"/>
      <c r="M468" s="69"/>
      <c r="N468" s="69"/>
      <c r="O468" s="69"/>
      <c r="P468" s="69"/>
      <c r="Q468" s="70"/>
      <c r="R468" s="70"/>
      <c r="S468" s="70"/>
      <c r="T468" s="70"/>
      <c r="U468" s="71"/>
    </row>
    <row r="469" spans="1:24" x14ac:dyDescent="0.25">
      <c r="A469" s="6">
        <v>29</v>
      </c>
      <c r="B469" s="72" t="s">
        <v>450</v>
      </c>
      <c r="C469" s="73">
        <v>10247.49</v>
      </c>
      <c r="D469" s="73">
        <v>14908.41</v>
      </c>
      <c r="E469" s="73">
        <v>11586.96</v>
      </c>
      <c r="F469" s="73">
        <v>10574.19</v>
      </c>
      <c r="G469" s="73">
        <v>10966.23</v>
      </c>
      <c r="H469" s="73">
        <v>12675.96</v>
      </c>
      <c r="I469" s="73">
        <v>13046.22</v>
      </c>
      <c r="J469" s="73">
        <v>12534.39</v>
      </c>
      <c r="K469" s="73">
        <v>11380.05</v>
      </c>
      <c r="L469" s="73"/>
      <c r="M469" s="73"/>
      <c r="N469" s="73"/>
      <c r="O469" s="73"/>
      <c r="P469" s="73"/>
      <c r="Q469" s="74"/>
      <c r="R469" s="74"/>
      <c r="S469" s="74"/>
      <c r="T469" s="74"/>
      <c r="U469" s="75">
        <f>SUM(C469:S469)</f>
        <v>107919.9</v>
      </c>
    </row>
    <row r="470" spans="1:24" x14ac:dyDescent="0.25">
      <c r="A470" s="76"/>
      <c r="B470" s="77"/>
      <c r="C470" s="78">
        <v>44404</v>
      </c>
      <c r="D470" s="78">
        <v>44431</v>
      </c>
      <c r="E470" s="78">
        <v>44462</v>
      </c>
      <c r="F470" s="78">
        <v>44491</v>
      </c>
      <c r="G470" s="78">
        <v>44518</v>
      </c>
      <c r="H470" s="78">
        <v>44547</v>
      </c>
      <c r="I470" s="78">
        <v>44595</v>
      </c>
      <c r="J470" s="78">
        <v>44613</v>
      </c>
      <c r="K470" s="78">
        <v>2973</v>
      </c>
      <c r="L470" s="78"/>
      <c r="M470" s="78"/>
      <c r="N470" s="78"/>
      <c r="O470" s="78"/>
      <c r="P470" s="78"/>
      <c r="Q470" s="78"/>
      <c r="R470" s="80"/>
      <c r="S470" s="80"/>
      <c r="T470" s="80"/>
      <c r="U470" s="81"/>
    </row>
    <row r="471" spans="1:24" x14ac:dyDescent="0.25">
      <c r="A471" s="76">
        <v>30</v>
      </c>
      <c r="B471" s="82" t="s">
        <v>29</v>
      </c>
      <c r="C471" s="79">
        <v>10247.49</v>
      </c>
      <c r="D471" s="79">
        <v>14908.41</v>
      </c>
      <c r="E471" s="79">
        <v>11586.96</v>
      </c>
      <c r="F471" s="79">
        <v>10574.19</v>
      </c>
      <c r="G471" s="79">
        <v>10966.23</v>
      </c>
      <c r="H471" s="79">
        <v>12675.96</v>
      </c>
      <c r="I471" s="79">
        <v>13046.22</v>
      </c>
      <c r="J471" s="79">
        <v>12534.39</v>
      </c>
      <c r="K471" s="79">
        <v>11380.05</v>
      </c>
      <c r="L471" s="79"/>
      <c r="M471" s="79"/>
      <c r="N471" s="79"/>
      <c r="O471" s="79"/>
      <c r="P471" s="79"/>
      <c r="Q471" s="80"/>
      <c r="R471" s="80"/>
      <c r="S471" s="80"/>
      <c r="T471" s="80"/>
      <c r="U471" s="83">
        <f>SUM(C471:S471)</f>
        <v>107919.9</v>
      </c>
    </row>
    <row r="472" spans="1:24" x14ac:dyDescent="0.25">
      <c r="A472" s="6"/>
      <c r="B472" s="55"/>
      <c r="C472" s="69">
        <v>44404</v>
      </c>
      <c r="D472" s="69">
        <v>44431</v>
      </c>
      <c r="E472" s="69">
        <v>44463</v>
      </c>
      <c r="F472" s="69">
        <v>44496</v>
      </c>
      <c r="G472" s="69">
        <v>44524</v>
      </c>
      <c r="H472" s="69">
        <v>44558</v>
      </c>
      <c r="I472" s="69">
        <v>44588</v>
      </c>
      <c r="J472" s="69">
        <v>44616</v>
      </c>
      <c r="K472" s="69">
        <v>44649</v>
      </c>
      <c r="L472" s="69"/>
      <c r="M472" s="69"/>
      <c r="N472" s="69"/>
      <c r="O472" s="69"/>
      <c r="P472" s="69"/>
      <c r="Q472" s="70"/>
      <c r="R472" s="70"/>
      <c r="S472" s="70"/>
      <c r="T472" s="70"/>
      <c r="U472" s="71"/>
    </row>
    <row r="473" spans="1:24" x14ac:dyDescent="0.25">
      <c r="A473" s="6">
        <v>31</v>
      </c>
      <c r="B473" s="72" t="s">
        <v>30</v>
      </c>
      <c r="C473" s="73">
        <v>10247.49</v>
      </c>
      <c r="D473" s="73">
        <v>14908.41</v>
      </c>
      <c r="E473" s="73">
        <v>11586.96</v>
      </c>
      <c r="F473" s="73">
        <v>10574.19</v>
      </c>
      <c r="G473" s="73">
        <v>10966.23</v>
      </c>
      <c r="H473" s="73">
        <v>12675.96</v>
      </c>
      <c r="I473" s="73">
        <v>13046.22</v>
      </c>
      <c r="J473" s="73">
        <v>12534.39</v>
      </c>
      <c r="K473" s="73">
        <v>18966.75</v>
      </c>
      <c r="L473" s="73"/>
      <c r="M473" s="73"/>
      <c r="N473" s="73"/>
      <c r="O473" s="73"/>
      <c r="P473" s="73"/>
      <c r="Q473" s="74"/>
      <c r="R473" s="74"/>
      <c r="S473" s="74"/>
      <c r="T473" s="74"/>
      <c r="U473" s="75">
        <f>SUM(C473:S473)</f>
        <v>115506.59999999999</v>
      </c>
    </row>
    <row r="474" spans="1:24" x14ac:dyDescent="0.25">
      <c r="A474" s="76"/>
      <c r="B474" s="77"/>
      <c r="C474" s="78">
        <v>44397</v>
      </c>
      <c r="D474" s="78">
        <v>44420</v>
      </c>
      <c r="E474" s="78">
        <v>44459</v>
      </c>
      <c r="F474" s="78">
        <v>44490</v>
      </c>
      <c r="G474" s="78">
        <v>44518</v>
      </c>
      <c r="H474" s="78">
        <v>44551</v>
      </c>
      <c r="I474" s="78">
        <v>44588</v>
      </c>
      <c r="J474" s="78">
        <v>44613</v>
      </c>
      <c r="K474" s="78">
        <v>44637</v>
      </c>
      <c r="L474" s="78">
        <v>44672</v>
      </c>
      <c r="M474" s="78"/>
      <c r="N474" s="78"/>
      <c r="O474" s="78"/>
      <c r="P474" s="78"/>
      <c r="Q474" s="80"/>
      <c r="R474" s="80"/>
      <c r="S474" s="80"/>
      <c r="T474" s="80"/>
      <c r="U474" s="81"/>
    </row>
    <row r="475" spans="1:24" x14ac:dyDescent="0.25">
      <c r="A475" s="76">
        <v>32</v>
      </c>
      <c r="B475" s="82" t="s">
        <v>31</v>
      </c>
      <c r="C475" s="79">
        <v>44405.79</v>
      </c>
      <c r="D475" s="79">
        <v>64603.11</v>
      </c>
      <c r="E475" s="79">
        <v>50210.16</v>
      </c>
      <c r="F475" s="79">
        <v>45821.49</v>
      </c>
      <c r="G475" s="79">
        <v>47520.33</v>
      </c>
      <c r="H475" s="79">
        <v>54929.16</v>
      </c>
      <c r="I475" s="79">
        <v>56533.62</v>
      </c>
      <c r="J475" s="79">
        <v>54315.69</v>
      </c>
      <c r="K475" s="79">
        <v>49313.55</v>
      </c>
      <c r="L475" s="79">
        <v>48652.89</v>
      </c>
      <c r="M475" s="79"/>
      <c r="N475" s="79"/>
      <c r="O475" s="79"/>
      <c r="P475" s="79"/>
      <c r="Q475" s="80"/>
      <c r="R475" s="80"/>
      <c r="S475" s="80"/>
      <c r="T475" s="80"/>
      <c r="U475" s="83">
        <f>SUM(C475:S475)</f>
        <v>516305.79000000004</v>
      </c>
    </row>
    <row r="476" spans="1:24" x14ac:dyDescent="0.25">
      <c r="A476" s="6"/>
      <c r="B476" s="55"/>
      <c r="C476" s="69">
        <v>44403</v>
      </c>
      <c r="D476" s="69">
        <v>44407</v>
      </c>
      <c r="E476" s="69">
        <v>44426</v>
      </c>
      <c r="F476" s="69">
        <v>44456</v>
      </c>
      <c r="G476" s="69">
        <v>44515</v>
      </c>
      <c r="H476" s="69">
        <v>44526</v>
      </c>
      <c r="I476" s="69">
        <v>44592</v>
      </c>
      <c r="J476" s="69">
        <v>44649</v>
      </c>
      <c r="K476" s="69"/>
      <c r="L476" s="69"/>
      <c r="M476" s="69"/>
      <c r="N476" s="69"/>
      <c r="O476" s="69"/>
      <c r="P476" s="69"/>
      <c r="Q476" s="70"/>
      <c r="R476" s="70"/>
      <c r="S476" s="70"/>
      <c r="T476" s="70"/>
      <c r="U476" s="71"/>
    </row>
    <row r="477" spans="1:24" x14ac:dyDescent="0.25">
      <c r="A477" s="6">
        <v>33</v>
      </c>
      <c r="B477" s="72" t="s">
        <v>32</v>
      </c>
      <c r="C477" s="73">
        <v>570.66999999999996</v>
      </c>
      <c r="D477" s="73">
        <v>47821.62</v>
      </c>
      <c r="E477" s="73">
        <v>66769.83</v>
      </c>
      <c r="F477" s="73">
        <v>2802.75</v>
      </c>
      <c r="G477" s="73">
        <v>54072.480000000003</v>
      </c>
      <c r="H477" s="73">
        <v>100521.96</v>
      </c>
      <c r="I477" s="73">
        <v>59154.48</v>
      </c>
      <c r="J477" s="73">
        <v>60882.36</v>
      </c>
      <c r="K477" s="73"/>
      <c r="L477" s="73"/>
      <c r="M477" s="73"/>
      <c r="N477" s="73"/>
      <c r="O477" s="73"/>
      <c r="P477" s="73"/>
      <c r="Q477" s="74"/>
      <c r="R477" s="74"/>
      <c r="S477" s="74"/>
      <c r="T477" s="74"/>
      <c r="U477" s="75">
        <f>SUM(C477:S477)</f>
        <v>392596.14999999997</v>
      </c>
    </row>
    <row r="478" spans="1:24" x14ac:dyDescent="0.25">
      <c r="A478" s="76"/>
      <c r="B478" s="77"/>
      <c r="C478" s="78">
        <v>44398</v>
      </c>
      <c r="D478" s="78">
        <v>2578</v>
      </c>
      <c r="E478" s="78">
        <v>44460</v>
      </c>
      <c r="F478" s="78">
        <v>44602</v>
      </c>
      <c r="G478" s="78">
        <v>44671</v>
      </c>
      <c r="H478" s="78"/>
      <c r="I478" s="78"/>
      <c r="J478" s="78"/>
      <c r="K478" s="78"/>
      <c r="L478" s="78"/>
      <c r="M478" s="78"/>
      <c r="N478" s="78"/>
      <c r="O478" s="79"/>
      <c r="P478" s="79"/>
      <c r="Q478" s="80"/>
      <c r="R478" s="80"/>
      <c r="S478" s="80"/>
      <c r="T478" s="80"/>
      <c r="U478" s="81"/>
    </row>
    <row r="479" spans="1:24" x14ac:dyDescent="0.25">
      <c r="A479" s="76">
        <v>34</v>
      </c>
      <c r="B479" s="82" t="s">
        <v>33</v>
      </c>
      <c r="C479" s="79">
        <v>10247.49</v>
      </c>
      <c r="D479" s="79">
        <v>14908.41</v>
      </c>
      <c r="E479" s="79">
        <v>11586.96</v>
      </c>
      <c r="F479" s="79">
        <v>34216.379999999997</v>
      </c>
      <c r="G479" s="79">
        <v>13046.22</v>
      </c>
      <c r="H479" s="79"/>
      <c r="I479" s="79"/>
      <c r="J479" s="79"/>
      <c r="K479" s="79"/>
      <c r="L479" s="79"/>
      <c r="M479" s="79"/>
      <c r="N479" s="79"/>
      <c r="O479" s="79"/>
      <c r="P479" s="79"/>
      <c r="Q479" s="80"/>
      <c r="R479" s="80"/>
      <c r="S479" s="80"/>
      <c r="T479" s="80"/>
      <c r="U479" s="83">
        <f>SUM(C479:S479)</f>
        <v>84005.459999999992</v>
      </c>
    </row>
    <row r="480" spans="1:24" x14ac:dyDescent="0.25">
      <c r="A480" s="6"/>
      <c r="B480" s="55"/>
      <c r="C480" s="69">
        <v>44428</v>
      </c>
      <c r="D480" s="69">
        <v>44460</v>
      </c>
      <c r="E480" s="69">
        <v>44496</v>
      </c>
      <c r="F480" s="69">
        <v>44524</v>
      </c>
      <c r="G480" s="69">
        <v>44552</v>
      </c>
      <c r="H480" s="69">
        <v>44586</v>
      </c>
      <c r="I480" s="69">
        <v>2272</v>
      </c>
      <c r="J480" s="69">
        <v>44642</v>
      </c>
      <c r="K480" s="69">
        <v>44671</v>
      </c>
      <c r="L480" s="69"/>
      <c r="M480" s="69"/>
      <c r="N480" s="69"/>
      <c r="O480" s="69"/>
      <c r="P480" s="69"/>
      <c r="Q480" s="70"/>
      <c r="R480" s="70"/>
      <c r="S480" s="70"/>
      <c r="T480" s="70"/>
      <c r="U480" s="71"/>
    </row>
    <row r="481" spans="1:24" x14ac:dyDescent="0.25">
      <c r="A481" s="6">
        <v>35</v>
      </c>
      <c r="B481" s="72" t="s">
        <v>447</v>
      </c>
      <c r="C481" s="73">
        <v>14908.41</v>
      </c>
      <c r="D481" s="73">
        <v>11586.96</v>
      </c>
      <c r="E481" s="73">
        <v>10574.19</v>
      </c>
      <c r="F481" s="73">
        <v>10966.23</v>
      </c>
      <c r="G481" s="73">
        <v>12675.96</v>
      </c>
      <c r="H481" s="73">
        <v>13046.22</v>
      </c>
      <c r="I481" s="73">
        <v>12534.39</v>
      </c>
      <c r="J481" s="73">
        <v>11380.05</v>
      </c>
      <c r="K481" s="73">
        <v>11227.59</v>
      </c>
      <c r="L481" s="73"/>
      <c r="M481" s="73"/>
      <c r="N481" s="73"/>
      <c r="O481" s="73"/>
      <c r="P481" s="73"/>
      <c r="Q481" s="74"/>
      <c r="R481" s="74"/>
      <c r="S481" s="74"/>
      <c r="T481" s="74"/>
      <c r="U481" s="75">
        <f>SUM(C481:S481)</f>
        <v>108899.99999999999</v>
      </c>
    </row>
    <row r="482" spans="1:24" x14ac:dyDescent="0.25">
      <c r="A482" s="76"/>
      <c r="B482" s="77"/>
      <c r="C482" s="78">
        <v>44389</v>
      </c>
      <c r="D482" s="78">
        <v>44407</v>
      </c>
      <c r="E482" s="78">
        <v>44438</v>
      </c>
      <c r="F482" s="78">
        <v>44466</v>
      </c>
      <c r="G482" s="78">
        <v>44498</v>
      </c>
      <c r="H482" s="78">
        <v>20712</v>
      </c>
      <c r="I482" s="78">
        <v>44558</v>
      </c>
      <c r="J482" s="78">
        <v>44589</v>
      </c>
      <c r="K482" s="78">
        <v>44617</v>
      </c>
      <c r="L482" s="78">
        <v>44638</v>
      </c>
      <c r="M482" s="78">
        <v>44669</v>
      </c>
      <c r="N482" s="78"/>
      <c r="O482" s="78"/>
      <c r="P482" s="79"/>
      <c r="Q482" s="80"/>
      <c r="R482" s="80"/>
      <c r="S482" s="80"/>
      <c r="T482" s="80"/>
      <c r="U482" s="81"/>
      <c r="W482" s="84"/>
      <c r="X482" s="84"/>
    </row>
    <row r="483" spans="1:24" x14ac:dyDescent="0.25">
      <c r="A483" s="76">
        <v>36</v>
      </c>
      <c r="B483" s="82" t="s">
        <v>35</v>
      </c>
      <c r="C483" s="79">
        <v>23353</v>
      </c>
      <c r="D483" s="79">
        <v>22772.2</v>
      </c>
      <c r="E483" s="79">
        <v>33129.800000000003</v>
      </c>
      <c r="F483" s="79">
        <v>25748.799999999999</v>
      </c>
      <c r="G483" s="79">
        <v>23498.2</v>
      </c>
      <c r="H483" s="79">
        <v>28168.799999999999</v>
      </c>
      <c r="I483" s="79">
        <v>24369.4</v>
      </c>
      <c r="J483" s="79">
        <v>28991.599999999999</v>
      </c>
      <c r="K483" s="79">
        <v>27854.2</v>
      </c>
      <c r="L483" s="79">
        <v>25289</v>
      </c>
      <c r="M483" s="79">
        <v>24950.2</v>
      </c>
      <c r="N483" s="79"/>
      <c r="O483" s="79"/>
      <c r="P483" s="79"/>
      <c r="Q483" s="80"/>
      <c r="R483" s="80"/>
      <c r="S483" s="80"/>
      <c r="T483" s="80"/>
      <c r="U483" s="83">
        <f>SUM(C483:S483)</f>
        <v>288125.2</v>
      </c>
    </row>
    <row r="484" spans="1:24" x14ac:dyDescent="0.25">
      <c r="A484" s="6"/>
      <c r="B484" s="55"/>
      <c r="C484" s="69">
        <v>44396</v>
      </c>
      <c r="D484" s="69">
        <v>44425</v>
      </c>
      <c r="E484" s="69">
        <v>44488</v>
      </c>
      <c r="F484" s="69">
        <v>44516</v>
      </c>
      <c r="G484" s="69">
        <v>44546</v>
      </c>
      <c r="H484" s="69">
        <v>44635</v>
      </c>
      <c r="I484" s="69"/>
      <c r="J484" s="69"/>
      <c r="K484" s="69"/>
      <c r="L484" s="69"/>
      <c r="M484" s="69"/>
      <c r="N484" s="69"/>
      <c r="O484" s="69"/>
      <c r="P484" s="69"/>
      <c r="Q484" s="70"/>
      <c r="R484" s="70"/>
      <c r="S484" s="70"/>
      <c r="T484" s="70"/>
      <c r="U484" s="71"/>
    </row>
    <row r="485" spans="1:24" x14ac:dyDescent="0.25">
      <c r="A485" s="6">
        <v>37</v>
      </c>
      <c r="B485" s="72" t="s">
        <v>150</v>
      </c>
      <c r="C485" s="73">
        <v>6831.66</v>
      </c>
      <c r="D485" s="73">
        <v>9938.94</v>
      </c>
      <c r="E485" s="73">
        <v>14774.1</v>
      </c>
      <c r="F485" s="73">
        <v>7310.82</v>
      </c>
      <c r="G485" s="73">
        <v>8450.64</v>
      </c>
      <c r="H485" s="73">
        <v>17053.740000000002</v>
      </c>
      <c r="I485" s="73"/>
      <c r="J485" s="73"/>
      <c r="K485" s="73"/>
      <c r="L485" s="73"/>
      <c r="M485" s="73"/>
      <c r="N485" s="73"/>
      <c r="O485" s="73"/>
      <c r="P485" s="73"/>
      <c r="Q485" s="74"/>
      <c r="R485" s="74"/>
      <c r="S485" s="74"/>
      <c r="T485" s="74"/>
      <c r="U485" s="75">
        <f>SUM(C485:S485)</f>
        <v>64359.899999999994</v>
      </c>
    </row>
    <row r="486" spans="1:24" x14ac:dyDescent="0.25">
      <c r="A486" s="76"/>
      <c r="B486" s="77"/>
      <c r="C486" s="78">
        <v>44400</v>
      </c>
      <c r="D486" s="78">
        <v>44427</v>
      </c>
      <c r="E486" s="78">
        <v>44463</v>
      </c>
      <c r="F486" s="78">
        <v>44503</v>
      </c>
      <c r="G486" s="78">
        <v>44518</v>
      </c>
      <c r="H486" s="78">
        <v>44606</v>
      </c>
      <c r="I486" s="78">
        <v>44608</v>
      </c>
      <c r="J486" s="78">
        <v>44617</v>
      </c>
      <c r="K486" s="78">
        <v>44636</v>
      </c>
      <c r="L486" s="78">
        <v>44671</v>
      </c>
      <c r="M486" s="78"/>
      <c r="N486" s="78"/>
      <c r="O486" s="78"/>
      <c r="P486" s="78"/>
      <c r="Q486" s="78"/>
      <c r="R486" s="80"/>
      <c r="S486" s="80"/>
      <c r="T486" s="80"/>
      <c r="U486" s="81"/>
    </row>
    <row r="487" spans="1:24" x14ac:dyDescent="0.25">
      <c r="A487" s="76">
        <v>38</v>
      </c>
      <c r="B487" s="82" t="s">
        <v>151</v>
      </c>
      <c r="C487" s="79">
        <v>17079.150000000001</v>
      </c>
      <c r="D487" s="79">
        <v>24847.35</v>
      </c>
      <c r="E487" s="79">
        <v>19311.599999999999</v>
      </c>
      <c r="F487" s="79">
        <v>17623.650000000001</v>
      </c>
      <c r="G487" s="79">
        <v>18277.05</v>
      </c>
      <c r="H487" s="79">
        <v>21126.6</v>
      </c>
      <c r="I487" s="79">
        <v>21743.7</v>
      </c>
      <c r="J487" s="79">
        <v>20890.650000000001</v>
      </c>
      <c r="K487" s="79">
        <v>18966.75</v>
      </c>
      <c r="L487" s="79">
        <v>18712.650000000001</v>
      </c>
      <c r="M487" s="79"/>
      <c r="N487" s="79"/>
      <c r="O487" s="79"/>
      <c r="P487" s="79"/>
      <c r="Q487" s="80"/>
      <c r="R487" s="80"/>
      <c r="S487" s="80"/>
      <c r="T487" s="80"/>
      <c r="U487" s="83">
        <f>SUM(C487:S487)</f>
        <v>198579.15</v>
      </c>
    </row>
    <row r="488" spans="1:24" x14ac:dyDescent="0.25">
      <c r="A488" s="6"/>
      <c r="B488" s="55"/>
      <c r="C488" s="69">
        <v>44400</v>
      </c>
      <c r="D488" s="69">
        <v>44432</v>
      </c>
      <c r="E488" s="69">
        <v>44454</v>
      </c>
      <c r="F488" s="69">
        <v>44488</v>
      </c>
      <c r="G488" s="69">
        <v>15711</v>
      </c>
      <c r="H488" s="69">
        <v>44547</v>
      </c>
      <c r="I488" s="69">
        <v>44608</v>
      </c>
      <c r="J488" s="69">
        <v>44636</v>
      </c>
      <c r="K488" s="69">
        <v>44670</v>
      </c>
      <c r="L488" s="69"/>
      <c r="M488" s="69"/>
      <c r="N488" s="69"/>
      <c r="O488" s="69"/>
      <c r="P488" s="69"/>
      <c r="Q488" s="70"/>
      <c r="R488" s="70"/>
      <c r="S488" s="70"/>
      <c r="T488" s="70"/>
      <c r="U488" s="71"/>
    </row>
    <row r="489" spans="1:24" x14ac:dyDescent="0.25">
      <c r="A489" s="6">
        <v>39</v>
      </c>
      <c r="B489" s="72" t="s">
        <v>36</v>
      </c>
      <c r="C489" s="73">
        <v>17079.150000000001</v>
      </c>
      <c r="D489" s="73">
        <v>24847.35</v>
      </c>
      <c r="E489" s="73">
        <v>19311.599999999999</v>
      </c>
      <c r="F489" s="73">
        <v>17623.650000000001</v>
      </c>
      <c r="G489" s="73">
        <v>18277.05</v>
      </c>
      <c r="H489" s="73">
        <v>21126.6</v>
      </c>
      <c r="I489" s="73">
        <v>42634.35</v>
      </c>
      <c r="J489" s="73">
        <v>18966.75</v>
      </c>
      <c r="K489" s="73">
        <v>18712.650000000001</v>
      </c>
      <c r="L489" s="73"/>
      <c r="M489" s="73"/>
      <c r="N489" s="73"/>
      <c r="O489" s="73"/>
      <c r="P489" s="73"/>
      <c r="Q489" s="74"/>
      <c r="R489" s="74"/>
      <c r="S489" s="74"/>
      <c r="T489" s="74"/>
      <c r="U489" s="75">
        <f>SUM(C489:S489)</f>
        <v>198579.15</v>
      </c>
    </row>
    <row r="490" spans="1:24" x14ac:dyDescent="0.25">
      <c r="A490" s="76"/>
      <c r="B490" s="77"/>
      <c r="C490" s="78">
        <v>44418</v>
      </c>
      <c r="D490" s="78">
        <v>44425</v>
      </c>
      <c r="E490" s="78">
        <v>44455</v>
      </c>
      <c r="F490" s="78">
        <v>44496</v>
      </c>
      <c r="G490" s="78">
        <v>44529</v>
      </c>
      <c r="H490" s="78">
        <v>44547</v>
      </c>
      <c r="I490" s="78">
        <v>2272</v>
      </c>
      <c r="J490" s="78">
        <v>44638</v>
      </c>
      <c r="K490" s="78">
        <v>44658</v>
      </c>
      <c r="L490" s="78"/>
      <c r="M490" s="78"/>
      <c r="N490" s="78"/>
      <c r="O490" s="78"/>
      <c r="P490" s="78"/>
      <c r="Q490" s="80"/>
      <c r="R490" s="80"/>
      <c r="S490" s="80"/>
      <c r="T490" s="80"/>
      <c r="U490" s="81"/>
    </row>
    <row r="491" spans="1:24" x14ac:dyDescent="0.25">
      <c r="A491" s="76">
        <v>40</v>
      </c>
      <c r="B491" s="82" t="s">
        <v>37</v>
      </c>
      <c r="C491" s="79">
        <v>10247.49</v>
      </c>
      <c r="D491" s="79">
        <v>14908.41</v>
      </c>
      <c r="E491" s="79">
        <v>19311.599999999999</v>
      </c>
      <c r="F491" s="79">
        <v>17623.650000000001</v>
      </c>
      <c r="G491" s="79">
        <v>18277.05</v>
      </c>
      <c r="H491" s="79">
        <v>21126.6</v>
      </c>
      <c r="I491" s="79">
        <v>21743.7</v>
      </c>
      <c r="J491" s="79">
        <v>20890.650000000001</v>
      </c>
      <c r="K491" s="79">
        <v>18966.75</v>
      </c>
      <c r="L491" s="79"/>
      <c r="M491" s="79"/>
      <c r="N491" s="79"/>
      <c r="O491" s="79"/>
      <c r="P491" s="79"/>
      <c r="Q491" s="80"/>
      <c r="R491" s="80"/>
      <c r="S491" s="80"/>
      <c r="T491" s="80"/>
      <c r="U491" s="83">
        <f>SUM(C491:S491)</f>
        <v>163095.9</v>
      </c>
    </row>
    <row r="492" spans="1:24" x14ac:dyDescent="0.25">
      <c r="A492" s="6"/>
      <c r="B492" s="55"/>
      <c r="C492" s="69">
        <v>44403</v>
      </c>
      <c r="D492" s="69">
        <v>44428</v>
      </c>
      <c r="E492" s="69">
        <v>44463</v>
      </c>
      <c r="F492" s="69">
        <v>44495</v>
      </c>
      <c r="G492" s="69">
        <v>44524</v>
      </c>
      <c r="H492" s="69">
        <v>44558</v>
      </c>
      <c r="I492" s="69">
        <v>44588</v>
      </c>
      <c r="J492" s="69">
        <v>44616</v>
      </c>
      <c r="K492" s="69"/>
      <c r="L492" s="69"/>
      <c r="M492" s="69"/>
      <c r="N492" s="69"/>
      <c r="O492" s="69"/>
      <c r="P492" s="69"/>
      <c r="Q492" s="70"/>
      <c r="R492" s="70"/>
      <c r="S492" s="70"/>
      <c r="T492" s="70"/>
      <c r="U492" s="71"/>
    </row>
    <row r="493" spans="1:24" x14ac:dyDescent="0.25">
      <c r="A493" s="6">
        <v>41</v>
      </c>
      <c r="B493" s="72" t="s">
        <v>38</v>
      </c>
      <c r="C493" s="73">
        <v>17079.150000000001</v>
      </c>
      <c r="D493" s="73">
        <v>24847.35</v>
      </c>
      <c r="E493" s="73">
        <v>25748.799999999999</v>
      </c>
      <c r="F493" s="73">
        <v>23498.2</v>
      </c>
      <c r="G493" s="73">
        <v>24369.4</v>
      </c>
      <c r="H493" s="73">
        <v>28168.799999999999</v>
      </c>
      <c r="I493" s="73">
        <v>28991.599999999999</v>
      </c>
      <c r="J493" s="73">
        <v>27854.2</v>
      </c>
      <c r="K493" s="73"/>
      <c r="L493" s="73"/>
      <c r="M493" s="73"/>
      <c r="N493" s="73"/>
      <c r="O493" s="73"/>
      <c r="P493" s="73"/>
      <c r="Q493" s="74"/>
      <c r="R493" s="74"/>
      <c r="S493" s="74"/>
      <c r="T493" s="74"/>
      <c r="U493" s="75">
        <f>SUM(C493:S493)</f>
        <v>200557.5</v>
      </c>
    </row>
    <row r="494" spans="1:24" x14ac:dyDescent="0.25">
      <c r="A494" s="76"/>
      <c r="B494" s="77"/>
      <c r="C494" s="78">
        <v>44404</v>
      </c>
      <c r="D494" s="78">
        <v>44431</v>
      </c>
      <c r="E494" s="78">
        <v>2479</v>
      </c>
      <c r="F494" s="78">
        <v>44495</v>
      </c>
      <c r="G494" s="78">
        <v>44524</v>
      </c>
      <c r="H494" s="78">
        <v>44558</v>
      </c>
      <c r="I494" s="78">
        <v>44588</v>
      </c>
      <c r="J494" s="78">
        <v>44617</v>
      </c>
      <c r="K494" s="78">
        <v>44648</v>
      </c>
      <c r="L494" s="78"/>
      <c r="M494" s="78"/>
      <c r="N494" s="78"/>
      <c r="O494" s="79"/>
      <c r="P494" s="79"/>
      <c r="Q494" s="80"/>
      <c r="R494" s="80"/>
      <c r="S494" s="80"/>
      <c r="T494" s="80"/>
      <c r="U494" s="81"/>
    </row>
    <row r="495" spans="1:24" x14ac:dyDescent="0.25">
      <c r="A495" s="76">
        <v>42</v>
      </c>
      <c r="B495" s="82" t="s">
        <v>39</v>
      </c>
      <c r="C495" s="79">
        <v>17079.150000000001</v>
      </c>
      <c r="D495" s="79">
        <v>24847.35</v>
      </c>
      <c r="E495" s="79">
        <v>19311.599999999999</v>
      </c>
      <c r="F495" s="79">
        <v>17623.650000000001</v>
      </c>
      <c r="G495" s="79">
        <v>47520.33</v>
      </c>
      <c r="H495" s="79">
        <v>54929.16</v>
      </c>
      <c r="I495" s="79">
        <v>56533.62</v>
      </c>
      <c r="J495" s="79">
        <v>54315.69</v>
      </c>
      <c r="K495" s="79">
        <v>49313.55</v>
      </c>
      <c r="L495" s="79"/>
      <c r="M495" s="79"/>
      <c r="N495" s="79"/>
      <c r="O495" s="79"/>
      <c r="P495" s="79"/>
      <c r="Q495" s="80"/>
      <c r="R495" s="80"/>
      <c r="S495" s="80"/>
      <c r="T495" s="80"/>
      <c r="U495" s="83">
        <f>SUM(C495:S495)</f>
        <v>341474.1</v>
      </c>
    </row>
    <row r="496" spans="1:24" x14ac:dyDescent="0.25">
      <c r="A496" s="6"/>
      <c r="B496" s="55"/>
      <c r="C496" s="69">
        <v>44400</v>
      </c>
      <c r="D496" s="69">
        <v>44428</v>
      </c>
      <c r="E496" s="69">
        <v>44463</v>
      </c>
      <c r="F496" s="69">
        <v>44495</v>
      </c>
      <c r="G496" s="69">
        <v>44519</v>
      </c>
      <c r="H496" s="69">
        <v>44553</v>
      </c>
      <c r="I496" s="69">
        <v>44589</v>
      </c>
      <c r="J496" s="69">
        <v>44616</v>
      </c>
      <c r="K496" s="69">
        <v>44651</v>
      </c>
      <c r="L496" s="69"/>
      <c r="M496" s="69"/>
      <c r="N496" s="69"/>
      <c r="O496" s="69"/>
      <c r="P496" s="69"/>
      <c r="Q496" s="70"/>
      <c r="R496" s="70"/>
      <c r="S496" s="70"/>
      <c r="T496" s="70"/>
      <c r="U496" s="71"/>
    </row>
    <row r="497" spans="1:24" x14ac:dyDescent="0.25">
      <c r="A497" s="6">
        <v>43</v>
      </c>
      <c r="B497" s="72" t="s">
        <v>40</v>
      </c>
      <c r="C497" s="73">
        <v>22772.2</v>
      </c>
      <c r="D497" s="73">
        <v>33129.800000000003</v>
      </c>
      <c r="E497" s="73">
        <v>33473.440000000002</v>
      </c>
      <c r="F497" s="73">
        <v>30547.66</v>
      </c>
      <c r="G497" s="73">
        <v>31680.22</v>
      </c>
      <c r="H497" s="73">
        <v>36619.440000000002</v>
      </c>
      <c r="I497" s="73">
        <v>37689.08</v>
      </c>
      <c r="J497" s="73">
        <v>36210.46</v>
      </c>
      <c r="K497" s="73">
        <v>49313.55</v>
      </c>
      <c r="L497" s="73"/>
      <c r="M497" s="73"/>
      <c r="N497" s="73"/>
      <c r="O497" s="73"/>
      <c r="P497" s="73"/>
      <c r="Q497" s="74"/>
      <c r="R497" s="74"/>
      <c r="S497" s="74"/>
      <c r="T497" s="74"/>
      <c r="U497" s="75">
        <f>SUM(C497:S497)</f>
        <v>311435.85000000003</v>
      </c>
    </row>
    <row r="498" spans="1:24" x14ac:dyDescent="0.25">
      <c r="A498" s="76"/>
      <c r="B498" s="77"/>
      <c r="C498" s="78">
        <v>44400</v>
      </c>
      <c r="D498" s="78">
        <v>44428</v>
      </c>
      <c r="E498" s="78">
        <v>44463</v>
      </c>
      <c r="F498" s="78">
        <v>44495</v>
      </c>
      <c r="G498" s="78">
        <v>44519</v>
      </c>
      <c r="H498" s="78">
        <v>44553</v>
      </c>
      <c r="I498" s="78">
        <v>44589</v>
      </c>
      <c r="J498" s="78">
        <v>44616</v>
      </c>
      <c r="K498" s="78">
        <v>44651</v>
      </c>
      <c r="L498" s="78"/>
      <c r="M498" s="78"/>
      <c r="N498" s="78"/>
      <c r="O498" s="78"/>
      <c r="P498" s="79"/>
      <c r="Q498" s="80"/>
      <c r="R498" s="80"/>
      <c r="S498" s="80"/>
      <c r="T498" s="80"/>
      <c r="U498" s="81"/>
      <c r="W498" s="84"/>
      <c r="X498" s="84"/>
    </row>
    <row r="499" spans="1:24" x14ac:dyDescent="0.25">
      <c r="A499" s="76">
        <v>44</v>
      </c>
      <c r="B499" s="82" t="s">
        <v>41</v>
      </c>
      <c r="C499" s="79">
        <v>19356.37</v>
      </c>
      <c r="D499" s="79">
        <v>28160.33</v>
      </c>
      <c r="E499" s="79">
        <v>21886.48</v>
      </c>
      <c r="F499" s="79">
        <v>19973.47</v>
      </c>
      <c r="G499" s="79">
        <v>26806.34</v>
      </c>
      <c r="H499" s="79">
        <v>30985.68</v>
      </c>
      <c r="I499" s="79">
        <v>31890.76</v>
      </c>
      <c r="J499" s="79">
        <v>30639.62</v>
      </c>
      <c r="K499" s="79">
        <v>35404.6</v>
      </c>
      <c r="L499" s="79"/>
      <c r="M499" s="79"/>
      <c r="N499" s="79"/>
      <c r="O499" s="79"/>
      <c r="P499" s="79"/>
      <c r="Q499" s="80"/>
      <c r="R499" s="80"/>
      <c r="S499" s="80"/>
      <c r="T499" s="80"/>
      <c r="U499" s="83">
        <f>SUM(C499:S499)</f>
        <v>245103.65</v>
      </c>
    </row>
    <row r="500" spans="1:24" x14ac:dyDescent="0.25">
      <c r="A500" s="6"/>
      <c r="B500" s="55"/>
      <c r="C500" s="69">
        <v>44406</v>
      </c>
      <c r="D500" s="69">
        <v>44427</v>
      </c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70"/>
      <c r="R500" s="70"/>
      <c r="S500" s="70"/>
      <c r="T500" s="70"/>
      <c r="U500" s="71"/>
    </row>
    <row r="501" spans="1:24" x14ac:dyDescent="0.25">
      <c r="A501" s="6">
        <v>45</v>
      </c>
      <c r="B501" s="72" t="s">
        <v>149</v>
      </c>
      <c r="C501" s="73">
        <v>10247.49</v>
      </c>
      <c r="D501" s="73">
        <v>14908.41</v>
      </c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4"/>
      <c r="R501" s="74"/>
      <c r="S501" s="74"/>
      <c r="T501" s="74"/>
      <c r="U501" s="75">
        <f>SUM(C501:S501)</f>
        <v>25155.9</v>
      </c>
    </row>
    <row r="502" spans="1:24" x14ac:dyDescent="0.25">
      <c r="A502" s="76"/>
      <c r="B502" s="77"/>
      <c r="C502" s="78">
        <v>44399</v>
      </c>
      <c r="D502" s="78">
        <v>44428</v>
      </c>
      <c r="E502" s="78">
        <v>44463</v>
      </c>
      <c r="F502" s="78">
        <v>44495</v>
      </c>
      <c r="G502" s="78">
        <v>44526</v>
      </c>
      <c r="H502" s="78">
        <v>44553</v>
      </c>
      <c r="I502" s="78">
        <v>44586</v>
      </c>
      <c r="J502" s="78">
        <v>44610</v>
      </c>
      <c r="K502" s="78">
        <v>44645</v>
      </c>
      <c r="L502" s="78"/>
      <c r="M502" s="78"/>
      <c r="N502" s="78"/>
      <c r="O502" s="78"/>
      <c r="P502" s="78"/>
      <c r="Q502" s="78"/>
      <c r="R502" s="80"/>
      <c r="S502" s="80"/>
      <c r="T502" s="80"/>
      <c r="U502" s="81"/>
    </row>
    <row r="503" spans="1:24" x14ac:dyDescent="0.25">
      <c r="A503" s="76">
        <v>46</v>
      </c>
      <c r="B503" s="82" t="s">
        <v>42</v>
      </c>
      <c r="C503" s="79">
        <v>6831.66</v>
      </c>
      <c r="D503" s="79">
        <v>9938.94</v>
      </c>
      <c r="E503" s="79">
        <v>7724.64</v>
      </c>
      <c r="F503" s="79">
        <v>7049.46</v>
      </c>
      <c r="G503" s="79">
        <v>7310.82</v>
      </c>
      <c r="H503" s="79">
        <v>8450.64</v>
      </c>
      <c r="I503" s="79">
        <v>8697.48</v>
      </c>
      <c r="J503" s="79">
        <v>8356.26</v>
      </c>
      <c r="K503" s="79">
        <v>7586.7</v>
      </c>
      <c r="L503" s="79"/>
      <c r="M503" s="79"/>
      <c r="N503" s="79"/>
      <c r="O503" s="79"/>
      <c r="P503" s="79"/>
      <c r="Q503" s="80"/>
      <c r="R503" s="80"/>
      <c r="S503" s="80"/>
      <c r="T503" s="80"/>
      <c r="U503" s="83">
        <f>SUM(C503:S503)</f>
        <v>71946.600000000006</v>
      </c>
    </row>
    <row r="504" spans="1:24" x14ac:dyDescent="0.25">
      <c r="A504" s="6"/>
      <c r="B504" s="55"/>
      <c r="C504" s="69">
        <v>44393</v>
      </c>
      <c r="D504" s="69">
        <v>44418</v>
      </c>
      <c r="E504" s="69">
        <v>44453</v>
      </c>
      <c r="F504" s="69">
        <v>44484</v>
      </c>
      <c r="G504" s="69">
        <v>44511</v>
      </c>
      <c r="H504" s="69">
        <v>44543</v>
      </c>
      <c r="I504" s="69">
        <v>44580</v>
      </c>
      <c r="J504" s="69">
        <v>44606</v>
      </c>
      <c r="K504" s="69">
        <v>44629</v>
      </c>
      <c r="L504" s="69">
        <v>44664</v>
      </c>
      <c r="M504" s="69"/>
      <c r="N504" s="69"/>
      <c r="O504" s="69"/>
      <c r="P504" s="69"/>
      <c r="Q504" s="70"/>
      <c r="R504" s="70"/>
      <c r="S504" s="70"/>
      <c r="T504" s="70"/>
      <c r="U504" s="71"/>
    </row>
    <row r="505" spans="1:24" x14ac:dyDescent="0.25">
      <c r="A505" s="6">
        <v>47</v>
      </c>
      <c r="B505" s="72" t="s">
        <v>148</v>
      </c>
      <c r="C505" s="73">
        <v>10247.49</v>
      </c>
      <c r="D505" s="73">
        <v>14908.41</v>
      </c>
      <c r="E505" s="73">
        <v>11586.96</v>
      </c>
      <c r="F505" s="73">
        <v>10574.19</v>
      </c>
      <c r="G505" s="73">
        <v>10966.23</v>
      </c>
      <c r="H505" s="73">
        <v>12675.96</v>
      </c>
      <c r="I505" s="73">
        <v>13046.22</v>
      </c>
      <c r="J505" s="73">
        <v>12534.39</v>
      </c>
      <c r="K505" s="73">
        <v>11380.05</v>
      </c>
      <c r="L505" s="73">
        <v>11227.59</v>
      </c>
      <c r="M505" s="73"/>
      <c r="N505" s="73"/>
      <c r="O505" s="73"/>
      <c r="P505" s="73"/>
      <c r="Q505" s="74"/>
      <c r="R505" s="74"/>
      <c r="S505" s="74"/>
      <c r="T505" s="74"/>
      <c r="U505" s="75">
        <f>SUM(C505:S505)</f>
        <v>119147.48999999999</v>
      </c>
    </row>
    <row r="506" spans="1:24" x14ac:dyDescent="0.25">
      <c r="A506" s="76"/>
      <c r="B506" s="77"/>
      <c r="C506" s="78">
        <v>44407</v>
      </c>
      <c r="D506" s="78">
        <v>44421</v>
      </c>
      <c r="E506" s="78">
        <v>44439</v>
      </c>
      <c r="F506" s="78">
        <v>44460</v>
      </c>
      <c r="G506" s="78">
        <v>44495</v>
      </c>
      <c r="H506" s="78">
        <v>44524</v>
      </c>
      <c r="I506" s="78">
        <v>44559</v>
      </c>
      <c r="J506" s="78">
        <v>44599</v>
      </c>
      <c r="K506" s="78">
        <v>44616</v>
      </c>
      <c r="L506" s="78">
        <v>44645</v>
      </c>
      <c r="M506" s="78"/>
      <c r="N506" s="78"/>
      <c r="O506" s="78"/>
      <c r="P506" s="78"/>
      <c r="Q506" s="80"/>
      <c r="R506" s="80"/>
      <c r="S506" s="80"/>
      <c r="T506" s="80"/>
      <c r="U506" s="81"/>
    </row>
    <row r="507" spans="1:24" x14ac:dyDescent="0.25">
      <c r="A507" s="76">
        <v>48</v>
      </c>
      <c r="B507" s="82" t="s">
        <v>43</v>
      </c>
      <c r="C507" s="79">
        <v>4554.4399999999996</v>
      </c>
      <c r="D507" s="79">
        <v>4554.4399999999996</v>
      </c>
      <c r="E507" s="79">
        <v>2071.52</v>
      </c>
      <c r="F507" s="79">
        <v>5149.76</v>
      </c>
      <c r="G507" s="79">
        <v>5874.55</v>
      </c>
      <c r="H507" s="79">
        <v>6092.35</v>
      </c>
      <c r="I507" s="79">
        <v>4225.32</v>
      </c>
      <c r="J507" s="79">
        <v>4348.74</v>
      </c>
      <c r="K507" s="79">
        <v>4178.13</v>
      </c>
      <c r="L507" s="79">
        <v>3793.35</v>
      </c>
      <c r="M507" s="79"/>
      <c r="N507" s="79"/>
      <c r="O507" s="79"/>
      <c r="P507" s="79"/>
      <c r="Q507" s="80"/>
      <c r="R507" s="80"/>
      <c r="S507" s="80"/>
      <c r="T507" s="80"/>
      <c r="U507" s="83">
        <f>SUM(C507:S507)</f>
        <v>44842.599999999991</v>
      </c>
    </row>
    <row r="508" spans="1:24" x14ac:dyDescent="0.25">
      <c r="A508" s="6"/>
      <c r="B508" s="55"/>
      <c r="C508" s="69">
        <v>44393</v>
      </c>
      <c r="D508" s="69">
        <v>44468</v>
      </c>
      <c r="E508" s="69">
        <v>44503</v>
      </c>
      <c r="F508" s="69">
        <v>44518</v>
      </c>
      <c r="G508" s="69">
        <v>44545</v>
      </c>
      <c r="H508" s="69">
        <v>44582</v>
      </c>
      <c r="I508" s="69"/>
      <c r="J508" s="69"/>
      <c r="K508" s="69"/>
      <c r="L508" s="69"/>
      <c r="M508" s="69"/>
      <c r="N508" s="69"/>
      <c r="O508" s="69"/>
      <c r="P508" s="69"/>
      <c r="Q508" s="70"/>
      <c r="R508" s="70"/>
      <c r="S508" s="70"/>
      <c r="T508" s="70"/>
      <c r="U508" s="71"/>
    </row>
    <row r="509" spans="1:24" x14ac:dyDescent="0.25">
      <c r="A509" s="6">
        <v>49</v>
      </c>
      <c r="B509" s="72" t="s">
        <v>44</v>
      </c>
      <c r="C509" s="73">
        <v>29603.86</v>
      </c>
      <c r="D509" s="73">
        <v>76542.179999999993</v>
      </c>
      <c r="E509" s="73">
        <v>30547.66</v>
      </c>
      <c r="F509" s="73">
        <v>31680.22</v>
      </c>
      <c r="G509" s="73">
        <v>36619.440000000002</v>
      </c>
      <c r="H509" s="73">
        <v>37689.08</v>
      </c>
      <c r="I509" s="73"/>
      <c r="J509" s="73"/>
      <c r="K509" s="73"/>
      <c r="L509" s="73"/>
      <c r="M509" s="73"/>
      <c r="N509" s="73"/>
      <c r="O509" s="73"/>
      <c r="P509" s="73"/>
      <c r="Q509" s="74"/>
      <c r="R509" s="74"/>
      <c r="S509" s="74"/>
      <c r="T509" s="74"/>
      <c r="U509" s="75">
        <f>SUM(C509:S509)</f>
        <v>242682.44</v>
      </c>
    </row>
    <row r="510" spans="1:24" x14ac:dyDescent="0.25">
      <c r="A510" s="76"/>
      <c r="B510" s="77"/>
      <c r="C510" s="78">
        <v>44400</v>
      </c>
      <c r="D510" s="78">
        <v>44428</v>
      </c>
      <c r="E510" s="78">
        <v>44463</v>
      </c>
      <c r="F510" s="78">
        <v>26710</v>
      </c>
      <c r="G510" s="78">
        <v>44519</v>
      </c>
      <c r="H510" s="78">
        <v>44553</v>
      </c>
      <c r="I510" s="78">
        <v>44589</v>
      </c>
      <c r="J510" s="78">
        <v>44616</v>
      </c>
      <c r="K510" s="78">
        <v>44651</v>
      </c>
      <c r="L510" s="78"/>
      <c r="M510" s="78"/>
      <c r="N510" s="78"/>
      <c r="O510" s="79"/>
      <c r="P510" s="79"/>
      <c r="Q510" s="80"/>
      <c r="R510" s="80"/>
      <c r="S510" s="80"/>
      <c r="T510" s="80"/>
      <c r="U510" s="81"/>
    </row>
    <row r="511" spans="1:24" x14ac:dyDescent="0.25">
      <c r="A511" s="76">
        <v>50</v>
      </c>
      <c r="B511" s="82" t="s">
        <v>146</v>
      </c>
      <c r="C511" s="79">
        <v>10247.49</v>
      </c>
      <c r="D511" s="79">
        <v>14908.41</v>
      </c>
      <c r="E511" s="79">
        <v>11586.96</v>
      </c>
      <c r="F511" s="79">
        <v>10574.19</v>
      </c>
      <c r="G511" s="79">
        <v>10966.23</v>
      </c>
      <c r="H511" s="79">
        <v>12675.96</v>
      </c>
      <c r="I511" s="79">
        <v>13046.22</v>
      </c>
      <c r="J511" s="79">
        <v>12534.39</v>
      </c>
      <c r="K511" s="79">
        <v>11380.05</v>
      </c>
      <c r="L511" s="79"/>
      <c r="M511" s="79"/>
      <c r="N511" s="79"/>
      <c r="O511" s="79"/>
      <c r="P511" s="79"/>
      <c r="Q511" s="80"/>
      <c r="R511" s="80"/>
      <c r="S511" s="80"/>
      <c r="T511" s="80"/>
      <c r="U511" s="83">
        <f>SUM(C511:S511)</f>
        <v>107919.9</v>
      </c>
    </row>
    <row r="512" spans="1:24" x14ac:dyDescent="0.25">
      <c r="A512" s="6"/>
      <c r="B512" s="55"/>
      <c r="C512" s="69">
        <v>44399</v>
      </c>
      <c r="D512" s="69">
        <v>44427</v>
      </c>
      <c r="E512" s="69">
        <v>44455</v>
      </c>
      <c r="F512" s="69">
        <v>44490</v>
      </c>
      <c r="G512" s="69">
        <v>44518</v>
      </c>
      <c r="H512" s="69">
        <v>44546</v>
      </c>
      <c r="I512" s="69">
        <v>44587</v>
      </c>
      <c r="J512" s="69">
        <v>44613</v>
      </c>
      <c r="K512" s="69">
        <v>44648</v>
      </c>
      <c r="L512" s="69"/>
      <c r="M512" s="69"/>
      <c r="N512" s="69"/>
      <c r="O512" s="69"/>
      <c r="P512" s="69"/>
      <c r="Q512" s="70"/>
      <c r="R512" s="70"/>
      <c r="S512" s="70"/>
      <c r="T512" s="70"/>
      <c r="U512" s="71"/>
    </row>
    <row r="513" spans="1:24" x14ac:dyDescent="0.25">
      <c r="A513" s="6">
        <v>51</v>
      </c>
      <c r="B513" s="366" t="s">
        <v>45</v>
      </c>
      <c r="C513" s="73">
        <v>22772.2</v>
      </c>
      <c r="D513" s="73">
        <v>33129.800000000003</v>
      </c>
      <c r="E513" s="73">
        <v>25748.799999999999</v>
      </c>
      <c r="F513" s="73">
        <v>23498.2</v>
      </c>
      <c r="G513" s="73">
        <v>24369.4</v>
      </c>
      <c r="H513" s="73">
        <v>28168.799999999999</v>
      </c>
      <c r="I513" s="73">
        <v>28991.599999999999</v>
      </c>
      <c r="J513" s="73">
        <v>27854.2</v>
      </c>
      <c r="K513" s="73">
        <v>32875.699999999997</v>
      </c>
      <c r="L513" s="73"/>
      <c r="M513" s="73"/>
      <c r="N513" s="73"/>
      <c r="O513" s="73"/>
      <c r="P513" s="73"/>
      <c r="Q513" s="74"/>
      <c r="R513" s="74"/>
      <c r="S513" s="74"/>
      <c r="T513" s="74"/>
      <c r="U513" s="75">
        <f>SUM(C513:S513)</f>
        <v>247408.7</v>
      </c>
    </row>
    <row r="514" spans="1:24" x14ac:dyDescent="0.25">
      <c r="A514" s="76"/>
      <c r="B514" s="77"/>
      <c r="C514" s="78">
        <v>44404</v>
      </c>
      <c r="D514" s="78">
        <v>44445</v>
      </c>
      <c r="E514" s="78">
        <v>44461</v>
      </c>
      <c r="F514" s="78">
        <v>44494</v>
      </c>
      <c r="G514" s="78">
        <v>44524</v>
      </c>
      <c r="H514" s="78">
        <v>44553</v>
      </c>
      <c r="I514" s="78">
        <v>44585</v>
      </c>
      <c r="J514" s="78">
        <v>44616</v>
      </c>
      <c r="K514" s="78">
        <v>44663</v>
      </c>
      <c r="L514" s="78">
        <v>44672</v>
      </c>
      <c r="M514" s="78"/>
      <c r="N514" s="78"/>
      <c r="O514" s="78"/>
      <c r="P514" s="79"/>
      <c r="Q514" s="80"/>
      <c r="R514" s="80"/>
      <c r="S514" s="80"/>
      <c r="T514" s="80"/>
      <c r="U514" s="81"/>
      <c r="W514" s="84"/>
      <c r="X514" s="84"/>
    </row>
    <row r="515" spans="1:24" x14ac:dyDescent="0.25">
      <c r="A515" s="76">
        <v>52</v>
      </c>
      <c r="B515" s="82" t="s">
        <v>46</v>
      </c>
      <c r="C515" s="79">
        <v>74009.649999999994</v>
      </c>
      <c r="D515" s="79">
        <v>107671.85</v>
      </c>
      <c r="E515" s="79">
        <v>119731.92</v>
      </c>
      <c r="F515" s="79">
        <v>109266.63</v>
      </c>
      <c r="G515" s="79">
        <v>113317.71</v>
      </c>
      <c r="H515" s="79">
        <v>130984.92</v>
      </c>
      <c r="I515" s="79">
        <v>134810.94</v>
      </c>
      <c r="J515" s="79">
        <v>129522.03</v>
      </c>
      <c r="K515" s="79">
        <v>117593.85</v>
      </c>
      <c r="L515" s="79">
        <v>119760.96000000001</v>
      </c>
      <c r="M515" s="79"/>
      <c r="N515" s="79"/>
      <c r="O515" s="79"/>
      <c r="P515" s="79"/>
      <c r="Q515" s="80"/>
      <c r="R515" s="80"/>
      <c r="S515" s="80"/>
      <c r="T515" s="80"/>
      <c r="U515" s="83">
        <f>SUM(C515:S515)</f>
        <v>1156670.4600000002</v>
      </c>
    </row>
    <row r="516" spans="1:24" x14ac:dyDescent="0.25">
      <c r="A516" s="6"/>
      <c r="B516" s="55"/>
      <c r="C516" s="69">
        <v>44392</v>
      </c>
      <c r="D516" s="69">
        <v>44418</v>
      </c>
      <c r="E516" s="69">
        <v>44427</v>
      </c>
      <c r="F516" s="69">
        <v>44466</v>
      </c>
      <c r="G516" s="69">
        <v>44487</v>
      </c>
      <c r="H516" s="69">
        <v>44529</v>
      </c>
      <c r="I516" s="69">
        <v>44558</v>
      </c>
      <c r="J516" s="69">
        <v>44592</v>
      </c>
      <c r="K516" s="69">
        <v>44613</v>
      </c>
      <c r="L516" s="69">
        <v>44634</v>
      </c>
      <c r="M516" s="69">
        <v>44670</v>
      </c>
      <c r="N516" s="69"/>
      <c r="O516" s="69"/>
      <c r="P516" s="69"/>
      <c r="Q516" s="70"/>
      <c r="R516" s="70"/>
      <c r="S516" s="70"/>
      <c r="T516" s="70"/>
      <c r="U516" s="71"/>
    </row>
    <row r="517" spans="1:24" x14ac:dyDescent="0.25">
      <c r="A517" s="6">
        <v>53</v>
      </c>
      <c r="B517" s="72" t="s">
        <v>47</v>
      </c>
      <c r="C517" s="73">
        <v>17514.75</v>
      </c>
      <c r="D517" s="73">
        <v>17079.150000000001</v>
      </c>
      <c r="E517" s="73">
        <v>24847.35</v>
      </c>
      <c r="F517" s="73">
        <v>19311.599999999999</v>
      </c>
      <c r="G517" s="73">
        <v>17623.650000000001</v>
      </c>
      <c r="H517" s="73">
        <v>18277.05</v>
      </c>
      <c r="I517" s="73">
        <v>21126.6</v>
      </c>
      <c r="J517" s="73">
        <v>21743.7</v>
      </c>
      <c r="K517" s="73">
        <v>20890.650000000001</v>
      </c>
      <c r="L517" s="73">
        <v>18966.75</v>
      </c>
      <c r="M517" s="73">
        <v>11227.59</v>
      </c>
      <c r="N517" s="73"/>
      <c r="O517" s="73"/>
      <c r="P517" s="73"/>
      <c r="Q517" s="74"/>
      <c r="R517" s="74"/>
      <c r="S517" s="74"/>
      <c r="T517" s="74"/>
      <c r="U517" s="75">
        <f>SUM(C517:S517)</f>
        <v>208608.84</v>
      </c>
    </row>
    <row r="518" spans="1:24" x14ac:dyDescent="0.25">
      <c r="A518" s="76"/>
      <c r="B518" s="77"/>
      <c r="C518" s="78">
        <v>44393</v>
      </c>
      <c r="D518" s="78">
        <v>44438</v>
      </c>
      <c r="E518" s="78">
        <v>44463</v>
      </c>
      <c r="F518" s="78">
        <v>44469</v>
      </c>
      <c r="G518" s="78">
        <v>44489</v>
      </c>
      <c r="H518" s="78">
        <v>44498</v>
      </c>
      <c r="I518" s="78">
        <v>44525</v>
      </c>
      <c r="J518" s="78">
        <v>44558</v>
      </c>
      <c r="K518" s="78">
        <v>44615</v>
      </c>
      <c r="L518" s="78">
        <v>44642</v>
      </c>
      <c r="M518" s="78">
        <v>44655</v>
      </c>
      <c r="N518" s="78"/>
      <c r="O518" s="78"/>
      <c r="P518" s="78"/>
      <c r="Q518" s="78"/>
      <c r="R518" s="80"/>
      <c r="S518" s="80"/>
      <c r="T518" s="80"/>
      <c r="U518" s="81"/>
    </row>
    <row r="519" spans="1:24" x14ac:dyDescent="0.25">
      <c r="A519" s="76">
        <v>54</v>
      </c>
      <c r="B519" s="82" t="s">
        <v>48</v>
      </c>
      <c r="C519" s="79">
        <v>115597.35</v>
      </c>
      <c r="D519" s="79">
        <v>127195.2</v>
      </c>
      <c r="E519" s="79">
        <v>112722.39</v>
      </c>
      <c r="F519" s="79">
        <v>271664.36</v>
      </c>
      <c r="G519" s="79">
        <v>211140.16</v>
      </c>
      <c r="H519" s="79">
        <v>192685.24</v>
      </c>
      <c r="I519" s="79">
        <v>199829.08</v>
      </c>
      <c r="J519" s="79">
        <v>230984.16</v>
      </c>
      <c r="K519" s="79">
        <v>239180.7</v>
      </c>
      <c r="L519" s="79">
        <v>157124.54999999999</v>
      </c>
      <c r="M519" s="79">
        <v>72672.600000000006</v>
      </c>
      <c r="N519" s="79"/>
      <c r="O519" s="79"/>
      <c r="P519" s="79"/>
      <c r="Q519" s="80"/>
      <c r="R519" s="80"/>
      <c r="S519" s="80"/>
      <c r="T519" s="80"/>
      <c r="U519" s="83">
        <f>SUM(C519:S519)</f>
        <v>1930795.79</v>
      </c>
    </row>
    <row r="520" spans="1:24" x14ac:dyDescent="0.25">
      <c r="A520" s="6"/>
      <c r="B520" s="55"/>
      <c r="C520" s="69">
        <v>44396</v>
      </c>
      <c r="D520" s="69">
        <v>44419</v>
      </c>
      <c r="E520" s="69">
        <v>44453</v>
      </c>
      <c r="F520" s="69">
        <v>44466</v>
      </c>
      <c r="G520" s="69">
        <v>44545</v>
      </c>
      <c r="H520" s="69"/>
      <c r="I520" s="69"/>
      <c r="J520" s="69"/>
      <c r="K520" s="69"/>
      <c r="L520" s="69"/>
      <c r="M520" s="69"/>
      <c r="N520" s="69"/>
      <c r="O520" s="69"/>
      <c r="P520" s="69"/>
      <c r="Q520" s="70"/>
      <c r="R520" s="70"/>
      <c r="S520" s="70"/>
      <c r="T520" s="70"/>
      <c r="U520" s="71"/>
    </row>
    <row r="521" spans="1:24" x14ac:dyDescent="0.25">
      <c r="A521" s="6">
        <v>55</v>
      </c>
      <c r="B521" s="72" t="s">
        <v>49</v>
      </c>
      <c r="C521" s="73">
        <v>55791.89</v>
      </c>
      <c r="D521" s="73">
        <v>81168.009999999995</v>
      </c>
      <c r="E521" s="73">
        <v>55199.81</v>
      </c>
      <c r="F521" s="73">
        <v>7884.75</v>
      </c>
      <c r="G521" s="73">
        <v>186289.18</v>
      </c>
      <c r="H521" s="73"/>
      <c r="I521" s="73"/>
      <c r="J521" s="73"/>
      <c r="K521" s="73"/>
      <c r="L521" s="73"/>
      <c r="M521" s="73"/>
      <c r="N521" s="73"/>
      <c r="O521" s="73"/>
      <c r="P521" s="73"/>
      <c r="Q521" s="74"/>
      <c r="R521" s="74"/>
      <c r="S521" s="74"/>
      <c r="T521" s="74"/>
      <c r="U521" s="75">
        <f>SUM(C521:S521)</f>
        <v>386333.64</v>
      </c>
    </row>
    <row r="522" spans="1:24" x14ac:dyDescent="0.25">
      <c r="A522" s="76"/>
      <c r="B522" s="77"/>
      <c r="C522" s="78">
        <v>44414</v>
      </c>
      <c r="D522" s="78">
        <v>44419</v>
      </c>
      <c r="E522" s="78">
        <v>44509</v>
      </c>
      <c r="F522" s="78">
        <v>44602</v>
      </c>
      <c r="G522" s="78"/>
      <c r="H522" s="78"/>
      <c r="I522" s="78"/>
      <c r="J522" s="78"/>
      <c r="K522" s="78"/>
      <c r="L522" s="78"/>
      <c r="M522" s="78"/>
      <c r="N522" s="78"/>
      <c r="O522" s="79"/>
      <c r="P522" s="79"/>
      <c r="Q522" s="80"/>
      <c r="R522" s="80"/>
      <c r="S522" s="80"/>
      <c r="T522" s="80"/>
      <c r="U522" s="81"/>
    </row>
    <row r="523" spans="1:24" x14ac:dyDescent="0.25">
      <c r="A523" s="76">
        <v>56</v>
      </c>
      <c r="B523" s="82" t="s">
        <v>50</v>
      </c>
      <c r="C523" s="79">
        <v>17079.150000000001</v>
      </c>
      <c r="D523" s="79">
        <v>24847.35</v>
      </c>
      <c r="E523" s="79">
        <v>36935.25</v>
      </c>
      <c r="F523" s="79">
        <v>61147.35</v>
      </c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80"/>
      <c r="R523" s="80"/>
      <c r="S523" s="80"/>
      <c r="T523" s="80"/>
      <c r="U523" s="83">
        <f>SUM(C523:S523)</f>
        <v>140009.1</v>
      </c>
    </row>
    <row r="524" spans="1:24" x14ac:dyDescent="0.25">
      <c r="A524" s="6"/>
      <c r="B524" s="55"/>
      <c r="C524" s="69">
        <v>44404</v>
      </c>
      <c r="D524" s="69">
        <v>44419</v>
      </c>
      <c r="E524" s="69">
        <v>44454</v>
      </c>
      <c r="F524" s="69">
        <v>44483</v>
      </c>
      <c r="G524" s="69">
        <v>44511</v>
      </c>
      <c r="H524" s="69">
        <v>44568</v>
      </c>
      <c r="I524" s="69">
        <v>44578</v>
      </c>
      <c r="J524" s="69">
        <v>44608</v>
      </c>
      <c r="K524" s="69">
        <v>44631</v>
      </c>
      <c r="L524" s="69">
        <v>44664</v>
      </c>
      <c r="M524" s="69"/>
      <c r="N524" s="69"/>
      <c r="O524" s="69"/>
      <c r="P524" s="69"/>
      <c r="Q524" s="70"/>
      <c r="R524" s="70"/>
      <c r="S524" s="70"/>
      <c r="T524" s="70"/>
      <c r="U524" s="71"/>
    </row>
    <row r="525" spans="1:24" x14ac:dyDescent="0.25">
      <c r="A525" s="6">
        <v>57</v>
      </c>
      <c r="B525" s="72" t="s">
        <v>51</v>
      </c>
      <c r="C525" s="73">
        <v>3415.83</v>
      </c>
      <c r="D525" s="73">
        <v>4969.47</v>
      </c>
      <c r="E525" s="73">
        <v>3862.32</v>
      </c>
      <c r="F525" s="73">
        <v>3524.73</v>
      </c>
      <c r="G525" s="73">
        <v>3655.41</v>
      </c>
      <c r="H525" s="73">
        <v>4225.32</v>
      </c>
      <c r="I525" s="73">
        <v>4348.74</v>
      </c>
      <c r="J525" s="73">
        <v>4178.13</v>
      </c>
      <c r="K525" s="73">
        <v>3793.35</v>
      </c>
      <c r="L525" s="73">
        <v>3742.53</v>
      </c>
      <c r="M525" s="73"/>
      <c r="N525" s="73"/>
      <c r="O525" s="73"/>
      <c r="P525" s="73"/>
      <c r="Q525" s="74"/>
      <c r="R525" s="74"/>
      <c r="S525" s="74"/>
      <c r="T525" s="74"/>
      <c r="U525" s="75">
        <f>SUM(C525:S525)</f>
        <v>39715.83</v>
      </c>
    </row>
    <row r="526" spans="1:24" x14ac:dyDescent="0.25">
      <c r="A526" s="76"/>
      <c r="B526" s="77"/>
      <c r="C526" s="78">
        <v>44420</v>
      </c>
      <c r="D526" s="78">
        <v>44453</v>
      </c>
      <c r="E526" s="78">
        <v>44467</v>
      </c>
      <c r="F526" s="78">
        <v>44500</v>
      </c>
      <c r="G526" s="78">
        <v>44529</v>
      </c>
      <c r="H526" s="78">
        <v>44560</v>
      </c>
      <c r="I526" s="78">
        <v>44572</v>
      </c>
      <c r="J526" s="78">
        <v>44617</v>
      </c>
      <c r="K526" s="78">
        <v>44641</v>
      </c>
      <c r="L526" s="78"/>
      <c r="M526" s="78"/>
      <c r="N526" s="78"/>
      <c r="O526" s="79"/>
      <c r="P526" s="79"/>
      <c r="Q526" s="80"/>
      <c r="R526" s="80"/>
      <c r="S526" s="80"/>
      <c r="T526" s="80"/>
      <c r="U526" s="81"/>
    </row>
    <row r="527" spans="1:24" x14ac:dyDescent="0.25">
      <c r="A527" s="76">
        <v>58</v>
      </c>
      <c r="B527" s="82" t="s">
        <v>52</v>
      </c>
      <c r="C527" s="79">
        <v>33019.69</v>
      </c>
      <c r="D527" s="79">
        <v>48038.21</v>
      </c>
      <c r="E527" s="79">
        <v>54072.480000000003</v>
      </c>
      <c r="F527" s="79">
        <v>49346.22</v>
      </c>
      <c r="G527" s="79">
        <v>51175.74</v>
      </c>
      <c r="H527" s="79">
        <v>58372.42</v>
      </c>
      <c r="I527" s="79">
        <v>782.06</v>
      </c>
      <c r="J527" s="79">
        <v>119376.18</v>
      </c>
      <c r="K527" s="79">
        <v>53106.9</v>
      </c>
      <c r="L527" s="79"/>
      <c r="M527" s="79"/>
      <c r="N527" s="79"/>
      <c r="O527" s="79"/>
      <c r="P527" s="79"/>
      <c r="Q527" s="80"/>
      <c r="R527" s="80"/>
      <c r="S527" s="80"/>
      <c r="T527" s="80"/>
      <c r="U527" s="83">
        <f>SUM(C527:S527)</f>
        <v>467289.9</v>
      </c>
    </row>
    <row r="528" spans="1:24" x14ac:dyDescent="0.25">
      <c r="A528" s="6"/>
      <c r="B528" s="55"/>
      <c r="C528" s="69">
        <v>44417</v>
      </c>
      <c r="D528" s="69">
        <v>44448</v>
      </c>
      <c r="E528" s="69">
        <v>44476</v>
      </c>
      <c r="F528" s="69">
        <v>44511</v>
      </c>
      <c r="G528" s="69">
        <v>44540</v>
      </c>
      <c r="H528" s="69">
        <v>44571</v>
      </c>
      <c r="I528" s="69">
        <v>44602</v>
      </c>
      <c r="J528" s="69">
        <v>44637</v>
      </c>
      <c r="K528" s="69">
        <v>44658</v>
      </c>
      <c r="L528" s="69"/>
      <c r="M528" s="69"/>
      <c r="N528" s="69"/>
      <c r="O528" s="69"/>
      <c r="P528" s="69"/>
      <c r="Q528" s="70"/>
      <c r="R528" s="70"/>
      <c r="S528" s="70"/>
      <c r="T528" s="70"/>
      <c r="U528" s="71"/>
    </row>
    <row r="529" spans="1:24" x14ac:dyDescent="0.25">
      <c r="A529" s="6">
        <v>59</v>
      </c>
      <c r="B529" s="72" t="s">
        <v>53</v>
      </c>
      <c r="C529" s="73">
        <v>215197.29</v>
      </c>
      <c r="D529" s="73">
        <v>313076.61</v>
      </c>
      <c r="E529" s="73">
        <v>243326.16</v>
      </c>
      <c r="F529" s="73">
        <v>222057.99</v>
      </c>
      <c r="G529" s="73">
        <v>230290.83</v>
      </c>
      <c r="H529" s="73">
        <v>266195.15999999997</v>
      </c>
      <c r="I529" s="73">
        <v>456617.7</v>
      </c>
      <c r="J529" s="73">
        <v>438703.65</v>
      </c>
      <c r="K529" s="73">
        <v>398301.75</v>
      </c>
      <c r="L529" s="73"/>
      <c r="M529" s="73"/>
      <c r="N529" s="73"/>
      <c r="O529" s="73"/>
      <c r="P529" s="73"/>
      <c r="Q529" s="74"/>
      <c r="R529" s="74"/>
      <c r="S529" s="74"/>
      <c r="T529" s="74"/>
      <c r="U529" s="75">
        <f>SUM(C529:S529)</f>
        <v>2783767.14</v>
      </c>
    </row>
    <row r="530" spans="1:24" x14ac:dyDescent="0.25">
      <c r="A530" s="76"/>
      <c r="B530" s="77"/>
      <c r="C530" s="78">
        <v>44399</v>
      </c>
      <c r="D530" s="78">
        <v>44426</v>
      </c>
      <c r="E530" s="78">
        <v>44462</v>
      </c>
      <c r="F530" s="78">
        <v>11711</v>
      </c>
      <c r="G530" s="78">
        <v>44518</v>
      </c>
      <c r="H530" s="78">
        <v>44553</v>
      </c>
      <c r="I530" s="78">
        <v>44609</v>
      </c>
      <c r="J530" s="78">
        <v>44616</v>
      </c>
      <c r="K530" s="78">
        <v>44651</v>
      </c>
      <c r="L530" s="78"/>
      <c r="M530" s="78"/>
      <c r="N530" s="78"/>
      <c r="O530" s="78"/>
      <c r="P530" s="79"/>
      <c r="Q530" s="80"/>
      <c r="R530" s="80"/>
      <c r="S530" s="80"/>
      <c r="T530" s="80"/>
      <c r="U530" s="81"/>
      <c r="W530" s="84"/>
      <c r="X530" s="84"/>
    </row>
    <row r="531" spans="1:24" x14ac:dyDescent="0.25">
      <c r="A531" s="76">
        <v>60</v>
      </c>
      <c r="B531" s="82" t="s">
        <v>54</v>
      </c>
      <c r="C531" s="79">
        <v>215197.29</v>
      </c>
      <c r="D531" s="79">
        <v>313076.61</v>
      </c>
      <c r="E531" s="79">
        <v>243326.16</v>
      </c>
      <c r="F531" s="79">
        <v>222057.99</v>
      </c>
      <c r="G531" s="79">
        <v>230290.83</v>
      </c>
      <c r="H531" s="79">
        <v>266195.15999999997</v>
      </c>
      <c r="I531" s="79">
        <v>273970.62</v>
      </c>
      <c r="J531" s="79">
        <v>263222.19</v>
      </c>
      <c r="K531" s="79">
        <v>238981.05</v>
      </c>
      <c r="L531" s="79"/>
      <c r="M531" s="79"/>
      <c r="N531" s="79"/>
      <c r="O531" s="79"/>
      <c r="P531" s="79"/>
      <c r="Q531" s="80"/>
      <c r="R531" s="80"/>
      <c r="S531" s="80"/>
      <c r="T531" s="80"/>
      <c r="U531" s="83">
        <f>SUM(C531:S531)</f>
        <v>2266317.9</v>
      </c>
    </row>
    <row r="532" spans="1:24" x14ac:dyDescent="0.25">
      <c r="A532" s="6"/>
      <c r="B532" s="55"/>
      <c r="C532" s="69">
        <v>44397</v>
      </c>
      <c r="D532" s="69">
        <v>44426</v>
      </c>
      <c r="E532" s="69">
        <v>44453</v>
      </c>
      <c r="F532" s="69">
        <v>44487</v>
      </c>
      <c r="G532" s="69">
        <v>44517</v>
      </c>
      <c r="H532" s="69">
        <v>44544</v>
      </c>
      <c r="I532" s="69">
        <v>44579</v>
      </c>
      <c r="J532" s="69">
        <v>44615</v>
      </c>
      <c r="K532" s="69">
        <v>44629</v>
      </c>
      <c r="L532" s="69">
        <v>44669</v>
      </c>
      <c r="M532" s="69"/>
      <c r="N532" s="69"/>
      <c r="O532" s="69"/>
      <c r="P532" s="69"/>
      <c r="Q532" s="70"/>
      <c r="R532" s="70"/>
      <c r="S532" s="70"/>
      <c r="T532" s="70"/>
      <c r="U532" s="71"/>
    </row>
    <row r="533" spans="1:24" x14ac:dyDescent="0.25">
      <c r="A533" s="6">
        <v>61</v>
      </c>
      <c r="B533" s="72" t="s">
        <v>55</v>
      </c>
      <c r="C533" s="73">
        <v>12524.71</v>
      </c>
      <c r="D533" s="73">
        <v>18221.39</v>
      </c>
      <c r="E533" s="73">
        <v>14161.84</v>
      </c>
      <c r="F533" s="73">
        <v>12924.01</v>
      </c>
      <c r="G533" s="73">
        <v>13403.17</v>
      </c>
      <c r="H533" s="73">
        <v>15492.84</v>
      </c>
      <c r="I533" s="73">
        <v>15945.38</v>
      </c>
      <c r="J533" s="73">
        <v>15319.81</v>
      </c>
      <c r="K533" s="73">
        <v>13908.95</v>
      </c>
      <c r="L533" s="73">
        <v>13722.61</v>
      </c>
      <c r="M533" s="73"/>
      <c r="N533" s="73"/>
      <c r="O533" s="73"/>
      <c r="P533" s="73"/>
      <c r="Q533" s="74"/>
      <c r="R533" s="74"/>
      <c r="S533" s="74"/>
      <c r="T533" s="74"/>
      <c r="U533" s="75">
        <f>SUM(C533:S533)</f>
        <v>145624.71000000002</v>
      </c>
    </row>
    <row r="534" spans="1:24" x14ac:dyDescent="0.25">
      <c r="A534" s="76"/>
      <c r="B534" s="77"/>
      <c r="C534" s="78">
        <v>44400</v>
      </c>
      <c r="D534" s="78">
        <v>44426</v>
      </c>
      <c r="E534" s="78">
        <v>44461</v>
      </c>
      <c r="F534" s="78">
        <v>44489</v>
      </c>
      <c r="G534" s="78">
        <v>44524</v>
      </c>
      <c r="H534" s="78">
        <v>44551</v>
      </c>
      <c r="I534" s="78">
        <v>44614</v>
      </c>
      <c r="J534" s="78">
        <v>44615</v>
      </c>
      <c r="K534" s="78">
        <v>44642</v>
      </c>
      <c r="L534" s="78">
        <v>1974</v>
      </c>
      <c r="M534" s="78"/>
      <c r="N534" s="78"/>
      <c r="O534" s="78"/>
      <c r="P534" s="78"/>
      <c r="Q534" s="78"/>
      <c r="R534" s="80"/>
      <c r="S534" s="80"/>
      <c r="T534" s="80"/>
      <c r="U534" s="81"/>
    </row>
    <row r="535" spans="1:24" x14ac:dyDescent="0.25">
      <c r="A535" s="76">
        <v>62</v>
      </c>
      <c r="B535" s="82" t="s">
        <v>56</v>
      </c>
      <c r="C535" s="79">
        <v>44405.79</v>
      </c>
      <c r="D535" s="79">
        <v>64603.11</v>
      </c>
      <c r="E535" s="79">
        <v>50210.16</v>
      </c>
      <c r="F535" s="79">
        <v>45821.49</v>
      </c>
      <c r="G535" s="79">
        <v>47520.33</v>
      </c>
      <c r="H535" s="79">
        <v>54929.16</v>
      </c>
      <c r="I535" s="79">
        <v>54315.69</v>
      </c>
      <c r="J535" s="79">
        <v>56533.62</v>
      </c>
      <c r="K535" s="79">
        <v>49313.55</v>
      </c>
      <c r="L535" s="79">
        <v>48652.89</v>
      </c>
      <c r="M535" s="79"/>
      <c r="N535" s="79"/>
      <c r="O535" s="79"/>
      <c r="P535" s="79"/>
      <c r="Q535" s="80"/>
      <c r="R535" s="80"/>
      <c r="S535" s="80"/>
      <c r="T535" s="80"/>
      <c r="U535" s="83">
        <f>SUM(C535:S535)</f>
        <v>516305.79000000004</v>
      </c>
    </row>
    <row r="536" spans="1:24" x14ac:dyDescent="0.25">
      <c r="A536" s="6"/>
      <c r="B536" s="55"/>
      <c r="C536" s="69">
        <v>44400</v>
      </c>
      <c r="D536" s="69">
        <v>44428</v>
      </c>
      <c r="E536" s="69">
        <v>44495</v>
      </c>
      <c r="F536" s="69">
        <v>44519</v>
      </c>
      <c r="G536" s="69">
        <v>44589</v>
      </c>
      <c r="H536" s="69">
        <v>44651</v>
      </c>
      <c r="I536" s="69"/>
      <c r="J536" s="69"/>
      <c r="K536" s="69"/>
      <c r="L536" s="69"/>
      <c r="M536" s="69"/>
      <c r="N536" s="69"/>
      <c r="O536" s="69"/>
      <c r="P536" s="69"/>
      <c r="Q536" s="70"/>
      <c r="R536" s="70"/>
      <c r="S536" s="70"/>
      <c r="T536" s="70"/>
      <c r="U536" s="71"/>
    </row>
    <row r="537" spans="1:24" x14ac:dyDescent="0.25">
      <c r="A537" s="6">
        <v>63</v>
      </c>
      <c r="B537" s="72" t="s">
        <v>57</v>
      </c>
      <c r="C537" s="73">
        <v>17079.150000000001</v>
      </c>
      <c r="D537" s="73">
        <v>24847.35</v>
      </c>
      <c r="E537" s="73">
        <v>49247</v>
      </c>
      <c r="F537" s="73">
        <v>24369.4</v>
      </c>
      <c r="G537" s="73">
        <v>57160.4</v>
      </c>
      <c r="H537" s="73">
        <v>53143.199999999997</v>
      </c>
      <c r="I537" s="73"/>
      <c r="J537" s="73"/>
      <c r="K537" s="73"/>
      <c r="L537" s="73"/>
      <c r="M537" s="73"/>
      <c r="N537" s="73"/>
      <c r="O537" s="73"/>
      <c r="P537" s="73"/>
      <c r="Q537" s="74"/>
      <c r="R537" s="74"/>
      <c r="S537" s="74"/>
      <c r="T537" s="74"/>
      <c r="U537" s="75">
        <f>SUM(C537:S537)</f>
        <v>225846.5</v>
      </c>
    </row>
    <row r="538" spans="1:24" x14ac:dyDescent="0.25">
      <c r="A538" s="76"/>
      <c r="B538" s="77"/>
      <c r="C538" s="78">
        <v>44406</v>
      </c>
      <c r="D538" s="78">
        <v>44453</v>
      </c>
      <c r="E538" s="78">
        <v>44546</v>
      </c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80"/>
      <c r="R538" s="80"/>
      <c r="S538" s="80"/>
      <c r="T538" s="80"/>
      <c r="U538" s="81"/>
    </row>
    <row r="539" spans="1:24" x14ac:dyDescent="0.25">
      <c r="A539" s="76">
        <v>64</v>
      </c>
      <c r="B539" s="82" t="s">
        <v>58</v>
      </c>
      <c r="C539" s="79">
        <v>59962.76</v>
      </c>
      <c r="D539" s="79">
        <v>76542.179999999993</v>
      </c>
      <c r="E539" s="79">
        <v>98847.32</v>
      </c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80"/>
      <c r="R539" s="80"/>
      <c r="S539" s="80"/>
      <c r="T539" s="80"/>
      <c r="U539" s="83">
        <f>SUM(C539:S539)</f>
        <v>235352.26</v>
      </c>
    </row>
    <row r="540" spans="1:24" x14ac:dyDescent="0.25">
      <c r="A540" s="6"/>
      <c r="B540" s="55"/>
      <c r="C540" s="69">
        <v>44517</v>
      </c>
      <c r="D540" s="69">
        <v>44551</v>
      </c>
      <c r="E540" s="69">
        <v>44585</v>
      </c>
      <c r="F540" s="69">
        <v>44613</v>
      </c>
      <c r="G540" s="69">
        <v>44642</v>
      </c>
      <c r="H540" s="69"/>
      <c r="I540" s="69"/>
      <c r="J540" s="69"/>
      <c r="K540" s="69"/>
      <c r="L540" s="69"/>
      <c r="M540" s="69"/>
      <c r="N540" s="69"/>
      <c r="O540" s="69"/>
      <c r="P540" s="69"/>
      <c r="Q540" s="70"/>
      <c r="R540" s="70"/>
      <c r="S540" s="70"/>
      <c r="T540" s="70"/>
      <c r="U540" s="71"/>
    </row>
    <row r="541" spans="1:24" x14ac:dyDescent="0.25">
      <c r="A541" s="6">
        <v>65</v>
      </c>
      <c r="B541" s="72" t="s">
        <v>452</v>
      </c>
      <c r="C541" s="73">
        <v>47520.33</v>
      </c>
      <c r="D541" s="73">
        <v>54929.16</v>
      </c>
      <c r="E541" s="73">
        <v>56533.62</v>
      </c>
      <c r="F541" s="73">
        <v>54315.69</v>
      </c>
      <c r="G541" s="73">
        <v>49313.55</v>
      </c>
      <c r="H541" s="73"/>
      <c r="I541" s="73"/>
      <c r="J541" s="73"/>
      <c r="K541" s="73"/>
      <c r="L541" s="73"/>
      <c r="M541" s="73"/>
      <c r="N541" s="73"/>
      <c r="O541" s="73"/>
      <c r="P541" s="73"/>
      <c r="Q541" s="74"/>
      <c r="R541" s="74"/>
      <c r="S541" s="74"/>
      <c r="T541" s="74"/>
      <c r="U541" s="75">
        <f>SUM(C541:S541)</f>
        <v>262612.35000000003</v>
      </c>
    </row>
    <row r="542" spans="1:24" x14ac:dyDescent="0.25">
      <c r="A542" s="76"/>
      <c r="B542" s="77"/>
      <c r="C542" s="78">
        <v>44392</v>
      </c>
      <c r="D542" s="78">
        <v>44439</v>
      </c>
      <c r="E542" s="78">
        <v>44469</v>
      </c>
      <c r="F542" s="78">
        <v>44495</v>
      </c>
      <c r="G542" s="78">
        <v>44526</v>
      </c>
      <c r="H542" s="78">
        <v>44553</v>
      </c>
      <c r="I542" s="78">
        <v>44608</v>
      </c>
      <c r="J542" s="78">
        <v>44615</v>
      </c>
      <c r="K542" s="78">
        <v>44638</v>
      </c>
      <c r="L542" s="78"/>
      <c r="M542" s="78"/>
      <c r="N542" s="78"/>
      <c r="O542" s="78"/>
      <c r="P542" s="78"/>
      <c r="Q542" s="78"/>
      <c r="R542" s="80"/>
      <c r="S542" s="80"/>
      <c r="T542" s="80"/>
      <c r="U542" s="81"/>
    </row>
    <row r="543" spans="1:24" x14ac:dyDescent="0.25">
      <c r="A543" s="76">
        <v>66</v>
      </c>
      <c r="B543" s="82" t="s">
        <v>59</v>
      </c>
      <c r="C543" s="79">
        <v>17514.75</v>
      </c>
      <c r="D543" s="79">
        <v>17079.150000000001</v>
      </c>
      <c r="E543" s="79">
        <v>24847.35</v>
      </c>
      <c r="F543" s="79">
        <v>19311.599999999999</v>
      </c>
      <c r="G543" s="79">
        <v>35900.699999999997</v>
      </c>
      <c r="H543" s="79">
        <v>21126.6</v>
      </c>
      <c r="I543" s="79">
        <v>21743.7</v>
      </c>
      <c r="J543" s="79">
        <v>20890.650000000001</v>
      </c>
      <c r="K543" s="79">
        <v>18966.75</v>
      </c>
      <c r="L543" s="79"/>
      <c r="M543" s="79"/>
      <c r="N543" s="79"/>
      <c r="O543" s="79"/>
      <c r="P543" s="79"/>
      <c r="Q543" s="80"/>
      <c r="R543" s="80"/>
      <c r="S543" s="80"/>
      <c r="T543" s="80"/>
      <c r="U543" s="83">
        <f>SUM(C543:S543)</f>
        <v>197381.25</v>
      </c>
    </row>
    <row r="544" spans="1:24" x14ac:dyDescent="0.25">
      <c r="A544" s="6"/>
      <c r="B544" s="55"/>
      <c r="C544" s="69">
        <v>44393</v>
      </c>
      <c r="D544" s="69">
        <v>44431</v>
      </c>
      <c r="E544" s="69">
        <v>44454</v>
      </c>
      <c r="F544" s="69">
        <v>44482</v>
      </c>
      <c r="G544" s="69">
        <v>44512</v>
      </c>
      <c r="H544" s="69">
        <v>44545</v>
      </c>
      <c r="I544" s="69">
        <v>44609</v>
      </c>
      <c r="J544" s="69">
        <v>44610</v>
      </c>
      <c r="K544" s="69">
        <v>44630</v>
      </c>
      <c r="L544" s="69">
        <v>44670</v>
      </c>
      <c r="M544" s="69"/>
      <c r="N544" s="69"/>
      <c r="O544" s="69"/>
      <c r="P544" s="69"/>
      <c r="Q544" s="70"/>
      <c r="R544" s="70"/>
      <c r="S544" s="70"/>
      <c r="T544" s="70"/>
      <c r="U544" s="71"/>
    </row>
    <row r="545" spans="1:24" x14ac:dyDescent="0.25">
      <c r="A545" s="6">
        <v>67</v>
      </c>
      <c r="B545" s="72" t="s">
        <v>435</v>
      </c>
      <c r="C545" s="73">
        <v>10247.49</v>
      </c>
      <c r="D545" s="73">
        <v>24847.35</v>
      </c>
      <c r="E545" s="73">
        <v>19311.599999999999</v>
      </c>
      <c r="F545" s="73">
        <v>17623.650000000001</v>
      </c>
      <c r="G545" s="73">
        <v>18277.05</v>
      </c>
      <c r="H545" s="73">
        <v>21126.6</v>
      </c>
      <c r="I545" s="73">
        <v>20890.650000000001</v>
      </c>
      <c r="J545" s="73">
        <v>21743.7</v>
      </c>
      <c r="K545" s="73">
        <v>18966.75</v>
      </c>
      <c r="L545" s="73">
        <v>18712.650000000001</v>
      </c>
      <c r="M545" s="73"/>
      <c r="N545" s="73"/>
      <c r="O545" s="73"/>
      <c r="P545" s="73"/>
      <c r="Q545" s="74"/>
      <c r="R545" s="74"/>
      <c r="S545" s="74"/>
      <c r="T545" s="74"/>
      <c r="U545" s="75">
        <f>SUM(C545:T545)</f>
        <v>191747.49</v>
      </c>
    </row>
    <row r="546" spans="1:24" x14ac:dyDescent="0.25">
      <c r="A546" s="76"/>
      <c r="B546" s="77"/>
      <c r="C546" s="78">
        <v>44403</v>
      </c>
      <c r="D546" s="78">
        <v>44428</v>
      </c>
      <c r="E546" s="78">
        <v>44461</v>
      </c>
      <c r="F546" s="78">
        <v>44491</v>
      </c>
      <c r="G546" s="78">
        <v>44519</v>
      </c>
      <c r="H546" s="78">
        <v>44573</v>
      </c>
      <c r="I546" s="78">
        <v>44595</v>
      </c>
      <c r="J546" s="78">
        <v>44613</v>
      </c>
      <c r="K546" s="78">
        <v>44634</v>
      </c>
      <c r="L546" s="78"/>
      <c r="M546" s="78"/>
      <c r="N546" s="78"/>
      <c r="O546" s="78"/>
      <c r="P546" s="79"/>
      <c r="Q546" s="80"/>
      <c r="R546" s="80"/>
      <c r="S546" s="80"/>
      <c r="T546" s="80"/>
      <c r="U546" s="81"/>
      <c r="W546" s="84"/>
      <c r="X546" s="84"/>
    </row>
    <row r="547" spans="1:24" x14ac:dyDescent="0.25">
      <c r="A547" s="76">
        <v>68</v>
      </c>
      <c r="B547" s="82" t="s">
        <v>61</v>
      </c>
      <c r="C547" s="79">
        <v>6831.66</v>
      </c>
      <c r="D547" s="79">
        <v>9938.94</v>
      </c>
      <c r="E547" s="79">
        <v>6437.2</v>
      </c>
      <c r="F547" s="79">
        <v>5874.55</v>
      </c>
      <c r="G547" s="79">
        <v>7310.82</v>
      </c>
      <c r="H547" s="79">
        <v>8450.64</v>
      </c>
      <c r="I547" s="79">
        <v>8697.48</v>
      </c>
      <c r="J547" s="79">
        <v>8356.26</v>
      </c>
      <c r="K547" s="79">
        <v>5057.8</v>
      </c>
      <c r="L547" s="79"/>
      <c r="M547" s="79"/>
      <c r="N547" s="79"/>
      <c r="O547" s="79"/>
      <c r="P547" s="79"/>
      <c r="Q547" s="80"/>
      <c r="R547" s="80"/>
      <c r="S547" s="80"/>
      <c r="T547" s="80"/>
      <c r="U547" s="83">
        <f>SUM(C547:S547)</f>
        <v>66955.349999999991</v>
      </c>
    </row>
    <row r="548" spans="1:24" x14ac:dyDescent="0.25">
      <c r="A548" s="6"/>
      <c r="B548" s="55"/>
      <c r="C548" s="69">
        <v>44400</v>
      </c>
      <c r="D548" s="69">
        <v>44426</v>
      </c>
      <c r="E548" s="69">
        <v>44459</v>
      </c>
      <c r="F548" s="69">
        <v>44491</v>
      </c>
      <c r="G548" s="69">
        <v>44526</v>
      </c>
      <c r="H548" s="69">
        <v>44547</v>
      </c>
      <c r="I548" s="69">
        <v>44582</v>
      </c>
      <c r="J548" s="69">
        <v>44617</v>
      </c>
      <c r="K548" s="69">
        <v>44636</v>
      </c>
      <c r="L548" s="69">
        <v>44671</v>
      </c>
      <c r="M548" s="69"/>
      <c r="N548" s="69"/>
      <c r="O548" s="69"/>
      <c r="P548" s="69"/>
      <c r="Q548" s="70"/>
      <c r="R548" s="70"/>
      <c r="S548" s="70"/>
      <c r="T548" s="70"/>
      <c r="U548" s="71"/>
    </row>
    <row r="549" spans="1:24" x14ac:dyDescent="0.25">
      <c r="A549" s="6">
        <v>69</v>
      </c>
      <c r="B549" s="72" t="s">
        <v>62</v>
      </c>
      <c r="C549" s="73">
        <v>3415.83</v>
      </c>
      <c r="D549" s="73">
        <v>4969.47</v>
      </c>
      <c r="E549" s="73">
        <v>3862.32</v>
      </c>
      <c r="F549" s="73">
        <v>3524.73</v>
      </c>
      <c r="G549" s="73">
        <v>3655.41</v>
      </c>
      <c r="H549" s="73">
        <v>4225.32</v>
      </c>
      <c r="I549" s="73">
        <v>4348.74</v>
      </c>
      <c r="J549" s="73">
        <v>4178.13</v>
      </c>
      <c r="K549" s="73">
        <v>3793.35</v>
      </c>
      <c r="L549" s="73">
        <v>2495.02</v>
      </c>
      <c r="M549" s="73"/>
      <c r="N549" s="73"/>
      <c r="O549" s="73"/>
      <c r="P549" s="73"/>
      <c r="Q549" s="74"/>
      <c r="R549" s="74"/>
      <c r="S549" s="74"/>
      <c r="T549" s="74"/>
      <c r="U549" s="75">
        <f>SUM(C549:S549)</f>
        <v>38468.32</v>
      </c>
    </row>
    <row r="550" spans="1:24" x14ac:dyDescent="0.25">
      <c r="A550" s="76"/>
      <c r="B550" s="77"/>
      <c r="C550" s="78">
        <v>44426</v>
      </c>
      <c r="D550" s="78">
        <v>44469</v>
      </c>
      <c r="E550" s="78">
        <v>44508</v>
      </c>
      <c r="F550" s="78">
        <v>44516</v>
      </c>
      <c r="G550" s="78">
        <v>44572</v>
      </c>
      <c r="H550" s="78">
        <v>44615</v>
      </c>
      <c r="I550" s="78"/>
      <c r="J550" s="78"/>
      <c r="K550" s="78"/>
      <c r="L550" s="78"/>
      <c r="M550" s="78"/>
      <c r="N550" s="78"/>
      <c r="O550" s="78"/>
      <c r="P550" s="78"/>
      <c r="Q550" s="80"/>
      <c r="R550" s="80"/>
      <c r="S550" s="80"/>
      <c r="T550" s="80"/>
      <c r="U550" s="81"/>
    </row>
    <row r="551" spans="1:24" x14ac:dyDescent="0.25">
      <c r="A551" s="76">
        <v>70</v>
      </c>
      <c r="B551" s="82" t="s">
        <v>63</v>
      </c>
      <c r="C551" s="79">
        <v>16770.599999999999</v>
      </c>
      <c r="D551" s="79">
        <v>7724.64</v>
      </c>
      <c r="E551" s="79">
        <v>6976.86</v>
      </c>
      <c r="F551" s="79">
        <v>7383.42</v>
      </c>
      <c r="G551" s="79">
        <v>7552.82</v>
      </c>
      <c r="H551" s="79">
        <v>9595.2999999999993</v>
      </c>
      <c r="I551" s="79"/>
      <c r="J551" s="79"/>
      <c r="K551" s="79"/>
      <c r="L551" s="79"/>
      <c r="M551" s="79"/>
      <c r="N551" s="79"/>
      <c r="O551" s="79"/>
      <c r="P551" s="79"/>
      <c r="Q551" s="80"/>
      <c r="R551" s="80"/>
      <c r="S551" s="80"/>
      <c r="T551" s="80"/>
      <c r="U551" s="83">
        <f>SUM(C551:S551)</f>
        <v>56003.64</v>
      </c>
    </row>
    <row r="552" spans="1:24" x14ac:dyDescent="0.25">
      <c r="A552" s="6"/>
      <c r="B552" s="55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70"/>
      <c r="R552" s="70"/>
      <c r="S552" s="70"/>
      <c r="T552" s="70"/>
      <c r="U552" s="71"/>
    </row>
    <row r="553" spans="1:24" x14ac:dyDescent="0.25">
      <c r="A553" s="6">
        <v>71</v>
      </c>
      <c r="B553" s="72" t="s">
        <v>64</v>
      </c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4"/>
      <c r="R553" s="74"/>
      <c r="S553" s="74"/>
      <c r="T553" s="74"/>
      <c r="U553" s="75">
        <f>SUM(C553:S553)</f>
        <v>0</v>
      </c>
    </row>
    <row r="554" spans="1:24" x14ac:dyDescent="0.25">
      <c r="A554" s="76"/>
      <c r="B554" s="77"/>
      <c r="C554" s="78">
        <v>44421</v>
      </c>
      <c r="D554" s="78">
        <v>44431</v>
      </c>
      <c r="E554" s="78">
        <v>2479</v>
      </c>
      <c r="F554" s="78">
        <v>44495</v>
      </c>
      <c r="G554" s="78">
        <v>44525</v>
      </c>
      <c r="H554" s="78">
        <v>44558</v>
      </c>
      <c r="I554" s="78">
        <v>44586</v>
      </c>
      <c r="J554" s="78">
        <v>44624</v>
      </c>
      <c r="K554" s="78">
        <v>44651</v>
      </c>
      <c r="L554" s="78"/>
      <c r="M554" s="78"/>
      <c r="N554" s="78"/>
      <c r="O554" s="79"/>
      <c r="P554" s="79"/>
      <c r="Q554" s="80"/>
      <c r="R554" s="80"/>
      <c r="S554" s="80"/>
      <c r="T554" s="80"/>
      <c r="U554" s="81"/>
    </row>
    <row r="555" spans="1:24" x14ac:dyDescent="0.25">
      <c r="A555" s="76">
        <v>72</v>
      </c>
      <c r="B555" s="82" t="s">
        <v>65</v>
      </c>
      <c r="C555" s="79">
        <v>5693.05</v>
      </c>
      <c r="D555" s="79">
        <v>8282.4500000000007</v>
      </c>
      <c r="E555" s="79">
        <v>6437.2</v>
      </c>
      <c r="F555" s="79">
        <v>7049.46</v>
      </c>
      <c r="G555" s="79">
        <v>7310.82</v>
      </c>
      <c r="H555" s="79">
        <v>8450.64</v>
      </c>
      <c r="I555" s="79">
        <v>8697.48</v>
      </c>
      <c r="J555" s="79">
        <v>8356.26</v>
      </c>
      <c r="K555" s="79">
        <v>6322.25</v>
      </c>
      <c r="L555" s="79"/>
      <c r="M555" s="79"/>
      <c r="N555" s="79"/>
      <c r="O555" s="79"/>
      <c r="P555" s="79"/>
      <c r="Q555" s="80"/>
      <c r="R555" s="80"/>
      <c r="S555" s="80"/>
      <c r="T555" s="80"/>
      <c r="U555" s="83">
        <f>SUM(C555:S555)</f>
        <v>66599.609999999986</v>
      </c>
    </row>
    <row r="556" spans="1:24" x14ac:dyDescent="0.25">
      <c r="A556" s="6"/>
      <c r="B556" s="55"/>
      <c r="C556" s="69">
        <v>44518</v>
      </c>
      <c r="D556" s="69">
        <v>44607</v>
      </c>
      <c r="E556" s="69">
        <v>44649</v>
      </c>
      <c r="F556" s="69">
        <v>44664</v>
      </c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70"/>
      <c r="R556" s="70"/>
      <c r="S556" s="70"/>
      <c r="T556" s="70"/>
      <c r="U556" s="71"/>
    </row>
    <row r="557" spans="1:24" x14ac:dyDescent="0.25">
      <c r="A557" s="6">
        <v>73</v>
      </c>
      <c r="B557" s="72" t="s">
        <v>533</v>
      </c>
      <c r="C557" s="73">
        <v>201000</v>
      </c>
      <c r="D557" s="73">
        <v>408240</v>
      </c>
      <c r="E557" s="73">
        <v>408805.2</v>
      </c>
      <c r="F557" s="73">
        <v>415234.8</v>
      </c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4"/>
      <c r="R557" s="74"/>
      <c r="S557" s="74"/>
      <c r="T557" s="74"/>
      <c r="U557" s="75">
        <f>SUM(C557:S557)</f>
        <v>1433280</v>
      </c>
    </row>
    <row r="558" spans="1:24" x14ac:dyDescent="0.25">
      <c r="A558" s="76"/>
      <c r="B558" s="77"/>
      <c r="C558" s="78">
        <v>44393</v>
      </c>
      <c r="D558" s="78">
        <v>44419</v>
      </c>
      <c r="E558" s="78">
        <v>44453</v>
      </c>
      <c r="F558" s="78">
        <v>44483</v>
      </c>
      <c r="G558" s="78">
        <v>44511</v>
      </c>
      <c r="H558" s="78">
        <v>44543</v>
      </c>
      <c r="I558" s="78">
        <v>44578</v>
      </c>
      <c r="J558" s="78">
        <v>44608</v>
      </c>
      <c r="K558" s="78">
        <v>44631</v>
      </c>
      <c r="L558" s="78">
        <v>44669</v>
      </c>
      <c r="M558" s="78"/>
      <c r="N558" s="78"/>
      <c r="O558" s="78"/>
      <c r="P558" s="79"/>
      <c r="Q558" s="80"/>
      <c r="R558" s="80"/>
      <c r="S558" s="80"/>
      <c r="T558" s="80"/>
      <c r="U558" s="81"/>
      <c r="W558" s="84"/>
      <c r="X558" s="84"/>
    </row>
    <row r="559" spans="1:24" x14ac:dyDescent="0.25">
      <c r="A559" s="76">
        <v>74</v>
      </c>
      <c r="B559" s="82" t="s">
        <v>66</v>
      </c>
      <c r="C559" s="79">
        <v>29603.86</v>
      </c>
      <c r="D559" s="79">
        <v>43068.74</v>
      </c>
      <c r="E559" s="79">
        <v>25748.799999999999</v>
      </c>
      <c r="F559" s="79">
        <v>30547.66</v>
      </c>
      <c r="G559" s="79">
        <v>31680.22</v>
      </c>
      <c r="H559" s="79">
        <v>36619.440000000002</v>
      </c>
      <c r="I559" s="79">
        <v>37689.08</v>
      </c>
      <c r="J559" s="79">
        <v>36210.46</v>
      </c>
      <c r="K559" s="79">
        <v>32875.699999999997</v>
      </c>
      <c r="L559" s="79">
        <v>24950.2</v>
      </c>
      <c r="M559" s="79"/>
      <c r="N559" s="79"/>
      <c r="O559" s="79"/>
      <c r="P559" s="79"/>
      <c r="Q559" s="80"/>
      <c r="R559" s="80"/>
      <c r="S559" s="80"/>
      <c r="T559" s="80"/>
      <c r="U559" s="83">
        <f>SUM(C559:S559)</f>
        <v>328994.16000000009</v>
      </c>
    </row>
    <row r="560" spans="1:24" x14ac:dyDescent="0.25">
      <c r="A560" s="6"/>
      <c r="B560" s="55"/>
      <c r="C560" s="69">
        <v>44400</v>
      </c>
      <c r="D560" s="69">
        <v>44428</v>
      </c>
      <c r="E560" s="69">
        <v>44463</v>
      </c>
      <c r="F560" s="69">
        <v>44495</v>
      </c>
      <c r="G560" s="69">
        <v>44519</v>
      </c>
      <c r="H560" s="69">
        <v>44553</v>
      </c>
      <c r="I560" s="69">
        <v>44589</v>
      </c>
      <c r="J560" s="69">
        <v>44616</v>
      </c>
      <c r="K560" s="69">
        <v>44651</v>
      </c>
      <c r="L560" s="69"/>
      <c r="M560" s="69"/>
      <c r="N560" s="69"/>
      <c r="O560" s="69"/>
      <c r="P560" s="69"/>
      <c r="Q560" s="70"/>
      <c r="R560" s="70"/>
      <c r="S560" s="70"/>
      <c r="T560" s="70"/>
      <c r="U560" s="71"/>
    </row>
    <row r="561" spans="1:24" x14ac:dyDescent="0.25">
      <c r="A561" s="6">
        <v>75</v>
      </c>
      <c r="B561" s="72" t="s">
        <v>67</v>
      </c>
      <c r="C561" s="73">
        <v>29603.86</v>
      </c>
      <c r="D561" s="73">
        <v>43068.74</v>
      </c>
      <c r="E561" s="73">
        <v>33473.440000000002</v>
      </c>
      <c r="F561" s="73">
        <v>30547.66</v>
      </c>
      <c r="G561" s="73">
        <v>31680.22</v>
      </c>
      <c r="H561" s="73">
        <v>36619.440000000002</v>
      </c>
      <c r="I561" s="73">
        <v>37689.08</v>
      </c>
      <c r="J561" s="73">
        <v>54315.69</v>
      </c>
      <c r="K561" s="73">
        <v>49313.55</v>
      </c>
      <c r="L561" s="73"/>
      <c r="M561" s="73"/>
      <c r="N561" s="73"/>
      <c r="O561" s="73"/>
      <c r="P561" s="73"/>
      <c r="Q561" s="74"/>
      <c r="R561" s="74"/>
      <c r="S561" s="74"/>
      <c r="T561" s="74"/>
      <c r="U561" s="75">
        <f>SUM(C561:S561)</f>
        <v>346311.67999999999</v>
      </c>
    </row>
    <row r="562" spans="1:24" x14ac:dyDescent="0.25">
      <c r="A562" s="76"/>
      <c r="B562" s="77"/>
      <c r="C562" s="78">
        <v>44397</v>
      </c>
      <c r="D562" s="78">
        <v>44406</v>
      </c>
      <c r="E562" s="78">
        <v>44445</v>
      </c>
      <c r="F562" s="78">
        <v>44459</v>
      </c>
      <c r="G562" s="78">
        <v>44491</v>
      </c>
      <c r="H562" s="78">
        <v>44523</v>
      </c>
      <c r="I562" s="78">
        <v>44536</v>
      </c>
      <c r="J562" s="78">
        <v>44585</v>
      </c>
      <c r="K562" s="78">
        <v>44711</v>
      </c>
      <c r="L562" s="78">
        <v>44671</v>
      </c>
      <c r="M562" s="78"/>
      <c r="N562" s="78"/>
      <c r="O562" s="79"/>
      <c r="P562" s="79"/>
      <c r="Q562" s="80"/>
      <c r="R562" s="80"/>
      <c r="S562" s="80"/>
      <c r="T562" s="80"/>
      <c r="U562" s="81"/>
    </row>
    <row r="563" spans="1:24" x14ac:dyDescent="0.25">
      <c r="A563" s="76">
        <v>76</v>
      </c>
      <c r="B563" s="82" t="s">
        <v>68</v>
      </c>
      <c r="C563" s="79">
        <v>211629</v>
      </c>
      <c r="D563" s="79">
        <v>298386.13</v>
      </c>
      <c r="E563" s="79">
        <v>187870.65</v>
      </c>
      <c r="F563" s="79">
        <v>273320.84999999998</v>
      </c>
      <c r="G563" s="79">
        <v>212427.6</v>
      </c>
      <c r="H563" s="79">
        <v>193860.15</v>
      </c>
      <c r="I563" s="79">
        <v>201047.55</v>
      </c>
      <c r="J563" s="79">
        <v>232392.6</v>
      </c>
      <c r="K563" s="79">
        <v>229797.15</v>
      </c>
      <c r="L563" s="79">
        <v>208634.25</v>
      </c>
      <c r="M563" s="79"/>
      <c r="N563" s="79"/>
      <c r="O563" s="79"/>
      <c r="P563" s="79"/>
      <c r="Q563" s="80"/>
      <c r="R563" s="80"/>
      <c r="S563" s="80"/>
      <c r="T563" s="80"/>
      <c r="U563" s="83">
        <f>SUM(C563:S563)</f>
        <v>2249365.9299999997</v>
      </c>
    </row>
    <row r="564" spans="1:24" x14ac:dyDescent="0.25">
      <c r="A564" s="6"/>
      <c r="B564" s="55"/>
      <c r="C564" s="69">
        <v>44405</v>
      </c>
      <c r="D564" s="69">
        <v>44461</v>
      </c>
      <c r="E564" s="69">
        <v>44518</v>
      </c>
      <c r="F564" s="69">
        <v>44545</v>
      </c>
      <c r="G564" s="69">
        <v>44637</v>
      </c>
      <c r="H564" s="69"/>
      <c r="I564" s="69"/>
      <c r="J564" s="69"/>
      <c r="K564" s="69"/>
      <c r="L564" s="69"/>
      <c r="M564" s="69"/>
      <c r="N564" s="69"/>
      <c r="O564" s="69"/>
      <c r="P564" s="69"/>
      <c r="Q564" s="70"/>
      <c r="R564" s="70"/>
      <c r="S564" s="70"/>
      <c r="T564" s="70"/>
      <c r="U564" s="71"/>
    </row>
    <row r="565" spans="1:24" x14ac:dyDescent="0.25">
      <c r="A565" s="6">
        <v>77</v>
      </c>
      <c r="B565" s="72" t="s">
        <v>69</v>
      </c>
      <c r="C565" s="73">
        <v>31881.08</v>
      </c>
      <c r="D565" s="73">
        <v>46381.72</v>
      </c>
      <c r="E565" s="73">
        <v>103062.96</v>
      </c>
      <c r="F565" s="73">
        <v>39436.32</v>
      </c>
      <c r="G565" s="73">
        <v>114988.72</v>
      </c>
      <c r="H565" s="73"/>
      <c r="I565" s="73"/>
      <c r="J565" s="73"/>
      <c r="K565" s="73"/>
      <c r="L565" s="73"/>
      <c r="M565" s="73"/>
      <c r="N565" s="73"/>
      <c r="O565" s="73"/>
      <c r="P565" s="73"/>
      <c r="Q565" s="74"/>
      <c r="R565" s="74"/>
      <c r="S565" s="74"/>
      <c r="T565" s="74"/>
      <c r="U565" s="75">
        <f>SUM(C565:S565)</f>
        <v>335750.80000000005</v>
      </c>
    </row>
    <row r="566" spans="1:24" x14ac:dyDescent="0.25">
      <c r="A566" s="76"/>
      <c r="B566" s="77"/>
      <c r="C566" s="78">
        <v>44404</v>
      </c>
      <c r="D566" s="78">
        <v>44420</v>
      </c>
      <c r="E566" s="78">
        <v>44461</v>
      </c>
      <c r="F566" s="78">
        <v>44490</v>
      </c>
      <c r="G566" s="78">
        <v>44530</v>
      </c>
      <c r="H566" s="78">
        <v>44553</v>
      </c>
      <c r="I566" s="78">
        <v>44592</v>
      </c>
      <c r="J566" s="78"/>
      <c r="K566" s="78"/>
      <c r="L566" s="79"/>
      <c r="M566" s="79"/>
      <c r="N566" s="79"/>
      <c r="O566" s="79"/>
      <c r="P566" s="79"/>
      <c r="Q566" s="80"/>
      <c r="R566" s="80"/>
      <c r="S566" s="80"/>
      <c r="T566" s="80"/>
      <c r="U566" s="81"/>
    </row>
    <row r="567" spans="1:24" x14ac:dyDescent="0.25">
      <c r="A567" s="76">
        <v>78</v>
      </c>
      <c r="B567" s="82" t="s">
        <v>72</v>
      </c>
      <c r="C567" s="79">
        <v>10247.49</v>
      </c>
      <c r="D567" s="79">
        <v>14908.41</v>
      </c>
      <c r="E567" s="79">
        <v>11586.96</v>
      </c>
      <c r="F567" s="79">
        <v>10574.19</v>
      </c>
      <c r="G567" s="79">
        <v>10966.23</v>
      </c>
      <c r="H567" s="79">
        <v>12675.96</v>
      </c>
      <c r="I567" s="79">
        <v>13046.22</v>
      </c>
      <c r="J567" s="79"/>
      <c r="K567" s="79"/>
      <c r="L567" s="79"/>
      <c r="M567" s="79"/>
      <c r="N567" s="79"/>
      <c r="O567" s="79"/>
      <c r="P567" s="79"/>
      <c r="Q567" s="80"/>
      <c r="R567" s="80"/>
      <c r="S567" s="80"/>
      <c r="T567" s="80"/>
      <c r="U567" s="83">
        <f>SUM(C567:S567)</f>
        <v>84005.459999999992</v>
      </c>
    </row>
    <row r="568" spans="1:24" x14ac:dyDescent="0.25">
      <c r="A568" s="6"/>
      <c r="B568" s="55"/>
      <c r="C568" s="69">
        <v>44398</v>
      </c>
      <c r="D568" s="69">
        <v>44428</v>
      </c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70"/>
      <c r="R568" s="70"/>
      <c r="S568" s="70"/>
      <c r="T568" s="70"/>
      <c r="U568" s="71"/>
    </row>
    <row r="569" spans="1:24" x14ac:dyDescent="0.25">
      <c r="A569" s="6">
        <v>79</v>
      </c>
      <c r="B569" s="72" t="s">
        <v>74</v>
      </c>
      <c r="C569" s="73">
        <v>7569.9</v>
      </c>
      <c r="D569" s="73">
        <v>34830.559999999998</v>
      </c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4"/>
      <c r="R569" s="74"/>
      <c r="S569" s="74"/>
      <c r="T569" s="74"/>
      <c r="U569" s="75">
        <f>SUM(C569:S569)</f>
        <v>42400.46</v>
      </c>
    </row>
    <row r="570" spans="1:24" x14ac:dyDescent="0.25">
      <c r="A570" s="76"/>
      <c r="B570" s="77"/>
      <c r="C570" s="78">
        <v>44406</v>
      </c>
      <c r="D570" s="78">
        <v>44428</v>
      </c>
      <c r="E570" s="78">
        <v>44428</v>
      </c>
      <c r="F570" s="78">
        <v>44517</v>
      </c>
      <c r="G570" s="78">
        <v>44544</v>
      </c>
      <c r="H570" s="78">
        <v>44589</v>
      </c>
      <c r="I570" s="78">
        <v>44617</v>
      </c>
      <c r="J570" s="78">
        <v>44637</v>
      </c>
      <c r="K570" s="78"/>
      <c r="L570" s="78"/>
      <c r="M570" s="78"/>
      <c r="N570" s="78"/>
      <c r="O570" s="79"/>
      <c r="P570" s="79"/>
      <c r="Q570" s="80"/>
      <c r="R570" s="80"/>
      <c r="S570" s="80"/>
      <c r="T570" s="80"/>
      <c r="U570" s="81"/>
    </row>
    <row r="571" spans="1:24" x14ac:dyDescent="0.25">
      <c r="A571" s="76">
        <v>80</v>
      </c>
      <c r="B571" s="82" t="s">
        <v>75</v>
      </c>
      <c r="C571" s="79">
        <v>3415.83</v>
      </c>
      <c r="D571" s="79">
        <v>4969.47</v>
      </c>
      <c r="E571" s="79">
        <v>3862.32</v>
      </c>
      <c r="F571" s="79">
        <v>7180.14</v>
      </c>
      <c r="G571" s="79">
        <v>4225.32</v>
      </c>
      <c r="H571" s="79">
        <v>4348.74</v>
      </c>
      <c r="I571" s="79">
        <v>4178.13</v>
      </c>
      <c r="J571" s="79">
        <v>3793.35</v>
      </c>
      <c r="K571" s="79"/>
      <c r="L571" s="79"/>
      <c r="M571" s="79"/>
      <c r="N571" s="79"/>
      <c r="O571" s="79"/>
      <c r="P571" s="79"/>
      <c r="Q571" s="80"/>
      <c r="R571" s="80"/>
      <c r="S571" s="80"/>
      <c r="T571" s="80"/>
      <c r="U571" s="83">
        <f>SUM(C571:S571)</f>
        <v>35973.300000000003</v>
      </c>
    </row>
    <row r="572" spans="1:24" x14ac:dyDescent="0.25">
      <c r="A572" s="6"/>
      <c r="B572" s="55"/>
      <c r="C572" s="69">
        <v>44400</v>
      </c>
      <c r="D572" s="69">
        <v>44428</v>
      </c>
      <c r="E572" s="69">
        <v>44463</v>
      </c>
      <c r="F572" s="69">
        <v>44495</v>
      </c>
      <c r="G572" s="69">
        <v>44519</v>
      </c>
      <c r="H572" s="69">
        <v>44553</v>
      </c>
      <c r="I572" s="69">
        <v>44589</v>
      </c>
      <c r="J572" s="69">
        <v>44616</v>
      </c>
      <c r="K572" s="69">
        <v>44651</v>
      </c>
      <c r="L572" s="69"/>
      <c r="M572" s="69"/>
      <c r="N572" s="69"/>
      <c r="O572" s="69"/>
      <c r="P572" s="69"/>
      <c r="Q572" s="70"/>
      <c r="R572" s="70"/>
      <c r="S572" s="70"/>
      <c r="T572" s="70"/>
      <c r="U572" s="71"/>
    </row>
    <row r="573" spans="1:24" x14ac:dyDescent="0.25">
      <c r="A573" s="6">
        <v>81</v>
      </c>
      <c r="B573" s="72" t="s">
        <v>76</v>
      </c>
      <c r="C573" s="73">
        <v>70593.820000000007</v>
      </c>
      <c r="D573" s="73">
        <v>102702.38</v>
      </c>
      <c r="E573" s="73">
        <v>79821.279999999999</v>
      </c>
      <c r="F573" s="73">
        <v>72844.42</v>
      </c>
      <c r="G573" s="73">
        <v>75545.14</v>
      </c>
      <c r="H573" s="73">
        <v>87323.28</v>
      </c>
      <c r="I573" s="73">
        <v>89873.96</v>
      </c>
      <c r="J573" s="73">
        <v>87740.73</v>
      </c>
      <c r="K573" s="73">
        <v>79660.350000000006</v>
      </c>
      <c r="L573" s="73"/>
      <c r="M573" s="73"/>
      <c r="N573" s="73"/>
      <c r="O573" s="73"/>
      <c r="P573" s="73"/>
      <c r="Q573" s="74"/>
      <c r="R573" s="74"/>
      <c r="S573" s="74"/>
      <c r="T573" s="74"/>
      <c r="U573" s="75">
        <f>SUM(C573:S573)</f>
        <v>746105.36</v>
      </c>
    </row>
    <row r="574" spans="1:24" x14ac:dyDescent="0.25">
      <c r="A574" s="76"/>
      <c r="B574" s="77"/>
      <c r="C574" s="78">
        <v>44389</v>
      </c>
      <c r="D574" s="78">
        <v>44428</v>
      </c>
      <c r="E574" s="78">
        <v>44452</v>
      </c>
      <c r="F574" s="78">
        <v>44484</v>
      </c>
      <c r="G574" s="78">
        <v>44512</v>
      </c>
      <c r="H574" s="78">
        <v>44540</v>
      </c>
      <c r="I574" s="78">
        <v>44582</v>
      </c>
      <c r="J574" s="78">
        <v>44610</v>
      </c>
      <c r="K574" s="78">
        <v>44638</v>
      </c>
      <c r="L574" s="78">
        <v>44659</v>
      </c>
      <c r="M574" s="78"/>
      <c r="N574" s="78"/>
      <c r="O574" s="78"/>
      <c r="P574" s="79"/>
      <c r="Q574" s="80"/>
      <c r="R574" s="80"/>
      <c r="S574" s="80"/>
      <c r="T574" s="80"/>
      <c r="U574" s="81"/>
      <c r="W574" s="84"/>
      <c r="X574" s="84"/>
    </row>
    <row r="575" spans="1:24" x14ac:dyDescent="0.25">
      <c r="A575" s="76">
        <v>82</v>
      </c>
      <c r="B575" s="82" t="s">
        <v>77</v>
      </c>
      <c r="C575" s="79">
        <v>3502.95</v>
      </c>
      <c r="D575" s="79">
        <v>3415.83</v>
      </c>
      <c r="E575" s="79">
        <v>4969.47</v>
      </c>
      <c r="F575" s="79">
        <v>3862.32</v>
      </c>
      <c r="G575" s="79">
        <v>2349.8200000000002</v>
      </c>
      <c r="H575" s="79">
        <v>2436.94</v>
      </c>
      <c r="I575" s="79">
        <v>2816.88</v>
      </c>
      <c r="J575" s="79">
        <v>2899.16</v>
      </c>
      <c r="K575" s="79">
        <v>2785.42</v>
      </c>
      <c r="L575" s="79">
        <v>2528.9</v>
      </c>
      <c r="M575" s="79"/>
      <c r="N575" s="79"/>
      <c r="O575" s="79"/>
      <c r="P575" s="79"/>
      <c r="Q575" s="80"/>
      <c r="R575" s="80"/>
      <c r="S575" s="80"/>
      <c r="T575" s="80"/>
      <c r="U575" s="83">
        <f>SUM(C575:S575)</f>
        <v>31567.690000000002</v>
      </c>
    </row>
    <row r="576" spans="1:24" x14ac:dyDescent="0.25">
      <c r="A576" s="6"/>
      <c r="B576" s="55"/>
      <c r="C576" s="69">
        <v>44671</v>
      </c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70"/>
      <c r="R576" s="70"/>
      <c r="S576" s="70"/>
      <c r="T576" s="70"/>
      <c r="U576" s="71"/>
    </row>
    <row r="577" spans="1:24" x14ac:dyDescent="0.25">
      <c r="A577" s="6">
        <v>83</v>
      </c>
      <c r="B577" s="72" t="s">
        <v>78</v>
      </c>
      <c r="C577" s="73">
        <v>35244</v>
      </c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4"/>
      <c r="R577" s="74"/>
      <c r="S577" s="74"/>
      <c r="T577" s="74"/>
      <c r="U577" s="75">
        <f>SUM(C577:S577)</f>
        <v>35244</v>
      </c>
    </row>
    <row r="578" spans="1:24" x14ac:dyDescent="0.25">
      <c r="A578" s="76"/>
      <c r="B578" s="77"/>
      <c r="C578" s="78">
        <v>44403</v>
      </c>
      <c r="D578" s="78">
        <v>44428</v>
      </c>
      <c r="E578" s="78">
        <v>44484</v>
      </c>
      <c r="F578" s="78">
        <v>44519</v>
      </c>
      <c r="G578" s="78">
        <v>44550</v>
      </c>
      <c r="H578" s="78">
        <v>44582</v>
      </c>
      <c r="I578" s="78">
        <v>44613</v>
      </c>
      <c r="J578" s="78">
        <v>44637</v>
      </c>
      <c r="K578" s="78">
        <v>44671</v>
      </c>
      <c r="L578" s="79"/>
      <c r="M578" s="79"/>
      <c r="N578" s="79"/>
      <c r="O578" s="79"/>
      <c r="P578" s="79"/>
      <c r="Q578" s="80"/>
      <c r="R578" s="80"/>
      <c r="S578" s="80"/>
      <c r="T578" s="80"/>
      <c r="U578" s="81"/>
    </row>
    <row r="579" spans="1:24" x14ac:dyDescent="0.25">
      <c r="A579" s="76">
        <v>84</v>
      </c>
      <c r="B579" s="82" t="s">
        <v>80</v>
      </c>
      <c r="C579" s="79">
        <v>19356.37</v>
      </c>
      <c r="D579" s="79">
        <v>28160.33</v>
      </c>
      <c r="E579" s="79">
        <v>41859.949999999997</v>
      </c>
      <c r="F579" s="79">
        <v>20713.990000000002</v>
      </c>
      <c r="G579" s="79">
        <v>23943.48</v>
      </c>
      <c r="H579" s="79">
        <v>24642.86</v>
      </c>
      <c r="I579" s="79">
        <v>23676.07</v>
      </c>
      <c r="J579" s="79">
        <v>21495.65</v>
      </c>
      <c r="K579" s="79">
        <v>21207.67</v>
      </c>
      <c r="L579" s="79"/>
      <c r="M579" s="79"/>
      <c r="N579" s="79"/>
      <c r="O579" s="79"/>
      <c r="P579" s="79"/>
      <c r="Q579" s="80"/>
      <c r="R579" s="80"/>
      <c r="S579" s="80"/>
      <c r="T579" s="80"/>
      <c r="U579" s="83">
        <f>SUM(C579:S579)</f>
        <v>225056.37</v>
      </c>
    </row>
    <row r="580" spans="1:24" x14ac:dyDescent="0.25">
      <c r="A580" s="6"/>
      <c r="B580" s="55"/>
      <c r="C580" s="69">
        <v>44400</v>
      </c>
      <c r="D580" s="69">
        <v>44431</v>
      </c>
      <c r="E580" s="69">
        <v>44461</v>
      </c>
      <c r="F580" s="69">
        <v>44495</v>
      </c>
      <c r="G580" s="69">
        <v>44524</v>
      </c>
      <c r="H580" s="69">
        <v>44553</v>
      </c>
      <c r="I580" s="69">
        <v>44587</v>
      </c>
      <c r="J580" s="69">
        <v>44617</v>
      </c>
      <c r="K580" s="69">
        <v>44645</v>
      </c>
      <c r="L580" s="69"/>
      <c r="M580" s="69"/>
      <c r="N580" s="69"/>
      <c r="O580" s="69"/>
      <c r="P580" s="69"/>
      <c r="Q580" s="70"/>
      <c r="R580" s="70"/>
      <c r="S580" s="70"/>
      <c r="T580" s="70"/>
      <c r="U580" s="71"/>
    </row>
    <row r="581" spans="1:24" x14ac:dyDescent="0.25">
      <c r="A581" s="6">
        <v>85</v>
      </c>
      <c r="B581" s="72" t="s">
        <v>81</v>
      </c>
      <c r="C581" s="73">
        <v>5693.05</v>
      </c>
      <c r="D581" s="73">
        <v>8282.4500000000007</v>
      </c>
      <c r="E581" s="73">
        <v>6437.2</v>
      </c>
      <c r="F581" s="73">
        <v>5874.55</v>
      </c>
      <c r="G581" s="73">
        <v>12184.7</v>
      </c>
      <c r="H581" s="73">
        <v>15492.84</v>
      </c>
      <c r="I581" s="73">
        <v>15945.38</v>
      </c>
      <c r="J581" s="73">
        <v>15319.81</v>
      </c>
      <c r="K581" s="73">
        <v>13908.95</v>
      </c>
      <c r="L581" s="73"/>
      <c r="M581" s="73"/>
      <c r="N581" s="73"/>
      <c r="O581" s="73"/>
      <c r="P581" s="73"/>
      <c r="Q581" s="74"/>
      <c r="R581" s="74"/>
      <c r="S581" s="74"/>
      <c r="T581" s="74"/>
      <c r="U581" s="75">
        <f>SUM(C581:T581)</f>
        <v>99138.93</v>
      </c>
    </row>
    <row r="582" spans="1:24" x14ac:dyDescent="0.25">
      <c r="A582" s="76"/>
      <c r="B582" s="77"/>
      <c r="C582" s="78">
        <v>44396</v>
      </c>
      <c r="D582" s="78">
        <v>44420</v>
      </c>
      <c r="E582" s="78">
        <v>44453</v>
      </c>
      <c r="F582" s="78">
        <v>44489</v>
      </c>
      <c r="G582" s="78">
        <v>44512</v>
      </c>
      <c r="H582" s="78">
        <v>44550</v>
      </c>
      <c r="I582" s="78">
        <v>44581</v>
      </c>
      <c r="J582" s="78">
        <v>44607</v>
      </c>
      <c r="K582" s="78">
        <v>44670</v>
      </c>
      <c r="L582" s="78"/>
      <c r="M582" s="78"/>
      <c r="N582" s="78"/>
      <c r="O582" s="78"/>
      <c r="P582" s="78"/>
      <c r="Q582" s="80"/>
      <c r="R582" s="80"/>
      <c r="S582" s="80"/>
      <c r="T582" s="80"/>
      <c r="U582" s="81"/>
    </row>
    <row r="583" spans="1:24" x14ac:dyDescent="0.25">
      <c r="A583" s="76">
        <v>86</v>
      </c>
      <c r="B583" s="82" t="s">
        <v>83</v>
      </c>
      <c r="C583" s="79">
        <v>74009.649999999994</v>
      </c>
      <c r="D583" s="79">
        <v>107671.85</v>
      </c>
      <c r="E583" s="79">
        <v>83683.600000000006</v>
      </c>
      <c r="F583" s="79">
        <v>76369.149999999994</v>
      </c>
      <c r="G583" s="79">
        <v>79200.55</v>
      </c>
      <c r="H583" s="79">
        <v>94365.48</v>
      </c>
      <c r="I583" s="79">
        <v>97121.86</v>
      </c>
      <c r="J583" s="79">
        <v>93311.57</v>
      </c>
      <c r="K583" s="79">
        <v>170813.28</v>
      </c>
      <c r="L583" s="79"/>
      <c r="M583" s="79"/>
      <c r="N583" s="79"/>
      <c r="O583" s="79"/>
      <c r="P583" s="79"/>
      <c r="Q583" s="80"/>
      <c r="R583" s="80"/>
      <c r="S583" s="80"/>
      <c r="T583" s="80"/>
      <c r="U583" s="83">
        <f>SUM(C583:S583)</f>
        <v>876546.99</v>
      </c>
    </row>
    <row r="584" spans="1:24" x14ac:dyDescent="0.25">
      <c r="A584" s="6"/>
      <c r="B584" s="55"/>
      <c r="C584" s="69">
        <v>44414</v>
      </c>
      <c r="D584" s="69">
        <v>44419</v>
      </c>
      <c r="E584" s="69">
        <v>44425</v>
      </c>
      <c r="F584" s="69">
        <v>44459</v>
      </c>
      <c r="G584" s="69">
        <v>20710</v>
      </c>
      <c r="H584" s="69">
        <v>44525</v>
      </c>
      <c r="I584" s="69">
        <v>44558</v>
      </c>
      <c r="J584" s="69">
        <v>44581</v>
      </c>
      <c r="K584" s="69">
        <v>44624</v>
      </c>
      <c r="L584" s="69">
        <v>44636</v>
      </c>
      <c r="M584" s="69"/>
      <c r="N584" s="69"/>
      <c r="O584" s="69"/>
      <c r="P584" s="69"/>
      <c r="Q584" s="70"/>
      <c r="R584" s="70"/>
      <c r="S584" s="70"/>
      <c r="T584" s="70"/>
      <c r="U584" s="71"/>
    </row>
    <row r="585" spans="1:24" x14ac:dyDescent="0.25">
      <c r="A585" s="6">
        <v>87</v>
      </c>
      <c r="B585" s="72" t="s">
        <v>85</v>
      </c>
      <c r="C585" s="73">
        <v>10247.49</v>
      </c>
      <c r="D585" s="73">
        <f>79.96+326.7+9086.02</f>
        <v>9492.68</v>
      </c>
      <c r="E585" s="73">
        <v>5415.73</v>
      </c>
      <c r="F585" s="73">
        <v>11586.96</v>
      </c>
      <c r="G585" s="73">
        <v>10574.19</v>
      </c>
      <c r="H585" s="73">
        <v>10966.23</v>
      </c>
      <c r="I585" s="73">
        <v>12675.96</v>
      </c>
      <c r="J585" s="73">
        <v>13046.22</v>
      </c>
      <c r="K585" s="73">
        <v>7492.68</v>
      </c>
      <c r="L585" s="73">
        <v>16421.759999999998</v>
      </c>
      <c r="M585" s="73"/>
      <c r="N585" s="73"/>
      <c r="O585" s="73"/>
      <c r="P585" s="73"/>
      <c r="Q585" s="74"/>
      <c r="R585" s="74"/>
      <c r="S585" s="74"/>
      <c r="T585" s="74"/>
      <c r="U585" s="75">
        <f>SUM(C585:S585)</f>
        <v>107919.89999999998</v>
      </c>
    </row>
    <row r="586" spans="1:24" x14ac:dyDescent="0.25">
      <c r="A586" s="76"/>
      <c r="B586" s="77"/>
      <c r="C586" s="78">
        <v>44396</v>
      </c>
      <c r="D586" s="78">
        <v>44419</v>
      </c>
      <c r="E586" s="78">
        <v>44455</v>
      </c>
      <c r="F586" s="78">
        <v>44487</v>
      </c>
      <c r="G586" s="78">
        <v>44510</v>
      </c>
      <c r="H586" s="78">
        <v>44550</v>
      </c>
      <c r="I586" s="78">
        <v>44581</v>
      </c>
      <c r="J586" s="78">
        <v>44613</v>
      </c>
      <c r="K586" s="78">
        <v>44630</v>
      </c>
      <c r="L586" s="78"/>
      <c r="M586" s="78"/>
      <c r="N586" s="78"/>
      <c r="O586" s="79"/>
      <c r="P586" s="79"/>
      <c r="Q586" s="80"/>
      <c r="R586" s="80"/>
      <c r="S586" s="80"/>
      <c r="T586" s="80"/>
      <c r="U586" s="81"/>
    </row>
    <row r="587" spans="1:24" x14ac:dyDescent="0.25">
      <c r="A587" s="76">
        <v>88</v>
      </c>
      <c r="B587" s="82" t="s">
        <v>86</v>
      </c>
      <c r="C587" s="79">
        <v>22772.2</v>
      </c>
      <c r="D587" s="79">
        <v>33129.800000000003</v>
      </c>
      <c r="E587" s="79">
        <v>11586.96</v>
      </c>
      <c r="F587" s="79">
        <v>10574.19</v>
      </c>
      <c r="G587" s="79">
        <v>10966.23</v>
      </c>
      <c r="H587" s="79">
        <v>12675.96</v>
      </c>
      <c r="I587" s="79">
        <v>13046.22</v>
      </c>
      <c r="J587" s="79">
        <v>12534.39</v>
      </c>
      <c r="K587" s="79">
        <v>11380.05</v>
      </c>
      <c r="L587" s="79"/>
      <c r="M587" s="79"/>
      <c r="N587" s="79"/>
      <c r="O587" s="79"/>
      <c r="P587" s="79"/>
      <c r="Q587" s="80"/>
      <c r="R587" s="80"/>
      <c r="S587" s="80"/>
      <c r="T587" s="80"/>
      <c r="U587" s="83">
        <f>SUM(C587:S587)</f>
        <v>138666</v>
      </c>
    </row>
    <row r="588" spans="1:24" x14ac:dyDescent="0.25">
      <c r="A588" s="6"/>
      <c r="B588" s="55"/>
      <c r="C588" s="69">
        <v>44433</v>
      </c>
      <c r="D588" s="69">
        <v>44482</v>
      </c>
      <c r="E588" s="69">
        <v>44518</v>
      </c>
      <c r="F588" s="69">
        <v>44552</v>
      </c>
      <c r="G588" s="69">
        <v>44581</v>
      </c>
      <c r="H588" s="69">
        <v>44603</v>
      </c>
      <c r="I588" s="69">
        <v>44642</v>
      </c>
      <c r="J588" s="69"/>
      <c r="K588" s="69"/>
      <c r="L588" s="69"/>
      <c r="M588" s="69"/>
      <c r="N588" s="69"/>
      <c r="O588" s="69"/>
      <c r="P588" s="69"/>
      <c r="Q588" s="70"/>
      <c r="R588" s="70"/>
      <c r="S588" s="70"/>
      <c r="T588" s="70"/>
      <c r="U588" s="71"/>
    </row>
    <row r="589" spans="1:24" x14ac:dyDescent="0.25">
      <c r="A589" s="6">
        <v>89</v>
      </c>
      <c r="B589" s="72" t="s">
        <v>87</v>
      </c>
      <c r="C589" s="73">
        <v>11543.4</v>
      </c>
      <c r="D589" s="73">
        <v>19476.61</v>
      </c>
      <c r="E589" s="73">
        <v>12245.96</v>
      </c>
      <c r="F589" s="73">
        <v>26495.37</v>
      </c>
      <c r="G589" s="73">
        <v>10574.19</v>
      </c>
      <c r="H589" s="73">
        <v>16454.32</v>
      </c>
      <c r="I589" s="73">
        <v>21802.25</v>
      </c>
      <c r="J589" s="73"/>
      <c r="K589" s="73"/>
      <c r="L589" s="73"/>
      <c r="M589" s="73"/>
      <c r="N589" s="73"/>
      <c r="O589" s="73"/>
      <c r="P589" s="73"/>
      <c r="Q589" s="74"/>
      <c r="R589" s="74"/>
      <c r="S589" s="74"/>
      <c r="T589" s="74"/>
      <c r="U589" s="75">
        <f>SUM(C589:S589)</f>
        <v>118592.1</v>
      </c>
    </row>
    <row r="590" spans="1:24" x14ac:dyDescent="0.25">
      <c r="A590" s="76"/>
      <c r="B590" s="77"/>
      <c r="C590" s="78">
        <v>44400</v>
      </c>
      <c r="D590" s="78">
        <v>44432</v>
      </c>
      <c r="E590" s="78">
        <v>44467</v>
      </c>
      <c r="F590" s="78">
        <v>44491</v>
      </c>
      <c r="G590" s="78">
        <v>44529</v>
      </c>
      <c r="H590" s="78">
        <v>44559</v>
      </c>
      <c r="I590" s="78">
        <v>44585</v>
      </c>
      <c r="J590" s="78">
        <v>44614</v>
      </c>
      <c r="K590" s="78">
        <v>44650</v>
      </c>
      <c r="L590" s="78"/>
      <c r="M590" s="78"/>
      <c r="N590" s="78"/>
      <c r="O590" s="78"/>
      <c r="P590" s="79"/>
      <c r="Q590" s="80"/>
      <c r="R590" s="80"/>
      <c r="S590" s="80"/>
      <c r="T590" s="80"/>
      <c r="U590" s="81"/>
      <c r="W590" s="84"/>
      <c r="X590" s="84"/>
    </row>
    <row r="591" spans="1:24" x14ac:dyDescent="0.25">
      <c r="A591" s="76">
        <v>90</v>
      </c>
      <c r="B591" s="82" t="s">
        <v>88</v>
      </c>
      <c r="C591" s="79">
        <v>31881.08</v>
      </c>
      <c r="D591" s="79">
        <v>46381.72</v>
      </c>
      <c r="E591" s="79">
        <v>36048.32</v>
      </c>
      <c r="F591" s="79">
        <v>28197.84</v>
      </c>
      <c r="G591" s="79">
        <v>26806.34</v>
      </c>
      <c r="H591" s="79">
        <v>39436.32</v>
      </c>
      <c r="I591" s="79">
        <v>40588.239999999998</v>
      </c>
      <c r="J591" s="79">
        <v>94704.28</v>
      </c>
      <c r="K591" s="79">
        <v>85982.6</v>
      </c>
      <c r="L591" s="79"/>
      <c r="M591" s="79"/>
      <c r="N591" s="79"/>
      <c r="O591" s="79"/>
      <c r="P591" s="79"/>
      <c r="Q591" s="80"/>
      <c r="R591" s="80"/>
      <c r="S591" s="80"/>
      <c r="T591" s="80"/>
      <c r="U591" s="83">
        <f>SUM(C591:S591)</f>
        <v>430026.74</v>
      </c>
    </row>
    <row r="592" spans="1:24" x14ac:dyDescent="0.25">
      <c r="A592" s="6"/>
      <c r="B592" s="55"/>
      <c r="C592" s="69">
        <v>44398</v>
      </c>
      <c r="D592" s="69">
        <v>1878</v>
      </c>
      <c r="E592" s="69">
        <v>44454</v>
      </c>
      <c r="F592" s="69">
        <v>44489</v>
      </c>
      <c r="G592" s="69">
        <v>44517</v>
      </c>
      <c r="H592" s="69">
        <v>44551</v>
      </c>
      <c r="I592" s="69">
        <v>44587</v>
      </c>
      <c r="J592" s="69">
        <v>44610</v>
      </c>
      <c r="K592" s="69">
        <v>44670</v>
      </c>
      <c r="L592" s="69"/>
      <c r="M592" s="69"/>
      <c r="N592" s="69"/>
      <c r="O592" s="69"/>
      <c r="P592" s="69"/>
      <c r="Q592" s="70"/>
      <c r="R592" s="70"/>
      <c r="S592" s="70"/>
      <c r="T592" s="70"/>
      <c r="U592" s="71"/>
    </row>
    <row r="593" spans="1:21" x14ac:dyDescent="0.25">
      <c r="A593" s="6">
        <v>91</v>
      </c>
      <c r="B593" s="72" t="s">
        <v>89</v>
      </c>
      <c r="C593" s="73">
        <v>10247.49</v>
      </c>
      <c r="D593" s="73">
        <v>14908.41</v>
      </c>
      <c r="E593" s="73">
        <v>11586.96</v>
      </c>
      <c r="F593" s="73">
        <v>2349.8200000000002</v>
      </c>
      <c r="G593" s="73">
        <v>2436.94</v>
      </c>
      <c r="H593" s="73">
        <v>2816.88</v>
      </c>
      <c r="I593" s="73">
        <v>13046.22</v>
      </c>
      <c r="J593" s="73">
        <v>12534.39</v>
      </c>
      <c r="K593" s="73">
        <v>2495.02</v>
      </c>
      <c r="L593" s="73"/>
      <c r="M593" s="73"/>
      <c r="N593" s="73"/>
      <c r="O593" s="73"/>
      <c r="P593" s="73"/>
      <c r="Q593" s="74"/>
      <c r="R593" s="74"/>
      <c r="S593" s="74"/>
      <c r="T593" s="74"/>
      <c r="U593" s="75">
        <f>SUM(C593:S593)</f>
        <v>72422.13</v>
      </c>
    </row>
    <row r="594" spans="1:21" x14ac:dyDescent="0.25">
      <c r="A594" s="76"/>
      <c r="B594" s="77"/>
      <c r="C594" s="78">
        <v>44393</v>
      </c>
      <c r="D594" s="78">
        <v>44387</v>
      </c>
      <c r="E594" s="78">
        <v>44453</v>
      </c>
      <c r="F594" s="78">
        <v>44483</v>
      </c>
      <c r="G594" s="78">
        <v>44510</v>
      </c>
      <c r="H594" s="78">
        <v>44543</v>
      </c>
      <c r="I594" s="78">
        <v>44578</v>
      </c>
      <c r="J594" s="78">
        <v>44606</v>
      </c>
      <c r="K594" s="78">
        <v>44630</v>
      </c>
      <c r="L594" s="78">
        <v>44664</v>
      </c>
      <c r="M594" s="78"/>
      <c r="N594" s="78"/>
      <c r="O594" s="78"/>
      <c r="P594" s="78"/>
      <c r="Q594" s="80"/>
      <c r="R594" s="80"/>
      <c r="S594" s="80"/>
      <c r="T594" s="80"/>
      <c r="U594" s="81"/>
    </row>
    <row r="595" spans="1:21" x14ac:dyDescent="0.25">
      <c r="A595" s="76">
        <v>92</v>
      </c>
      <c r="B595" s="82" t="s">
        <v>157</v>
      </c>
      <c r="C595" s="79">
        <v>6831.66</v>
      </c>
      <c r="D595" s="79">
        <v>14908.41</v>
      </c>
      <c r="E595" s="79">
        <v>11586.96</v>
      </c>
      <c r="F595" s="79">
        <v>10574.19</v>
      </c>
      <c r="G595" s="79">
        <v>10966.23</v>
      </c>
      <c r="H595" s="79">
        <v>21126.6</v>
      </c>
      <c r="I595" s="79">
        <v>21743.7</v>
      </c>
      <c r="J595" s="79">
        <v>20890.650000000001</v>
      </c>
      <c r="K595" s="79">
        <v>18966.75</v>
      </c>
      <c r="L595" s="79">
        <v>18712.650000000001</v>
      </c>
      <c r="M595" s="79"/>
      <c r="N595" s="79"/>
      <c r="O595" s="79"/>
      <c r="P595" s="79"/>
      <c r="Q595" s="80"/>
      <c r="R595" s="80"/>
      <c r="S595" s="80"/>
      <c r="T595" s="80"/>
      <c r="U595" s="83">
        <f>SUM(C595:S595)</f>
        <v>156307.79999999999</v>
      </c>
    </row>
    <row r="596" spans="1:21" x14ac:dyDescent="0.25">
      <c r="A596" s="6"/>
      <c r="B596" s="55"/>
      <c r="C596" s="69">
        <v>44393</v>
      </c>
      <c r="D596" s="69">
        <v>44418</v>
      </c>
      <c r="E596" s="69">
        <v>44453</v>
      </c>
      <c r="F596" s="69">
        <v>44483</v>
      </c>
      <c r="G596" s="69">
        <v>44510</v>
      </c>
      <c r="H596" s="69">
        <v>44553</v>
      </c>
      <c r="I596" s="69">
        <v>44606</v>
      </c>
      <c r="J596" s="69">
        <v>44629</v>
      </c>
      <c r="K596" s="69">
        <v>44664</v>
      </c>
      <c r="L596" s="69"/>
      <c r="M596" s="69"/>
      <c r="N596" s="69"/>
      <c r="O596" s="69"/>
      <c r="P596" s="69"/>
      <c r="Q596" s="70"/>
      <c r="R596" s="70"/>
      <c r="S596" s="70"/>
      <c r="T596" s="70"/>
      <c r="U596" s="71"/>
    </row>
    <row r="597" spans="1:21" x14ac:dyDescent="0.25">
      <c r="A597" s="6">
        <v>93</v>
      </c>
      <c r="B597" s="72" t="s">
        <v>91</v>
      </c>
      <c r="C597" s="73">
        <v>4554.4399999999996</v>
      </c>
      <c r="D597" s="73">
        <v>6625.96</v>
      </c>
      <c r="E597" s="73">
        <v>5149.76</v>
      </c>
      <c r="F597" s="73">
        <v>4699.6400000000003</v>
      </c>
      <c r="G597" s="73">
        <v>4873.88</v>
      </c>
      <c r="H597" s="73">
        <v>5633.76</v>
      </c>
      <c r="I597" s="73">
        <v>11369.16</v>
      </c>
      <c r="J597" s="73">
        <v>5057.8</v>
      </c>
      <c r="K597" s="73">
        <v>4990.04</v>
      </c>
      <c r="L597" s="73"/>
      <c r="M597" s="73"/>
      <c r="N597" s="73"/>
      <c r="O597" s="73"/>
      <c r="P597" s="73"/>
      <c r="Q597" s="74"/>
      <c r="R597" s="74"/>
      <c r="S597" s="74"/>
      <c r="T597" s="74"/>
      <c r="U597" s="75">
        <f>SUM(C597:S597)</f>
        <v>52954.44000000001</v>
      </c>
    </row>
    <row r="598" spans="1:21" x14ac:dyDescent="0.25">
      <c r="A598" s="76"/>
      <c r="B598" s="77"/>
      <c r="C598" s="78">
        <v>44406</v>
      </c>
      <c r="D598" s="78">
        <v>44452</v>
      </c>
      <c r="E598" s="78">
        <v>44459</v>
      </c>
      <c r="F598" s="78">
        <v>44543</v>
      </c>
      <c r="G598" s="78">
        <v>44595</v>
      </c>
      <c r="H598" s="78">
        <v>44645</v>
      </c>
      <c r="I598" s="78"/>
      <c r="J598" s="78"/>
      <c r="K598" s="78"/>
      <c r="L598" s="78"/>
      <c r="M598" s="78"/>
      <c r="N598" s="78"/>
      <c r="O598" s="78"/>
      <c r="P598" s="78"/>
      <c r="Q598" s="80"/>
      <c r="R598" s="80"/>
      <c r="S598" s="80"/>
      <c r="T598" s="80"/>
      <c r="U598" s="81"/>
    </row>
    <row r="599" spans="1:21" x14ac:dyDescent="0.25">
      <c r="A599" s="76">
        <v>94</v>
      </c>
      <c r="B599" s="82" t="s">
        <v>92</v>
      </c>
      <c r="C599" s="79">
        <v>4554.4399999999996</v>
      </c>
      <c r="D599" s="79">
        <v>6625.96</v>
      </c>
      <c r="E599" s="79">
        <v>7724.64</v>
      </c>
      <c r="F599" s="79">
        <v>16850.46</v>
      </c>
      <c r="G599" s="79">
        <v>8697.48</v>
      </c>
      <c r="H599" s="79">
        <v>31704.42</v>
      </c>
      <c r="I599" s="79"/>
      <c r="J599" s="79"/>
      <c r="K599" s="79"/>
      <c r="L599" s="79"/>
      <c r="M599" s="79"/>
      <c r="N599" s="79"/>
      <c r="O599" s="79"/>
      <c r="P599" s="79"/>
      <c r="Q599" s="80"/>
      <c r="R599" s="80"/>
      <c r="S599" s="80"/>
      <c r="T599" s="80"/>
      <c r="U599" s="83">
        <f>SUM(C599:S599)</f>
        <v>76157.399999999994</v>
      </c>
    </row>
    <row r="600" spans="1:21" x14ac:dyDescent="0.25">
      <c r="A600" s="6"/>
      <c r="B600" s="55"/>
      <c r="C600" s="69">
        <v>44400</v>
      </c>
      <c r="D600" s="69">
        <v>44428</v>
      </c>
      <c r="E600" s="69">
        <v>44463</v>
      </c>
      <c r="F600" s="69">
        <v>44495</v>
      </c>
      <c r="G600" s="69">
        <v>44519</v>
      </c>
      <c r="H600" s="69">
        <v>44553</v>
      </c>
      <c r="I600" s="69">
        <v>44616</v>
      </c>
      <c r="J600" s="69">
        <v>44651</v>
      </c>
      <c r="K600" s="69"/>
      <c r="L600" s="69"/>
      <c r="M600" s="69"/>
      <c r="N600" s="69"/>
      <c r="O600" s="69"/>
      <c r="P600" s="69"/>
      <c r="Q600" s="70"/>
      <c r="R600" s="70"/>
      <c r="S600" s="70"/>
      <c r="T600" s="70"/>
      <c r="U600" s="71"/>
    </row>
    <row r="601" spans="1:21" x14ac:dyDescent="0.25">
      <c r="A601" s="6">
        <v>95</v>
      </c>
      <c r="B601" s="72" t="s">
        <v>93</v>
      </c>
      <c r="C601" s="73">
        <v>47821.62</v>
      </c>
      <c r="D601" s="73">
        <v>69572.58</v>
      </c>
      <c r="E601" s="73">
        <v>54072.480000000003</v>
      </c>
      <c r="F601" s="73">
        <v>49346.22</v>
      </c>
      <c r="G601" s="73">
        <v>48738.8</v>
      </c>
      <c r="H601" s="73">
        <v>59154.48</v>
      </c>
      <c r="I601" s="73">
        <v>119376.18</v>
      </c>
      <c r="J601" s="73">
        <v>55635.8</v>
      </c>
      <c r="K601" s="73"/>
      <c r="L601" s="73"/>
      <c r="M601" s="73"/>
      <c r="N601" s="73"/>
      <c r="O601" s="73"/>
      <c r="P601" s="73"/>
      <c r="Q601" s="74"/>
      <c r="R601" s="74"/>
      <c r="S601" s="74"/>
      <c r="T601" s="74"/>
      <c r="U601" s="75">
        <f>SUM(C601:S601)</f>
        <v>503718.16</v>
      </c>
    </row>
    <row r="602" spans="1:21" x14ac:dyDescent="0.25">
      <c r="A602" s="76"/>
      <c r="B602" s="77"/>
      <c r="C602" s="78">
        <v>44393</v>
      </c>
      <c r="D602" s="78">
        <v>44425</v>
      </c>
      <c r="E602" s="78">
        <v>44454</v>
      </c>
      <c r="F602" s="78">
        <v>44484</v>
      </c>
      <c r="G602" s="78">
        <v>44512</v>
      </c>
      <c r="H602" s="78">
        <v>44514</v>
      </c>
      <c r="I602" s="78">
        <v>44579</v>
      </c>
      <c r="J602" s="78">
        <v>44606</v>
      </c>
      <c r="K602" s="78">
        <v>44631</v>
      </c>
      <c r="L602" s="78">
        <v>44663</v>
      </c>
      <c r="M602" s="78"/>
      <c r="N602" s="78"/>
      <c r="O602" s="79"/>
      <c r="P602" s="79"/>
      <c r="Q602" s="80"/>
      <c r="R602" s="80"/>
      <c r="S602" s="80"/>
      <c r="T602" s="80"/>
      <c r="U602" s="81"/>
    </row>
    <row r="603" spans="1:21" x14ac:dyDescent="0.25">
      <c r="A603" s="76">
        <v>96</v>
      </c>
      <c r="B603" s="82" t="s">
        <v>96</v>
      </c>
      <c r="C603" s="79">
        <v>5693.05</v>
      </c>
      <c r="D603" s="79">
        <v>8282.4500000000007</v>
      </c>
      <c r="E603" s="79">
        <v>6437.2</v>
      </c>
      <c r="F603" s="79">
        <v>5874.55</v>
      </c>
      <c r="G603" s="79">
        <v>6092.35</v>
      </c>
      <c r="H603" s="79">
        <v>7042.2</v>
      </c>
      <c r="I603" s="79">
        <v>7247.9</v>
      </c>
      <c r="J603" s="79">
        <v>6963.55</v>
      </c>
      <c r="K603" s="79">
        <v>6322.25</v>
      </c>
      <c r="L603" s="79">
        <v>6237.55</v>
      </c>
      <c r="M603" s="79"/>
      <c r="N603" s="79"/>
      <c r="O603" s="79"/>
      <c r="P603" s="79"/>
      <c r="Q603" s="80"/>
      <c r="R603" s="80"/>
      <c r="S603" s="80"/>
      <c r="T603" s="80"/>
      <c r="U603" s="83">
        <f>SUM(C603:S603)</f>
        <v>66193.05</v>
      </c>
    </row>
    <row r="604" spans="1:21" x14ac:dyDescent="0.25">
      <c r="A604" s="6"/>
      <c r="B604" s="55"/>
      <c r="C604" s="69">
        <v>44439</v>
      </c>
      <c r="D604" s="69">
        <v>44475</v>
      </c>
      <c r="E604" s="69">
        <v>44477</v>
      </c>
      <c r="F604" s="69">
        <v>30711</v>
      </c>
      <c r="G604" s="69">
        <v>44558</v>
      </c>
      <c r="H604" s="69">
        <v>44582</v>
      </c>
      <c r="I604" s="69"/>
      <c r="J604" s="69"/>
      <c r="K604" s="69"/>
      <c r="L604" s="69"/>
      <c r="M604" s="69"/>
      <c r="N604" s="69"/>
      <c r="O604" s="69"/>
      <c r="P604" s="69"/>
      <c r="Q604" s="70"/>
      <c r="R604" s="70"/>
      <c r="S604" s="70"/>
      <c r="T604" s="70"/>
      <c r="U604" s="71"/>
    </row>
    <row r="605" spans="1:21" x14ac:dyDescent="0.25">
      <c r="A605" s="6">
        <v>97</v>
      </c>
      <c r="B605" s="72" t="s">
        <v>97</v>
      </c>
      <c r="C605" s="73">
        <v>11180.4</v>
      </c>
      <c r="D605" s="73">
        <v>5149.76</v>
      </c>
      <c r="E605" s="73">
        <v>4699.6400000000003</v>
      </c>
      <c r="F605" s="73">
        <v>3655.41</v>
      </c>
      <c r="G605" s="73">
        <v>4225.32</v>
      </c>
      <c r="H605" s="73">
        <v>4348.74</v>
      </c>
      <c r="I605" s="73"/>
      <c r="J605" s="73"/>
      <c r="K605" s="73"/>
      <c r="L605" s="73"/>
      <c r="M605" s="73"/>
      <c r="N605" s="73"/>
      <c r="O605" s="73"/>
      <c r="P605" s="73"/>
      <c r="Q605" s="74"/>
      <c r="R605" s="74"/>
      <c r="S605" s="74"/>
      <c r="T605" s="74"/>
      <c r="U605" s="75">
        <f>SUM(C605:S605)</f>
        <v>33259.269999999997</v>
      </c>
    </row>
    <row r="606" spans="1:21" x14ac:dyDescent="0.25">
      <c r="A606" s="76"/>
      <c r="B606" s="77"/>
      <c r="C606" s="78">
        <v>44403</v>
      </c>
      <c r="D606" s="78">
        <v>44426</v>
      </c>
      <c r="E606" s="78">
        <v>44463</v>
      </c>
      <c r="F606" s="78">
        <v>44494</v>
      </c>
      <c r="G606" s="78">
        <v>44523</v>
      </c>
      <c r="H606" s="78">
        <v>44551</v>
      </c>
      <c r="I606" s="78">
        <v>44617</v>
      </c>
      <c r="J606" s="78">
        <v>44642</v>
      </c>
      <c r="K606" s="78"/>
      <c r="L606" s="78"/>
      <c r="M606" s="78"/>
      <c r="N606" s="78"/>
      <c r="O606" s="79"/>
      <c r="P606" s="79"/>
      <c r="Q606" s="80"/>
      <c r="R606" s="80"/>
      <c r="S606" s="80"/>
      <c r="T606" s="80"/>
      <c r="U606" s="81"/>
    </row>
    <row r="607" spans="1:21" x14ac:dyDescent="0.25">
      <c r="A607" s="76">
        <v>98</v>
      </c>
      <c r="B607" s="82" t="s">
        <v>98</v>
      </c>
      <c r="C607" s="79">
        <v>17079.150000000001</v>
      </c>
      <c r="D607" s="79">
        <v>24847.35</v>
      </c>
      <c r="E607" s="79">
        <v>19311.599999999999</v>
      </c>
      <c r="F607" s="79">
        <v>17623.650000000001</v>
      </c>
      <c r="G607" s="79">
        <v>18277.05</v>
      </c>
      <c r="H607" s="79">
        <v>21126.6</v>
      </c>
      <c r="I607" s="79">
        <v>42634.35</v>
      </c>
      <c r="J607" s="79">
        <v>18966.75</v>
      </c>
      <c r="K607" s="79"/>
      <c r="L607" s="79"/>
      <c r="M607" s="79"/>
      <c r="N607" s="79"/>
      <c r="O607" s="79"/>
      <c r="P607" s="79"/>
      <c r="Q607" s="80"/>
      <c r="R607" s="80"/>
      <c r="S607" s="80"/>
      <c r="T607" s="80"/>
      <c r="U607" s="83">
        <f>SUM(C607:S607)</f>
        <v>179866.5</v>
      </c>
    </row>
    <row r="608" spans="1:21" x14ac:dyDescent="0.25">
      <c r="A608" s="6"/>
      <c r="B608" s="55"/>
      <c r="C608" s="69">
        <v>44398</v>
      </c>
      <c r="D608" s="69">
        <v>44428</v>
      </c>
      <c r="E608" s="69">
        <v>44439</v>
      </c>
      <c r="F608" s="69">
        <v>44494</v>
      </c>
      <c r="G608" s="69">
        <v>44546</v>
      </c>
      <c r="H608" s="69">
        <v>44580</v>
      </c>
      <c r="I608" s="69">
        <v>44615</v>
      </c>
      <c r="J608" s="69">
        <v>44638</v>
      </c>
      <c r="K608" s="69">
        <v>44651</v>
      </c>
      <c r="L608" s="69"/>
      <c r="M608" s="69"/>
      <c r="N608" s="69"/>
      <c r="O608" s="69"/>
      <c r="P608" s="69"/>
      <c r="Q608" s="70"/>
      <c r="R608" s="70"/>
      <c r="S608" s="70"/>
      <c r="T608" s="70"/>
      <c r="U608" s="71"/>
    </row>
    <row r="609" spans="1:21" x14ac:dyDescent="0.25">
      <c r="A609" s="6">
        <v>99</v>
      </c>
      <c r="B609" s="72" t="s">
        <v>99</v>
      </c>
      <c r="C609" s="73">
        <v>18117</v>
      </c>
      <c r="D609" s="73">
        <v>18221.88</v>
      </c>
      <c r="E609" s="73">
        <v>18267.36</v>
      </c>
      <c r="F609" s="73">
        <v>18564.36</v>
      </c>
      <c r="G609" s="73">
        <f>18960.6+18762.72</f>
        <v>37723.32</v>
      </c>
      <c r="H609" s="73">
        <v>19378.8</v>
      </c>
      <c r="I609" s="73">
        <v>3546.6</v>
      </c>
      <c r="J609" s="73">
        <v>20657.400000000001</v>
      </c>
      <c r="K609" s="73">
        <v>20950.8</v>
      </c>
      <c r="L609" s="73"/>
      <c r="M609" s="73"/>
      <c r="N609" s="73"/>
      <c r="O609" s="73"/>
      <c r="P609" s="73"/>
      <c r="Q609" s="74"/>
      <c r="R609" s="74"/>
      <c r="S609" s="74"/>
      <c r="T609" s="74"/>
      <c r="U609" s="75">
        <f>SUM(C609:S609)</f>
        <v>175427.52</v>
      </c>
    </row>
    <row r="610" spans="1:21" x14ac:dyDescent="0.25">
      <c r="A610" s="76"/>
      <c r="B610" s="77"/>
      <c r="C610" s="78">
        <v>44400</v>
      </c>
      <c r="D610" s="78">
        <v>44428</v>
      </c>
      <c r="E610" s="78">
        <v>44463</v>
      </c>
      <c r="F610" s="78">
        <v>44495</v>
      </c>
      <c r="G610" s="78">
        <v>44519</v>
      </c>
      <c r="H610" s="78">
        <v>44553</v>
      </c>
      <c r="I610" s="78">
        <v>44585</v>
      </c>
      <c r="J610" s="78">
        <v>44589</v>
      </c>
      <c r="K610" s="78">
        <v>44616</v>
      </c>
      <c r="L610" s="78">
        <v>44651</v>
      </c>
      <c r="M610" s="78"/>
      <c r="N610" s="78"/>
      <c r="O610" s="79"/>
      <c r="P610" s="79"/>
      <c r="Q610" s="80"/>
      <c r="R610" s="80"/>
      <c r="S610" s="80"/>
      <c r="T610" s="80"/>
      <c r="U610" s="81"/>
    </row>
    <row r="611" spans="1:21" x14ac:dyDescent="0.25">
      <c r="A611" s="76">
        <v>100</v>
      </c>
      <c r="B611" s="82" t="s">
        <v>102</v>
      </c>
      <c r="C611" s="79">
        <v>89950.19</v>
      </c>
      <c r="D611" s="79">
        <v>130862.71</v>
      </c>
      <c r="E611" s="79">
        <v>101707.76</v>
      </c>
      <c r="F611" s="79">
        <v>92817.89</v>
      </c>
      <c r="G611" s="79">
        <v>96259.13</v>
      </c>
      <c r="H611" s="79">
        <v>111266.76</v>
      </c>
      <c r="I611" s="79">
        <v>103851.47</v>
      </c>
      <c r="J611" s="79">
        <v>7766.19</v>
      </c>
      <c r="K611" s="79">
        <v>107238.67</v>
      </c>
      <c r="L611" s="79">
        <v>97362.65</v>
      </c>
      <c r="M611" s="79"/>
      <c r="N611" s="79"/>
      <c r="O611" s="79"/>
      <c r="P611" s="79"/>
      <c r="Q611" s="80"/>
      <c r="R611" s="80"/>
      <c r="S611" s="80"/>
      <c r="T611" s="80"/>
      <c r="U611" s="83">
        <f>SUM(C611:S611)</f>
        <v>939083.42</v>
      </c>
    </row>
    <row r="612" spans="1:21" x14ac:dyDescent="0.25">
      <c r="A612" s="6"/>
      <c r="B612" s="55"/>
      <c r="C612" s="69">
        <v>44453</v>
      </c>
      <c r="D612" s="69">
        <v>44545</v>
      </c>
      <c r="E612" s="69">
        <v>44651</v>
      </c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70"/>
      <c r="R612" s="70"/>
      <c r="S612" s="70"/>
      <c r="T612" s="70"/>
      <c r="U612" s="71"/>
    </row>
    <row r="613" spans="1:21" x14ac:dyDescent="0.25">
      <c r="A613" s="6">
        <v>101</v>
      </c>
      <c r="B613" s="72" t="s">
        <v>103</v>
      </c>
      <c r="C613" s="73">
        <v>363548.64</v>
      </c>
      <c r="D613" s="73">
        <v>364574.4</v>
      </c>
      <c r="E613" s="380">
        <v>426394.45999999996</v>
      </c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4"/>
      <c r="R613" s="74"/>
      <c r="S613" s="74"/>
      <c r="T613" s="74"/>
      <c r="U613" s="75">
        <f>SUM(C613:S613)</f>
        <v>1154517.5</v>
      </c>
    </row>
    <row r="614" spans="1:21" x14ac:dyDescent="0.25">
      <c r="A614" s="76"/>
      <c r="B614" s="77"/>
      <c r="C614" s="78">
        <v>44445</v>
      </c>
      <c r="D614" s="78">
        <v>44551</v>
      </c>
      <c r="E614" s="78">
        <v>44672</v>
      </c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9"/>
      <c r="Q614" s="80"/>
      <c r="R614" s="80"/>
      <c r="S614" s="80"/>
      <c r="T614" s="80"/>
      <c r="U614" s="81"/>
    </row>
    <row r="615" spans="1:21" x14ac:dyDescent="0.25">
      <c r="A615" s="76">
        <v>102</v>
      </c>
      <c r="B615" s="82" t="s">
        <v>104</v>
      </c>
      <c r="C615" s="79">
        <v>35664.75</v>
      </c>
      <c r="D615" s="79">
        <v>45803.34</v>
      </c>
      <c r="E615" s="79">
        <v>49435.76</v>
      </c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80"/>
      <c r="R615" s="80"/>
      <c r="S615" s="80"/>
      <c r="T615" s="80"/>
      <c r="U615" s="83">
        <f>SUM(C615:S615)</f>
        <v>130903.85</v>
      </c>
    </row>
    <row r="616" spans="1:21" x14ac:dyDescent="0.25">
      <c r="A616" s="6"/>
      <c r="B616" s="55"/>
      <c r="C616" s="69">
        <v>2377</v>
      </c>
      <c r="D616" s="69">
        <v>44428</v>
      </c>
      <c r="E616" s="69">
        <v>44463</v>
      </c>
      <c r="F616" s="69">
        <v>44495</v>
      </c>
      <c r="G616" s="69">
        <v>44519</v>
      </c>
      <c r="H616" s="69">
        <v>44553</v>
      </c>
      <c r="I616" s="69">
        <v>44589</v>
      </c>
      <c r="J616" s="69">
        <v>44616</v>
      </c>
      <c r="K616" s="69">
        <v>44651</v>
      </c>
      <c r="L616" s="69"/>
      <c r="M616" s="69"/>
      <c r="N616" s="69"/>
      <c r="O616" s="69"/>
      <c r="P616" s="69"/>
      <c r="Q616" s="70"/>
      <c r="R616" s="70"/>
      <c r="S616" s="70"/>
      <c r="T616" s="70"/>
      <c r="U616" s="71"/>
    </row>
    <row r="617" spans="1:21" x14ac:dyDescent="0.25">
      <c r="A617" s="6">
        <v>103</v>
      </c>
      <c r="B617" s="72" t="s">
        <v>105</v>
      </c>
      <c r="C617" s="73">
        <v>5693.05</v>
      </c>
      <c r="D617" s="73">
        <v>8282.4500000000007</v>
      </c>
      <c r="E617" s="73">
        <v>6437.2</v>
      </c>
      <c r="F617" s="73">
        <v>5874.55</v>
      </c>
      <c r="G617" s="73">
        <v>6092.35</v>
      </c>
      <c r="H617" s="73">
        <v>7042.2</v>
      </c>
      <c r="I617" s="73">
        <v>7247.9</v>
      </c>
      <c r="J617" s="73">
        <v>6963.55</v>
      </c>
      <c r="K617" s="73">
        <v>7586.7</v>
      </c>
      <c r="L617" s="73"/>
      <c r="M617" s="73"/>
      <c r="N617" s="73"/>
      <c r="O617" s="73"/>
      <c r="P617" s="73"/>
      <c r="Q617" s="74"/>
      <c r="R617" s="74"/>
      <c r="S617" s="74"/>
      <c r="T617" s="74"/>
      <c r="U617" s="75">
        <f>SUM(C617:S617)</f>
        <v>61219.95</v>
      </c>
    </row>
    <row r="618" spans="1:21" x14ac:dyDescent="0.25">
      <c r="A618" s="76"/>
      <c r="B618" s="77"/>
      <c r="C618" s="78">
        <v>44404</v>
      </c>
      <c r="D618" s="78">
        <v>44446</v>
      </c>
      <c r="E618" s="78">
        <v>44462</v>
      </c>
      <c r="F618" s="78">
        <v>44488</v>
      </c>
      <c r="G618" s="78">
        <v>44551</v>
      </c>
      <c r="H618" s="78">
        <v>44585</v>
      </c>
      <c r="I618" s="78">
        <v>44616</v>
      </c>
      <c r="J618" s="78">
        <v>44634</v>
      </c>
      <c r="K618" s="78"/>
      <c r="L618" s="78"/>
      <c r="M618" s="78"/>
      <c r="N618" s="78"/>
      <c r="O618" s="79"/>
      <c r="P618" s="79"/>
      <c r="Q618" s="80"/>
      <c r="R618" s="80"/>
      <c r="S618" s="80"/>
      <c r="T618" s="80"/>
      <c r="U618" s="81"/>
    </row>
    <row r="619" spans="1:21" x14ac:dyDescent="0.25">
      <c r="A619" s="76">
        <v>104</v>
      </c>
      <c r="B619" s="82" t="s">
        <v>106</v>
      </c>
      <c r="C619" s="79">
        <v>22772.2</v>
      </c>
      <c r="D619" s="79">
        <v>33129.800000000003</v>
      </c>
      <c r="E619" s="79">
        <v>25748.799999999999</v>
      </c>
      <c r="F619" s="79">
        <v>23498.2</v>
      </c>
      <c r="G619" s="79">
        <v>52538.2</v>
      </c>
      <c r="H619" s="79">
        <v>28991.599999999999</v>
      </c>
      <c r="I619" s="79">
        <v>27854.2</v>
      </c>
      <c r="J619" s="79">
        <v>25289</v>
      </c>
      <c r="K619" s="79"/>
      <c r="L619" s="79"/>
      <c r="M619" s="79"/>
      <c r="N619" s="79"/>
      <c r="O619" s="79"/>
      <c r="P619" s="79"/>
      <c r="Q619" s="80"/>
      <c r="R619" s="80"/>
      <c r="S619" s="80"/>
      <c r="T619" s="80"/>
      <c r="U619" s="83">
        <f>SUM(C619:S619)</f>
        <v>239822.00000000003</v>
      </c>
    </row>
    <row r="620" spans="1:21" x14ac:dyDescent="0.25">
      <c r="A620" s="6"/>
      <c r="B620" s="55"/>
      <c r="C620" s="69">
        <v>44426</v>
      </c>
      <c r="D620" s="69">
        <v>44454</v>
      </c>
      <c r="E620" s="69">
        <v>44579</v>
      </c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70"/>
      <c r="R620" s="70"/>
      <c r="S620" s="70"/>
      <c r="T620" s="70"/>
      <c r="U620" s="71"/>
    </row>
    <row r="621" spans="1:21" x14ac:dyDescent="0.25">
      <c r="A621" s="6">
        <v>105</v>
      </c>
      <c r="B621" s="72" t="s">
        <v>107</v>
      </c>
      <c r="C621" s="73">
        <v>38538.129999999997</v>
      </c>
      <c r="D621" s="73">
        <v>20256.98</v>
      </c>
      <c r="E621" s="73">
        <v>34216.379999999997</v>
      </c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4"/>
      <c r="R621" s="74"/>
      <c r="S621" s="74"/>
      <c r="T621" s="74"/>
      <c r="U621" s="75">
        <f>SUM(C621:S621)</f>
        <v>93011.489999999991</v>
      </c>
    </row>
    <row r="622" spans="1:21" x14ac:dyDescent="0.25">
      <c r="A622" s="76"/>
      <c r="B622" s="77"/>
      <c r="C622" s="78">
        <v>44396</v>
      </c>
      <c r="D622" s="78">
        <v>44418</v>
      </c>
      <c r="E622" s="78">
        <v>44462</v>
      </c>
      <c r="F622" s="78">
        <v>44491</v>
      </c>
      <c r="G622" s="78">
        <v>44517</v>
      </c>
      <c r="H622" s="78">
        <v>44551</v>
      </c>
      <c r="I622" s="78">
        <v>44579</v>
      </c>
      <c r="J622" s="78">
        <v>44641</v>
      </c>
      <c r="K622" s="78">
        <v>44642</v>
      </c>
      <c r="L622" s="78">
        <v>44669</v>
      </c>
      <c r="M622" s="78"/>
      <c r="N622" s="78"/>
      <c r="O622" s="78"/>
      <c r="P622" s="78"/>
      <c r="Q622" s="80"/>
      <c r="R622" s="80"/>
      <c r="S622" s="80"/>
      <c r="T622" s="80"/>
      <c r="U622" s="81"/>
    </row>
    <row r="623" spans="1:21" x14ac:dyDescent="0.25">
      <c r="A623" s="76">
        <v>106</v>
      </c>
      <c r="B623" s="82" t="s">
        <v>154</v>
      </c>
      <c r="C623" s="79">
        <v>17079.150000000001</v>
      </c>
      <c r="D623" s="79">
        <v>24847.35</v>
      </c>
      <c r="E623" s="79">
        <v>33473.440000000002</v>
      </c>
      <c r="F623" s="79">
        <v>30547.66</v>
      </c>
      <c r="G623" s="79">
        <v>31680.22</v>
      </c>
      <c r="H623" s="79">
        <v>36619.440000000002</v>
      </c>
      <c r="I623" s="79">
        <v>37689.08</v>
      </c>
      <c r="J623" s="79">
        <v>54315.69</v>
      </c>
      <c r="K623" s="79">
        <v>49313.55</v>
      </c>
      <c r="L623" s="79">
        <v>48652.89</v>
      </c>
      <c r="M623" s="79"/>
      <c r="N623" s="79"/>
      <c r="O623" s="79"/>
      <c r="P623" s="79"/>
      <c r="Q623" s="80"/>
      <c r="R623" s="80"/>
      <c r="S623" s="80"/>
      <c r="T623" s="80"/>
      <c r="U623" s="83">
        <f>SUM(C623:S623)</f>
        <v>364218.47000000003</v>
      </c>
    </row>
    <row r="624" spans="1:21" x14ac:dyDescent="0.25">
      <c r="A624" s="6"/>
      <c r="B624" s="55"/>
      <c r="C624" s="69">
        <v>44433</v>
      </c>
      <c r="D624" s="69">
        <v>44439</v>
      </c>
      <c r="E624" s="69">
        <v>44469</v>
      </c>
      <c r="F624" s="69">
        <v>44483</v>
      </c>
      <c r="G624" s="69">
        <v>44540</v>
      </c>
      <c r="H624" s="69">
        <v>44572</v>
      </c>
      <c r="I624" s="69">
        <v>44606</v>
      </c>
      <c r="J624" s="69">
        <v>44617</v>
      </c>
      <c r="K624" s="69">
        <v>44649</v>
      </c>
      <c r="L624" s="69"/>
      <c r="M624" s="69"/>
      <c r="N624" s="69"/>
      <c r="O624" s="69"/>
      <c r="P624" s="69"/>
      <c r="Q624" s="70"/>
      <c r="R624" s="70"/>
      <c r="S624" s="70"/>
      <c r="T624" s="70"/>
      <c r="U624" s="71"/>
    </row>
    <row r="625" spans="1:21" x14ac:dyDescent="0.25">
      <c r="A625" s="6">
        <v>107</v>
      </c>
      <c r="B625" s="72" t="s">
        <v>108</v>
      </c>
      <c r="C625" s="73">
        <v>53832.9</v>
      </c>
      <c r="D625" s="73">
        <v>44413.05</v>
      </c>
      <c r="E625" s="73">
        <v>19311.599999999999</v>
      </c>
      <c r="F625" s="73">
        <v>17623.650000000001</v>
      </c>
      <c r="G625" s="73">
        <v>18277.05</v>
      </c>
      <c r="H625" s="73">
        <v>21126.6</v>
      </c>
      <c r="I625" s="73">
        <v>21743.7</v>
      </c>
      <c r="J625" s="73">
        <v>20890.650000000001</v>
      </c>
      <c r="K625" s="73">
        <v>18966.75</v>
      </c>
      <c r="L625" s="73"/>
      <c r="M625" s="73"/>
      <c r="N625" s="73"/>
      <c r="O625" s="73"/>
      <c r="P625" s="73"/>
      <c r="Q625" s="74"/>
      <c r="R625" s="74"/>
      <c r="S625" s="74"/>
      <c r="T625" s="74"/>
      <c r="U625" s="75">
        <f>SUM(C625:S625)</f>
        <v>236185.95</v>
      </c>
    </row>
    <row r="626" spans="1:21" x14ac:dyDescent="0.25">
      <c r="A626" s="76"/>
      <c r="B626" s="77"/>
      <c r="C626" s="78">
        <v>44400</v>
      </c>
      <c r="D626" s="78">
        <v>44428</v>
      </c>
      <c r="E626" s="78">
        <v>44463</v>
      </c>
      <c r="F626" s="78">
        <v>44495</v>
      </c>
      <c r="G626" s="78">
        <v>44519</v>
      </c>
      <c r="H626" s="78">
        <v>44553</v>
      </c>
      <c r="I626" s="78">
        <v>44589</v>
      </c>
      <c r="J626" s="78">
        <v>44616</v>
      </c>
      <c r="K626" s="78">
        <v>44651</v>
      </c>
      <c r="L626" s="78"/>
      <c r="M626" s="78"/>
      <c r="N626" s="78"/>
      <c r="O626" s="78"/>
      <c r="P626" s="78"/>
      <c r="Q626" s="80"/>
      <c r="R626" s="80"/>
      <c r="S626" s="80"/>
      <c r="T626" s="80"/>
      <c r="U626" s="81"/>
    </row>
    <row r="627" spans="1:21" x14ac:dyDescent="0.25">
      <c r="A627" s="76">
        <v>108</v>
      </c>
      <c r="B627" s="82" t="s">
        <v>155</v>
      </c>
      <c r="C627" s="79">
        <v>10247.49</v>
      </c>
      <c r="D627" s="79">
        <v>14908.41</v>
      </c>
      <c r="E627" s="79">
        <v>19311.599999999999</v>
      </c>
      <c r="F627" s="79">
        <v>17623.650000000001</v>
      </c>
      <c r="G627" s="79">
        <v>18277.05</v>
      </c>
      <c r="H627" s="79">
        <v>21126.6</v>
      </c>
      <c r="I627" s="79">
        <v>21743.7</v>
      </c>
      <c r="J627" s="79">
        <v>20890.650000000001</v>
      </c>
      <c r="K627" s="79">
        <v>18966.75</v>
      </c>
      <c r="L627" s="79"/>
      <c r="M627" s="79"/>
      <c r="N627" s="79"/>
      <c r="O627" s="79"/>
      <c r="P627" s="79"/>
      <c r="Q627" s="80"/>
      <c r="R627" s="80"/>
      <c r="S627" s="80"/>
      <c r="T627" s="80"/>
      <c r="U627" s="83">
        <f>SUM(C627:S627)</f>
        <v>163095.9</v>
      </c>
    </row>
    <row r="628" spans="1:21" x14ac:dyDescent="0.25">
      <c r="A628" s="6"/>
      <c r="B628" s="55"/>
      <c r="C628" s="69">
        <v>44400</v>
      </c>
      <c r="D628" s="69">
        <v>44418</v>
      </c>
      <c r="E628" s="69">
        <v>44497</v>
      </c>
      <c r="F628" s="69">
        <v>44516</v>
      </c>
      <c r="G628" s="69">
        <v>44558</v>
      </c>
      <c r="H628" s="69">
        <v>44607</v>
      </c>
      <c r="I628" s="69">
        <v>44631</v>
      </c>
      <c r="J628" s="69">
        <v>44664</v>
      </c>
      <c r="K628" s="69"/>
      <c r="L628" s="69"/>
      <c r="M628" s="69"/>
      <c r="N628" s="69"/>
      <c r="O628" s="69"/>
      <c r="P628" s="69"/>
      <c r="Q628" s="70"/>
      <c r="R628" s="70"/>
      <c r="S628" s="70"/>
      <c r="T628" s="70"/>
      <c r="U628" s="71"/>
    </row>
    <row r="629" spans="1:21" x14ac:dyDescent="0.25">
      <c r="A629" s="6">
        <v>109</v>
      </c>
      <c r="B629" s="72" t="s">
        <v>110</v>
      </c>
      <c r="C629" s="73">
        <v>10247.49</v>
      </c>
      <c r="D629" s="73">
        <v>14908.41</v>
      </c>
      <c r="E629" s="73">
        <v>17623.650000000001</v>
      </c>
      <c r="F629" s="73">
        <v>19311.599999999999</v>
      </c>
      <c r="G629" s="73">
        <v>21126.6</v>
      </c>
      <c r="H629" s="73">
        <v>20890.650000000001</v>
      </c>
      <c r="I629" s="73">
        <v>18966.75</v>
      </c>
      <c r="J629" s="73">
        <v>58733.4</v>
      </c>
      <c r="K629" s="73"/>
      <c r="L629" s="73"/>
      <c r="M629" s="73"/>
      <c r="N629" s="73"/>
      <c r="O629" s="73"/>
      <c r="P629" s="73"/>
      <c r="Q629" s="74"/>
      <c r="R629" s="74"/>
      <c r="S629" s="74"/>
      <c r="T629" s="74"/>
      <c r="U629" s="75">
        <f>SUM(C629:S629)</f>
        <v>181808.55</v>
      </c>
    </row>
    <row r="630" spans="1:21" x14ac:dyDescent="0.25">
      <c r="A630" s="76"/>
      <c r="B630" s="77"/>
      <c r="C630" s="78">
        <v>44406</v>
      </c>
      <c r="D630" s="78">
        <v>44428</v>
      </c>
      <c r="E630" s="78">
        <v>44454</v>
      </c>
      <c r="F630" s="78">
        <v>44490</v>
      </c>
      <c r="G630" s="78">
        <v>44517</v>
      </c>
      <c r="H630" s="78">
        <v>44545</v>
      </c>
      <c r="I630" s="78">
        <v>44581</v>
      </c>
      <c r="J630" s="78">
        <v>44610</v>
      </c>
      <c r="K630" s="78">
        <v>44637</v>
      </c>
      <c r="L630" s="78">
        <v>44664</v>
      </c>
      <c r="M630" s="78"/>
      <c r="N630" s="78"/>
      <c r="O630" s="79"/>
      <c r="P630" s="79"/>
      <c r="Q630" s="80"/>
      <c r="R630" s="80"/>
      <c r="S630" s="80"/>
      <c r="T630" s="80"/>
      <c r="U630" s="81"/>
    </row>
    <row r="631" spans="1:21" x14ac:dyDescent="0.25">
      <c r="A631" s="76">
        <v>110</v>
      </c>
      <c r="B631" s="82" t="s">
        <v>111</v>
      </c>
      <c r="C631" s="79">
        <v>3415.83</v>
      </c>
      <c r="D631" s="79">
        <v>4969.47</v>
      </c>
      <c r="E631" s="79">
        <v>3862.32</v>
      </c>
      <c r="F631" s="79">
        <v>3524.73</v>
      </c>
      <c r="G631" s="79">
        <v>3655.41</v>
      </c>
      <c r="H631" s="79">
        <v>4225.32</v>
      </c>
      <c r="I631" s="79">
        <v>4348.74</v>
      </c>
      <c r="J631" s="79">
        <v>4178.13</v>
      </c>
      <c r="K631" s="79">
        <v>2528.9</v>
      </c>
      <c r="L631" s="79">
        <v>2495.02</v>
      </c>
      <c r="M631" s="79"/>
      <c r="N631" s="79"/>
      <c r="O631" s="79"/>
      <c r="P631" s="79"/>
      <c r="Q631" s="80"/>
      <c r="R631" s="80"/>
      <c r="S631" s="80"/>
      <c r="T631" s="80"/>
      <c r="U631" s="83">
        <f>SUM(C631:S631)</f>
        <v>37203.869999999995</v>
      </c>
    </row>
    <row r="632" spans="1:21" x14ac:dyDescent="0.25">
      <c r="A632" s="6"/>
      <c r="B632" s="55"/>
      <c r="C632" s="69">
        <v>44407</v>
      </c>
      <c r="D632" s="69">
        <v>44445</v>
      </c>
      <c r="E632" s="69">
        <v>44482</v>
      </c>
      <c r="F632" s="69">
        <v>44477</v>
      </c>
      <c r="G632" s="69">
        <v>44536</v>
      </c>
      <c r="H632" s="69">
        <v>44573</v>
      </c>
      <c r="I632" s="69">
        <v>44606</v>
      </c>
      <c r="J632" s="69">
        <v>44634</v>
      </c>
      <c r="K632" s="69">
        <v>44671</v>
      </c>
      <c r="L632" s="69"/>
      <c r="M632" s="69"/>
      <c r="N632" s="69"/>
      <c r="O632" s="69"/>
      <c r="P632" s="69"/>
      <c r="Q632" s="70"/>
      <c r="R632" s="70"/>
      <c r="S632" s="70"/>
      <c r="T632" s="70"/>
      <c r="U632" s="71"/>
    </row>
    <row r="633" spans="1:21" x14ac:dyDescent="0.25">
      <c r="A633" s="6">
        <v>111</v>
      </c>
      <c r="B633" s="72" t="s">
        <v>112</v>
      </c>
      <c r="C633" s="73">
        <v>10247.49</v>
      </c>
      <c r="D633" s="73">
        <v>14908.41</v>
      </c>
      <c r="E633" s="73">
        <v>11586.96</v>
      </c>
      <c r="F633" s="73">
        <v>10574.19</v>
      </c>
      <c r="G633" s="73">
        <v>10966.23</v>
      </c>
      <c r="H633" s="73">
        <v>12675.96</v>
      </c>
      <c r="I633" s="73">
        <v>13046.22</v>
      </c>
      <c r="J633" s="73">
        <v>12534.39</v>
      </c>
      <c r="K633" s="73">
        <v>11380.05</v>
      </c>
      <c r="L633" s="73"/>
      <c r="M633" s="73"/>
      <c r="N633" s="73"/>
      <c r="O633" s="73"/>
      <c r="P633" s="73"/>
      <c r="Q633" s="74"/>
      <c r="R633" s="74"/>
      <c r="S633" s="74"/>
      <c r="T633" s="74"/>
      <c r="U633" s="75">
        <f>SUM(C633:S633)</f>
        <v>107919.9</v>
      </c>
    </row>
    <row r="634" spans="1:21" x14ac:dyDescent="0.25">
      <c r="A634" s="76"/>
      <c r="B634" s="77"/>
      <c r="C634" s="78">
        <v>44396</v>
      </c>
      <c r="D634" s="78">
        <v>44433</v>
      </c>
      <c r="E634" s="78">
        <v>2079</v>
      </c>
      <c r="F634" s="78">
        <v>44494</v>
      </c>
      <c r="G634" s="78">
        <v>44526</v>
      </c>
      <c r="H634" s="78">
        <v>44551</v>
      </c>
      <c r="I634" s="78">
        <v>44616</v>
      </c>
      <c r="J634" s="78">
        <v>44631</v>
      </c>
      <c r="K634" s="78"/>
      <c r="L634" s="78"/>
      <c r="M634" s="78"/>
      <c r="N634" s="78"/>
      <c r="O634" s="78"/>
      <c r="P634" s="78"/>
      <c r="Q634" s="80"/>
      <c r="R634" s="80"/>
      <c r="S634" s="80"/>
      <c r="T634" s="80"/>
      <c r="U634" s="81"/>
    </row>
    <row r="635" spans="1:21" x14ac:dyDescent="0.25">
      <c r="A635" s="76">
        <v>112</v>
      </c>
      <c r="B635" s="82" t="s">
        <v>113</v>
      </c>
      <c r="C635" s="79">
        <v>33019.69</v>
      </c>
      <c r="D635" s="79">
        <v>49694.7</v>
      </c>
      <c r="E635" s="79">
        <v>38623.199999999997</v>
      </c>
      <c r="F635" s="79">
        <v>35247.300000000003</v>
      </c>
      <c r="G635" s="79">
        <v>36554.1</v>
      </c>
      <c r="H635" s="79">
        <v>42253.2</v>
      </c>
      <c r="I635" s="79">
        <v>41781.300000000003</v>
      </c>
      <c r="J635" s="79">
        <v>81420.899999999994</v>
      </c>
      <c r="K635" s="79"/>
      <c r="L635" s="79"/>
      <c r="M635" s="79"/>
      <c r="N635" s="79"/>
      <c r="O635" s="79"/>
      <c r="P635" s="79"/>
      <c r="Q635" s="80"/>
      <c r="R635" s="80"/>
      <c r="S635" s="80"/>
      <c r="T635" s="80"/>
      <c r="U635" s="83">
        <f>SUM(C635:S635)</f>
        <v>358594.39</v>
      </c>
    </row>
    <row r="636" spans="1:21" x14ac:dyDescent="0.25">
      <c r="A636" s="6"/>
      <c r="B636" s="55"/>
      <c r="C636" s="69">
        <v>44428</v>
      </c>
      <c r="D636" s="69">
        <v>44460</v>
      </c>
      <c r="E636" s="69">
        <v>44484</v>
      </c>
      <c r="F636" s="69">
        <v>44511</v>
      </c>
      <c r="G636" s="69">
        <v>44553</v>
      </c>
      <c r="H636" s="69">
        <v>44582</v>
      </c>
      <c r="I636" s="69">
        <v>44606</v>
      </c>
      <c r="J636" s="69">
        <v>44651</v>
      </c>
      <c r="K636" s="69"/>
      <c r="L636" s="69"/>
      <c r="M636" s="69"/>
      <c r="N636" s="69"/>
      <c r="O636" s="69"/>
      <c r="P636" s="69"/>
      <c r="Q636" s="70"/>
      <c r="R636" s="70"/>
      <c r="S636" s="70"/>
      <c r="T636" s="70"/>
      <c r="U636" s="71"/>
    </row>
    <row r="637" spans="1:21" x14ac:dyDescent="0.25">
      <c r="A637" s="6">
        <v>113</v>
      </c>
      <c r="B637" s="72" t="s">
        <v>436</v>
      </c>
      <c r="C637" s="73">
        <v>43068.74</v>
      </c>
      <c r="D637" s="73">
        <v>25748.799999999999</v>
      </c>
      <c r="E637" s="73">
        <v>23498.2</v>
      </c>
      <c r="F637" s="73">
        <v>31680.22</v>
      </c>
      <c r="G637" s="73">
        <v>36619.440000000002</v>
      </c>
      <c r="H637" s="73">
        <v>37689.08</v>
      </c>
      <c r="I637" s="73">
        <v>36210.46</v>
      </c>
      <c r="J637" s="73">
        <v>32875.699999999997</v>
      </c>
      <c r="K637" s="73"/>
      <c r="L637" s="73"/>
      <c r="M637" s="73"/>
      <c r="N637" s="73"/>
      <c r="O637" s="73"/>
      <c r="P637" s="73"/>
      <c r="Q637" s="74"/>
      <c r="R637" s="74"/>
      <c r="S637" s="74"/>
      <c r="T637" s="74"/>
      <c r="U637" s="75">
        <f>SUM(C637:S637)</f>
        <v>267390.63999999996</v>
      </c>
    </row>
    <row r="638" spans="1:21" x14ac:dyDescent="0.25">
      <c r="A638" s="76"/>
      <c r="B638" s="77"/>
      <c r="C638" s="78">
        <v>44397</v>
      </c>
      <c r="D638" s="78">
        <v>44428</v>
      </c>
      <c r="E638" s="78">
        <v>44448</v>
      </c>
      <c r="F638" s="78">
        <v>44475</v>
      </c>
      <c r="G638" s="78">
        <v>44500</v>
      </c>
      <c r="H638" s="78">
        <v>44545</v>
      </c>
      <c r="I638" s="78">
        <v>44580</v>
      </c>
      <c r="J638" s="78">
        <v>44601</v>
      </c>
      <c r="K638" s="78">
        <v>44627</v>
      </c>
      <c r="L638" s="78">
        <v>44648</v>
      </c>
      <c r="M638" s="78"/>
      <c r="N638" s="78"/>
      <c r="O638" s="78"/>
      <c r="P638" s="78"/>
      <c r="Q638" s="80"/>
      <c r="R638" s="80"/>
      <c r="S638" s="80"/>
      <c r="T638" s="80"/>
      <c r="U638" s="81"/>
    </row>
    <row r="639" spans="1:21" x14ac:dyDescent="0.25">
      <c r="A639" s="76">
        <v>114</v>
      </c>
      <c r="B639" s="82" t="s">
        <v>114</v>
      </c>
      <c r="C639" s="79">
        <v>86643.3</v>
      </c>
      <c r="D639" s="79">
        <v>87225</v>
      </c>
      <c r="E639" s="79">
        <v>87716.85</v>
      </c>
      <c r="F639" s="79">
        <v>88522.65</v>
      </c>
      <c r="G639" s="79">
        <v>89282.099999999991</v>
      </c>
      <c r="H639" s="79">
        <v>90838.5</v>
      </c>
      <c r="I639" s="79">
        <v>92835.6</v>
      </c>
      <c r="J639" s="79">
        <f>106275+2867.65</f>
        <v>109142.65</v>
      </c>
      <c r="K639" s="79">
        <v>97020.45</v>
      </c>
      <c r="L639" s="79">
        <v>100255.2</v>
      </c>
      <c r="M639" s="79"/>
      <c r="N639" s="79"/>
      <c r="O639" s="79"/>
      <c r="P639" s="79"/>
      <c r="Q639" s="80"/>
      <c r="R639" s="80"/>
      <c r="S639" s="80"/>
      <c r="T639" s="80"/>
      <c r="U639" s="83">
        <f>SUM(C639:S639)</f>
        <v>929482.29999999981</v>
      </c>
    </row>
    <row r="640" spans="1:21" x14ac:dyDescent="0.25">
      <c r="A640" s="6"/>
      <c r="B640" s="55"/>
      <c r="C640" s="69">
        <v>44400</v>
      </c>
      <c r="D640" s="69">
        <v>44428</v>
      </c>
      <c r="E640" s="69">
        <v>44461</v>
      </c>
      <c r="F640" s="69">
        <v>22710</v>
      </c>
      <c r="G640" s="69">
        <v>44524</v>
      </c>
      <c r="H640" s="69">
        <v>44552</v>
      </c>
      <c r="I640" s="69">
        <v>44580</v>
      </c>
      <c r="J640" s="69">
        <v>44610</v>
      </c>
      <c r="K640" s="69">
        <v>44642</v>
      </c>
      <c r="L640" s="69"/>
      <c r="M640" s="69"/>
      <c r="N640" s="69"/>
      <c r="O640" s="69"/>
      <c r="P640" s="69"/>
      <c r="Q640" s="70"/>
      <c r="R640" s="70"/>
      <c r="S640" s="70"/>
      <c r="T640" s="70"/>
      <c r="U640" s="71"/>
    </row>
    <row r="641" spans="1:21" x14ac:dyDescent="0.25">
      <c r="A641" s="6">
        <v>115</v>
      </c>
      <c r="B641" s="72" t="s">
        <v>115</v>
      </c>
      <c r="C641" s="73">
        <v>10247.49</v>
      </c>
      <c r="D641" s="73">
        <v>14908.41</v>
      </c>
      <c r="E641" s="73">
        <v>11586.96</v>
      </c>
      <c r="F641" s="73">
        <v>10574.19</v>
      </c>
      <c r="G641" s="73">
        <v>10966.23</v>
      </c>
      <c r="H641" s="73">
        <v>12675.96</v>
      </c>
      <c r="I641" s="73">
        <v>13046.22</v>
      </c>
      <c r="J641" s="73">
        <v>12534.39</v>
      </c>
      <c r="K641" s="73">
        <v>11380.05</v>
      </c>
      <c r="L641" s="73"/>
      <c r="M641" s="73"/>
      <c r="N641" s="73"/>
      <c r="O641" s="73"/>
      <c r="P641" s="73"/>
      <c r="Q641" s="74"/>
      <c r="R641" s="74"/>
      <c r="S641" s="74"/>
      <c r="T641" s="74"/>
      <c r="U641" s="75">
        <f>SUM(C641:S641)</f>
        <v>107919.9</v>
      </c>
    </row>
    <row r="642" spans="1:21" x14ac:dyDescent="0.25">
      <c r="A642" s="76"/>
      <c r="B642" s="77"/>
      <c r="C642" s="78">
        <v>44396</v>
      </c>
      <c r="D642" s="78">
        <v>44419</v>
      </c>
      <c r="E642" s="78">
        <v>44453</v>
      </c>
      <c r="F642" s="78">
        <v>44483</v>
      </c>
      <c r="G642" s="78">
        <v>44524</v>
      </c>
      <c r="H642" s="78">
        <v>44544</v>
      </c>
      <c r="I642" s="78">
        <v>44586</v>
      </c>
      <c r="J642" s="78">
        <v>44606</v>
      </c>
      <c r="K642" s="78">
        <v>44631</v>
      </c>
      <c r="L642" s="78">
        <v>44669</v>
      </c>
      <c r="M642" s="78"/>
      <c r="N642" s="78"/>
      <c r="O642" s="79"/>
      <c r="P642" s="79"/>
      <c r="Q642" s="80"/>
      <c r="R642" s="80"/>
      <c r="S642" s="80"/>
      <c r="T642" s="80"/>
      <c r="U642" s="81"/>
    </row>
    <row r="643" spans="1:21" x14ac:dyDescent="0.25">
      <c r="A643" s="76">
        <v>116</v>
      </c>
      <c r="B643" s="82" t="s">
        <v>116</v>
      </c>
      <c r="C643" s="79">
        <v>44405.79</v>
      </c>
      <c r="D643" s="79">
        <v>64603.11</v>
      </c>
      <c r="E643" s="79">
        <v>50210.16</v>
      </c>
      <c r="F643" s="79">
        <v>45821.49</v>
      </c>
      <c r="G643" s="79">
        <v>47520.33</v>
      </c>
      <c r="H643" s="79">
        <v>54929.16</v>
      </c>
      <c r="I643" s="79">
        <v>56533.62</v>
      </c>
      <c r="J643" s="79">
        <v>54315.69</v>
      </c>
      <c r="K643" s="79">
        <v>49313.55</v>
      </c>
      <c r="L643" s="79">
        <v>48652.89</v>
      </c>
      <c r="M643" s="79"/>
      <c r="N643" s="79"/>
      <c r="O643" s="79"/>
      <c r="P643" s="79"/>
      <c r="Q643" s="80"/>
      <c r="R643" s="80"/>
      <c r="S643" s="80"/>
      <c r="T643" s="80"/>
      <c r="U643" s="83">
        <f>SUM(C643:S643)</f>
        <v>516305.79000000004</v>
      </c>
    </row>
    <row r="644" spans="1:21" x14ac:dyDescent="0.25">
      <c r="A644" s="6"/>
      <c r="B644" s="55"/>
      <c r="C644" s="69">
        <v>44393</v>
      </c>
      <c r="D644" s="69">
        <v>44420</v>
      </c>
      <c r="E644" s="69">
        <v>44453</v>
      </c>
      <c r="F644" s="69">
        <v>44487</v>
      </c>
      <c r="G644" s="69">
        <v>44511</v>
      </c>
      <c r="H644" s="69">
        <v>44547</v>
      </c>
      <c r="I644" s="69">
        <v>44579</v>
      </c>
      <c r="J644" s="69">
        <v>44606</v>
      </c>
      <c r="K644" s="69">
        <v>1173</v>
      </c>
      <c r="L644" s="69">
        <v>44665</v>
      </c>
      <c r="M644" s="69"/>
      <c r="N644" s="69"/>
      <c r="O644" s="69"/>
      <c r="P644" s="69"/>
      <c r="Q644" s="70"/>
      <c r="R644" s="70"/>
      <c r="S644" s="70"/>
      <c r="T644" s="70"/>
      <c r="U644" s="71"/>
    </row>
    <row r="645" spans="1:21" x14ac:dyDescent="0.25">
      <c r="A645" s="6">
        <v>117</v>
      </c>
      <c r="B645" s="72" t="s">
        <v>152</v>
      </c>
      <c r="C645" s="73">
        <v>10247.49</v>
      </c>
      <c r="D645" s="73">
        <v>14908.41</v>
      </c>
      <c r="E645" s="73">
        <v>19311.599999999999</v>
      </c>
      <c r="F645" s="73">
        <v>17623.650000000001</v>
      </c>
      <c r="G645" s="73">
        <v>18277.05</v>
      </c>
      <c r="H645" s="73">
        <v>21126.6</v>
      </c>
      <c r="I645" s="73">
        <v>21743.7</v>
      </c>
      <c r="J645" s="73">
        <v>20890.650000000001</v>
      </c>
      <c r="K645" s="73">
        <v>18966.75</v>
      </c>
      <c r="L645" s="73">
        <v>18712.650000000001</v>
      </c>
      <c r="M645" s="73"/>
      <c r="N645" s="73"/>
      <c r="O645" s="73"/>
      <c r="P645" s="73"/>
      <c r="Q645" s="74"/>
      <c r="R645" s="74"/>
      <c r="S645" s="74"/>
      <c r="T645" s="74"/>
      <c r="U645" s="75">
        <f>SUM(C645:S645)</f>
        <v>181808.55</v>
      </c>
    </row>
    <row r="646" spans="1:21" x14ac:dyDescent="0.25">
      <c r="A646" s="76"/>
      <c r="B646" s="77"/>
      <c r="C646" s="78">
        <v>44435</v>
      </c>
      <c r="D646" s="78">
        <v>44438</v>
      </c>
      <c r="E646" s="78">
        <v>44445</v>
      </c>
      <c r="F646" s="78">
        <v>44461</v>
      </c>
      <c r="G646" s="78">
        <v>44491</v>
      </c>
      <c r="H646" s="78">
        <v>44524</v>
      </c>
      <c r="I646" s="78">
        <v>44589</v>
      </c>
      <c r="J646" s="78">
        <v>44636</v>
      </c>
      <c r="K646" s="78">
        <v>44643</v>
      </c>
      <c r="L646" s="78"/>
      <c r="M646" s="78"/>
      <c r="N646" s="78"/>
      <c r="O646" s="78"/>
      <c r="P646" s="78"/>
      <c r="Q646" s="80"/>
      <c r="R646" s="80"/>
      <c r="S646" s="80"/>
      <c r="T646" s="80"/>
      <c r="U646" s="81"/>
    </row>
    <row r="647" spans="1:21" x14ac:dyDescent="0.25">
      <c r="A647" s="76">
        <v>118</v>
      </c>
      <c r="B647" s="82" t="s">
        <v>117</v>
      </c>
      <c r="C647" s="79">
        <v>3415.83</v>
      </c>
      <c r="D647" s="79">
        <v>3502.95</v>
      </c>
      <c r="E647" s="79">
        <v>4969.47</v>
      </c>
      <c r="F647" s="79">
        <v>3862.32</v>
      </c>
      <c r="G647" s="79">
        <v>3524.73</v>
      </c>
      <c r="H647" s="79">
        <v>3655.41</v>
      </c>
      <c r="I647" s="79">
        <v>8574.06</v>
      </c>
      <c r="J647" s="79">
        <v>4178.13</v>
      </c>
      <c r="K647" s="79">
        <v>3793.35</v>
      </c>
      <c r="L647" s="79"/>
      <c r="M647" s="79"/>
      <c r="N647" s="79"/>
      <c r="O647" s="79"/>
      <c r="P647" s="79"/>
      <c r="Q647" s="80"/>
      <c r="R647" s="80"/>
      <c r="S647" s="80"/>
      <c r="T647" s="80"/>
      <c r="U647" s="83">
        <f>SUM(C647:S647)</f>
        <v>39476.249999999993</v>
      </c>
    </row>
    <row r="648" spans="1:21" x14ac:dyDescent="0.25">
      <c r="A648" s="6"/>
      <c r="B648" s="55"/>
      <c r="C648" s="69">
        <v>44399</v>
      </c>
      <c r="D648" s="69">
        <v>44428</v>
      </c>
      <c r="E648" s="69">
        <v>44460</v>
      </c>
      <c r="F648" s="69">
        <v>44489</v>
      </c>
      <c r="G648" s="69">
        <v>44514</v>
      </c>
      <c r="H648" s="69">
        <v>44550</v>
      </c>
      <c r="I648" s="69">
        <v>44579</v>
      </c>
      <c r="J648" s="69">
        <v>44610</v>
      </c>
      <c r="K648" s="69">
        <v>44634</v>
      </c>
      <c r="L648" s="69">
        <v>44669</v>
      </c>
      <c r="M648" s="69"/>
      <c r="N648" s="69"/>
      <c r="O648" s="69"/>
      <c r="P648" s="69"/>
      <c r="Q648" s="70"/>
      <c r="R648" s="70"/>
      <c r="S648" s="70"/>
      <c r="T648" s="70"/>
      <c r="U648" s="71"/>
    </row>
    <row r="649" spans="1:21" x14ac:dyDescent="0.25">
      <c r="A649" s="6">
        <v>119</v>
      </c>
      <c r="B649" s="72" t="s">
        <v>118</v>
      </c>
      <c r="C649" s="73">
        <v>20494.98</v>
      </c>
      <c r="D649" s="73">
        <v>29816.82</v>
      </c>
      <c r="E649" s="73">
        <v>30898.560000000001</v>
      </c>
      <c r="F649" s="73">
        <v>81068.789999999994</v>
      </c>
      <c r="G649" s="73">
        <v>84074.43</v>
      </c>
      <c r="H649" s="73">
        <v>97182.36</v>
      </c>
      <c r="I649" s="73">
        <v>100021.02</v>
      </c>
      <c r="J649" s="73">
        <v>96096.99</v>
      </c>
      <c r="K649" s="73">
        <v>111271.6</v>
      </c>
      <c r="L649" s="73">
        <v>111028.39</v>
      </c>
      <c r="M649" s="73"/>
      <c r="N649" s="73"/>
      <c r="O649" s="73"/>
      <c r="P649" s="73"/>
      <c r="Q649" s="74"/>
      <c r="R649" s="74"/>
      <c r="S649" s="74"/>
      <c r="T649" s="74"/>
      <c r="U649" s="75">
        <f>SUM(C649:S649)</f>
        <v>761953.94000000006</v>
      </c>
    </row>
    <row r="650" spans="1:21" x14ac:dyDescent="0.25">
      <c r="A650" s="76"/>
      <c r="B650" s="77"/>
      <c r="C650" s="78">
        <v>44400</v>
      </c>
      <c r="D650" s="78">
        <v>44428</v>
      </c>
      <c r="E650" s="78">
        <v>44463</v>
      </c>
      <c r="F650" s="78">
        <v>44495</v>
      </c>
      <c r="G650" s="78">
        <v>44519</v>
      </c>
      <c r="H650" s="78">
        <v>44553</v>
      </c>
      <c r="I650" s="78">
        <v>44589</v>
      </c>
      <c r="J650" s="78">
        <v>44675</v>
      </c>
      <c r="K650" s="78">
        <v>44651</v>
      </c>
      <c r="L650" s="78"/>
      <c r="M650" s="78"/>
      <c r="N650" s="78"/>
      <c r="O650" s="78"/>
      <c r="P650" s="78"/>
      <c r="Q650" s="80"/>
      <c r="R650" s="80"/>
      <c r="S650" s="80"/>
      <c r="T650" s="80"/>
      <c r="U650" s="81"/>
    </row>
    <row r="651" spans="1:21" x14ac:dyDescent="0.25">
      <c r="A651" s="76">
        <v>120</v>
      </c>
      <c r="B651" s="82" t="s">
        <v>471</v>
      </c>
      <c r="C651" s="79">
        <v>5693.05</v>
      </c>
      <c r="D651" s="79">
        <v>8282.4500000000007</v>
      </c>
      <c r="E651" s="79">
        <v>6437.2</v>
      </c>
      <c r="F651" s="79">
        <v>5874.55</v>
      </c>
      <c r="G651" s="79">
        <v>6092.35</v>
      </c>
      <c r="H651" s="79">
        <v>7042.2</v>
      </c>
      <c r="I651" s="79">
        <v>7247.9</v>
      </c>
      <c r="J651" s="79">
        <v>6963.55</v>
      </c>
      <c r="K651" s="79">
        <v>6322.25</v>
      </c>
      <c r="L651" s="79"/>
      <c r="M651" s="79"/>
      <c r="N651" s="79"/>
      <c r="O651" s="79"/>
      <c r="P651" s="79"/>
      <c r="Q651" s="80"/>
      <c r="R651" s="80"/>
      <c r="S651" s="80"/>
      <c r="T651" s="80"/>
      <c r="U651" s="83">
        <f>SUM(C651:S651)</f>
        <v>59955.5</v>
      </c>
    </row>
    <row r="652" spans="1:21" x14ac:dyDescent="0.25">
      <c r="A652" s="6"/>
      <c r="B652" s="55"/>
      <c r="C652" s="69">
        <v>44400</v>
      </c>
      <c r="D652" s="69">
        <v>44428</v>
      </c>
      <c r="E652" s="69">
        <v>44463</v>
      </c>
      <c r="F652" s="69">
        <v>44495</v>
      </c>
      <c r="G652" s="69">
        <v>44519</v>
      </c>
      <c r="H652" s="69">
        <v>44553</v>
      </c>
      <c r="I652" s="69">
        <v>44589</v>
      </c>
      <c r="J652" s="69">
        <v>44616</v>
      </c>
      <c r="K652" s="69">
        <v>44651</v>
      </c>
      <c r="L652" s="69"/>
      <c r="M652" s="69"/>
      <c r="N652" s="69"/>
      <c r="O652" s="69"/>
      <c r="P652" s="69"/>
      <c r="Q652" s="70"/>
      <c r="R652" s="70"/>
      <c r="S652" s="70"/>
      <c r="T652" s="70"/>
      <c r="U652" s="71"/>
    </row>
    <row r="653" spans="1:21" x14ac:dyDescent="0.25">
      <c r="A653" s="6">
        <v>121</v>
      </c>
      <c r="B653" s="72" t="s">
        <v>120</v>
      </c>
      <c r="C653" s="73">
        <v>93366.02</v>
      </c>
      <c r="D653" s="73">
        <v>178900.92</v>
      </c>
      <c r="E653" s="73">
        <v>139043.51999999999</v>
      </c>
      <c r="F653" s="73">
        <v>126890.28</v>
      </c>
      <c r="G653" s="73">
        <v>131594.76</v>
      </c>
      <c r="H653" s="73">
        <v>152111.51999999999</v>
      </c>
      <c r="I653" s="73">
        <v>156554.64000000001</v>
      </c>
      <c r="J653" s="73">
        <v>150412.68</v>
      </c>
      <c r="K653" s="73">
        <v>164378.5</v>
      </c>
      <c r="L653" s="73"/>
      <c r="M653" s="73"/>
      <c r="N653" s="73"/>
      <c r="O653" s="73"/>
      <c r="P653" s="73"/>
      <c r="Q653" s="74"/>
      <c r="R653" s="74"/>
      <c r="S653" s="74"/>
      <c r="T653" s="74"/>
      <c r="U653" s="75">
        <f>SUM(C653:S653)</f>
        <v>1293252.8400000001</v>
      </c>
    </row>
    <row r="654" spans="1:21" x14ac:dyDescent="0.25">
      <c r="A654" s="76"/>
      <c r="B654" s="77"/>
      <c r="C654" s="78">
        <v>44400</v>
      </c>
      <c r="D654" s="78">
        <v>44428</v>
      </c>
      <c r="E654" s="78">
        <v>44463</v>
      </c>
      <c r="F654" s="78">
        <v>44495</v>
      </c>
      <c r="G654" s="78">
        <v>44519</v>
      </c>
      <c r="H654" s="78">
        <v>44553</v>
      </c>
      <c r="I654" s="78">
        <v>44589</v>
      </c>
      <c r="J654" s="78">
        <v>44616</v>
      </c>
      <c r="K654" s="78">
        <v>44651</v>
      </c>
      <c r="L654" s="78"/>
      <c r="M654" s="78"/>
      <c r="N654" s="78"/>
      <c r="O654" s="79"/>
      <c r="P654" s="79"/>
      <c r="Q654" s="80"/>
      <c r="R654" s="80"/>
      <c r="S654" s="80"/>
      <c r="T654" s="80"/>
      <c r="U654" s="81"/>
    </row>
    <row r="655" spans="1:21" x14ac:dyDescent="0.25">
      <c r="A655" s="76">
        <v>122</v>
      </c>
      <c r="B655" s="82" t="s">
        <v>121</v>
      </c>
      <c r="C655" s="79">
        <v>10247.49</v>
      </c>
      <c r="D655" s="79">
        <v>14908.41</v>
      </c>
      <c r="E655" s="79">
        <v>11586.96</v>
      </c>
      <c r="F655" s="79">
        <v>10574.19</v>
      </c>
      <c r="G655" s="79">
        <v>10966.23</v>
      </c>
      <c r="H655" s="79">
        <v>12675.96</v>
      </c>
      <c r="I655" s="79">
        <v>13046.22</v>
      </c>
      <c r="J655" s="79">
        <v>12534.39</v>
      </c>
      <c r="K655" s="79">
        <v>11380.05</v>
      </c>
      <c r="L655" s="79"/>
      <c r="M655" s="79"/>
      <c r="N655" s="79"/>
      <c r="O655" s="79"/>
      <c r="P655" s="79"/>
      <c r="Q655" s="80"/>
      <c r="R655" s="80"/>
      <c r="S655" s="80"/>
      <c r="T655" s="80"/>
      <c r="U655" s="83">
        <f>SUM(C655:S655)</f>
        <v>107919.9</v>
      </c>
    </row>
    <row r="656" spans="1:21" x14ac:dyDescent="0.25">
      <c r="A656" s="6"/>
      <c r="B656" s="55"/>
      <c r="C656" s="69">
        <v>44400</v>
      </c>
      <c r="D656" s="69">
        <v>44428</v>
      </c>
      <c r="E656" s="69">
        <v>44463</v>
      </c>
      <c r="F656" s="69">
        <v>44510</v>
      </c>
      <c r="G656" s="69">
        <v>44519</v>
      </c>
      <c r="H656" s="69">
        <v>44553</v>
      </c>
      <c r="I656" s="69">
        <v>44589</v>
      </c>
      <c r="J656" s="69">
        <v>44616</v>
      </c>
      <c r="K656" s="69">
        <v>44651</v>
      </c>
      <c r="L656" s="69"/>
      <c r="M656" s="69"/>
      <c r="N656" s="69"/>
      <c r="O656" s="69"/>
      <c r="P656" s="69"/>
      <c r="Q656" s="70"/>
      <c r="R656" s="70"/>
      <c r="S656" s="70"/>
      <c r="T656" s="70"/>
      <c r="U656" s="71"/>
    </row>
    <row r="657" spans="1:21" x14ac:dyDescent="0.25">
      <c r="A657" s="6">
        <v>123</v>
      </c>
      <c r="B657" s="72" t="s">
        <v>122</v>
      </c>
      <c r="C657" s="73">
        <v>10247.49</v>
      </c>
      <c r="D657" s="73">
        <v>23190.86</v>
      </c>
      <c r="E657" s="73">
        <v>18024.16</v>
      </c>
      <c r="F657" s="73">
        <v>16448.740000000002</v>
      </c>
      <c r="G657" s="73">
        <v>40209.51</v>
      </c>
      <c r="H657" s="73">
        <v>64788.24</v>
      </c>
      <c r="I657" s="73">
        <v>66680.679999999993</v>
      </c>
      <c r="J657" s="73">
        <v>64064.66</v>
      </c>
      <c r="K657" s="73">
        <v>58164.7</v>
      </c>
      <c r="L657" s="73"/>
      <c r="M657" s="73"/>
      <c r="N657" s="73"/>
      <c r="O657" s="73"/>
      <c r="P657" s="73"/>
      <c r="Q657" s="74"/>
      <c r="R657" s="74"/>
      <c r="S657" s="74"/>
      <c r="T657" s="74"/>
      <c r="U657" s="75">
        <f>SUM(C657:S657)</f>
        <v>361819.04</v>
      </c>
    </row>
    <row r="658" spans="1:21" x14ac:dyDescent="0.25">
      <c r="A658" s="76"/>
      <c r="B658" s="77"/>
      <c r="C658" s="78">
        <v>44400</v>
      </c>
      <c r="D658" s="78">
        <v>44475</v>
      </c>
      <c r="E658" s="78">
        <v>44511</v>
      </c>
      <c r="F658" s="78">
        <v>44544</v>
      </c>
      <c r="G658" s="78">
        <v>44575</v>
      </c>
      <c r="H658" s="78">
        <v>44615</v>
      </c>
      <c r="I658" s="78"/>
      <c r="J658" s="78"/>
      <c r="K658" s="78"/>
      <c r="L658" s="78"/>
      <c r="M658" s="78"/>
      <c r="N658" s="78"/>
      <c r="O658" s="78"/>
      <c r="P658" s="79"/>
      <c r="Q658" s="80"/>
      <c r="R658" s="80"/>
      <c r="S658" s="80"/>
      <c r="T658" s="80"/>
      <c r="U658" s="81"/>
    </row>
    <row r="659" spans="1:21" x14ac:dyDescent="0.25">
      <c r="A659" s="76">
        <v>124</v>
      </c>
      <c r="B659" s="82" t="s">
        <v>123</v>
      </c>
      <c r="C659" s="79">
        <v>10247.49</v>
      </c>
      <c r="D659" s="79">
        <v>14908.41</v>
      </c>
      <c r="E659" s="79">
        <v>22161.15</v>
      </c>
      <c r="F659" s="79">
        <v>10966.23</v>
      </c>
      <c r="G659" s="79">
        <v>12675.96</v>
      </c>
      <c r="H659" s="79">
        <v>13046.22</v>
      </c>
      <c r="I659" s="79"/>
      <c r="J659" s="79"/>
      <c r="K659" s="79"/>
      <c r="L659" s="79"/>
      <c r="M659" s="79"/>
      <c r="N659" s="79"/>
      <c r="O659" s="79"/>
      <c r="P659" s="79"/>
      <c r="Q659" s="80"/>
      <c r="R659" s="80"/>
      <c r="S659" s="80"/>
      <c r="T659" s="80"/>
      <c r="U659" s="83">
        <f>SUM(C659:S659)</f>
        <v>84005.459999999992</v>
      </c>
    </row>
    <row r="660" spans="1:21" x14ac:dyDescent="0.25">
      <c r="A660" s="6"/>
      <c r="B660" s="55"/>
      <c r="C660" s="69">
        <v>44397</v>
      </c>
      <c r="D660" s="69">
        <v>44419</v>
      </c>
      <c r="E660" s="69">
        <v>44455</v>
      </c>
      <c r="F660" s="69">
        <v>44482</v>
      </c>
      <c r="G660" s="69">
        <v>44515</v>
      </c>
      <c r="H660" s="69">
        <v>44515</v>
      </c>
      <c r="I660" s="69">
        <v>44592</v>
      </c>
      <c r="J660" s="69">
        <v>44610</v>
      </c>
      <c r="K660" s="69">
        <v>44641</v>
      </c>
      <c r="L660" s="69">
        <v>44664</v>
      </c>
      <c r="M660" s="69"/>
      <c r="N660" s="69"/>
      <c r="O660" s="69"/>
      <c r="P660" s="69"/>
      <c r="Q660" s="70"/>
      <c r="R660" s="70"/>
      <c r="S660" s="70"/>
      <c r="T660" s="70"/>
      <c r="U660" s="71"/>
    </row>
    <row r="661" spans="1:21" x14ac:dyDescent="0.25">
      <c r="A661" s="6">
        <v>125</v>
      </c>
      <c r="B661" s="72" t="s">
        <v>124</v>
      </c>
      <c r="C661" s="73">
        <v>76286.87</v>
      </c>
      <c r="D661" s="73">
        <v>110984.83</v>
      </c>
      <c r="E661" s="73">
        <v>86258.48</v>
      </c>
      <c r="F661" s="73">
        <v>78718.97</v>
      </c>
      <c r="G661" s="73">
        <v>81637.490000000005</v>
      </c>
      <c r="H661" s="73">
        <v>94365.48</v>
      </c>
      <c r="I661" s="73">
        <v>97121.86</v>
      </c>
      <c r="J661" s="73">
        <v>93311.57</v>
      </c>
      <c r="K661" s="73">
        <v>84718.15</v>
      </c>
      <c r="L661" s="73">
        <v>83583.17</v>
      </c>
      <c r="M661" s="73"/>
      <c r="N661" s="73"/>
      <c r="O661" s="73"/>
      <c r="P661" s="73"/>
      <c r="Q661" s="74"/>
      <c r="R661" s="74"/>
      <c r="S661" s="74"/>
      <c r="T661" s="74"/>
      <c r="U661" s="75">
        <f>SUM(C661:S661)</f>
        <v>886986.87000000011</v>
      </c>
    </row>
    <row r="662" spans="1:21" x14ac:dyDescent="0.25">
      <c r="A662" s="76"/>
      <c r="B662" s="77"/>
      <c r="C662" s="78">
        <v>44389</v>
      </c>
      <c r="D662" s="78">
        <v>44407</v>
      </c>
      <c r="E662" s="78">
        <v>44425</v>
      </c>
      <c r="F662" s="78">
        <v>44460</v>
      </c>
      <c r="G662" s="78">
        <v>44515</v>
      </c>
      <c r="H662" s="78">
        <v>44523</v>
      </c>
      <c r="I662" s="78">
        <v>44550</v>
      </c>
      <c r="J662" s="78">
        <v>44582</v>
      </c>
      <c r="K662" s="78">
        <v>44613</v>
      </c>
      <c r="L662" s="78">
        <v>44651</v>
      </c>
      <c r="M662" s="78"/>
      <c r="N662" s="78"/>
      <c r="O662" s="78"/>
      <c r="P662" s="78"/>
      <c r="Q662" s="80"/>
      <c r="R662" s="80"/>
      <c r="S662" s="80"/>
      <c r="T662" s="80"/>
      <c r="U662" s="81"/>
    </row>
    <row r="663" spans="1:21" x14ac:dyDescent="0.25">
      <c r="A663" s="76">
        <v>126</v>
      </c>
      <c r="B663" s="82" t="s">
        <v>125</v>
      </c>
      <c r="C663" s="79">
        <v>17514.75</v>
      </c>
      <c r="D663" s="79">
        <v>17079.150000000001</v>
      </c>
      <c r="E663" s="79">
        <v>24847.35</v>
      </c>
      <c r="F663" s="79">
        <v>19311.599999999999</v>
      </c>
      <c r="G663" s="79">
        <v>17623.650000000001</v>
      </c>
      <c r="H663" s="79">
        <v>18277.05</v>
      </c>
      <c r="I663" s="79">
        <v>21126.6</v>
      </c>
      <c r="J663" s="79">
        <v>21743.7</v>
      </c>
      <c r="K663" s="79">
        <v>20890.650000000001</v>
      </c>
      <c r="L663" s="79">
        <v>25289</v>
      </c>
      <c r="M663" s="79"/>
      <c r="N663" s="79"/>
      <c r="O663" s="79"/>
      <c r="P663" s="79"/>
      <c r="Q663" s="80"/>
      <c r="R663" s="80"/>
      <c r="S663" s="80"/>
      <c r="T663" s="80"/>
      <c r="U663" s="83">
        <f>SUM(C663:T663)</f>
        <v>203703.5</v>
      </c>
    </row>
    <row r="664" spans="1:21" x14ac:dyDescent="0.25">
      <c r="A664" s="6"/>
      <c r="B664" s="55"/>
      <c r="C664" s="69">
        <v>44393</v>
      </c>
      <c r="D664" s="69">
        <v>44427</v>
      </c>
      <c r="E664" s="69">
        <v>44455</v>
      </c>
      <c r="F664" s="69">
        <v>44489</v>
      </c>
      <c r="G664" s="69">
        <v>44525</v>
      </c>
      <c r="H664" s="69">
        <v>44550</v>
      </c>
      <c r="I664" s="69">
        <v>44588</v>
      </c>
      <c r="J664" s="69">
        <v>44617</v>
      </c>
      <c r="K664" s="69">
        <v>44648</v>
      </c>
      <c r="L664" s="69"/>
      <c r="M664" s="69"/>
      <c r="N664" s="69"/>
      <c r="O664" s="69"/>
      <c r="P664" s="69"/>
      <c r="Q664" s="70"/>
      <c r="R664" s="70"/>
      <c r="S664" s="70"/>
      <c r="T664" s="70"/>
      <c r="U664" s="71"/>
    </row>
    <row r="665" spans="1:21" x14ac:dyDescent="0.25">
      <c r="A665" s="6">
        <v>127</v>
      </c>
      <c r="B665" s="72" t="s">
        <v>126</v>
      </c>
      <c r="C665" s="73">
        <v>17079.150000000001</v>
      </c>
      <c r="D665" s="73">
        <v>24847.35</v>
      </c>
      <c r="E665" s="73">
        <v>19311.599999999999</v>
      </c>
      <c r="F665" s="73">
        <v>17623.650000000001</v>
      </c>
      <c r="G665" s="73">
        <v>18277.05</v>
      </c>
      <c r="H665" s="73">
        <v>21126.6</v>
      </c>
      <c r="I665" s="73">
        <v>21743.7</v>
      </c>
      <c r="J665" s="73">
        <v>20890.650000000001</v>
      </c>
      <c r="K665" s="73">
        <v>18966.75</v>
      </c>
      <c r="L665" s="73"/>
      <c r="M665" s="73"/>
      <c r="N665" s="73"/>
      <c r="O665" s="73"/>
      <c r="P665" s="73"/>
      <c r="Q665" s="74"/>
      <c r="R665" s="74"/>
      <c r="S665" s="74"/>
      <c r="T665" s="74"/>
      <c r="U665" s="75">
        <f>SUM(C665:S665)</f>
        <v>179866.5</v>
      </c>
    </row>
    <row r="666" spans="1:21" x14ac:dyDescent="0.25">
      <c r="A666" s="76"/>
      <c r="B666" s="77"/>
      <c r="C666" s="78">
        <v>44428</v>
      </c>
      <c r="D666" s="78">
        <v>44462</v>
      </c>
      <c r="E666" s="78">
        <v>44495</v>
      </c>
      <c r="F666" s="78">
        <v>44524</v>
      </c>
      <c r="G666" s="78">
        <v>44546</v>
      </c>
      <c r="H666" s="78">
        <v>44582</v>
      </c>
      <c r="I666" s="78">
        <v>44609</v>
      </c>
      <c r="J666" s="78">
        <v>44630</v>
      </c>
      <c r="K666" s="78">
        <v>44669</v>
      </c>
      <c r="L666" s="78"/>
      <c r="M666" s="78"/>
      <c r="N666" s="78"/>
      <c r="O666" s="79"/>
      <c r="P666" s="79"/>
      <c r="Q666" s="80"/>
      <c r="R666" s="80"/>
      <c r="S666" s="80"/>
      <c r="T666" s="80"/>
      <c r="U666" s="81"/>
    </row>
    <row r="667" spans="1:21" x14ac:dyDescent="0.25">
      <c r="A667" s="76">
        <v>128</v>
      </c>
      <c r="B667" s="82" t="s">
        <v>437</v>
      </c>
      <c r="C667" s="79">
        <v>107671.85</v>
      </c>
      <c r="D667" s="79">
        <v>83683.600000000006</v>
      </c>
      <c r="E667" s="79">
        <v>76369.149999999994</v>
      </c>
      <c r="F667" s="79">
        <v>79200.55</v>
      </c>
      <c r="G667" s="79">
        <v>91548.6</v>
      </c>
      <c r="H667" s="79">
        <v>94222.7</v>
      </c>
      <c r="I667" s="79">
        <v>90526.15</v>
      </c>
      <c r="J667" s="79">
        <v>82189.25</v>
      </c>
      <c r="K667" s="79">
        <v>81088.149999999994</v>
      </c>
      <c r="L667" s="79"/>
      <c r="M667" s="79"/>
      <c r="N667" s="79"/>
      <c r="O667" s="79"/>
      <c r="P667" s="79"/>
      <c r="Q667" s="80"/>
      <c r="R667" s="80"/>
      <c r="S667" s="80"/>
      <c r="T667" s="80"/>
      <c r="U667" s="83">
        <f>SUM(C667:S667)</f>
        <v>786500</v>
      </c>
    </row>
    <row r="668" spans="1:21" x14ac:dyDescent="0.25">
      <c r="A668" s="6"/>
      <c r="B668" s="55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70"/>
      <c r="R668" s="70"/>
      <c r="S668" s="70"/>
      <c r="T668" s="70"/>
      <c r="U668" s="71"/>
    </row>
    <row r="669" spans="1:21" x14ac:dyDescent="0.25">
      <c r="A669" s="6">
        <v>129</v>
      </c>
      <c r="B669" s="72" t="s">
        <v>127</v>
      </c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4"/>
      <c r="R669" s="74"/>
      <c r="S669" s="74"/>
      <c r="T669" s="74"/>
      <c r="U669" s="75">
        <f>SUM(C669:S669)</f>
        <v>0</v>
      </c>
    </row>
    <row r="670" spans="1:21" x14ac:dyDescent="0.25">
      <c r="A670" s="76"/>
      <c r="B670" s="77"/>
      <c r="C670" s="78">
        <v>44400</v>
      </c>
      <c r="D670" s="78">
        <v>44431</v>
      </c>
      <c r="E670" s="78">
        <v>44462</v>
      </c>
      <c r="F670" s="78">
        <v>44487</v>
      </c>
      <c r="G670" s="78">
        <v>44529</v>
      </c>
      <c r="H670" s="78">
        <v>44552</v>
      </c>
      <c r="I670" s="78">
        <v>44589</v>
      </c>
      <c r="J670" s="78">
        <v>44617</v>
      </c>
      <c r="K670" s="78">
        <v>44631</v>
      </c>
      <c r="L670" s="78"/>
      <c r="M670" s="78"/>
      <c r="N670" s="78"/>
      <c r="O670" s="78"/>
      <c r="P670" s="78"/>
      <c r="Q670" s="80"/>
      <c r="R670" s="80"/>
      <c r="S670" s="80"/>
      <c r="T670" s="80"/>
      <c r="U670" s="81"/>
    </row>
    <row r="671" spans="1:21" x14ac:dyDescent="0.25">
      <c r="A671" s="76">
        <v>130</v>
      </c>
      <c r="B671" s="82" t="s">
        <v>128</v>
      </c>
      <c r="C671" s="79">
        <v>10247.49</v>
      </c>
      <c r="D671" s="79">
        <v>14908.41</v>
      </c>
      <c r="E671" s="79">
        <v>11586.96</v>
      </c>
      <c r="F671" s="79">
        <v>10574.19</v>
      </c>
      <c r="G671" s="79">
        <v>12184.7</v>
      </c>
      <c r="H671" s="79">
        <v>15492.84</v>
      </c>
      <c r="I671" s="79">
        <v>15945.38</v>
      </c>
      <c r="J671" s="79">
        <v>15319.81</v>
      </c>
      <c r="K671" s="79">
        <v>13908.95</v>
      </c>
      <c r="L671" s="79"/>
      <c r="M671" s="79"/>
      <c r="N671" s="79"/>
      <c r="O671" s="79"/>
      <c r="P671" s="79"/>
      <c r="Q671" s="80"/>
      <c r="R671" s="80"/>
      <c r="S671" s="80"/>
      <c r="T671" s="80"/>
      <c r="U671" s="83">
        <f>SUM(C671:S671)</f>
        <v>120168.73</v>
      </c>
    </row>
    <row r="672" spans="1:21" x14ac:dyDescent="0.25">
      <c r="A672" s="6"/>
      <c r="B672" s="55"/>
      <c r="C672" s="69">
        <v>44400</v>
      </c>
      <c r="D672" s="69">
        <v>44439</v>
      </c>
      <c r="E672" s="69">
        <v>44459</v>
      </c>
      <c r="F672" s="69">
        <v>44495</v>
      </c>
      <c r="G672" s="69">
        <v>44516</v>
      </c>
      <c r="H672" s="69">
        <v>44558</v>
      </c>
      <c r="I672" s="69">
        <v>44608</v>
      </c>
      <c r="J672" s="69">
        <v>44614</v>
      </c>
      <c r="K672" s="69">
        <v>44648</v>
      </c>
      <c r="L672" s="69"/>
      <c r="M672" s="69"/>
      <c r="N672" s="69"/>
      <c r="O672" s="69"/>
      <c r="P672" s="69"/>
      <c r="Q672" s="70"/>
      <c r="R672" s="70"/>
      <c r="S672" s="70"/>
      <c r="T672" s="70"/>
      <c r="U672" s="71"/>
    </row>
    <row r="673" spans="1:22" x14ac:dyDescent="0.25">
      <c r="A673" s="6">
        <v>131</v>
      </c>
      <c r="B673" s="72" t="s">
        <v>129</v>
      </c>
      <c r="C673" s="73">
        <v>78564.09</v>
      </c>
      <c r="D673" s="73">
        <v>114297.81</v>
      </c>
      <c r="E673" s="73">
        <v>88833.36</v>
      </c>
      <c r="F673" s="73">
        <v>82243.7</v>
      </c>
      <c r="G673" s="73">
        <v>74326.67</v>
      </c>
      <c r="H673" s="73">
        <v>95773.92</v>
      </c>
      <c r="I673" s="73">
        <v>95672.28</v>
      </c>
      <c r="J673" s="73">
        <v>91918.86</v>
      </c>
      <c r="K673" s="73">
        <v>83453.7</v>
      </c>
      <c r="L673" s="73"/>
      <c r="M673" s="73"/>
      <c r="N673" s="73"/>
      <c r="O673" s="73"/>
      <c r="P673" s="73"/>
      <c r="Q673" s="74"/>
      <c r="R673" s="74"/>
      <c r="S673" s="74"/>
      <c r="T673" s="74"/>
      <c r="U673" s="75">
        <f>SUM(C673:S673)</f>
        <v>805084.39</v>
      </c>
    </row>
    <row r="674" spans="1:22" x14ac:dyDescent="0.25">
      <c r="A674" s="76"/>
      <c r="B674" s="77"/>
      <c r="C674" s="78">
        <v>44407</v>
      </c>
      <c r="D674" s="78">
        <v>44427</v>
      </c>
      <c r="E674" s="78">
        <v>44428</v>
      </c>
      <c r="F674" s="78">
        <v>44460</v>
      </c>
      <c r="G674" s="78">
        <v>44490</v>
      </c>
      <c r="H674" s="78">
        <v>44519</v>
      </c>
      <c r="I674" s="78">
        <v>44557</v>
      </c>
      <c r="J674" s="78">
        <v>44558</v>
      </c>
      <c r="K674" s="78">
        <v>44589</v>
      </c>
      <c r="L674" s="78">
        <v>44610</v>
      </c>
      <c r="M674" s="78">
        <v>44634</v>
      </c>
      <c r="N674" s="78">
        <v>44637</v>
      </c>
      <c r="O674" s="78">
        <v>44670</v>
      </c>
      <c r="P674" s="78"/>
      <c r="Q674" s="80"/>
      <c r="R674" s="80"/>
      <c r="S674" s="80"/>
      <c r="T674" s="80"/>
      <c r="U674" s="81"/>
    </row>
    <row r="675" spans="1:22" x14ac:dyDescent="0.25">
      <c r="A675" s="76">
        <v>132</v>
      </c>
      <c r="B675" s="82" t="s">
        <v>130</v>
      </c>
      <c r="C675" s="79">
        <v>157128.18</v>
      </c>
      <c r="D675" s="79">
        <v>167814.9</v>
      </c>
      <c r="E675" s="79">
        <v>60780.72</v>
      </c>
      <c r="F675" s="79">
        <v>177666.72</v>
      </c>
      <c r="G675" s="79">
        <v>162137.57999999999</v>
      </c>
      <c r="H675" s="79">
        <v>168148.86</v>
      </c>
      <c r="I675" s="79">
        <v>138760.38</v>
      </c>
      <c r="J675" s="79">
        <v>55604.34</v>
      </c>
      <c r="K675" s="79">
        <v>200042.04</v>
      </c>
      <c r="L675" s="79">
        <v>192193.98</v>
      </c>
      <c r="M675" s="79">
        <v>147106.96</v>
      </c>
      <c r="N675" s="79">
        <v>64056.19</v>
      </c>
      <c r="O675" s="79">
        <v>228294.33</v>
      </c>
      <c r="P675" s="79"/>
      <c r="Q675" s="80"/>
      <c r="R675" s="80"/>
      <c r="S675" s="80"/>
      <c r="T675" s="80"/>
      <c r="U675" s="83">
        <f>SUM(C675:S675)</f>
        <v>1919735.18</v>
      </c>
    </row>
    <row r="676" spans="1:22" x14ac:dyDescent="0.25">
      <c r="A676" s="6"/>
      <c r="B676" s="55"/>
      <c r="C676" s="69">
        <v>44519</v>
      </c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70"/>
      <c r="R676" s="70"/>
      <c r="S676" s="70"/>
      <c r="T676" s="70"/>
      <c r="U676" s="71"/>
    </row>
    <row r="677" spans="1:22" x14ac:dyDescent="0.25">
      <c r="A677" s="6">
        <v>133</v>
      </c>
      <c r="B677" s="72" t="s">
        <v>131</v>
      </c>
      <c r="C677" s="73">
        <v>3655.41</v>
      </c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4"/>
      <c r="R677" s="74"/>
      <c r="S677" s="74"/>
      <c r="T677" s="74"/>
      <c r="U677" s="75">
        <f>SUM(C677:S677)</f>
        <v>3655.41</v>
      </c>
    </row>
    <row r="678" spans="1:22" x14ac:dyDescent="0.25">
      <c r="A678" s="76"/>
      <c r="B678" s="77"/>
      <c r="C678" s="78">
        <v>44399</v>
      </c>
      <c r="D678" s="78">
        <v>44428</v>
      </c>
      <c r="E678" s="78">
        <v>44466</v>
      </c>
      <c r="F678" s="78">
        <v>44491</v>
      </c>
      <c r="G678" s="78">
        <v>44523</v>
      </c>
      <c r="H678" s="78">
        <v>44558</v>
      </c>
      <c r="I678" s="78">
        <v>44613</v>
      </c>
      <c r="J678" s="78"/>
      <c r="K678" s="78"/>
      <c r="L678" s="78"/>
      <c r="M678" s="78"/>
      <c r="N678" s="78"/>
      <c r="O678" s="79"/>
      <c r="P678" s="79"/>
      <c r="Q678" s="80"/>
      <c r="R678" s="80"/>
      <c r="S678" s="80"/>
      <c r="T678" s="80"/>
      <c r="U678" s="81"/>
    </row>
    <row r="679" spans="1:22" x14ac:dyDescent="0.25">
      <c r="A679" s="76">
        <v>134</v>
      </c>
      <c r="B679" s="82" t="s">
        <v>132</v>
      </c>
      <c r="C679" s="79">
        <v>5693.05</v>
      </c>
      <c r="D679" s="79">
        <v>8282.4500000000007</v>
      </c>
      <c r="E679" s="79">
        <v>6437.2</v>
      </c>
      <c r="F679" s="79">
        <v>5874.55</v>
      </c>
      <c r="G679" s="79">
        <v>6092.35</v>
      </c>
      <c r="H679" s="79">
        <v>7042.2</v>
      </c>
      <c r="I679" s="79">
        <v>5684.58</v>
      </c>
      <c r="J679" s="79"/>
      <c r="K679" s="79"/>
      <c r="L679" s="79"/>
      <c r="M679" s="79"/>
      <c r="N679" s="79"/>
      <c r="O679" s="79"/>
      <c r="P679" s="79"/>
      <c r="Q679" s="80"/>
      <c r="R679" s="80"/>
      <c r="S679" s="80"/>
      <c r="T679" s="80"/>
      <c r="U679" s="83">
        <f>SUM(C679:S679)</f>
        <v>45106.38</v>
      </c>
    </row>
    <row r="680" spans="1:22" x14ac:dyDescent="0.25">
      <c r="A680" s="6"/>
      <c r="B680" s="55"/>
      <c r="C680" s="69">
        <v>44407</v>
      </c>
      <c r="D680" s="69">
        <v>44452</v>
      </c>
      <c r="E680" s="69">
        <v>44468</v>
      </c>
      <c r="F680" s="69">
        <v>44498</v>
      </c>
      <c r="G680" s="69">
        <v>44526</v>
      </c>
      <c r="H680" s="69">
        <v>44559</v>
      </c>
      <c r="I680" s="69">
        <v>44592</v>
      </c>
      <c r="J680" s="69">
        <v>44630</v>
      </c>
      <c r="K680" s="69">
        <v>44658</v>
      </c>
      <c r="L680" s="69"/>
      <c r="M680" s="69"/>
      <c r="N680" s="69"/>
      <c r="O680" s="69"/>
      <c r="P680" s="69"/>
      <c r="Q680" s="70"/>
      <c r="R680" s="70"/>
      <c r="S680" s="70"/>
      <c r="T680" s="70"/>
      <c r="U680" s="71"/>
    </row>
    <row r="681" spans="1:22" x14ac:dyDescent="0.25">
      <c r="A681" s="6">
        <v>135</v>
      </c>
      <c r="B681" s="72" t="s">
        <v>133</v>
      </c>
      <c r="C681" s="73">
        <v>97920.46</v>
      </c>
      <c r="D681" s="73">
        <v>142458.14000000001</v>
      </c>
      <c r="E681" s="73">
        <v>110719.84</v>
      </c>
      <c r="F681" s="73">
        <v>101042.26</v>
      </c>
      <c r="G681" s="73">
        <v>104788.42</v>
      </c>
      <c r="H681" s="73">
        <v>121125.84</v>
      </c>
      <c r="I681" s="73">
        <v>124663.88</v>
      </c>
      <c r="J681" s="73">
        <v>119773.06</v>
      </c>
      <c r="K681" s="73">
        <v>287030.15000000002</v>
      </c>
      <c r="L681" s="73"/>
      <c r="M681" s="73"/>
      <c r="N681" s="73"/>
      <c r="O681" s="73"/>
      <c r="P681" s="73"/>
      <c r="Q681" s="74"/>
      <c r="R681" s="74"/>
      <c r="S681" s="74"/>
      <c r="T681" s="74"/>
      <c r="U681" s="75">
        <f>SUM(C681:S681)</f>
        <v>1209522.0500000003</v>
      </c>
    </row>
    <row r="682" spans="1:22" x14ac:dyDescent="0.25">
      <c r="A682" s="76"/>
      <c r="B682" s="77"/>
      <c r="C682" s="78">
        <v>44400</v>
      </c>
      <c r="D682" s="78">
        <v>44434</v>
      </c>
      <c r="E682" s="78">
        <v>44467</v>
      </c>
      <c r="F682" s="78">
        <v>44490</v>
      </c>
      <c r="G682" s="78">
        <v>44523</v>
      </c>
      <c r="H682" s="78">
        <v>44551</v>
      </c>
      <c r="I682" s="78">
        <v>44588</v>
      </c>
      <c r="J682" s="78">
        <v>44606</v>
      </c>
      <c r="K682" s="78">
        <v>44648</v>
      </c>
      <c r="L682" s="78">
        <v>44669</v>
      </c>
      <c r="M682" s="78"/>
      <c r="N682" s="78"/>
      <c r="O682" s="78"/>
      <c r="P682" s="78"/>
      <c r="Q682" s="80"/>
      <c r="R682" s="80"/>
      <c r="S682" s="80"/>
      <c r="T682" s="80"/>
      <c r="U682" s="81"/>
    </row>
    <row r="683" spans="1:22" x14ac:dyDescent="0.25">
      <c r="A683" s="76">
        <v>136</v>
      </c>
      <c r="B683" s="82" t="s">
        <v>134</v>
      </c>
      <c r="C683" s="79">
        <v>29603.86</v>
      </c>
      <c r="D683" s="79">
        <v>43068.74</v>
      </c>
      <c r="E683" s="79">
        <v>33473.440000000002</v>
      </c>
      <c r="F683" s="79">
        <v>30547.66</v>
      </c>
      <c r="G683" s="79">
        <v>24369.4</v>
      </c>
      <c r="H683" s="79">
        <v>28168.799999999999</v>
      </c>
      <c r="I683" s="79">
        <v>28991.599999999999</v>
      </c>
      <c r="J683" s="79">
        <v>27854.2</v>
      </c>
      <c r="K683" s="79">
        <v>25289</v>
      </c>
      <c r="L683" s="79">
        <v>24950.2</v>
      </c>
      <c r="M683" s="79"/>
      <c r="N683" s="79"/>
      <c r="O683" s="79"/>
      <c r="P683" s="79"/>
      <c r="Q683" s="80"/>
      <c r="R683" s="80"/>
      <c r="S683" s="80"/>
      <c r="T683" s="80"/>
      <c r="U683" s="83">
        <f>SUM(C683:S683)</f>
        <v>296316.90000000002</v>
      </c>
    </row>
    <row r="684" spans="1:22" x14ac:dyDescent="0.25">
      <c r="A684" s="6"/>
      <c r="B684" s="55"/>
      <c r="C684" s="69">
        <v>44615</v>
      </c>
      <c r="D684" s="69">
        <v>44658</v>
      </c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90"/>
      <c r="R684" s="90"/>
      <c r="S684" s="90"/>
      <c r="T684" s="90"/>
      <c r="U684" s="71"/>
    </row>
    <row r="685" spans="1:22" x14ac:dyDescent="0.25">
      <c r="A685" s="6">
        <v>137</v>
      </c>
      <c r="B685" s="72" t="s">
        <v>438</v>
      </c>
      <c r="C685" s="73">
        <v>1267389.6000000001</v>
      </c>
      <c r="D685" s="73">
        <v>133687.6</v>
      </c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91"/>
      <c r="R685" s="91"/>
      <c r="S685" s="91"/>
      <c r="T685" s="91"/>
      <c r="U685" s="75">
        <f>SUM(C685:S685)</f>
        <v>1401077.2000000002</v>
      </c>
    </row>
    <row r="686" spans="1:22" s="55" customFormat="1" x14ac:dyDescent="0.25">
      <c r="A686" s="76"/>
      <c r="B686" s="77"/>
      <c r="C686" s="78">
        <v>44411</v>
      </c>
      <c r="D686" s="78">
        <v>44414</v>
      </c>
      <c r="E686" s="78">
        <v>44473</v>
      </c>
      <c r="F686" s="78">
        <v>44516</v>
      </c>
      <c r="G686" s="78">
        <v>44518</v>
      </c>
      <c r="H686" s="78">
        <v>44536</v>
      </c>
      <c r="I686" s="78">
        <v>44553</v>
      </c>
      <c r="J686" s="78">
        <v>44599</v>
      </c>
      <c r="K686" s="78"/>
      <c r="L686" s="78"/>
      <c r="M686" s="78"/>
      <c r="N686" s="78"/>
      <c r="O686" s="78"/>
      <c r="P686" s="78"/>
      <c r="Q686" s="78"/>
      <c r="R686" s="80"/>
      <c r="S686" s="80"/>
      <c r="T686" s="80"/>
      <c r="U686" s="81"/>
      <c r="V686"/>
    </row>
    <row r="687" spans="1:22" s="55" customFormat="1" x14ac:dyDescent="0.25">
      <c r="A687" s="76">
        <v>138</v>
      </c>
      <c r="B687" s="82" t="s">
        <v>135</v>
      </c>
      <c r="C687" s="92">
        <v>38532.449999999997</v>
      </c>
      <c r="D687" s="93">
        <v>37574.129999999997</v>
      </c>
      <c r="E687" s="93">
        <v>59222.239999999998</v>
      </c>
      <c r="F687" s="93">
        <v>54664.17</v>
      </c>
      <c r="G687" s="93">
        <v>54045.86</v>
      </c>
      <c r="H687" s="93">
        <v>53612.68</v>
      </c>
      <c r="I687" s="93">
        <v>61971.360000000001</v>
      </c>
      <c r="J687" s="93">
        <v>63781.52</v>
      </c>
      <c r="K687" s="93"/>
      <c r="L687" s="93"/>
      <c r="M687" s="93"/>
      <c r="N687" s="93"/>
      <c r="O687" s="93"/>
      <c r="P687" s="93"/>
      <c r="Q687" s="94"/>
      <c r="R687" s="94"/>
      <c r="S687" s="80"/>
      <c r="T687" s="95"/>
      <c r="U687" s="83">
        <f>SUM(C687:S687)</f>
        <v>423404.41</v>
      </c>
      <c r="V687"/>
    </row>
    <row r="688" spans="1:22" x14ac:dyDescent="0.25">
      <c r="A688" s="6"/>
      <c r="B688" s="55"/>
      <c r="C688" s="69">
        <v>44516</v>
      </c>
      <c r="D688" s="69">
        <v>44649</v>
      </c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90"/>
      <c r="R688" s="90"/>
      <c r="S688" s="90"/>
      <c r="T688" s="90"/>
      <c r="U688" s="71"/>
    </row>
    <row r="689" spans="1:22" x14ac:dyDescent="0.25">
      <c r="A689" s="6">
        <v>139</v>
      </c>
      <c r="B689" s="72" t="s">
        <v>446</v>
      </c>
      <c r="C689" s="73">
        <v>196500</v>
      </c>
      <c r="D689" s="73">
        <v>448149.4</v>
      </c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91"/>
      <c r="S689" s="91"/>
      <c r="T689" s="91"/>
      <c r="U689" s="75">
        <f>SUM(C689:S689)</f>
        <v>644649.4</v>
      </c>
    </row>
    <row r="690" spans="1:22" s="55" customFormat="1" x14ac:dyDescent="0.25">
      <c r="A690" s="76"/>
      <c r="B690" s="77"/>
      <c r="C690" s="78">
        <v>44407</v>
      </c>
      <c r="D690" s="78">
        <v>44432</v>
      </c>
      <c r="E690" s="78">
        <v>44467</v>
      </c>
      <c r="F690" s="78">
        <v>44508</v>
      </c>
      <c r="G690" s="78">
        <v>44530</v>
      </c>
      <c r="H690" s="78">
        <v>44558</v>
      </c>
      <c r="I690" s="78">
        <v>44635</v>
      </c>
      <c r="J690" s="78"/>
      <c r="K690" s="78"/>
      <c r="L690" s="79"/>
      <c r="M690" s="79"/>
      <c r="N690" s="79"/>
      <c r="O690" s="79"/>
      <c r="P690" s="79"/>
      <c r="Q690" s="80"/>
      <c r="R690" s="80"/>
      <c r="S690" s="80"/>
      <c r="T690" s="80"/>
      <c r="U690" s="81"/>
      <c r="V690"/>
    </row>
    <row r="691" spans="1:22" s="55" customFormat="1" x14ac:dyDescent="0.25">
      <c r="A691" s="76">
        <v>140</v>
      </c>
      <c r="B691" s="82" t="s">
        <v>136</v>
      </c>
      <c r="C691" s="92">
        <v>3415.83</v>
      </c>
      <c r="D691" s="93">
        <v>4969.47</v>
      </c>
      <c r="E691" s="93">
        <v>3862.32</v>
      </c>
      <c r="F691" s="93">
        <v>3524.73</v>
      </c>
      <c r="G691" s="93">
        <v>3655.41</v>
      </c>
      <c r="H691" s="93">
        <v>4225.32</v>
      </c>
      <c r="I691" s="93">
        <v>4178.13</v>
      </c>
      <c r="J691" s="93"/>
      <c r="K691" s="93"/>
      <c r="L691" s="93"/>
      <c r="M691" s="93"/>
      <c r="N691" s="93"/>
      <c r="O691" s="93"/>
      <c r="P691" s="93"/>
      <c r="Q691" s="94"/>
      <c r="R691" s="94"/>
      <c r="S691" s="80"/>
      <c r="T691" s="95"/>
      <c r="U691" s="83">
        <f>SUM(C691:S691)</f>
        <v>27831.21</v>
      </c>
      <c r="V691"/>
    </row>
    <row r="692" spans="1:22" x14ac:dyDescent="0.25">
      <c r="A692" s="6"/>
      <c r="B692" s="55"/>
      <c r="C692" s="69">
        <v>44404</v>
      </c>
      <c r="D692" s="69">
        <v>44427</v>
      </c>
      <c r="E692" s="69">
        <v>44460</v>
      </c>
      <c r="F692" s="69">
        <v>44498</v>
      </c>
      <c r="G692" s="69">
        <v>44524</v>
      </c>
      <c r="H692" s="69">
        <v>44551</v>
      </c>
      <c r="I692" s="69">
        <v>44580</v>
      </c>
      <c r="J692" s="69">
        <v>44606</v>
      </c>
      <c r="K692" s="69">
        <v>44666</v>
      </c>
      <c r="L692" s="69">
        <v>44670</v>
      </c>
      <c r="M692" s="69"/>
      <c r="N692" s="69"/>
      <c r="O692" s="69"/>
      <c r="P692" s="69"/>
      <c r="Q692" s="69"/>
      <c r="R692" s="90"/>
      <c r="S692" s="90"/>
      <c r="T692" s="90"/>
      <c r="U692" s="71"/>
    </row>
    <row r="693" spans="1:22" x14ac:dyDescent="0.25">
      <c r="A693" s="6">
        <v>141</v>
      </c>
      <c r="B693" s="72" t="s">
        <v>156</v>
      </c>
      <c r="C693" s="73">
        <v>6831.66</v>
      </c>
      <c r="D693" s="73">
        <v>9938.94</v>
      </c>
      <c r="E693" s="73">
        <v>7724.64</v>
      </c>
      <c r="F693" s="73">
        <v>7049.46</v>
      </c>
      <c r="G693" s="73">
        <v>7310.82</v>
      </c>
      <c r="H693" s="73">
        <v>8450.64</v>
      </c>
      <c r="I693" s="73">
        <v>8697.48</v>
      </c>
      <c r="J693" s="73">
        <v>8356.26</v>
      </c>
      <c r="K693" s="73">
        <v>7586.7</v>
      </c>
      <c r="L693" s="73">
        <v>7485.06</v>
      </c>
      <c r="M693" s="73"/>
      <c r="N693" s="73"/>
      <c r="O693" s="73"/>
      <c r="P693" s="73"/>
      <c r="Q693" s="73"/>
      <c r="R693" s="91"/>
      <c r="S693" s="91"/>
      <c r="T693" s="91"/>
      <c r="U693" s="75">
        <f>SUM(C693:S693)</f>
        <v>79431.66</v>
      </c>
    </row>
    <row r="694" spans="1:22" s="55" customFormat="1" x14ac:dyDescent="0.25">
      <c r="A694" s="76"/>
      <c r="B694" s="77"/>
      <c r="C694" s="78">
        <v>44400</v>
      </c>
      <c r="D694" s="78">
        <v>44427</v>
      </c>
      <c r="E694" s="78">
        <v>44469</v>
      </c>
      <c r="F694" s="78">
        <v>27710</v>
      </c>
      <c r="G694" s="78">
        <v>44560</v>
      </c>
      <c r="H694" s="78">
        <v>44588</v>
      </c>
      <c r="I694" s="78">
        <v>44624</v>
      </c>
      <c r="J694" s="78">
        <v>44670</v>
      </c>
      <c r="K694" s="78"/>
      <c r="L694" s="78"/>
      <c r="M694" s="78"/>
      <c r="N694" s="78"/>
      <c r="O694" s="78"/>
      <c r="P694" s="78"/>
      <c r="Q694" s="78"/>
      <c r="R694" s="80"/>
      <c r="S694" s="80"/>
      <c r="T694" s="80"/>
      <c r="U694" s="81"/>
      <c r="V694"/>
    </row>
    <row r="695" spans="1:22" s="55" customFormat="1" x14ac:dyDescent="0.25">
      <c r="A695" s="76">
        <v>142</v>
      </c>
      <c r="B695" s="82" t="s">
        <v>137</v>
      </c>
      <c r="C695" s="92">
        <v>6831.66</v>
      </c>
      <c r="D695" s="93">
        <v>9938.94</v>
      </c>
      <c r="E695" s="93">
        <v>11586.96</v>
      </c>
      <c r="F695" s="93">
        <v>10574.19</v>
      </c>
      <c r="G695" s="93">
        <v>15761.46</v>
      </c>
      <c r="H695" s="93">
        <v>8697.48</v>
      </c>
      <c r="I695" s="93">
        <v>8356.26</v>
      </c>
      <c r="J695" s="93">
        <v>7586.7</v>
      </c>
      <c r="K695" s="93"/>
      <c r="L695" s="93"/>
      <c r="M695" s="93"/>
      <c r="N695" s="93"/>
      <c r="O695" s="93"/>
      <c r="P695" s="93"/>
      <c r="Q695" s="94"/>
      <c r="R695" s="94"/>
      <c r="S695" s="80"/>
      <c r="T695" s="95"/>
      <c r="U695" s="83">
        <f>SUM(C695:S695)</f>
        <v>79333.649999999994</v>
      </c>
      <c r="V695"/>
    </row>
    <row r="696" spans="1:22" x14ac:dyDescent="0.25">
      <c r="A696" s="6"/>
      <c r="B696" s="55"/>
      <c r="C696" s="69">
        <v>44400</v>
      </c>
      <c r="D696" s="69">
        <v>44428</v>
      </c>
      <c r="E696" s="69">
        <v>44463</v>
      </c>
      <c r="F696" s="69">
        <v>44495</v>
      </c>
      <c r="G696" s="69">
        <v>44519</v>
      </c>
      <c r="H696" s="69">
        <v>44553</v>
      </c>
      <c r="I696" s="69">
        <v>44589</v>
      </c>
      <c r="J696" s="69">
        <v>44616</v>
      </c>
      <c r="K696" s="69">
        <v>44651</v>
      </c>
      <c r="L696" s="69"/>
      <c r="M696" s="69"/>
      <c r="N696" s="69"/>
      <c r="O696" s="69"/>
      <c r="P696" s="69"/>
      <c r="Q696" s="90"/>
      <c r="R696" s="90"/>
      <c r="S696" s="90"/>
      <c r="T696" s="90"/>
      <c r="U696" s="71"/>
    </row>
    <row r="697" spans="1:22" x14ac:dyDescent="0.25">
      <c r="A697" s="6">
        <v>143</v>
      </c>
      <c r="B697" s="72" t="s">
        <v>139</v>
      </c>
      <c r="C697" s="73">
        <v>3415.83</v>
      </c>
      <c r="D697" s="73">
        <v>4969.47</v>
      </c>
      <c r="E697" s="73">
        <v>3862.32</v>
      </c>
      <c r="F697" s="73">
        <v>3524.73</v>
      </c>
      <c r="G697" s="73">
        <v>3655.41</v>
      </c>
      <c r="H697" s="73">
        <v>4225.32</v>
      </c>
      <c r="I697" s="73">
        <v>4348.74</v>
      </c>
      <c r="J697" s="73">
        <v>4178.13</v>
      </c>
      <c r="K697" s="73">
        <v>3793.35</v>
      </c>
      <c r="L697" s="73"/>
      <c r="M697" s="73"/>
      <c r="N697" s="73"/>
      <c r="O697" s="73"/>
      <c r="P697" s="73"/>
      <c r="Q697" s="73"/>
      <c r="R697" s="91"/>
      <c r="S697" s="91"/>
      <c r="T697" s="91"/>
      <c r="U697" s="75">
        <f>SUM(C697:S697)</f>
        <v>35973.300000000003</v>
      </c>
    </row>
    <row r="698" spans="1:22" s="55" customFormat="1" x14ac:dyDescent="0.25">
      <c r="A698" s="76"/>
      <c r="B698" s="77"/>
      <c r="C698" s="78">
        <v>44404</v>
      </c>
      <c r="D698" s="78">
        <v>44434</v>
      </c>
      <c r="E698" s="78">
        <v>44467</v>
      </c>
      <c r="F698" s="78">
        <v>44497</v>
      </c>
      <c r="G698" s="78">
        <v>44525</v>
      </c>
      <c r="H698" s="78">
        <v>44560</v>
      </c>
      <c r="I698" s="78">
        <v>44596</v>
      </c>
      <c r="J698" s="78">
        <v>44615</v>
      </c>
      <c r="K698" s="78">
        <v>44649</v>
      </c>
      <c r="L698" s="79"/>
      <c r="M698" s="79"/>
      <c r="N698" s="79"/>
      <c r="O698" s="79"/>
      <c r="P698" s="79"/>
      <c r="Q698" s="80"/>
      <c r="R698" s="80"/>
      <c r="S698" s="80"/>
      <c r="T698" s="80"/>
      <c r="U698" s="81"/>
      <c r="V698"/>
    </row>
    <row r="699" spans="1:22" s="55" customFormat="1" x14ac:dyDescent="0.25">
      <c r="A699" s="76">
        <v>144</v>
      </c>
      <c r="B699" s="82" t="s">
        <v>140</v>
      </c>
      <c r="C699" s="92">
        <v>33019.69</v>
      </c>
      <c r="D699" s="93">
        <v>48038.21</v>
      </c>
      <c r="E699" s="93">
        <v>54072.480000000003</v>
      </c>
      <c r="F699" s="93">
        <v>49346.22</v>
      </c>
      <c r="G699" s="93">
        <v>53612.68</v>
      </c>
      <c r="H699" s="93">
        <v>61971.360000000001</v>
      </c>
      <c r="I699" s="93">
        <v>63781.52</v>
      </c>
      <c r="J699" s="93">
        <v>61279.24</v>
      </c>
      <c r="K699" s="93">
        <v>55635.8</v>
      </c>
      <c r="L699" s="93"/>
      <c r="M699" s="93"/>
      <c r="N699" s="93"/>
      <c r="O699" s="93"/>
      <c r="P699" s="93"/>
      <c r="Q699" s="94"/>
      <c r="R699" s="94"/>
      <c r="S699" s="80"/>
      <c r="T699" s="95"/>
      <c r="U699" s="83">
        <f>SUM(C699:S699)</f>
        <v>480757.2</v>
      </c>
      <c r="V699"/>
    </row>
    <row r="700" spans="1:22" x14ac:dyDescent="0.25">
      <c r="A700" s="6"/>
      <c r="B700" s="55"/>
      <c r="C700" s="69">
        <v>44426</v>
      </c>
      <c r="D700" s="69">
        <v>44447</v>
      </c>
      <c r="E700" s="69">
        <v>44476</v>
      </c>
      <c r="F700" s="69">
        <v>44530</v>
      </c>
      <c r="G700" s="69">
        <v>44572</v>
      </c>
      <c r="H700" s="69">
        <v>44641</v>
      </c>
      <c r="I700" s="69">
        <v>44592</v>
      </c>
      <c r="J700" s="69"/>
      <c r="K700" s="69"/>
      <c r="L700" s="69"/>
      <c r="M700" s="69"/>
      <c r="N700" s="69"/>
      <c r="O700" s="69"/>
      <c r="P700" s="69"/>
      <c r="Q700" s="69"/>
      <c r="R700" s="90"/>
      <c r="S700" s="90"/>
      <c r="T700" s="90"/>
      <c r="U700" s="71"/>
    </row>
    <row r="701" spans="1:22" x14ac:dyDescent="0.25">
      <c r="A701" s="6">
        <v>145</v>
      </c>
      <c r="B701" s="72" t="s">
        <v>141</v>
      </c>
      <c r="C701" s="73">
        <v>3415.83</v>
      </c>
      <c r="D701" s="73">
        <v>4969.47</v>
      </c>
      <c r="E701" s="73">
        <v>3862.32</v>
      </c>
      <c r="F701" s="73">
        <v>3524.73</v>
      </c>
      <c r="G701" s="73">
        <v>3655.41</v>
      </c>
      <c r="H701" s="73">
        <v>3793.35</v>
      </c>
      <c r="I701" s="73">
        <v>12752.19</v>
      </c>
      <c r="J701" s="73"/>
      <c r="K701" s="73"/>
      <c r="L701" s="73"/>
      <c r="M701" s="73"/>
      <c r="N701" s="73"/>
      <c r="O701" s="73"/>
      <c r="P701" s="73"/>
      <c r="Q701" s="73"/>
      <c r="R701" s="91"/>
      <c r="S701" s="91"/>
      <c r="T701" s="91"/>
      <c r="U701" s="75">
        <f>SUM(C701:S701)</f>
        <v>35973.299999999996</v>
      </c>
    </row>
    <row r="702" spans="1:22" s="55" customFormat="1" x14ac:dyDescent="0.25">
      <c r="A702" s="76"/>
      <c r="B702" s="77"/>
      <c r="C702" s="78">
        <v>44404</v>
      </c>
      <c r="D702" s="78">
        <v>2078</v>
      </c>
      <c r="E702" s="78">
        <v>44460</v>
      </c>
      <c r="F702" s="78">
        <v>44489</v>
      </c>
      <c r="G702" s="78">
        <v>44525</v>
      </c>
      <c r="H702" s="78">
        <v>44558</v>
      </c>
      <c r="I702" s="78">
        <v>44592</v>
      </c>
      <c r="J702" s="78">
        <v>44616</v>
      </c>
      <c r="K702" s="78">
        <v>44649</v>
      </c>
      <c r="L702" s="78"/>
      <c r="M702" s="78"/>
      <c r="N702" s="78"/>
      <c r="O702" s="78"/>
      <c r="P702" s="78"/>
      <c r="Q702" s="78"/>
      <c r="R702" s="80"/>
      <c r="S702" s="80"/>
      <c r="T702" s="80"/>
      <c r="U702" s="81"/>
      <c r="V702"/>
    </row>
    <row r="703" spans="1:22" s="55" customFormat="1" x14ac:dyDescent="0.25">
      <c r="A703" s="76">
        <v>146</v>
      </c>
      <c r="B703" s="82" t="s">
        <v>142</v>
      </c>
      <c r="C703" s="92">
        <v>17079.150000000001</v>
      </c>
      <c r="D703" s="93">
        <v>24847.35</v>
      </c>
      <c r="E703" s="93">
        <v>19311.599999999999</v>
      </c>
      <c r="F703" s="93">
        <v>17623.650000000001</v>
      </c>
      <c r="G703" s="93">
        <v>18277.05</v>
      </c>
      <c r="H703" s="93">
        <v>21126.6</v>
      </c>
      <c r="I703" s="93">
        <v>21743.7</v>
      </c>
      <c r="J703" s="93">
        <v>20890.650000000001</v>
      </c>
      <c r="K703" s="93">
        <v>18966.75</v>
      </c>
      <c r="L703" s="93"/>
      <c r="M703" s="93"/>
      <c r="N703" s="93"/>
      <c r="O703" s="93"/>
      <c r="P703" s="93"/>
      <c r="Q703" s="94"/>
      <c r="R703" s="94"/>
      <c r="S703" s="94"/>
      <c r="T703" s="95"/>
      <c r="U703" s="83">
        <f>SUM(C703:S703)</f>
        <v>179866.5</v>
      </c>
      <c r="V703"/>
    </row>
    <row r="704" spans="1:22" s="235" customFormat="1" x14ac:dyDescent="0.25">
      <c r="A704" s="263"/>
      <c r="B704" s="55"/>
      <c r="C704" s="69">
        <v>44400</v>
      </c>
      <c r="D704" s="69">
        <v>44428</v>
      </c>
      <c r="E704" s="69">
        <v>44463</v>
      </c>
      <c r="F704" s="69">
        <v>44495</v>
      </c>
      <c r="G704" s="69">
        <v>44519</v>
      </c>
      <c r="H704" s="69">
        <v>44553</v>
      </c>
      <c r="I704" s="69">
        <v>44589</v>
      </c>
      <c r="J704" s="69">
        <v>44616</v>
      </c>
      <c r="K704" s="69">
        <v>44651</v>
      </c>
      <c r="L704" s="69"/>
      <c r="M704" s="69"/>
      <c r="N704" s="69"/>
      <c r="O704" s="69"/>
      <c r="P704" s="264"/>
      <c r="Q704" s="265"/>
      <c r="R704" s="265"/>
      <c r="S704" s="266"/>
      <c r="T704" s="265"/>
      <c r="U704" s="267"/>
      <c r="V704" s="12"/>
    </row>
    <row r="705" spans="1:22" x14ac:dyDescent="0.25">
      <c r="A705" s="6">
        <v>147</v>
      </c>
      <c r="B705" s="72" t="s">
        <v>147</v>
      </c>
      <c r="C705" s="73">
        <v>10247.49</v>
      </c>
      <c r="D705" s="73">
        <v>14908.41</v>
      </c>
      <c r="E705" s="73">
        <v>11586.96</v>
      </c>
      <c r="F705" s="73">
        <v>10574.19</v>
      </c>
      <c r="G705" s="73">
        <v>10966.23</v>
      </c>
      <c r="H705" s="73">
        <v>12675.96</v>
      </c>
      <c r="I705" s="73">
        <v>13046.22</v>
      </c>
      <c r="J705" s="73">
        <v>12534.39</v>
      </c>
      <c r="K705" s="73">
        <v>11380.05</v>
      </c>
      <c r="L705" s="73"/>
      <c r="M705" s="73"/>
      <c r="N705" s="73"/>
      <c r="O705" s="73"/>
      <c r="P705" s="73"/>
      <c r="Q705" s="73"/>
      <c r="R705" s="91"/>
      <c r="S705" s="91"/>
      <c r="T705" s="91"/>
      <c r="U705" s="75">
        <f>SUM(C705:S705)</f>
        <v>107919.9</v>
      </c>
    </row>
    <row r="706" spans="1:22" s="55" customFormat="1" x14ac:dyDescent="0.25">
      <c r="A706" s="76"/>
      <c r="B706" s="77"/>
      <c r="C706" s="78">
        <v>44400</v>
      </c>
      <c r="D706" s="78">
        <v>44428</v>
      </c>
      <c r="E706" s="78">
        <v>44463</v>
      </c>
      <c r="F706" s="78">
        <v>44495</v>
      </c>
      <c r="G706" s="78">
        <v>44519</v>
      </c>
      <c r="H706" s="78">
        <v>44553</v>
      </c>
      <c r="I706" s="78">
        <v>44589</v>
      </c>
      <c r="J706" s="78">
        <v>44616</v>
      </c>
      <c r="K706" s="78">
        <v>44651</v>
      </c>
      <c r="L706" s="79"/>
      <c r="M706" s="79"/>
      <c r="N706" s="79"/>
      <c r="O706" s="79"/>
      <c r="P706" s="79"/>
      <c r="Q706" s="80"/>
      <c r="R706" s="80"/>
      <c r="S706" s="80"/>
      <c r="T706" s="80"/>
      <c r="U706" s="81"/>
      <c r="V706"/>
    </row>
    <row r="707" spans="1:22" s="55" customFormat="1" x14ac:dyDescent="0.25">
      <c r="A707" s="76">
        <v>148</v>
      </c>
      <c r="B707" s="82" t="s">
        <v>143</v>
      </c>
      <c r="C707" s="92">
        <v>6831.66</v>
      </c>
      <c r="D707" s="93">
        <v>9938.94</v>
      </c>
      <c r="E707" s="93">
        <v>7724.64</v>
      </c>
      <c r="F707" s="93">
        <v>7049.46</v>
      </c>
      <c r="G707" s="93">
        <v>7310.82</v>
      </c>
      <c r="H707" s="93">
        <v>8450.64</v>
      </c>
      <c r="I707" s="93">
        <v>8697.48</v>
      </c>
      <c r="J707" s="93">
        <v>8356.26</v>
      </c>
      <c r="K707" s="93">
        <v>7586.7</v>
      </c>
      <c r="L707" s="93"/>
      <c r="M707" s="93"/>
      <c r="N707" s="93"/>
      <c r="O707" s="93"/>
      <c r="P707" s="93"/>
      <c r="Q707" s="94"/>
      <c r="R707" s="94"/>
      <c r="S707" s="94"/>
      <c r="T707" s="95"/>
      <c r="U707" s="83">
        <f>SUM(C707:S707)</f>
        <v>71946.600000000006</v>
      </c>
      <c r="V707"/>
    </row>
    <row r="708" spans="1:22" s="235" customFormat="1" x14ac:dyDescent="0.25">
      <c r="A708" s="263"/>
      <c r="B708" s="55"/>
      <c r="C708" s="69">
        <v>44393</v>
      </c>
      <c r="D708" s="69">
        <v>44453</v>
      </c>
      <c r="E708" s="69">
        <v>44459</v>
      </c>
      <c r="F708" s="69">
        <v>44560</v>
      </c>
      <c r="G708" s="69">
        <v>44578</v>
      </c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265"/>
      <c r="S708" s="266"/>
      <c r="T708" s="265"/>
      <c r="U708" s="267"/>
      <c r="V708" s="12"/>
    </row>
    <row r="709" spans="1:22" x14ac:dyDescent="0.25">
      <c r="A709" s="6">
        <v>149</v>
      </c>
      <c r="B709" s="72" t="s">
        <v>144</v>
      </c>
      <c r="C709" s="73">
        <v>17079.150000000001</v>
      </c>
      <c r="D709" s="73">
        <v>19311.599999999999</v>
      </c>
      <c r="E709" s="73">
        <v>24847.35</v>
      </c>
      <c r="F709" s="73">
        <v>57027.3</v>
      </c>
      <c r="G709" s="73">
        <v>21743.7</v>
      </c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91"/>
      <c r="S709" s="91"/>
      <c r="T709" s="91"/>
      <c r="U709" s="75">
        <f>SUM(C709:S709)</f>
        <v>140009.1</v>
      </c>
    </row>
    <row r="710" spans="1:22" s="55" customFormat="1" x14ac:dyDescent="0.25">
      <c r="A710" s="76"/>
      <c r="B710" s="77"/>
      <c r="C710" s="78">
        <v>44400</v>
      </c>
      <c r="D710" s="78">
        <v>44428</v>
      </c>
      <c r="E710" s="78">
        <v>44466</v>
      </c>
      <c r="F710" s="78">
        <v>44494</v>
      </c>
      <c r="G710" s="78">
        <v>44519</v>
      </c>
      <c r="H710" s="78">
        <v>44550</v>
      </c>
      <c r="I710" s="78">
        <v>44578</v>
      </c>
      <c r="J710" s="78">
        <v>44610</v>
      </c>
      <c r="K710" s="78">
        <v>44641</v>
      </c>
      <c r="L710" s="78"/>
      <c r="M710" s="78"/>
      <c r="N710" s="78"/>
      <c r="O710" s="78"/>
      <c r="P710" s="78"/>
      <c r="Q710" s="78"/>
      <c r="R710" s="80"/>
      <c r="S710" s="80"/>
      <c r="T710" s="80"/>
      <c r="U710" s="81"/>
      <c r="V710"/>
    </row>
    <row r="711" spans="1:22" s="55" customFormat="1" x14ac:dyDescent="0.25">
      <c r="A711" s="76">
        <v>150</v>
      </c>
      <c r="B711" s="82" t="s">
        <v>145</v>
      </c>
      <c r="C711" s="92">
        <v>25049.42</v>
      </c>
      <c r="D711" s="93">
        <v>36442.78</v>
      </c>
      <c r="E711" s="93">
        <v>28323.68</v>
      </c>
      <c r="F711" s="93">
        <v>25848.02</v>
      </c>
      <c r="G711" s="93">
        <v>26806.34</v>
      </c>
      <c r="H711" s="93">
        <v>30985.68</v>
      </c>
      <c r="I711" s="93">
        <v>31890.76</v>
      </c>
      <c r="J711" s="93">
        <v>30639.62</v>
      </c>
      <c r="K711" s="93">
        <v>27817.9</v>
      </c>
      <c r="L711" s="93"/>
      <c r="M711" s="93"/>
      <c r="N711" s="93"/>
      <c r="O711" s="93"/>
      <c r="P711" s="93"/>
      <c r="Q711" s="94"/>
      <c r="R711" s="94"/>
      <c r="S711" s="80"/>
      <c r="T711" s="95"/>
      <c r="U711" s="83">
        <f>SUM(C711:S711)</f>
        <v>263804.2</v>
      </c>
      <c r="V711"/>
    </row>
    <row r="712" spans="1:22" x14ac:dyDescent="0.25">
      <c r="A712" s="6"/>
      <c r="B712" s="276"/>
      <c r="C712" s="69">
        <v>44400</v>
      </c>
      <c r="D712" s="69">
        <v>44428</v>
      </c>
      <c r="E712" s="69">
        <v>44463</v>
      </c>
      <c r="F712" s="69">
        <v>44495</v>
      </c>
      <c r="G712" s="69">
        <v>44519</v>
      </c>
      <c r="H712" s="69">
        <v>44553</v>
      </c>
      <c r="I712" s="69">
        <v>44589</v>
      </c>
      <c r="J712" s="69">
        <v>44616</v>
      </c>
      <c r="K712" s="69">
        <v>44651</v>
      </c>
      <c r="L712" s="70"/>
      <c r="M712" s="90"/>
      <c r="N712" s="90"/>
      <c r="O712" s="90"/>
      <c r="P712" s="90"/>
      <c r="Q712" s="90"/>
      <c r="R712" s="90"/>
      <c r="S712" s="90"/>
      <c r="T712" s="90"/>
      <c r="U712" s="71"/>
    </row>
    <row r="713" spans="1:22" x14ac:dyDescent="0.25">
      <c r="A713" s="6">
        <v>151</v>
      </c>
      <c r="B713" s="73" t="s">
        <v>153</v>
      </c>
      <c r="C713" s="73">
        <v>17079.150000000001</v>
      </c>
      <c r="D713" s="73">
        <v>24847.35</v>
      </c>
      <c r="E713" s="73">
        <v>25748.799999999999</v>
      </c>
      <c r="F713" s="73">
        <v>23498.2</v>
      </c>
      <c r="G713" s="73">
        <v>24369.4</v>
      </c>
      <c r="H713" s="73">
        <v>28168.799999999999</v>
      </c>
      <c r="I713" s="73">
        <v>28991.599999999999</v>
      </c>
      <c r="J713" s="73">
        <v>27854.2</v>
      </c>
      <c r="K713" s="73">
        <v>25289</v>
      </c>
      <c r="L713" s="91"/>
      <c r="M713" s="91"/>
      <c r="N713" s="91"/>
      <c r="O713" s="91"/>
      <c r="P713" s="91"/>
      <c r="Q713" s="91"/>
      <c r="R713" s="91"/>
      <c r="S713" s="91"/>
      <c r="T713" s="91"/>
      <c r="U713" s="75">
        <f>SUM(C713:S713)</f>
        <v>225846.5</v>
      </c>
    </row>
    <row r="714" spans="1:22" s="55" customFormat="1" x14ac:dyDescent="0.25">
      <c r="A714" s="76"/>
      <c r="B714" s="77"/>
      <c r="C714" s="78">
        <v>44462</v>
      </c>
      <c r="D714" s="78">
        <v>44494</v>
      </c>
      <c r="E714" s="78"/>
      <c r="F714" s="78"/>
      <c r="G714" s="78"/>
      <c r="H714" s="78"/>
      <c r="I714" s="78"/>
      <c r="J714" s="78"/>
      <c r="K714" s="78"/>
      <c r="L714" s="79"/>
      <c r="M714" s="79"/>
      <c r="N714" s="79"/>
      <c r="O714" s="79"/>
      <c r="P714" s="79"/>
      <c r="Q714" s="80"/>
      <c r="R714" s="80"/>
      <c r="S714" s="80"/>
      <c r="T714" s="80"/>
      <c r="U714" s="81"/>
      <c r="V714"/>
    </row>
    <row r="715" spans="1:22" s="55" customFormat="1" x14ac:dyDescent="0.25">
      <c r="A715" s="76">
        <v>152</v>
      </c>
      <c r="B715" s="82" t="s">
        <v>485</v>
      </c>
      <c r="C715" s="92">
        <v>153750</v>
      </c>
      <c r="D715" s="93">
        <v>51250</v>
      </c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4"/>
      <c r="R715" s="94"/>
      <c r="S715" s="80"/>
      <c r="T715" s="95"/>
      <c r="U715" s="83">
        <f>SUM(C715:S715)</f>
        <v>205000</v>
      </c>
      <c r="V715"/>
    </row>
    <row r="716" spans="1:22" x14ac:dyDescent="0.25">
      <c r="A716" s="6"/>
      <c r="B716" s="276"/>
      <c r="C716" s="69">
        <v>44494</v>
      </c>
      <c r="D716" s="69">
        <v>44624</v>
      </c>
      <c r="E716" s="69">
        <v>44671</v>
      </c>
      <c r="F716" s="69"/>
      <c r="G716" s="69"/>
      <c r="H716" s="69"/>
      <c r="I716" s="69"/>
      <c r="J716" s="69"/>
      <c r="K716" s="69"/>
      <c r="L716" s="70"/>
      <c r="M716" s="90"/>
      <c r="N716" s="90"/>
      <c r="O716" s="90"/>
      <c r="P716" s="90"/>
      <c r="Q716" s="90"/>
      <c r="R716" s="90"/>
      <c r="S716" s="90"/>
      <c r="T716" s="90"/>
      <c r="U716" s="71"/>
    </row>
    <row r="717" spans="1:22" x14ac:dyDescent="0.25">
      <c r="A717" s="6">
        <v>153</v>
      </c>
      <c r="B717" s="73" t="s">
        <v>486</v>
      </c>
      <c r="C717" s="73">
        <v>205000</v>
      </c>
      <c r="D717" s="73">
        <v>247893.81</v>
      </c>
      <c r="E717" s="73">
        <v>137828.20000000001</v>
      </c>
      <c r="F717" s="73"/>
      <c r="G717" s="73"/>
      <c r="H717" s="73"/>
      <c r="I717" s="73"/>
      <c r="J717" s="73"/>
      <c r="K717" s="73"/>
      <c r="L717" s="91"/>
      <c r="M717" s="91"/>
      <c r="N717" s="91"/>
      <c r="O717" s="91"/>
      <c r="P717" s="91"/>
      <c r="Q717" s="91"/>
      <c r="R717" s="91"/>
      <c r="S717" s="91"/>
      <c r="T717" s="91"/>
      <c r="U717" s="75">
        <f>SUM(C717:S717)</f>
        <v>590722.01</v>
      </c>
    </row>
    <row r="718" spans="1:22" s="55" customFormat="1" x14ac:dyDescent="0.25">
      <c r="A718" s="76"/>
      <c r="B718" s="77"/>
      <c r="C718" s="78">
        <v>44508</v>
      </c>
      <c r="D718" s="78"/>
      <c r="E718" s="78"/>
      <c r="F718" s="78"/>
      <c r="G718" s="78"/>
      <c r="H718" s="78"/>
      <c r="I718" s="78"/>
      <c r="J718" s="78"/>
      <c r="K718" s="78"/>
      <c r="L718" s="79"/>
      <c r="M718" s="79"/>
      <c r="N718" s="79"/>
      <c r="O718" s="79"/>
      <c r="P718" s="79"/>
      <c r="Q718" s="80"/>
      <c r="R718" s="80"/>
      <c r="S718" s="80"/>
      <c r="T718" s="80"/>
      <c r="U718" s="81"/>
      <c r="V718"/>
    </row>
    <row r="719" spans="1:22" s="55" customFormat="1" x14ac:dyDescent="0.25">
      <c r="A719" s="76">
        <v>154</v>
      </c>
      <c r="B719" s="82" t="s">
        <v>515</v>
      </c>
      <c r="C719" s="92">
        <v>209500</v>
      </c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4"/>
      <c r="R719" s="94"/>
      <c r="S719" s="80"/>
      <c r="T719" s="95"/>
      <c r="U719" s="83">
        <f>SUM(C719:T719)</f>
        <v>209500</v>
      </c>
      <c r="V719"/>
    </row>
    <row r="720" spans="1:22" x14ac:dyDescent="0.25">
      <c r="A720" s="6"/>
      <c r="B720" s="276"/>
      <c r="C720" s="69">
        <v>44572</v>
      </c>
      <c r="D720" s="69"/>
      <c r="E720" s="69"/>
      <c r="F720" s="69"/>
      <c r="G720" s="69"/>
      <c r="H720" s="69"/>
      <c r="I720" s="69"/>
      <c r="J720" s="69"/>
      <c r="K720" s="69"/>
      <c r="L720" s="70"/>
      <c r="M720" s="90"/>
      <c r="N720" s="90"/>
      <c r="O720" s="90"/>
      <c r="P720" s="90"/>
      <c r="Q720" s="90"/>
      <c r="R720" s="90"/>
      <c r="S720" s="90"/>
      <c r="T720" s="90"/>
      <c r="U720" s="71"/>
    </row>
    <row r="721" spans="1:22" x14ac:dyDescent="0.25">
      <c r="A721" s="6">
        <v>155</v>
      </c>
      <c r="B721" s="73" t="s">
        <v>551</v>
      </c>
      <c r="C721" s="73">
        <v>107000</v>
      </c>
      <c r="D721" s="73"/>
      <c r="E721" s="73"/>
      <c r="F721" s="73"/>
      <c r="G721" s="73"/>
      <c r="H721" s="73"/>
      <c r="I721" s="73"/>
      <c r="J721" s="73"/>
      <c r="K721" s="73"/>
      <c r="L721" s="91"/>
      <c r="M721" s="91"/>
      <c r="N721" s="91"/>
      <c r="O721" s="91"/>
      <c r="P721" s="91"/>
      <c r="Q721" s="91"/>
      <c r="R721" s="91"/>
      <c r="S721" s="91"/>
      <c r="T721" s="91"/>
      <c r="U721" s="75">
        <f>SUM(C721:S721)</f>
        <v>107000</v>
      </c>
    </row>
    <row r="722" spans="1:22" s="55" customFormat="1" x14ac:dyDescent="0.25">
      <c r="A722" s="76"/>
      <c r="B722" s="77"/>
      <c r="C722" s="78"/>
      <c r="D722" s="78"/>
      <c r="E722" s="78"/>
      <c r="F722" s="78"/>
      <c r="G722" s="78"/>
      <c r="H722" s="78"/>
      <c r="I722" s="78"/>
      <c r="J722" s="78"/>
      <c r="K722" s="78"/>
      <c r="L722" s="79"/>
      <c r="M722" s="79"/>
      <c r="N722" s="79"/>
      <c r="O722" s="79"/>
      <c r="P722" s="79"/>
      <c r="Q722" s="80"/>
      <c r="R722" s="80"/>
      <c r="S722" s="80"/>
      <c r="T722" s="80"/>
      <c r="U722" s="81"/>
      <c r="V722"/>
    </row>
    <row r="723" spans="1:22" s="55" customFormat="1" x14ac:dyDescent="0.25">
      <c r="A723" s="76">
        <v>156</v>
      </c>
      <c r="B723" s="82" t="s">
        <v>552</v>
      </c>
      <c r="C723" s="92"/>
      <c r="D723" s="93"/>
      <c r="E723" s="93"/>
      <c r="F723" s="93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4"/>
      <c r="R723" s="94"/>
      <c r="S723" s="80"/>
      <c r="T723" s="95"/>
      <c r="U723" s="83">
        <f>SUM(C723:S723)</f>
        <v>0</v>
      </c>
      <c r="V723"/>
    </row>
    <row r="724" spans="1:22" x14ac:dyDescent="0.25">
      <c r="A724" s="6"/>
      <c r="B724" s="276"/>
      <c r="C724" s="69">
        <v>44568</v>
      </c>
      <c r="D724" s="69"/>
      <c r="E724" s="69"/>
      <c r="F724" s="69"/>
      <c r="G724" s="69"/>
      <c r="H724" s="69"/>
      <c r="I724" s="69"/>
      <c r="J724" s="69"/>
      <c r="K724" s="69"/>
      <c r="L724" s="70"/>
      <c r="M724" s="90"/>
      <c r="N724" s="90"/>
      <c r="O724" s="90"/>
      <c r="P724" s="90"/>
      <c r="Q724" s="90"/>
      <c r="R724" s="90"/>
      <c r="S724" s="90"/>
      <c r="T724" s="90"/>
      <c r="U724" s="71"/>
    </row>
    <row r="725" spans="1:22" x14ac:dyDescent="0.25">
      <c r="A725" s="6">
        <v>157</v>
      </c>
      <c r="B725" s="73" t="s">
        <v>553</v>
      </c>
      <c r="C725" s="73">
        <v>107000</v>
      </c>
      <c r="D725" s="73"/>
      <c r="E725" s="73"/>
      <c r="F725" s="73"/>
      <c r="G725" s="73"/>
      <c r="H725" s="73"/>
      <c r="I725" s="73"/>
      <c r="J725" s="73"/>
      <c r="K725" s="73"/>
      <c r="L725" s="91"/>
      <c r="M725" s="91"/>
      <c r="N725" s="91"/>
      <c r="O725" s="91"/>
      <c r="P725" s="91"/>
      <c r="Q725" s="91"/>
      <c r="R725" s="91"/>
      <c r="S725" s="91"/>
      <c r="T725" s="91"/>
      <c r="U725" s="75">
        <f>SUM(C725:S725)</f>
        <v>107000</v>
      </c>
    </row>
    <row r="726" spans="1:22" s="55" customFormat="1" x14ac:dyDescent="0.25">
      <c r="A726" s="76"/>
      <c r="B726" s="77"/>
      <c r="C726" s="78">
        <v>44560</v>
      </c>
      <c r="D726" s="78"/>
      <c r="E726" s="78"/>
      <c r="F726" s="78"/>
      <c r="G726" s="78"/>
      <c r="H726" s="78"/>
      <c r="I726" s="78"/>
      <c r="J726" s="78"/>
      <c r="K726" s="78"/>
      <c r="L726" s="79"/>
      <c r="M726" s="79"/>
      <c r="N726" s="79"/>
      <c r="O726" s="79"/>
      <c r="P726" s="79"/>
      <c r="Q726" s="80"/>
      <c r="R726" s="80"/>
      <c r="S726" s="80"/>
      <c r="T726" s="80"/>
      <c r="U726" s="81"/>
      <c r="V726"/>
    </row>
    <row r="727" spans="1:22" s="55" customFormat="1" x14ac:dyDescent="0.25">
      <c r="A727" s="76">
        <v>158</v>
      </c>
      <c r="B727" s="82" t="s">
        <v>557</v>
      </c>
      <c r="C727" s="92">
        <v>214000</v>
      </c>
      <c r="D727" s="92"/>
      <c r="E727" s="92"/>
      <c r="F727" s="92"/>
      <c r="G727" s="92"/>
      <c r="H727" s="78"/>
      <c r="I727" s="78"/>
      <c r="J727" s="78"/>
      <c r="K727" s="78"/>
      <c r="L727" s="79"/>
      <c r="M727" s="79"/>
      <c r="N727" s="79"/>
      <c r="O727" s="79"/>
      <c r="P727" s="79"/>
      <c r="Q727" s="80"/>
      <c r="R727" s="80"/>
      <c r="S727" s="80"/>
      <c r="T727" s="80"/>
      <c r="U727" s="83">
        <f>SUM(C727:S727)</f>
        <v>214000</v>
      </c>
      <c r="V727"/>
    </row>
    <row r="728" spans="1:22" x14ac:dyDescent="0.25">
      <c r="A728" s="6"/>
      <c r="B728" s="276"/>
      <c r="C728" s="69"/>
      <c r="D728" s="69"/>
      <c r="E728" s="69"/>
      <c r="F728" s="69"/>
      <c r="G728" s="69"/>
      <c r="H728" s="69"/>
      <c r="I728" s="69"/>
      <c r="J728" s="69"/>
      <c r="K728" s="69"/>
      <c r="L728" s="70"/>
      <c r="M728" s="90"/>
      <c r="N728" s="90"/>
      <c r="O728" s="90"/>
      <c r="P728" s="90"/>
      <c r="Q728" s="90"/>
      <c r="R728" s="90"/>
      <c r="S728" s="90"/>
      <c r="T728" s="90"/>
      <c r="U728" s="71"/>
    </row>
    <row r="729" spans="1:22" x14ac:dyDescent="0.25">
      <c r="A729" s="6">
        <v>159</v>
      </c>
      <c r="B729" s="73" t="s">
        <v>559</v>
      </c>
      <c r="C729" s="73"/>
      <c r="D729" s="73"/>
      <c r="E729" s="73"/>
      <c r="F729" s="73"/>
      <c r="G729" s="73"/>
      <c r="H729" s="73"/>
      <c r="I729" s="73"/>
      <c r="J729" s="73"/>
      <c r="K729" s="73"/>
      <c r="L729" s="91"/>
      <c r="M729" s="91"/>
      <c r="N729" s="91"/>
      <c r="O729" s="91"/>
      <c r="P729" s="91"/>
      <c r="Q729" s="91"/>
      <c r="R729" s="91"/>
      <c r="S729" s="91"/>
      <c r="T729" s="91"/>
      <c r="U729" s="75">
        <f>SUM(C729:S729)</f>
        <v>0</v>
      </c>
    </row>
    <row r="730" spans="1:22" s="55" customFormat="1" x14ac:dyDescent="0.25">
      <c r="A730" s="76"/>
      <c r="B730" s="77"/>
      <c r="C730" s="78">
        <v>44582</v>
      </c>
      <c r="D730" s="78"/>
      <c r="E730" s="78"/>
      <c r="F730" s="78"/>
      <c r="G730" s="78"/>
      <c r="H730" s="78"/>
      <c r="I730" s="78"/>
      <c r="J730" s="78"/>
      <c r="K730" s="78"/>
      <c r="L730" s="79"/>
      <c r="M730" s="79"/>
      <c r="N730" s="79"/>
      <c r="O730" s="79"/>
      <c r="P730" s="79"/>
      <c r="Q730" s="80"/>
      <c r="R730" s="80"/>
      <c r="S730" s="80"/>
      <c r="T730" s="80"/>
      <c r="U730" s="81"/>
      <c r="V730"/>
    </row>
    <row r="731" spans="1:22" s="55" customFormat="1" x14ac:dyDescent="0.25">
      <c r="A731" s="76">
        <v>160</v>
      </c>
      <c r="B731" s="82" t="s">
        <v>575</v>
      </c>
      <c r="C731" s="92">
        <v>218000</v>
      </c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79"/>
      <c r="O731" s="79"/>
      <c r="P731" s="79"/>
      <c r="Q731" s="80"/>
      <c r="R731" s="80"/>
      <c r="S731" s="80"/>
      <c r="T731" s="80"/>
      <c r="U731" s="83">
        <f>SUM(C731:S731)</f>
        <v>218000</v>
      </c>
      <c r="V731"/>
    </row>
    <row r="732" spans="1:22" x14ac:dyDescent="0.25">
      <c r="A732" s="6"/>
      <c r="B732" s="276"/>
      <c r="C732" s="69">
        <v>44617</v>
      </c>
      <c r="D732" s="69"/>
      <c r="E732" s="69"/>
      <c r="F732" s="69"/>
      <c r="G732" s="69"/>
      <c r="H732" s="69"/>
      <c r="I732" s="69"/>
      <c r="J732" s="69"/>
      <c r="K732" s="69"/>
      <c r="L732" s="70"/>
      <c r="M732" s="90"/>
      <c r="N732" s="90"/>
      <c r="O732" s="90"/>
      <c r="P732" s="90"/>
      <c r="Q732" s="90"/>
      <c r="R732" s="90"/>
      <c r="S732" s="90"/>
      <c r="T732" s="90"/>
      <c r="U732" s="71"/>
    </row>
    <row r="733" spans="1:22" x14ac:dyDescent="0.25">
      <c r="A733" s="6">
        <v>161</v>
      </c>
      <c r="B733" s="73" t="s">
        <v>577</v>
      </c>
      <c r="C733" s="73">
        <v>1416292.9</v>
      </c>
      <c r="D733" s="73"/>
      <c r="E733" s="73"/>
      <c r="F733" s="73"/>
      <c r="G733" s="73"/>
      <c r="H733" s="73"/>
      <c r="I733" s="73"/>
      <c r="J733" s="73"/>
      <c r="K733" s="73"/>
      <c r="L733" s="91"/>
      <c r="M733" s="91"/>
      <c r="N733" s="91"/>
      <c r="O733" s="91"/>
      <c r="P733" s="91"/>
      <c r="Q733" s="91"/>
      <c r="R733" s="91"/>
      <c r="S733" s="91"/>
      <c r="T733" s="91"/>
      <c r="U733" s="75">
        <f>SUM(C733:S733)</f>
        <v>1416292.9</v>
      </c>
    </row>
    <row r="734" spans="1:22" s="55" customFormat="1" x14ac:dyDescent="0.25">
      <c r="A734" s="76"/>
      <c r="B734" s="77"/>
      <c r="C734" s="78"/>
      <c r="D734" s="78"/>
      <c r="E734" s="78"/>
      <c r="F734" s="78"/>
      <c r="G734" s="78"/>
      <c r="H734" s="78"/>
      <c r="I734" s="78"/>
      <c r="J734" s="78"/>
      <c r="K734" s="78"/>
      <c r="L734" s="79"/>
      <c r="M734" s="79"/>
      <c r="N734" s="79"/>
      <c r="O734" s="79"/>
      <c r="P734" s="79"/>
      <c r="Q734" s="80"/>
      <c r="R734" s="80"/>
      <c r="S734" s="80"/>
      <c r="T734" s="80"/>
      <c r="U734" s="81"/>
      <c r="V734"/>
    </row>
    <row r="735" spans="1:22" s="55" customFormat="1" x14ac:dyDescent="0.25">
      <c r="A735" s="76">
        <v>162</v>
      </c>
      <c r="B735" s="82" t="s">
        <v>589</v>
      </c>
      <c r="C735" s="92"/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4"/>
      <c r="R735" s="94"/>
      <c r="S735" s="80"/>
      <c r="T735" s="95"/>
      <c r="U735" s="83">
        <f>SUM(C735:S735)</f>
        <v>0</v>
      </c>
      <c r="V735"/>
    </row>
    <row r="736" spans="1:22" x14ac:dyDescent="0.25">
      <c r="A736" s="6"/>
      <c r="B736" s="276"/>
      <c r="C736" s="69">
        <v>44624</v>
      </c>
      <c r="D736" s="69"/>
      <c r="E736" s="69"/>
      <c r="F736" s="69"/>
      <c r="G736" s="69"/>
      <c r="H736" s="69"/>
      <c r="I736" s="69"/>
      <c r="J736" s="69"/>
      <c r="K736" s="69"/>
      <c r="L736" s="70"/>
      <c r="M736" s="90"/>
      <c r="N736" s="90"/>
      <c r="O736" s="90"/>
      <c r="P736" s="90"/>
      <c r="Q736" s="90"/>
      <c r="R736" s="90"/>
      <c r="S736" s="90"/>
      <c r="T736" s="90"/>
      <c r="U736" s="71"/>
    </row>
    <row r="737" spans="1:22" x14ac:dyDescent="0.25">
      <c r="A737" s="6">
        <v>163</v>
      </c>
      <c r="B737" s="73" t="s">
        <v>588</v>
      </c>
      <c r="C737" s="73">
        <v>222000</v>
      </c>
      <c r="D737" s="73"/>
      <c r="E737" s="73"/>
      <c r="F737" s="73"/>
      <c r="G737" s="73"/>
      <c r="H737" s="73"/>
      <c r="I737" s="73"/>
      <c r="J737" s="73"/>
      <c r="K737" s="73"/>
      <c r="L737" s="91"/>
      <c r="M737" s="91"/>
      <c r="N737" s="91"/>
      <c r="O737" s="91"/>
      <c r="P737" s="91"/>
      <c r="Q737" s="91"/>
      <c r="R737" s="91"/>
      <c r="S737" s="91"/>
      <c r="T737" s="91"/>
      <c r="U737" s="75">
        <f>SUM(C737:S737)</f>
        <v>222000</v>
      </c>
    </row>
    <row r="738" spans="1:22" s="55" customFormat="1" x14ac:dyDescent="0.25">
      <c r="A738" s="76"/>
      <c r="B738" s="77"/>
      <c r="C738" s="78">
        <v>44616</v>
      </c>
      <c r="D738" s="78"/>
      <c r="E738" s="78"/>
      <c r="F738" s="78"/>
      <c r="G738" s="78"/>
      <c r="H738" s="78"/>
      <c r="I738" s="78"/>
      <c r="J738" s="78"/>
      <c r="K738" s="78"/>
      <c r="L738" s="79"/>
      <c r="M738" s="79"/>
      <c r="N738" s="79"/>
      <c r="O738" s="79"/>
      <c r="P738" s="79"/>
      <c r="Q738" s="80"/>
      <c r="R738" s="80"/>
      <c r="S738" s="80"/>
      <c r="T738" s="80"/>
      <c r="U738" s="81"/>
      <c r="V738"/>
    </row>
    <row r="739" spans="1:22" s="55" customFormat="1" x14ac:dyDescent="0.25">
      <c r="A739" s="76">
        <v>164</v>
      </c>
      <c r="B739" s="82" t="s">
        <v>590</v>
      </c>
      <c r="C739" s="92">
        <v>224000</v>
      </c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4"/>
      <c r="R739" s="94"/>
      <c r="S739" s="80"/>
      <c r="T739" s="95"/>
      <c r="U739" s="83">
        <f>SUM(C739:S739)</f>
        <v>224000</v>
      </c>
      <c r="V739"/>
    </row>
    <row r="740" spans="1:22" x14ac:dyDescent="0.25">
      <c r="A740" s="6"/>
      <c r="B740" s="276"/>
      <c r="C740" s="69">
        <v>44664</v>
      </c>
      <c r="D740" s="69"/>
      <c r="E740" s="69"/>
      <c r="F740" s="69"/>
      <c r="G740" s="69"/>
      <c r="H740" s="69"/>
      <c r="I740" s="69"/>
      <c r="J740" s="69"/>
      <c r="K740" s="69"/>
      <c r="L740" s="70"/>
      <c r="M740" s="90"/>
      <c r="N740" s="90"/>
      <c r="O740" s="90"/>
      <c r="P740" s="90"/>
      <c r="Q740" s="90"/>
      <c r="R740" s="90"/>
      <c r="S740" s="90"/>
      <c r="T740" s="90"/>
      <c r="U740" s="71"/>
    </row>
    <row r="741" spans="1:22" x14ac:dyDescent="0.25">
      <c r="A741" s="6">
        <v>165</v>
      </c>
      <c r="B741" s="73" t="s">
        <v>94</v>
      </c>
      <c r="C741" s="73">
        <v>4990.04</v>
      </c>
      <c r="D741" s="73"/>
      <c r="E741" s="73"/>
      <c r="F741" s="73"/>
      <c r="G741" s="73"/>
      <c r="H741" s="73"/>
      <c r="I741" s="73"/>
      <c r="J741" s="73"/>
      <c r="K741" s="73"/>
      <c r="L741" s="91"/>
      <c r="M741" s="91"/>
      <c r="N741" s="91"/>
      <c r="O741" s="91"/>
      <c r="P741" s="91"/>
      <c r="Q741" s="91"/>
      <c r="R741" s="91"/>
      <c r="S741" s="91"/>
      <c r="T741" s="91"/>
      <c r="U741" s="75">
        <f>SUM(C741:S741)</f>
        <v>4990.04</v>
      </c>
    </row>
    <row r="742" spans="1:22" s="55" customFormat="1" x14ac:dyDescent="0.25">
      <c r="A742" s="76"/>
      <c r="B742" s="77"/>
      <c r="C742" s="78"/>
      <c r="D742" s="78"/>
      <c r="E742" s="78"/>
      <c r="F742" s="78"/>
      <c r="G742" s="78"/>
      <c r="H742" s="78"/>
      <c r="I742" s="78"/>
      <c r="J742" s="78"/>
      <c r="K742" s="78"/>
      <c r="L742" s="79"/>
      <c r="M742" s="79"/>
      <c r="N742" s="79"/>
      <c r="O742" s="79"/>
      <c r="P742" s="79"/>
      <c r="Q742" s="80"/>
      <c r="R742" s="80"/>
      <c r="S742" s="80"/>
      <c r="T742" s="80"/>
      <c r="U742" s="81"/>
      <c r="V742"/>
    </row>
    <row r="743" spans="1:22" s="55" customFormat="1" x14ac:dyDescent="0.25">
      <c r="A743" s="76">
        <v>166</v>
      </c>
      <c r="B743" s="87"/>
      <c r="C743" s="92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4"/>
      <c r="R743" s="94"/>
      <c r="S743" s="80"/>
      <c r="T743" s="95"/>
      <c r="U743" s="83">
        <f>SUM(C743:S743)</f>
        <v>0</v>
      </c>
      <c r="V743"/>
    </row>
    <row r="744" spans="1:22" x14ac:dyDescent="0.25">
      <c r="A744" s="6"/>
      <c r="B744" s="276"/>
      <c r="C744" s="69"/>
      <c r="D744" s="69"/>
      <c r="E744" s="69"/>
      <c r="F744" s="69"/>
      <c r="G744" s="69"/>
      <c r="H744" s="69"/>
      <c r="I744" s="69"/>
      <c r="J744" s="69"/>
      <c r="K744" s="69"/>
      <c r="L744" s="70"/>
      <c r="M744" s="90"/>
      <c r="N744" s="90"/>
      <c r="O744" s="90"/>
      <c r="P744" s="90"/>
      <c r="Q744" s="90"/>
      <c r="R744" s="90"/>
      <c r="S744" s="90"/>
      <c r="T744" s="90"/>
      <c r="U744" s="71"/>
    </row>
    <row r="745" spans="1:22" x14ac:dyDescent="0.25">
      <c r="A745" s="6">
        <v>167</v>
      </c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91"/>
      <c r="M745" s="91"/>
      <c r="N745" s="91"/>
      <c r="O745" s="91"/>
      <c r="P745" s="91"/>
      <c r="Q745" s="91"/>
      <c r="R745" s="91"/>
      <c r="S745" s="91"/>
      <c r="T745" s="91"/>
      <c r="U745" s="75">
        <f>SUM(C745:S745)</f>
        <v>0</v>
      </c>
    </row>
    <row r="746" spans="1:22" s="55" customFormat="1" x14ac:dyDescent="0.25">
      <c r="A746" s="76"/>
      <c r="B746" s="77"/>
      <c r="C746" s="78"/>
      <c r="D746" s="78"/>
      <c r="E746" s="78"/>
      <c r="F746" s="78"/>
      <c r="G746" s="78"/>
      <c r="H746" s="78"/>
      <c r="I746" s="78"/>
      <c r="J746" s="78"/>
      <c r="K746" s="78"/>
      <c r="L746" s="79"/>
      <c r="M746" s="79"/>
      <c r="N746" s="79"/>
      <c r="O746" s="79"/>
      <c r="P746" s="79"/>
      <c r="Q746" s="80"/>
      <c r="R746" s="80"/>
      <c r="S746" s="80"/>
      <c r="T746" s="80"/>
      <c r="U746" s="81"/>
      <c r="V746"/>
    </row>
    <row r="747" spans="1:22" s="55" customFormat="1" x14ac:dyDescent="0.25">
      <c r="A747" s="76"/>
      <c r="B747" s="82"/>
      <c r="C747" s="92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4"/>
      <c r="R747" s="94"/>
      <c r="S747" s="80"/>
      <c r="T747" s="95"/>
      <c r="U747" s="83">
        <f>SUM(C747:S747)</f>
        <v>0</v>
      </c>
      <c r="V747"/>
    </row>
    <row r="748" spans="1:22" x14ac:dyDescent="0.25">
      <c r="A748" s="6"/>
      <c r="B748" s="276"/>
      <c r="C748" s="69"/>
      <c r="D748" s="69"/>
      <c r="E748" s="69"/>
      <c r="F748" s="69"/>
      <c r="G748" s="69"/>
      <c r="H748" s="69"/>
      <c r="I748" s="69"/>
      <c r="J748" s="69"/>
      <c r="K748" s="69"/>
      <c r="L748" s="70"/>
      <c r="M748" s="90"/>
      <c r="N748" s="90"/>
      <c r="O748" s="90"/>
      <c r="P748" s="90"/>
      <c r="Q748" s="90"/>
      <c r="R748" s="90"/>
      <c r="S748" s="90"/>
      <c r="T748" s="90"/>
      <c r="U748" s="71"/>
    </row>
    <row r="749" spans="1:22" x14ac:dyDescent="0.25">
      <c r="A749" s="6"/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91"/>
      <c r="M749" s="91"/>
      <c r="N749" s="91"/>
      <c r="O749" s="91"/>
      <c r="P749" s="91"/>
      <c r="Q749" s="91"/>
      <c r="R749" s="91"/>
      <c r="S749" s="91"/>
      <c r="T749" s="91"/>
      <c r="U749" s="75">
        <f>SUM(C749:S749)</f>
        <v>0</v>
      </c>
    </row>
    <row r="750" spans="1:22" s="55" customFormat="1" x14ac:dyDescent="0.25">
      <c r="A750" s="325"/>
      <c r="B750" s="326"/>
      <c r="C750" s="327">
        <v>44592</v>
      </c>
      <c r="D750" s="327">
        <v>44607</v>
      </c>
      <c r="E750" s="327"/>
      <c r="F750" s="327"/>
      <c r="G750" s="327"/>
      <c r="H750" s="327"/>
      <c r="I750" s="327"/>
      <c r="J750" s="327"/>
      <c r="K750" s="327"/>
      <c r="L750" s="328"/>
      <c r="M750" s="328"/>
      <c r="N750" s="328"/>
      <c r="O750" s="328"/>
      <c r="P750" s="328"/>
      <c r="Q750" s="329"/>
      <c r="R750" s="329"/>
      <c r="S750" s="329"/>
      <c r="T750" s="329"/>
      <c r="U750" s="330"/>
      <c r="V750"/>
    </row>
    <row r="751" spans="1:22" s="55" customFormat="1" x14ac:dyDescent="0.25">
      <c r="A751" s="325">
        <v>1</v>
      </c>
      <c r="B751" s="331" t="s">
        <v>158</v>
      </c>
      <c r="C751" s="332">
        <v>1791074.38</v>
      </c>
      <c r="D751" s="328">
        <v>158925.62</v>
      </c>
      <c r="E751" s="328"/>
      <c r="F751" s="328"/>
      <c r="G751" s="328"/>
      <c r="H751" s="328"/>
      <c r="I751" s="328"/>
      <c r="J751" s="328"/>
      <c r="K751" s="328"/>
      <c r="L751" s="328"/>
      <c r="M751" s="328"/>
      <c r="N751" s="328"/>
      <c r="O751" s="328"/>
      <c r="P751" s="328"/>
      <c r="Q751" s="329"/>
      <c r="R751" s="329"/>
      <c r="S751" s="329"/>
      <c r="T751" s="329"/>
      <c r="U751" s="333">
        <f>SUM(C751:S751)</f>
        <v>1950000</v>
      </c>
      <c r="V751"/>
    </row>
    <row r="752" spans="1:22" x14ac:dyDescent="0.25">
      <c r="A752" s="6"/>
      <c r="B752" s="89"/>
      <c r="C752" s="69"/>
      <c r="D752" s="69"/>
      <c r="E752" s="69"/>
      <c r="F752" s="69"/>
      <c r="G752" s="69"/>
      <c r="H752" s="69"/>
      <c r="I752" s="69"/>
      <c r="J752" s="69"/>
      <c r="K752" s="69"/>
      <c r="L752" s="70"/>
      <c r="M752" s="90"/>
      <c r="N752" s="90"/>
      <c r="O752" s="90"/>
      <c r="P752" s="90"/>
      <c r="Q752" s="90"/>
      <c r="R752" s="90"/>
      <c r="S752" s="90"/>
      <c r="T752" s="90"/>
      <c r="U752" s="71"/>
    </row>
    <row r="753" spans="1:22" x14ac:dyDescent="0.25">
      <c r="A753" s="6">
        <v>2</v>
      </c>
      <c r="B753" s="96" t="s">
        <v>159</v>
      </c>
      <c r="C753" s="73"/>
      <c r="D753" s="73"/>
      <c r="E753" s="73"/>
      <c r="F753" s="73"/>
      <c r="G753" s="73"/>
      <c r="H753" s="73"/>
      <c r="I753" s="73"/>
      <c r="J753" s="73"/>
      <c r="K753" s="73"/>
      <c r="L753" s="91"/>
      <c r="M753" s="91"/>
      <c r="N753" s="91"/>
      <c r="O753" s="91"/>
      <c r="P753" s="91"/>
      <c r="Q753" s="91"/>
      <c r="R753" s="91"/>
      <c r="S753" s="91"/>
      <c r="T753" s="91"/>
      <c r="U753" s="75">
        <f>SUM(C753:S753)</f>
        <v>0</v>
      </c>
    </row>
    <row r="754" spans="1:22" x14ac:dyDescent="0.25">
      <c r="A754" s="325"/>
      <c r="B754" s="326"/>
      <c r="C754" s="327">
        <v>44616</v>
      </c>
      <c r="D754" s="327"/>
      <c r="E754" s="327"/>
      <c r="F754" s="327"/>
      <c r="G754" s="327"/>
      <c r="H754" s="327"/>
      <c r="I754" s="327"/>
      <c r="J754" s="327"/>
      <c r="K754" s="327"/>
      <c r="L754" s="328"/>
      <c r="M754" s="328"/>
      <c r="N754" s="328"/>
      <c r="O754" s="328"/>
      <c r="P754" s="328"/>
      <c r="Q754" s="329"/>
      <c r="R754" s="329"/>
      <c r="S754" s="329"/>
      <c r="T754" s="329"/>
      <c r="U754" s="330"/>
    </row>
    <row r="755" spans="1:22" x14ac:dyDescent="0.25">
      <c r="A755" s="325">
        <v>3</v>
      </c>
      <c r="B755" s="331" t="s">
        <v>160</v>
      </c>
      <c r="C755" s="332">
        <v>450000</v>
      </c>
      <c r="D755" s="328"/>
      <c r="E755" s="328"/>
      <c r="F755" s="328"/>
      <c r="G755" s="328"/>
      <c r="H755" s="328"/>
      <c r="I755" s="328"/>
      <c r="J755" s="328"/>
      <c r="K755" s="328"/>
      <c r="L755" s="328"/>
      <c r="M755" s="328"/>
      <c r="N755" s="328"/>
      <c r="O755" s="328"/>
      <c r="P755" s="328"/>
      <c r="Q755" s="329"/>
      <c r="R755" s="329"/>
      <c r="S755" s="329"/>
      <c r="T755" s="329"/>
      <c r="U755" s="333">
        <f>SUM(C755:S755)</f>
        <v>450000</v>
      </c>
    </row>
    <row r="756" spans="1:22" s="55" customFormat="1" x14ac:dyDescent="0.25">
      <c r="A756" s="6"/>
      <c r="B756" s="89"/>
      <c r="C756" s="69"/>
      <c r="D756" s="69"/>
      <c r="E756" s="69"/>
      <c r="F756" s="69"/>
      <c r="G756" s="69"/>
      <c r="H756" s="69"/>
      <c r="I756" s="69"/>
      <c r="J756" s="69"/>
      <c r="K756" s="69"/>
      <c r="L756" s="70"/>
      <c r="M756" s="90"/>
      <c r="N756" s="90"/>
      <c r="O756" s="90"/>
      <c r="P756" s="90"/>
      <c r="Q756" s="90"/>
      <c r="R756" s="90"/>
      <c r="S756" s="90"/>
      <c r="T756" s="90"/>
      <c r="U756" s="71"/>
      <c r="V756"/>
    </row>
    <row r="757" spans="1:22" s="55" customFormat="1" x14ac:dyDescent="0.25">
      <c r="A757" s="6">
        <v>4</v>
      </c>
      <c r="B757" s="96" t="s">
        <v>161</v>
      </c>
      <c r="C757" s="73"/>
      <c r="D757" s="73"/>
      <c r="E757" s="73"/>
      <c r="F757" s="73"/>
      <c r="G757" s="73"/>
      <c r="H757" s="73"/>
      <c r="I757" s="73"/>
      <c r="J757" s="73"/>
      <c r="K757" s="73"/>
      <c r="L757" s="91"/>
      <c r="M757" s="91"/>
      <c r="N757" s="91"/>
      <c r="O757" s="91"/>
      <c r="P757" s="91"/>
      <c r="Q757" s="91"/>
      <c r="R757" s="91"/>
      <c r="S757" s="91"/>
      <c r="T757" s="91"/>
      <c r="U757" s="75">
        <f>SUM(C757:S757)</f>
        <v>0</v>
      </c>
      <c r="V757"/>
    </row>
    <row r="758" spans="1:22" x14ac:dyDescent="0.25">
      <c r="A758" s="325"/>
      <c r="B758" s="326"/>
      <c r="C758" s="327">
        <v>44469</v>
      </c>
      <c r="D758" s="327">
        <v>44596</v>
      </c>
      <c r="E758" s="327"/>
      <c r="F758" s="327"/>
      <c r="G758" s="327"/>
      <c r="H758" s="327"/>
      <c r="I758" s="327"/>
      <c r="J758" s="327"/>
      <c r="K758" s="327"/>
      <c r="L758" s="328"/>
      <c r="M758" s="328"/>
      <c r="N758" s="328"/>
      <c r="O758" s="328"/>
      <c r="P758" s="328"/>
      <c r="Q758" s="329"/>
      <c r="R758" s="329"/>
      <c r="S758" s="329"/>
      <c r="T758" s="329"/>
      <c r="U758" s="330"/>
    </row>
    <row r="759" spans="1:22" x14ac:dyDescent="0.25">
      <c r="A759" s="325">
        <v>5</v>
      </c>
      <c r="B759" s="331" t="s">
        <v>162</v>
      </c>
      <c r="C759" s="332">
        <v>428000</v>
      </c>
      <c r="D759" s="328">
        <v>450000</v>
      </c>
      <c r="E759" s="328"/>
      <c r="F759" s="328"/>
      <c r="G759" s="328"/>
      <c r="H759" s="328"/>
      <c r="I759" s="328"/>
      <c r="J759" s="328"/>
      <c r="K759" s="328"/>
      <c r="L759" s="328"/>
      <c r="M759" s="328"/>
      <c r="N759" s="328"/>
      <c r="O759" s="328"/>
      <c r="P759" s="328"/>
      <c r="Q759" s="329"/>
      <c r="R759" s="329"/>
      <c r="S759" s="329"/>
      <c r="T759" s="329"/>
      <c r="U759" s="333">
        <f>SUM(C759:S759)</f>
        <v>878000</v>
      </c>
    </row>
    <row r="760" spans="1:22" x14ac:dyDescent="0.25">
      <c r="A760" s="6"/>
      <c r="B760" s="89"/>
      <c r="C760" s="69">
        <v>44407</v>
      </c>
      <c r="D760" s="69">
        <v>44455</v>
      </c>
      <c r="E760" s="69"/>
      <c r="F760" s="69"/>
      <c r="G760" s="69"/>
      <c r="H760" s="69"/>
      <c r="I760" s="69"/>
      <c r="J760" s="69"/>
      <c r="K760" s="69"/>
      <c r="L760" s="70"/>
      <c r="M760" s="90"/>
      <c r="N760" s="90"/>
      <c r="O760" s="90"/>
      <c r="P760" s="90"/>
      <c r="Q760" s="90"/>
      <c r="R760" s="90"/>
      <c r="S760" s="90"/>
      <c r="T760" s="90"/>
      <c r="U760" s="71"/>
    </row>
    <row r="761" spans="1:22" x14ac:dyDescent="0.25">
      <c r="A761" s="6">
        <v>6</v>
      </c>
      <c r="B761" s="96" t="s">
        <v>163</v>
      </c>
      <c r="C761" s="73">
        <v>3699.52</v>
      </c>
      <c r="D761" s="73">
        <v>638000</v>
      </c>
      <c r="E761" s="73"/>
      <c r="F761" s="73"/>
      <c r="G761" s="73"/>
      <c r="H761" s="73"/>
      <c r="I761" s="73"/>
      <c r="J761" s="73"/>
      <c r="K761" s="73"/>
      <c r="L761" s="91"/>
      <c r="M761" s="91"/>
      <c r="N761" s="91"/>
      <c r="O761" s="91"/>
      <c r="P761" s="91"/>
      <c r="Q761" s="91"/>
      <c r="R761" s="91"/>
      <c r="S761" s="91"/>
      <c r="T761" s="91"/>
      <c r="U761" s="75">
        <f>SUM(C761:S761)</f>
        <v>641699.52</v>
      </c>
    </row>
    <row r="762" spans="1:22" x14ac:dyDescent="0.25">
      <c r="A762" s="325"/>
      <c r="B762" s="326"/>
      <c r="C762" s="327">
        <v>44393</v>
      </c>
      <c r="D762" s="327">
        <v>44642</v>
      </c>
      <c r="E762" s="327"/>
      <c r="F762" s="327"/>
      <c r="G762" s="327"/>
      <c r="H762" s="327"/>
      <c r="I762" s="327"/>
      <c r="J762" s="327"/>
      <c r="K762" s="327"/>
      <c r="L762" s="328"/>
      <c r="M762" s="328"/>
      <c r="N762" s="328"/>
      <c r="O762" s="328"/>
      <c r="P762" s="328"/>
      <c r="Q762" s="329"/>
      <c r="R762" s="329"/>
      <c r="S762" s="329"/>
      <c r="T762" s="329"/>
      <c r="U762" s="330"/>
    </row>
    <row r="763" spans="1:22" x14ac:dyDescent="0.25">
      <c r="A763" s="325">
        <v>7</v>
      </c>
      <c r="B763" s="331" t="s">
        <v>164</v>
      </c>
      <c r="C763" s="332">
        <v>222500</v>
      </c>
      <c r="D763" s="328">
        <v>150000</v>
      </c>
      <c r="E763" s="328"/>
      <c r="F763" s="328"/>
      <c r="G763" s="328"/>
      <c r="H763" s="328"/>
      <c r="I763" s="328"/>
      <c r="J763" s="328"/>
      <c r="K763" s="328"/>
      <c r="L763" s="328"/>
      <c r="M763" s="328"/>
      <c r="N763" s="328"/>
      <c r="O763" s="328"/>
      <c r="P763" s="328"/>
      <c r="Q763" s="329"/>
      <c r="R763" s="329"/>
      <c r="S763" s="329"/>
      <c r="T763" s="329"/>
      <c r="U763" s="333">
        <f>SUM(C763:S763)</f>
        <v>372500</v>
      </c>
    </row>
    <row r="764" spans="1:22" s="55" customFormat="1" x14ac:dyDescent="0.25">
      <c r="A764" s="6"/>
      <c r="B764" s="89"/>
      <c r="C764" s="69"/>
      <c r="D764" s="69"/>
      <c r="E764" s="69"/>
      <c r="F764" s="69"/>
      <c r="G764" s="69"/>
      <c r="H764" s="69"/>
      <c r="I764" s="69"/>
      <c r="J764" s="69"/>
      <c r="K764" s="69"/>
      <c r="L764" s="70"/>
      <c r="M764" s="90"/>
      <c r="N764" s="90"/>
      <c r="O764" s="90"/>
      <c r="P764" s="90"/>
      <c r="Q764" s="90"/>
      <c r="R764" s="90"/>
      <c r="S764" s="90"/>
      <c r="T764" s="90"/>
      <c r="U764" s="71"/>
      <c r="V764"/>
    </row>
    <row r="765" spans="1:22" s="55" customFormat="1" x14ac:dyDescent="0.25">
      <c r="A765" s="6">
        <v>8</v>
      </c>
      <c r="B765" s="96" t="s">
        <v>165</v>
      </c>
      <c r="C765" s="73"/>
      <c r="D765" s="73"/>
      <c r="E765" s="73"/>
      <c r="F765" s="73"/>
      <c r="G765" s="73"/>
      <c r="H765" s="73"/>
      <c r="I765" s="73"/>
      <c r="J765" s="73"/>
      <c r="K765" s="73"/>
      <c r="L765" s="91"/>
      <c r="M765" s="91"/>
      <c r="N765" s="91"/>
      <c r="O765" s="91"/>
      <c r="P765" s="91"/>
      <c r="Q765" s="91"/>
      <c r="R765" s="91"/>
      <c r="S765" s="91"/>
      <c r="T765" s="91"/>
      <c r="U765" s="75">
        <f>SUM(C765:S765)</f>
        <v>0</v>
      </c>
      <c r="V765"/>
    </row>
    <row r="766" spans="1:22" x14ac:dyDescent="0.25">
      <c r="A766" s="325"/>
      <c r="B766" s="326"/>
      <c r="C766" s="327">
        <v>44539</v>
      </c>
      <c r="D766" s="327">
        <v>44651</v>
      </c>
      <c r="E766" s="327"/>
      <c r="F766" s="327"/>
      <c r="G766" s="327"/>
      <c r="H766" s="327"/>
      <c r="I766" s="327"/>
      <c r="J766" s="327"/>
      <c r="K766" s="327"/>
      <c r="L766" s="328"/>
      <c r="M766" s="328"/>
      <c r="N766" s="328"/>
      <c r="O766" s="328"/>
      <c r="P766" s="328"/>
      <c r="Q766" s="329"/>
      <c r="R766" s="329"/>
      <c r="S766" s="329"/>
      <c r="T766" s="329"/>
      <c r="U766" s="330"/>
    </row>
    <row r="767" spans="1:22" x14ac:dyDescent="0.25">
      <c r="A767" s="325">
        <v>9</v>
      </c>
      <c r="B767" s="331" t="s">
        <v>166</v>
      </c>
      <c r="C767" s="332">
        <v>428000</v>
      </c>
      <c r="D767" s="328">
        <v>450000</v>
      </c>
      <c r="E767" s="328"/>
      <c r="F767" s="328"/>
      <c r="G767" s="328"/>
      <c r="H767" s="328"/>
      <c r="I767" s="328"/>
      <c r="J767" s="328"/>
      <c r="K767" s="328"/>
      <c r="L767" s="328"/>
      <c r="M767" s="328"/>
      <c r="N767" s="328"/>
      <c r="O767" s="328"/>
      <c r="P767" s="328"/>
      <c r="Q767" s="329"/>
      <c r="R767" s="329"/>
      <c r="S767" s="329"/>
      <c r="T767" s="329"/>
      <c r="U767" s="333">
        <f>SUM(C767:S767)</f>
        <v>878000</v>
      </c>
    </row>
    <row r="768" spans="1:22" x14ac:dyDescent="0.25">
      <c r="A768" s="6"/>
      <c r="B768" s="89"/>
      <c r="C768" s="69"/>
      <c r="D768" s="69"/>
      <c r="E768" s="69"/>
      <c r="F768" s="69"/>
      <c r="G768" s="69"/>
      <c r="H768" s="69"/>
      <c r="I768" s="69"/>
      <c r="J768" s="69"/>
      <c r="K768" s="69"/>
      <c r="L768" s="70"/>
      <c r="M768" s="90"/>
      <c r="N768" s="90"/>
      <c r="O768" s="90"/>
      <c r="P768" s="90"/>
      <c r="Q768" s="90"/>
      <c r="R768" s="90"/>
      <c r="S768" s="90"/>
      <c r="T768" s="90"/>
      <c r="U768" s="71"/>
    </row>
    <row r="769" spans="1:25" x14ac:dyDescent="0.25">
      <c r="A769" s="6">
        <v>10</v>
      </c>
      <c r="B769" s="96" t="s">
        <v>576</v>
      </c>
      <c r="C769" s="73"/>
      <c r="D769" s="73"/>
      <c r="E769" s="73"/>
      <c r="F769" s="73"/>
      <c r="G769" s="73"/>
      <c r="H769" s="73"/>
      <c r="I769" s="73"/>
      <c r="J769" s="73"/>
      <c r="K769" s="73"/>
      <c r="L769" s="91"/>
      <c r="M769" s="91"/>
      <c r="N769" s="91"/>
      <c r="O769" s="91"/>
      <c r="P769" s="91"/>
      <c r="Q769" s="91"/>
      <c r="R769" s="91"/>
      <c r="S769" s="91"/>
      <c r="T769" s="91"/>
      <c r="U769" s="75">
        <f>SUM(C769:S769)</f>
        <v>0</v>
      </c>
    </row>
    <row r="770" spans="1:25" x14ac:dyDescent="0.25">
      <c r="A770" s="325"/>
      <c r="B770" s="326"/>
      <c r="C770" s="327"/>
      <c r="D770" s="327"/>
      <c r="E770" s="327"/>
      <c r="F770" s="327"/>
      <c r="G770" s="327"/>
      <c r="H770" s="327"/>
      <c r="I770" s="327"/>
      <c r="J770" s="327"/>
      <c r="K770" s="327"/>
      <c r="L770" s="328"/>
      <c r="M770" s="328"/>
      <c r="N770" s="328"/>
      <c r="O770" s="328"/>
      <c r="P770" s="328"/>
      <c r="Q770" s="329"/>
      <c r="R770" s="329"/>
      <c r="S770" s="329"/>
      <c r="T770" s="329"/>
      <c r="U770" s="330"/>
    </row>
    <row r="771" spans="1:25" x14ac:dyDescent="0.25">
      <c r="A771" s="325">
        <v>11</v>
      </c>
      <c r="B771" s="331" t="s">
        <v>167</v>
      </c>
      <c r="C771" s="332"/>
      <c r="D771" s="328"/>
      <c r="E771" s="328"/>
      <c r="F771" s="328"/>
      <c r="G771" s="328"/>
      <c r="H771" s="328"/>
      <c r="I771" s="328"/>
      <c r="J771" s="328"/>
      <c r="K771" s="328"/>
      <c r="L771" s="328"/>
      <c r="M771" s="328"/>
      <c r="N771" s="328"/>
      <c r="O771" s="328"/>
      <c r="P771" s="328"/>
      <c r="Q771" s="329"/>
      <c r="R771" s="329"/>
      <c r="S771" s="329"/>
      <c r="T771" s="329"/>
      <c r="U771" s="333">
        <f>SUM(C771:S771)</f>
        <v>0</v>
      </c>
    </row>
    <row r="772" spans="1:25" s="55" customFormat="1" x14ac:dyDescent="0.25">
      <c r="A772" s="6"/>
      <c r="B772" s="89"/>
      <c r="C772" s="69">
        <v>44671</v>
      </c>
      <c r="D772" s="69"/>
      <c r="E772" s="69"/>
      <c r="F772" s="69"/>
      <c r="G772" s="69"/>
      <c r="H772" s="69"/>
      <c r="I772" s="69"/>
      <c r="J772" s="69"/>
      <c r="K772" s="69"/>
      <c r="L772" s="70"/>
      <c r="M772" s="90"/>
      <c r="N772" s="90"/>
      <c r="O772" s="90"/>
      <c r="P772" s="90"/>
      <c r="Q772" s="90"/>
      <c r="R772" s="90"/>
      <c r="S772" s="90"/>
      <c r="T772" s="90"/>
      <c r="U772" s="71"/>
      <c r="V772"/>
    </row>
    <row r="773" spans="1:25" s="55" customFormat="1" x14ac:dyDescent="0.25">
      <c r="A773" s="6">
        <v>12</v>
      </c>
      <c r="B773" s="96" t="s">
        <v>168</v>
      </c>
      <c r="C773" s="73">
        <v>450000</v>
      </c>
      <c r="D773" s="73"/>
      <c r="E773" s="73"/>
      <c r="F773" s="73"/>
      <c r="G773" s="73"/>
      <c r="H773" s="73"/>
      <c r="I773" s="73"/>
      <c r="J773" s="73"/>
      <c r="K773" s="73"/>
      <c r="L773" s="91"/>
      <c r="M773" s="91"/>
      <c r="N773" s="91"/>
      <c r="O773" s="91"/>
      <c r="P773" s="91"/>
      <c r="Q773" s="91"/>
      <c r="R773" s="91"/>
      <c r="S773" s="91"/>
      <c r="T773" s="91"/>
      <c r="U773" s="75">
        <f>SUM(C773:S773)</f>
        <v>450000</v>
      </c>
      <c r="V773"/>
    </row>
    <row r="774" spans="1:25" x14ac:dyDescent="0.25">
      <c r="A774" s="325"/>
      <c r="B774" s="326"/>
      <c r="C774" s="327"/>
      <c r="D774" s="327"/>
      <c r="E774" s="327"/>
      <c r="F774" s="327"/>
      <c r="G774" s="327"/>
      <c r="H774" s="327"/>
      <c r="I774" s="327"/>
      <c r="J774" s="327"/>
      <c r="K774" s="327"/>
      <c r="L774" s="328"/>
      <c r="M774" s="328"/>
      <c r="N774" s="328"/>
      <c r="O774" s="328"/>
      <c r="P774" s="328"/>
      <c r="Q774" s="329"/>
      <c r="R774" s="329"/>
      <c r="S774" s="329"/>
      <c r="T774" s="329"/>
      <c r="U774" s="330"/>
    </row>
    <row r="775" spans="1:25" x14ac:dyDescent="0.25">
      <c r="A775" s="325">
        <v>13</v>
      </c>
      <c r="B775" s="331" t="s">
        <v>169</v>
      </c>
      <c r="C775" s="332"/>
      <c r="D775" s="328"/>
      <c r="E775" s="328"/>
      <c r="F775" s="328"/>
      <c r="G775" s="328"/>
      <c r="H775" s="328"/>
      <c r="I775" s="328"/>
      <c r="J775" s="328"/>
      <c r="K775" s="328"/>
      <c r="L775" s="328"/>
      <c r="M775" s="328"/>
      <c r="N775" s="328"/>
      <c r="O775" s="328"/>
      <c r="P775" s="328"/>
      <c r="Q775" s="329"/>
      <c r="R775" s="329"/>
      <c r="S775" s="329"/>
      <c r="T775" s="329"/>
      <c r="U775" s="333">
        <f>SUM(C775:S775)</f>
        <v>0</v>
      </c>
    </row>
    <row r="776" spans="1:25" s="55" customFormat="1" x14ac:dyDescent="0.25">
      <c r="A776" s="6"/>
      <c r="B776" s="89"/>
      <c r="C776" s="69"/>
      <c r="D776" s="69"/>
      <c r="E776" s="69"/>
      <c r="F776" s="69"/>
      <c r="G776" s="69"/>
      <c r="H776" s="69"/>
      <c r="I776" s="69"/>
      <c r="J776" s="69"/>
      <c r="K776" s="69"/>
      <c r="L776" s="70"/>
      <c r="M776" s="90"/>
      <c r="N776" s="90"/>
      <c r="O776" s="90"/>
      <c r="P776" s="90"/>
      <c r="Q776" s="90"/>
      <c r="R776" s="90"/>
      <c r="S776" s="90"/>
      <c r="T776" s="90"/>
      <c r="U776" s="71"/>
      <c r="V776"/>
    </row>
    <row r="777" spans="1:25" s="55" customFormat="1" x14ac:dyDescent="0.25">
      <c r="A777" s="6">
        <v>14</v>
      </c>
      <c r="B777" s="96" t="s">
        <v>170</v>
      </c>
      <c r="C777" s="73"/>
      <c r="D777" s="73"/>
      <c r="E777" s="73"/>
      <c r="F777" s="73"/>
      <c r="G777" s="73"/>
      <c r="H777" s="73"/>
      <c r="I777" s="73"/>
      <c r="J777" s="73"/>
      <c r="K777" s="73"/>
      <c r="L777" s="91"/>
      <c r="M777" s="91"/>
      <c r="N777" s="91"/>
      <c r="O777" s="91"/>
      <c r="P777" s="91"/>
      <c r="Q777" s="91"/>
      <c r="R777" s="91"/>
      <c r="S777" s="91"/>
      <c r="T777" s="91"/>
      <c r="U777" s="75">
        <f>SUM(C777:S777)</f>
        <v>0</v>
      </c>
      <c r="V777"/>
    </row>
    <row r="778" spans="1:25" x14ac:dyDescent="0.25">
      <c r="A778" s="325"/>
      <c r="B778" s="326"/>
      <c r="C778" s="327">
        <v>44637</v>
      </c>
      <c r="D778" s="327"/>
      <c r="E778" s="327"/>
      <c r="F778" s="327"/>
      <c r="G778" s="327"/>
      <c r="H778" s="327"/>
      <c r="I778" s="327"/>
      <c r="J778" s="327"/>
      <c r="K778" s="327"/>
      <c r="L778" s="328"/>
      <c r="M778" s="328"/>
      <c r="N778" s="328"/>
      <c r="O778" s="328"/>
      <c r="P778" s="328"/>
      <c r="Q778" s="329"/>
      <c r="R778" s="329"/>
      <c r="S778" s="329"/>
      <c r="T778" s="329"/>
      <c r="U778" s="330"/>
    </row>
    <row r="779" spans="1:25" x14ac:dyDescent="0.25">
      <c r="A779" s="325">
        <v>15</v>
      </c>
      <c r="B779" s="331" t="s">
        <v>171</v>
      </c>
      <c r="C779" s="332">
        <v>366720</v>
      </c>
      <c r="D779" s="328"/>
      <c r="E779" s="328"/>
      <c r="F779" s="328"/>
      <c r="G779" s="328"/>
      <c r="H779" s="328"/>
      <c r="I779" s="328"/>
      <c r="J779" s="328"/>
      <c r="K779" s="328"/>
      <c r="L779" s="328"/>
      <c r="M779" s="328"/>
      <c r="N779" s="328"/>
      <c r="O779" s="328"/>
      <c r="P779" s="328"/>
      <c r="Q779" s="329"/>
      <c r="R779" s="329"/>
      <c r="S779" s="329"/>
      <c r="T779" s="329"/>
      <c r="U779" s="333">
        <f>SUM(C779:S779)</f>
        <v>366720</v>
      </c>
    </row>
    <row r="780" spans="1:25" s="55" customFormat="1" x14ac:dyDescent="0.25">
      <c r="A780" s="6"/>
      <c r="B780" s="89"/>
      <c r="C780" s="69"/>
      <c r="D780" s="69"/>
      <c r="E780" s="69"/>
      <c r="F780" s="69"/>
      <c r="G780" s="69"/>
      <c r="H780" s="69"/>
      <c r="I780" s="69"/>
      <c r="J780" s="69"/>
      <c r="K780" s="69"/>
      <c r="L780" s="70"/>
      <c r="M780" s="90"/>
      <c r="N780" s="90"/>
      <c r="O780" s="90"/>
      <c r="P780" s="90"/>
      <c r="Q780" s="90"/>
      <c r="R780" s="90"/>
      <c r="S780" s="90"/>
      <c r="T780" s="90"/>
      <c r="U780" s="71"/>
      <c r="V780"/>
    </row>
    <row r="781" spans="1:25" s="55" customFormat="1" x14ac:dyDescent="0.25">
      <c r="A781" s="6">
        <v>16</v>
      </c>
      <c r="B781" s="96"/>
      <c r="C781" s="73"/>
      <c r="D781" s="73"/>
      <c r="E781" s="73"/>
      <c r="F781" s="73"/>
      <c r="G781" s="73"/>
      <c r="H781" s="73"/>
      <c r="I781" s="73"/>
      <c r="J781" s="73"/>
      <c r="K781" s="73"/>
      <c r="L781" s="91"/>
      <c r="M781" s="91"/>
      <c r="N781" s="91"/>
      <c r="O781" s="91"/>
      <c r="P781" s="91"/>
      <c r="Q781" s="91"/>
      <c r="R781" s="91"/>
      <c r="S781" s="91"/>
      <c r="T781" s="91"/>
      <c r="U781" s="75">
        <f>SUM(C781:S781)</f>
        <v>0</v>
      </c>
      <c r="V781"/>
    </row>
    <row r="782" spans="1:25" x14ac:dyDescent="0.25">
      <c r="A782" s="325"/>
      <c r="B782" s="326"/>
      <c r="C782" s="327"/>
      <c r="D782" s="327"/>
      <c r="E782" s="327"/>
      <c r="F782" s="327"/>
      <c r="G782" s="327"/>
      <c r="H782" s="327"/>
      <c r="I782" s="327"/>
      <c r="J782" s="327"/>
      <c r="K782" s="327"/>
      <c r="L782" s="328"/>
      <c r="M782" s="328"/>
      <c r="N782" s="328"/>
      <c r="O782" s="328"/>
      <c r="P782" s="328"/>
      <c r="Q782" s="329"/>
      <c r="R782" s="329"/>
      <c r="S782" s="329"/>
      <c r="T782" s="329"/>
      <c r="U782" s="330"/>
    </row>
    <row r="783" spans="1:25" ht="15.75" thickBot="1" x14ac:dyDescent="0.3">
      <c r="A783" s="325"/>
      <c r="B783" s="331"/>
      <c r="C783" s="373"/>
      <c r="D783" s="374"/>
      <c r="E783" s="374"/>
      <c r="F783" s="374"/>
      <c r="G783" s="374"/>
      <c r="H783" s="374"/>
      <c r="I783" s="374"/>
      <c r="J783" s="374"/>
      <c r="K783" s="374"/>
      <c r="L783" s="374"/>
      <c r="M783" s="374"/>
      <c r="N783" s="374"/>
      <c r="O783" s="374"/>
      <c r="P783" s="374"/>
      <c r="Q783" s="375"/>
      <c r="R783" s="375"/>
      <c r="S783" s="375"/>
      <c r="T783" s="376"/>
      <c r="U783" s="333">
        <f>SUM(C783:S783)</f>
        <v>0</v>
      </c>
    </row>
    <row r="784" spans="1:25" ht="15.75" thickBot="1" x14ac:dyDescent="0.3">
      <c r="A784" s="6"/>
      <c r="R784" s="25"/>
      <c r="S784" s="97"/>
      <c r="T784" s="97" t="s">
        <v>186</v>
      </c>
      <c r="U784" s="98">
        <f>SUM(U412:U783)</f>
        <v>66408852.389999978</v>
      </c>
      <c r="V784">
        <f>Gráfico!K6</f>
        <v>-201652.61</v>
      </c>
      <c r="W784" s="55">
        <f>U784+V784</f>
        <v>66207199.779999979</v>
      </c>
      <c r="X784" s="55">
        <f>Gráfico!B20</f>
        <v>66207199.780000016</v>
      </c>
      <c r="Y784" s="55">
        <f>W784-X784</f>
        <v>0</v>
      </c>
    </row>
    <row r="785" spans="1:25" x14ac:dyDescent="0.25">
      <c r="A785" s="6"/>
      <c r="D785" s="99"/>
      <c r="V785" t="s">
        <v>550</v>
      </c>
      <c r="W785" s="55"/>
      <c r="X785" s="55"/>
      <c r="Y785" s="55"/>
    </row>
  </sheetData>
  <mergeCells count="17">
    <mergeCell ref="A5:B5"/>
    <mergeCell ref="A195:B195"/>
    <mergeCell ref="C195:C196"/>
    <mergeCell ref="A196:B196"/>
    <mergeCell ref="C387:C388"/>
    <mergeCell ref="U410:U411"/>
    <mergeCell ref="D387:D388"/>
    <mergeCell ref="F387:F388"/>
    <mergeCell ref="H387:H388"/>
    <mergeCell ref="E387:E388"/>
    <mergeCell ref="G387:G388"/>
    <mergeCell ref="K387:K388"/>
    <mergeCell ref="G195:G196"/>
    <mergeCell ref="I387:I388"/>
    <mergeCell ref="J387:J388"/>
    <mergeCell ref="J195:J196"/>
    <mergeCell ref="M195:M196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AD2144"/>
  <sheetViews>
    <sheetView tabSelected="1" zoomScaleNormal="100" workbookViewId="0">
      <pane ySplit="1" topLeftCell="A1373" activePane="bottomLeft" state="frozen"/>
      <selection pane="bottomLeft" activeCell="C1381" sqref="C1381"/>
    </sheetView>
  </sheetViews>
  <sheetFormatPr baseColWidth="10" defaultColWidth="9.140625" defaultRowHeight="15.75" x14ac:dyDescent="0.25"/>
  <cols>
    <col min="1" max="1" width="12.5703125" style="100" bestFit="1" customWidth="1"/>
    <col min="2" max="2" width="47.28515625" style="206" customWidth="1"/>
    <col min="3" max="3" width="18.28515625" style="205" customWidth="1"/>
    <col min="4" max="4" width="15.42578125" style="205" bestFit="1" customWidth="1"/>
    <col min="5" max="5" width="18" style="207" customWidth="1"/>
    <col min="6" max="6" width="17" style="101" customWidth="1"/>
    <col min="7" max="10" width="14.7109375" customWidth="1"/>
    <col min="11" max="11" width="15.28515625" bestFit="1" customWidth="1"/>
    <col min="12" max="14" width="14.7109375" customWidth="1"/>
    <col min="15" max="21" width="23.42578125" customWidth="1"/>
    <col min="22" max="22" width="19.85546875" customWidth="1"/>
    <col min="23" max="23" width="19.7109375" customWidth="1"/>
    <col min="24" max="24" width="28.140625" customWidth="1"/>
    <col min="25" max="27" width="24.7109375" bestFit="1" customWidth="1"/>
    <col min="28" max="28" width="21.85546875" bestFit="1" customWidth="1"/>
    <col min="29" max="29" width="21.7109375" bestFit="1" customWidth="1"/>
    <col min="30" max="30" width="29.42578125" bestFit="1" customWidth="1"/>
    <col min="31" max="256" width="11.42578125" customWidth="1"/>
  </cols>
  <sheetData>
    <row r="1" spans="1:30" ht="82.5" customHeight="1" thickBot="1" x14ac:dyDescent="0.3">
      <c r="A1" s="277" t="s">
        <v>187</v>
      </c>
      <c r="B1" s="278" t="s">
        <v>176</v>
      </c>
      <c r="C1" s="279" t="s">
        <v>188</v>
      </c>
      <c r="D1" s="280" t="s">
        <v>189</v>
      </c>
      <c r="E1" s="281" t="s">
        <v>190</v>
      </c>
      <c r="G1" s="102" t="s">
        <v>191</v>
      </c>
      <c r="H1" s="103" t="s">
        <v>189</v>
      </c>
      <c r="I1" s="104" t="s">
        <v>191</v>
      </c>
      <c r="J1" s="105" t="s">
        <v>189</v>
      </c>
      <c r="K1" s="340" t="s">
        <v>191</v>
      </c>
      <c r="L1" s="341" t="s">
        <v>189</v>
      </c>
      <c r="M1" s="106" t="s">
        <v>191</v>
      </c>
      <c r="N1" s="107" t="s">
        <v>189</v>
      </c>
    </row>
    <row r="2" spans="1:30" x14ac:dyDescent="0.3">
      <c r="A2" s="108" t="s">
        <v>458</v>
      </c>
      <c r="B2" s="109"/>
      <c r="C2" s="110">
        <v>14375729.678000091</v>
      </c>
      <c r="D2" s="111"/>
      <c r="E2" s="110">
        <f>C2</f>
        <v>14375729.678000091</v>
      </c>
      <c r="G2" s="112">
        <v>574102.01999999955</v>
      </c>
      <c r="H2" s="113"/>
      <c r="I2" s="114">
        <v>2248369.7599999998</v>
      </c>
      <c r="J2" s="115"/>
      <c r="K2" s="116">
        <v>130421</v>
      </c>
      <c r="L2" s="117"/>
      <c r="M2" s="112">
        <v>0</v>
      </c>
      <c r="N2" s="118"/>
    </row>
    <row r="3" spans="1:30" s="25" customFormat="1" ht="17.25" x14ac:dyDescent="0.35">
      <c r="A3" s="120"/>
      <c r="B3" s="120"/>
      <c r="C3" s="121"/>
      <c r="D3" s="122"/>
      <c r="E3" s="123"/>
      <c r="F3" s="101"/>
      <c r="G3" s="124"/>
      <c r="H3" s="125"/>
      <c r="I3" s="126"/>
      <c r="J3" s="125"/>
      <c r="K3" s="127"/>
      <c r="L3" s="128"/>
      <c r="M3" s="124"/>
      <c r="N3" s="129"/>
    </row>
    <row r="4" spans="1:30" s="25" customFormat="1" x14ac:dyDescent="0.3">
      <c r="A4" s="130">
        <v>44389</v>
      </c>
      <c r="B4" s="150" t="s">
        <v>311</v>
      </c>
      <c r="C4" s="151">
        <v>169067.25</v>
      </c>
      <c r="D4" s="132"/>
      <c r="E4" s="133">
        <f>E2+C4-D4</f>
        <v>14544796.928000091</v>
      </c>
      <c r="F4" s="101"/>
      <c r="G4" s="134"/>
      <c r="H4" s="143"/>
      <c r="I4" s="135"/>
      <c r="J4" s="144"/>
      <c r="K4" s="136"/>
      <c r="L4" s="137"/>
      <c r="M4" s="138"/>
      <c r="N4" s="139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s="25" customFormat="1" x14ac:dyDescent="0.3">
      <c r="A5" s="130">
        <v>44389</v>
      </c>
      <c r="B5" s="150" t="s">
        <v>444</v>
      </c>
      <c r="C5" s="151">
        <v>17514.75</v>
      </c>
      <c r="D5" s="132"/>
      <c r="E5" s="133">
        <f>E4+C5-D5</f>
        <v>14562311.678000091</v>
      </c>
      <c r="F5" s="101"/>
      <c r="G5" s="134"/>
      <c r="H5" s="143"/>
      <c r="I5" s="135"/>
      <c r="J5" s="144"/>
      <c r="K5" s="136"/>
      <c r="L5" s="137"/>
      <c r="M5" s="138"/>
      <c r="N5" s="139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0" s="25" customFormat="1" x14ac:dyDescent="0.3">
      <c r="A6" s="130">
        <v>44389</v>
      </c>
      <c r="B6" s="150" t="s">
        <v>300</v>
      </c>
      <c r="C6" s="151">
        <v>23353</v>
      </c>
      <c r="D6" s="132"/>
      <c r="E6" s="133">
        <f t="shared" ref="E6:E69" si="0">E5+C6-D6</f>
        <v>14585664.678000091</v>
      </c>
      <c r="F6" s="101"/>
      <c r="G6" s="134"/>
      <c r="H6" s="143"/>
      <c r="I6" s="135"/>
      <c r="J6" s="144"/>
      <c r="K6" s="136"/>
      <c r="L6" s="137"/>
      <c r="M6" s="138"/>
      <c r="N6" s="139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s="25" customFormat="1" x14ac:dyDescent="0.3">
      <c r="A7" s="130">
        <v>44389</v>
      </c>
      <c r="B7" s="150" t="s">
        <v>213</v>
      </c>
      <c r="C7" s="151">
        <v>3502.95</v>
      </c>
      <c r="D7" s="132"/>
      <c r="E7" s="133">
        <f t="shared" si="0"/>
        <v>14589167.62800009</v>
      </c>
      <c r="F7" s="101"/>
      <c r="G7" s="134"/>
      <c r="H7" s="143"/>
      <c r="I7" s="135"/>
      <c r="J7" s="144"/>
      <c r="K7" s="136"/>
      <c r="L7" s="137"/>
      <c r="M7" s="138"/>
      <c r="N7" s="139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s="25" customFormat="1" x14ac:dyDescent="0.3">
      <c r="A8" s="130">
        <v>44389</v>
      </c>
      <c r="B8" s="150" t="s">
        <v>267</v>
      </c>
      <c r="C8" s="151">
        <v>17514.75</v>
      </c>
      <c r="D8" s="132"/>
      <c r="E8" s="133">
        <f t="shared" si="0"/>
        <v>14606682.37800009</v>
      </c>
      <c r="G8" s="134"/>
      <c r="H8" s="143"/>
      <c r="I8" s="135"/>
      <c r="J8" s="144"/>
      <c r="K8" s="136"/>
      <c r="L8" s="137"/>
      <c r="M8" s="138"/>
      <c r="N8" s="149"/>
      <c r="P8"/>
      <c r="Q8"/>
      <c r="R8"/>
      <c r="S8"/>
      <c r="T8"/>
      <c r="U8"/>
      <c r="V8"/>
      <c r="W8"/>
      <c r="X8"/>
    </row>
    <row r="9" spans="1:30" s="25" customFormat="1" x14ac:dyDescent="0.3">
      <c r="A9" s="119"/>
      <c r="B9" s="140" t="s">
        <v>459</v>
      </c>
      <c r="C9" s="141"/>
      <c r="D9" s="142">
        <v>1164756</v>
      </c>
      <c r="E9" s="133">
        <f>E8+C9-D9</f>
        <v>13441926.37800009</v>
      </c>
      <c r="F9" s="55"/>
      <c r="G9" s="134"/>
      <c r="H9" s="152"/>
      <c r="I9" s="135"/>
      <c r="J9" s="144"/>
      <c r="K9" s="136"/>
      <c r="L9" s="137"/>
      <c r="M9" s="138"/>
      <c r="N9" s="139"/>
      <c r="P9"/>
      <c r="Q9"/>
      <c r="R9"/>
      <c r="S9"/>
      <c r="T9"/>
      <c r="U9"/>
      <c r="V9"/>
      <c r="W9"/>
      <c r="X9"/>
    </row>
    <row r="10" spans="1:30" s="25" customFormat="1" x14ac:dyDescent="0.3">
      <c r="A10" s="119"/>
      <c r="B10" s="140" t="s">
        <v>460</v>
      </c>
      <c r="C10" s="141"/>
      <c r="D10" s="142">
        <v>1984771</v>
      </c>
      <c r="E10" s="133">
        <f t="shared" si="0"/>
        <v>11457155.37800009</v>
      </c>
      <c r="G10" s="134"/>
      <c r="H10" s="143"/>
      <c r="I10" s="135"/>
      <c r="J10" s="144"/>
      <c r="K10" s="136"/>
      <c r="L10" s="137"/>
      <c r="M10" s="138"/>
      <c r="N10" s="139"/>
      <c r="O10"/>
      <c r="P10"/>
      <c r="Q10"/>
      <c r="R10"/>
      <c r="S10"/>
      <c r="T10"/>
      <c r="U10"/>
      <c r="V10"/>
      <c r="W10"/>
      <c r="X10"/>
    </row>
    <row r="11" spans="1:30" s="25" customFormat="1" x14ac:dyDescent="0.3">
      <c r="B11" s="140" t="s">
        <v>192</v>
      </c>
      <c r="C11" s="145"/>
      <c r="D11" s="142">
        <v>245502</v>
      </c>
      <c r="E11" s="133">
        <f t="shared" si="0"/>
        <v>11211653.37800009</v>
      </c>
      <c r="G11" s="134"/>
      <c r="H11" s="143"/>
      <c r="I11" s="135"/>
      <c r="J11" s="144"/>
      <c r="K11" s="136"/>
      <c r="L11" s="137"/>
      <c r="M11" s="138"/>
      <c r="N11" s="139"/>
      <c r="O11"/>
      <c r="P11"/>
      <c r="Q11"/>
      <c r="R11"/>
      <c r="S11"/>
      <c r="T11"/>
      <c r="U11"/>
      <c r="V11"/>
      <c r="W11"/>
      <c r="X11"/>
    </row>
    <row r="12" spans="1:30" s="25" customFormat="1" x14ac:dyDescent="0.3">
      <c r="A12" s="146"/>
      <c r="B12" s="146" t="s">
        <v>193</v>
      </c>
      <c r="C12" s="147"/>
      <c r="D12" s="148"/>
      <c r="E12" s="133">
        <f t="shared" si="0"/>
        <v>11211653.37800009</v>
      </c>
      <c r="G12" s="134"/>
      <c r="H12" s="152"/>
      <c r="I12" s="135">
        <v>515000</v>
      </c>
      <c r="J12" s="144"/>
      <c r="K12" s="136"/>
      <c r="L12" s="137"/>
      <c r="M12" s="138"/>
      <c r="N12" s="139"/>
      <c r="O12"/>
      <c r="P12"/>
      <c r="Q12"/>
      <c r="R12"/>
      <c r="S12"/>
      <c r="T12"/>
      <c r="U12"/>
      <c r="V12"/>
      <c r="W12"/>
      <c r="X12"/>
    </row>
    <row r="13" spans="1:30" s="25" customFormat="1" x14ac:dyDescent="0.3">
      <c r="A13" s="130">
        <v>44392</v>
      </c>
      <c r="B13" s="150" t="s">
        <v>314</v>
      </c>
      <c r="C13" s="154">
        <v>17514.75</v>
      </c>
      <c r="D13" s="132"/>
      <c r="E13" s="133">
        <f t="shared" si="0"/>
        <v>11229168.12800009</v>
      </c>
      <c r="F13" s="101"/>
      <c r="G13" s="134"/>
      <c r="H13" s="143"/>
      <c r="I13" s="135"/>
      <c r="J13" s="144"/>
      <c r="K13" s="153"/>
      <c r="L13" s="137"/>
      <c r="M13" s="138"/>
      <c r="N13" s="139"/>
      <c r="O13"/>
      <c r="P13"/>
      <c r="Q13"/>
      <c r="R13"/>
      <c r="S13"/>
      <c r="T13"/>
      <c r="U13"/>
      <c r="V13"/>
      <c r="W13"/>
      <c r="X13"/>
    </row>
    <row r="14" spans="1:30" s="25" customFormat="1" x14ac:dyDescent="0.3">
      <c r="A14" s="130">
        <v>44392</v>
      </c>
      <c r="B14" s="150" t="s">
        <v>306</v>
      </c>
      <c r="C14" s="154">
        <v>17514.75</v>
      </c>
      <c r="D14" s="132"/>
      <c r="E14" s="133">
        <f t="shared" si="0"/>
        <v>11246682.87800009</v>
      </c>
      <c r="F14" s="101"/>
      <c r="G14" s="134"/>
      <c r="H14" s="143"/>
      <c r="I14" s="135"/>
      <c r="J14" s="144"/>
      <c r="K14" s="136"/>
      <c r="L14" s="137"/>
      <c r="M14" s="138"/>
      <c r="N14" s="139"/>
      <c r="O14"/>
      <c r="P14"/>
      <c r="Q14"/>
      <c r="R14"/>
      <c r="S14"/>
      <c r="T14"/>
      <c r="U14"/>
      <c r="V14"/>
      <c r="W14"/>
      <c r="X14"/>
    </row>
    <row r="15" spans="1:30" s="25" customFormat="1" x14ac:dyDescent="0.3">
      <c r="A15" s="130">
        <v>44393</v>
      </c>
      <c r="B15" s="131" t="s">
        <v>222</v>
      </c>
      <c r="C15" s="154">
        <v>10247.49</v>
      </c>
      <c r="D15" s="132"/>
      <c r="E15" s="133">
        <f t="shared" si="0"/>
        <v>11256930.36800009</v>
      </c>
      <c r="F15" s="101"/>
      <c r="G15" s="134"/>
      <c r="H15" s="143"/>
      <c r="I15" s="135"/>
      <c r="J15" s="144"/>
      <c r="K15" s="136"/>
      <c r="L15" s="137"/>
      <c r="M15" s="138"/>
      <c r="N15" s="139"/>
      <c r="O15"/>
      <c r="P15"/>
      <c r="Q15"/>
      <c r="R15"/>
      <c r="S15"/>
      <c r="T15"/>
      <c r="U15"/>
      <c r="V15"/>
      <c r="W15"/>
      <c r="X15"/>
    </row>
    <row r="16" spans="1:30" s="25" customFormat="1" x14ac:dyDescent="0.3">
      <c r="A16" s="130">
        <v>44393</v>
      </c>
      <c r="B16" s="131" t="s">
        <v>463</v>
      </c>
      <c r="C16" s="154">
        <v>3415.83</v>
      </c>
      <c r="D16" s="132"/>
      <c r="E16" s="133">
        <f t="shared" si="0"/>
        <v>11260346.19800009</v>
      </c>
      <c r="F16" s="101"/>
      <c r="G16" s="134"/>
      <c r="H16" s="143"/>
      <c r="I16" s="135"/>
      <c r="J16" s="144"/>
      <c r="K16" s="136"/>
      <c r="L16" s="137"/>
      <c r="M16" s="138"/>
      <c r="N16" s="139"/>
      <c r="O16"/>
      <c r="P16"/>
      <c r="Q16"/>
      <c r="R16"/>
      <c r="S16"/>
      <c r="T16"/>
      <c r="U16"/>
      <c r="V16"/>
      <c r="W16"/>
      <c r="X16"/>
    </row>
    <row r="17" spans="1:24" s="25" customFormat="1" x14ac:dyDescent="0.3">
      <c r="A17" s="130">
        <v>44393</v>
      </c>
      <c r="B17" s="131" t="s">
        <v>209</v>
      </c>
      <c r="C17" s="154">
        <v>10247.49</v>
      </c>
      <c r="D17" s="132"/>
      <c r="E17" s="133">
        <f t="shared" si="0"/>
        <v>11270593.68800009</v>
      </c>
      <c r="F17" s="101"/>
      <c r="G17" s="134"/>
      <c r="H17" s="143"/>
      <c r="I17" s="135"/>
      <c r="J17" s="144"/>
      <c r="K17" s="136"/>
      <c r="L17" s="137"/>
      <c r="M17" s="138"/>
      <c r="N17" s="139"/>
      <c r="O17"/>
      <c r="P17"/>
      <c r="Q17"/>
      <c r="R17"/>
      <c r="S17"/>
      <c r="T17"/>
      <c r="U17"/>
      <c r="V17"/>
      <c r="W17"/>
      <c r="X17"/>
    </row>
    <row r="18" spans="1:24" s="25" customFormat="1" x14ac:dyDescent="0.3">
      <c r="A18" s="130">
        <v>44393</v>
      </c>
      <c r="B18" s="150" t="s">
        <v>277</v>
      </c>
      <c r="C18" s="154">
        <v>10508.85</v>
      </c>
      <c r="D18" s="132"/>
      <c r="E18" s="133">
        <f t="shared" si="0"/>
        <v>11281102.53800009</v>
      </c>
      <c r="F18" s="101"/>
      <c r="G18" s="134"/>
      <c r="H18" s="143"/>
      <c r="I18" s="135"/>
      <c r="J18" s="144"/>
      <c r="K18" s="136"/>
      <c r="L18" s="137"/>
      <c r="M18" s="138"/>
      <c r="N18" s="139"/>
      <c r="O18"/>
      <c r="P18"/>
      <c r="Q18"/>
      <c r="R18"/>
      <c r="S18"/>
      <c r="T18"/>
      <c r="U18"/>
      <c r="V18"/>
      <c r="W18"/>
      <c r="X18"/>
    </row>
    <row r="19" spans="1:24" s="25" customFormat="1" x14ac:dyDescent="0.3">
      <c r="A19" s="130">
        <v>44393</v>
      </c>
      <c r="B19" s="131" t="s">
        <v>211</v>
      </c>
      <c r="C19" s="154">
        <v>10247.49</v>
      </c>
      <c r="D19" s="132"/>
      <c r="E19" s="133">
        <f t="shared" si="0"/>
        <v>11291350.02800009</v>
      </c>
      <c r="F19" s="101"/>
      <c r="G19" s="134"/>
      <c r="H19" s="143"/>
      <c r="I19" s="135"/>
      <c r="J19" s="144"/>
      <c r="K19" s="136"/>
      <c r="L19" s="137"/>
      <c r="M19" s="138"/>
      <c r="N19" s="139"/>
      <c r="O19"/>
      <c r="P19"/>
      <c r="Q19"/>
      <c r="R19"/>
      <c r="S19"/>
      <c r="T19"/>
      <c r="U19"/>
      <c r="V19"/>
      <c r="W19"/>
      <c r="X19"/>
    </row>
    <row r="20" spans="1:24" s="25" customFormat="1" x14ac:dyDescent="0.3">
      <c r="A20" s="130">
        <v>44393</v>
      </c>
      <c r="B20" s="150" t="s">
        <v>322</v>
      </c>
      <c r="C20" s="154">
        <v>29603.86</v>
      </c>
      <c r="D20" s="132"/>
      <c r="E20" s="133">
        <f t="shared" si="0"/>
        <v>11320953.88800009</v>
      </c>
      <c r="F20" s="101"/>
      <c r="G20" s="134"/>
      <c r="H20" s="143"/>
      <c r="I20" s="135"/>
      <c r="J20" s="144"/>
      <c r="K20" s="136"/>
      <c r="L20" s="137"/>
      <c r="M20" s="138"/>
      <c r="N20" s="139"/>
      <c r="O20"/>
      <c r="P20"/>
      <c r="Q20"/>
      <c r="R20"/>
      <c r="S20"/>
      <c r="T20"/>
      <c r="U20"/>
      <c r="V20"/>
      <c r="W20"/>
      <c r="X20"/>
    </row>
    <row r="21" spans="1:24" s="25" customFormat="1" x14ac:dyDescent="0.3">
      <c r="A21" s="130">
        <v>44393</v>
      </c>
      <c r="B21" s="150" t="s">
        <v>464</v>
      </c>
      <c r="C21" s="154">
        <v>10247.49</v>
      </c>
      <c r="D21" s="132"/>
      <c r="E21" s="133">
        <f t="shared" si="0"/>
        <v>11331201.37800009</v>
      </c>
      <c r="F21" s="101"/>
      <c r="G21" s="134"/>
      <c r="H21" s="143"/>
      <c r="I21" s="135"/>
      <c r="J21" s="144"/>
      <c r="K21" s="136"/>
      <c r="L21" s="137"/>
      <c r="M21" s="138"/>
      <c r="N21" s="139"/>
      <c r="O21"/>
      <c r="P21"/>
      <c r="Q21"/>
      <c r="R21"/>
      <c r="S21"/>
      <c r="T21"/>
      <c r="U21"/>
      <c r="V21"/>
      <c r="W21"/>
      <c r="X21"/>
    </row>
    <row r="22" spans="1:24" s="25" customFormat="1" x14ac:dyDescent="0.3">
      <c r="A22" s="130">
        <v>44393</v>
      </c>
      <c r="B22" s="150" t="s">
        <v>206</v>
      </c>
      <c r="C22" s="154">
        <v>115597.35</v>
      </c>
      <c r="D22" s="132"/>
      <c r="E22" s="133">
        <f t="shared" si="0"/>
        <v>11446798.72800009</v>
      </c>
      <c r="F22" s="101"/>
      <c r="G22" s="134"/>
      <c r="H22" s="143"/>
      <c r="I22" s="135"/>
      <c r="J22" s="144"/>
      <c r="K22" s="136"/>
      <c r="L22" s="137"/>
      <c r="M22" s="138"/>
      <c r="N22" s="139"/>
      <c r="O22"/>
      <c r="P22"/>
      <c r="Q22"/>
      <c r="R22"/>
      <c r="S22"/>
      <c r="T22"/>
      <c r="U22"/>
      <c r="V22"/>
      <c r="W22"/>
      <c r="X22"/>
    </row>
    <row r="23" spans="1:24" s="25" customFormat="1" x14ac:dyDescent="0.3">
      <c r="A23" s="130">
        <v>44393</v>
      </c>
      <c r="B23" s="342" t="s">
        <v>417</v>
      </c>
      <c r="C23" s="343">
        <v>222500</v>
      </c>
      <c r="D23" s="132"/>
      <c r="E23" s="133">
        <f t="shared" si="0"/>
        <v>11669298.72800009</v>
      </c>
      <c r="F23" s="101"/>
      <c r="G23" s="134"/>
      <c r="H23" s="143"/>
      <c r="I23" s="135"/>
      <c r="J23" s="144"/>
      <c r="K23" s="136"/>
      <c r="L23" s="137"/>
      <c r="M23" s="138"/>
      <c r="N23" s="139"/>
      <c r="O23"/>
      <c r="P23"/>
      <c r="Q23"/>
      <c r="R23"/>
      <c r="S23"/>
      <c r="T23"/>
      <c r="U23"/>
      <c r="V23"/>
      <c r="W23"/>
      <c r="X23"/>
    </row>
    <row r="24" spans="1:24" s="25" customFormat="1" x14ac:dyDescent="0.3">
      <c r="A24" s="130">
        <v>44393</v>
      </c>
      <c r="B24" s="150" t="s">
        <v>445</v>
      </c>
      <c r="C24" s="154">
        <v>10247.49</v>
      </c>
      <c r="D24" s="132"/>
      <c r="E24" s="133">
        <f t="shared" si="0"/>
        <v>11679546.21800009</v>
      </c>
      <c r="F24" s="101"/>
      <c r="G24" s="134"/>
      <c r="H24" s="143"/>
      <c r="I24" s="135"/>
      <c r="J24" s="144"/>
      <c r="K24" s="136"/>
      <c r="L24" s="137"/>
      <c r="M24" s="138"/>
      <c r="N24" s="139"/>
      <c r="O24"/>
      <c r="P24"/>
      <c r="Q24"/>
      <c r="R24"/>
      <c r="S24"/>
      <c r="T24"/>
      <c r="U24"/>
      <c r="V24"/>
      <c r="W24"/>
      <c r="X24"/>
    </row>
    <row r="25" spans="1:24" s="25" customFormat="1" x14ac:dyDescent="0.3">
      <c r="A25" s="130">
        <v>44393</v>
      </c>
      <c r="B25" s="150" t="s">
        <v>212</v>
      </c>
      <c r="C25" s="154">
        <v>29603.86</v>
      </c>
      <c r="D25" s="132"/>
      <c r="E25" s="133">
        <f t="shared" si="0"/>
        <v>11709150.078000089</v>
      </c>
      <c r="F25" s="101"/>
      <c r="G25" s="134"/>
      <c r="H25" s="143"/>
      <c r="I25" s="135"/>
      <c r="J25" s="144"/>
      <c r="K25" s="136"/>
      <c r="L25" s="137"/>
      <c r="M25" s="138"/>
      <c r="N25" s="139"/>
      <c r="O25"/>
      <c r="P25"/>
      <c r="Q25"/>
      <c r="R25"/>
      <c r="S25"/>
      <c r="T25"/>
      <c r="U25"/>
      <c r="V25"/>
      <c r="W25"/>
      <c r="X25"/>
    </row>
    <row r="26" spans="1:24" s="25" customFormat="1" x14ac:dyDescent="0.3">
      <c r="A26" s="130">
        <v>44393</v>
      </c>
      <c r="B26" s="150" t="s">
        <v>434</v>
      </c>
      <c r="C26" s="154">
        <v>6831.66</v>
      </c>
      <c r="D26" s="132"/>
      <c r="E26" s="133">
        <f t="shared" si="0"/>
        <v>11715981.738000089</v>
      </c>
      <c r="F26" s="101"/>
      <c r="G26" s="134"/>
      <c r="H26" s="143"/>
      <c r="I26" s="135"/>
      <c r="J26" s="144"/>
      <c r="K26" s="136"/>
      <c r="L26" s="137"/>
      <c r="M26" s="138"/>
      <c r="N26" s="139"/>
      <c r="O26"/>
      <c r="P26"/>
      <c r="Q26"/>
      <c r="R26"/>
      <c r="S26"/>
      <c r="T26"/>
      <c r="U26"/>
      <c r="V26"/>
      <c r="W26"/>
      <c r="X26"/>
    </row>
    <row r="27" spans="1:24" s="25" customFormat="1" x14ac:dyDescent="0.3">
      <c r="A27" s="130">
        <v>44393</v>
      </c>
      <c r="B27" s="150" t="s">
        <v>215</v>
      </c>
      <c r="C27" s="154">
        <v>4554.4399999999996</v>
      </c>
      <c r="D27" s="132"/>
      <c r="E27" s="133">
        <f t="shared" si="0"/>
        <v>11720536.178000089</v>
      </c>
      <c r="F27" s="101"/>
      <c r="G27" s="134"/>
      <c r="H27" s="143"/>
      <c r="I27" s="135"/>
      <c r="J27" s="144"/>
      <c r="K27" s="136"/>
      <c r="L27" s="137"/>
      <c r="M27" s="138"/>
      <c r="N27" s="139"/>
      <c r="O27"/>
      <c r="P27"/>
      <c r="Q27"/>
      <c r="R27"/>
      <c r="S27"/>
      <c r="T27"/>
      <c r="U27"/>
      <c r="V27"/>
      <c r="W27"/>
      <c r="X27"/>
    </row>
    <row r="28" spans="1:24" s="25" customFormat="1" x14ac:dyDescent="0.3">
      <c r="A28" s="130">
        <v>44393</v>
      </c>
      <c r="B28" s="150" t="s">
        <v>216</v>
      </c>
      <c r="C28" s="154">
        <v>5693.05</v>
      </c>
      <c r="D28" s="132"/>
      <c r="E28" s="133">
        <f t="shared" si="0"/>
        <v>11726229.22800009</v>
      </c>
      <c r="F28" s="101"/>
      <c r="G28" s="134"/>
      <c r="H28" s="143"/>
      <c r="I28" s="135"/>
      <c r="J28" s="144"/>
      <c r="K28" s="136"/>
      <c r="L28" s="137"/>
      <c r="M28" s="138"/>
      <c r="N28" s="139"/>
      <c r="O28"/>
      <c r="P28"/>
      <c r="Q28"/>
      <c r="R28"/>
      <c r="S28"/>
      <c r="T28"/>
      <c r="U28"/>
      <c r="V28"/>
      <c r="W28"/>
      <c r="X28"/>
    </row>
    <row r="29" spans="1:24" s="25" customFormat="1" x14ac:dyDescent="0.3">
      <c r="A29" s="130">
        <v>44393</v>
      </c>
      <c r="B29" s="150" t="s">
        <v>326</v>
      </c>
      <c r="C29" s="154">
        <v>10247.49</v>
      </c>
      <c r="D29" s="132"/>
      <c r="E29" s="133">
        <f t="shared" si="0"/>
        <v>11736476.71800009</v>
      </c>
      <c r="F29" s="101"/>
      <c r="G29" s="134"/>
      <c r="H29" s="143"/>
      <c r="I29" s="135"/>
      <c r="J29" s="144"/>
      <c r="K29" s="136"/>
      <c r="L29" s="137"/>
      <c r="M29" s="138"/>
      <c r="N29" s="139"/>
      <c r="O29"/>
      <c r="P29"/>
      <c r="Q29"/>
      <c r="R29"/>
      <c r="S29"/>
      <c r="T29"/>
      <c r="U29"/>
      <c r="V29"/>
      <c r="W29"/>
      <c r="X29"/>
    </row>
    <row r="30" spans="1:24" s="25" customFormat="1" x14ac:dyDescent="0.3">
      <c r="A30" s="130">
        <v>44393</v>
      </c>
      <c r="B30" s="150" t="s">
        <v>276</v>
      </c>
      <c r="C30" s="154">
        <v>17079.150000000001</v>
      </c>
      <c r="D30" s="132"/>
      <c r="E30" s="133">
        <f t="shared" si="0"/>
        <v>11753555.86800009</v>
      </c>
      <c r="F30" s="101"/>
      <c r="G30" s="134"/>
      <c r="H30" s="143"/>
      <c r="I30" s="135"/>
      <c r="J30" s="144"/>
      <c r="K30" s="136"/>
      <c r="L30" s="137"/>
      <c r="M30" s="138"/>
      <c r="N30" s="139"/>
      <c r="O30"/>
      <c r="P30"/>
      <c r="Q30"/>
      <c r="R30"/>
      <c r="S30"/>
      <c r="T30"/>
      <c r="U30"/>
      <c r="V30"/>
      <c r="W30"/>
      <c r="X30"/>
    </row>
    <row r="31" spans="1:24" s="25" customFormat="1" x14ac:dyDescent="0.3">
      <c r="A31" s="130">
        <v>44393</v>
      </c>
      <c r="B31" s="150" t="s">
        <v>321</v>
      </c>
      <c r="C31" s="154">
        <v>17079.150000000001</v>
      </c>
      <c r="D31" s="132"/>
      <c r="E31" s="133">
        <f t="shared" si="0"/>
        <v>11770635.01800009</v>
      </c>
      <c r="F31" s="101"/>
      <c r="G31" s="134"/>
      <c r="H31" s="143"/>
      <c r="I31" s="135"/>
      <c r="J31" s="144"/>
      <c r="K31" s="136"/>
      <c r="L31" s="137"/>
      <c r="M31" s="138"/>
      <c r="N31" s="139"/>
      <c r="O31"/>
      <c r="P31"/>
      <c r="Q31"/>
      <c r="R31"/>
      <c r="S31"/>
      <c r="T31"/>
      <c r="U31"/>
      <c r="V31"/>
      <c r="W31"/>
      <c r="X31"/>
    </row>
    <row r="32" spans="1:24" s="25" customFormat="1" x14ac:dyDescent="0.3">
      <c r="A32" s="344">
        <v>44393</v>
      </c>
      <c r="B32" s="345" t="s">
        <v>467</v>
      </c>
      <c r="C32" s="346"/>
      <c r="D32" s="346">
        <v>7000000</v>
      </c>
      <c r="E32" s="133">
        <f t="shared" si="0"/>
        <v>4770635.0180000905</v>
      </c>
      <c r="F32" s="101"/>
      <c r="G32" s="134"/>
      <c r="H32" s="143"/>
      <c r="I32" s="135"/>
      <c r="J32" s="144"/>
      <c r="K32" s="136"/>
      <c r="L32" s="137"/>
      <c r="M32" s="138">
        <f>D32</f>
        <v>7000000</v>
      </c>
      <c r="N32" s="139"/>
      <c r="O32"/>
      <c r="P32"/>
      <c r="Q32"/>
      <c r="R32"/>
      <c r="S32"/>
      <c r="T32"/>
      <c r="U32"/>
      <c r="V32"/>
      <c r="W32"/>
      <c r="X32"/>
    </row>
    <row r="33" spans="1:24" s="25" customFormat="1" x14ac:dyDescent="0.3">
      <c r="A33" s="130">
        <v>44396</v>
      </c>
      <c r="B33" s="150" t="s">
        <v>223</v>
      </c>
      <c r="C33" s="154">
        <v>3415.83</v>
      </c>
      <c r="D33" s="132"/>
      <c r="E33" s="133">
        <f t="shared" si="0"/>
        <v>4774050.8480000906</v>
      </c>
      <c r="F33" s="101"/>
      <c r="G33" s="134"/>
      <c r="H33" s="143"/>
      <c r="I33" s="135"/>
      <c r="J33" s="144"/>
      <c r="K33" s="136"/>
      <c r="L33" s="137"/>
      <c r="M33" s="138"/>
      <c r="N33" s="139"/>
      <c r="O33"/>
      <c r="P33"/>
      <c r="Q33"/>
      <c r="R33"/>
      <c r="S33"/>
      <c r="T33"/>
      <c r="U33"/>
      <c r="V33"/>
      <c r="W33"/>
      <c r="X33"/>
    </row>
    <row r="34" spans="1:24" s="25" customFormat="1" x14ac:dyDescent="0.3">
      <c r="A34" s="130">
        <v>44396</v>
      </c>
      <c r="B34" s="150" t="s">
        <v>278</v>
      </c>
      <c r="C34" s="154">
        <v>27326.639999999999</v>
      </c>
      <c r="D34" s="132"/>
      <c r="E34" s="133">
        <f t="shared" si="0"/>
        <v>4801377.4880000902</v>
      </c>
      <c r="F34" s="101"/>
      <c r="G34" s="134"/>
      <c r="H34" s="143"/>
      <c r="I34" s="135"/>
      <c r="J34" s="144"/>
      <c r="K34" s="136"/>
      <c r="L34" s="137"/>
      <c r="M34" s="138"/>
      <c r="N34" s="139"/>
      <c r="O34"/>
      <c r="P34"/>
      <c r="Q34"/>
      <c r="R34"/>
      <c r="S34"/>
      <c r="T34"/>
      <c r="U34"/>
      <c r="V34"/>
      <c r="W34"/>
      <c r="X34"/>
    </row>
    <row r="35" spans="1:24" s="25" customFormat="1" x14ac:dyDescent="0.3">
      <c r="A35" s="130">
        <v>44396</v>
      </c>
      <c r="B35" s="150" t="s">
        <v>468</v>
      </c>
      <c r="C35" s="154">
        <v>6831.66</v>
      </c>
      <c r="D35" s="132"/>
      <c r="E35" s="133">
        <f t="shared" si="0"/>
        <v>4808209.1480000904</v>
      </c>
      <c r="F35" s="101"/>
      <c r="G35" s="134"/>
      <c r="H35" s="143"/>
      <c r="I35" s="135"/>
      <c r="J35" s="144"/>
      <c r="K35" s="136"/>
      <c r="L35" s="137"/>
      <c r="M35" s="138"/>
      <c r="N35" s="139"/>
      <c r="O35"/>
      <c r="P35"/>
      <c r="Q35"/>
      <c r="R35"/>
      <c r="S35"/>
      <c r="T35"/>
      <c r="U35"/>
      <c r="V35"/>
      <c r="W35"/>
      <c r="X35"/>
    </row>
    <row r="36" spans="1:24" s="25" customFormat="1" x14ac:dyDescent="0.3">
      <c r="A36" s="130">
        <v>44396</v>
      </c>
      <c r="B36" s="150" t="s">
        <v>281</v>
      </c>
      <c r="C36" s="154">
        <v>74009.649999999994</v>
      </c>
      <c r="D36" s="132"/>
      <c r="E36" s="133">
        <f t="shared" si="0"/>
        <v>4882218.7980000908</v>
      </c>
      <c r="F36" s="101"/>
      <c r="G36" s="134"/>
      <c r="H36" s="143"/>
      <c r="I36" s="135"/>
      <c r="J36" s="144"/>
      <c r="K36" s="136"/>
      <c r="L36" s="137"/>
      <c r="M36" s="138"/>
      <c r="N36" s="139"/>
      <c r="O36"/>
      <c r="P36"/>
      <c r="Q36"/>
      <c r="R36"/>
      <c r="S36"/>
      <c r="T36"/>
      <c r="U36"/>
      <c r="V36"/>
      <c r="W36"/>
      <c r="X36"/>
    </row>
    <row r="37" spans="1:24" s="25" customFormat="1" x14ac:dyDescent="0.3">
      <c r="A37" s="130">
        <v>44396</v>
      </c>
      <c r="B37" s="150" t="s">
        <v>214</v>
      </c>
      <c r="C37" s="154">
        <v>22772.2</v>
      </c>
      <c r="D37" s="132"/>
      <c r="E37" s="133">
        <f t="shared" si="0"/>
        <v>4904990.9980000909</v>
      </c>
      <c r="F37" s="101"/>
      <c r="G37" s="134"/>
      <c r="H37" s="143"/>
      <c r="I37" s="135"/>
      <c r="J37" s="144"/>
      <c r="K37" s="136"/>
      <c r="L37" s="137"/>
      <c r="M37" s="138"/>
      <c r="N37" s="139"/>
      <c r="O37"/>
      <c r="P37"/>
      <c r="Q37"/>
      <c r="R37"/>
      <c r="S37"/>
      <c r="T37"/>
      <c r="U37"/>
      <c r="V37"/>
      <c r="W37"/>
      <c r="X37"/>
    </row>
    <row r="38" spans="1:24" s="25" customFormat="1" x14ac:dyDescent="0.3">
      <c r="A38" s="130">
        <v>44396</v>
      </c>
      <c r="B38" s="150" t="s">
        <v>331</v>
      </c>
      <c r="C38" s="154">
        <v>17079.150000000001</v>
      </c>
      <c r="D38" s="132"/>
      <c r="E38" s="133">
        <f t="shared" si="0"/>
        <v>4922070.1480000913</v>
      </c>
      <c r="F38" s="101"/>
      <c r="G38" s="134"/>
      <c r="H38" s="143"/>
      <c r="I38" s="135"/>
      <c r="J38" s="144"/>
      <c r="K38" s="136"/>
      <c r="L38" s="137"/>
      <c r="M38" s="138"/>
      <c r="N38" s="139"/>
      <c r="O38"/>
      <c r="P38"/>
      <c r="Q38"/>
      <c r="R38"/>
      <c r="S38"/>
      <c r="T38"/>
      <c r="U38"/>
      <c r="V38"/>
      <c r="W38"/>
      <c r="X38"/>
    </row>
    <row r="39" spans="1:24" s="25" customFormat="1" x14ac:dyDescent="0.3">
      <c r="A39" s="130">
        <v>44396</v>
      </c>
      <c r="B39" s="150" t="s">
        <v>297</v>
      </c>
      <c r="C39" s="154">
        <v>33019.69</v>
      </c>
      <c r="D39" s="132"/>
      <c r="E39" s="133">
        <f t="shared" si="0"/>
        <v>4955089.8380000917</v>
      </c>
      <c r="F39" s="101"/>
      <c r="G39" s="134"/>
      <c r="H39" s="143"/>
      <c r="I39" s="135"/>
      <c r="J39" s="144"/>
      <c r="K39" s="136"/>
      <c r="L39" s="137"/>
      <c r="M39" s="138"/>
      <c r="N39" s="139"/>
      <c r="O39"/>
      <c r="P39"/>
      <c r="Q39"/>
      <c r="R39"/>
      <c r="S39"/>
      <c r="T39"/>
      <c r="U39"/>
      <c r="V39"/>
      <c r="W39"/>
      <c r="X39"/>
    </row>
    <row r="40" spans="1:24" s="25" customFormat="1" x14ac:dyDescent="0.3">
      <c r="A40" s="130">
        <v>44396</v>
      </c>
      <c r="B40" s="150" t="s">
        <v>261</v>
      </c>
      <c r="C40" s="154">
        <v>44405.79</v>
      </c>
      <c r="D40" s="132"/>
      <c r="E40" s="133">
        <f t="shared" si="0"/>
        <v>4999495.6280000918</v>
      </c>
      <c r="F40" s="101"/>
      <c r="G40" s="134"/>
      <c r="H40" s="143"/>
      <c r="I40" s="135"/>
      <c r="J40" s="144"/>
      <c r="K40" s="136"/>
      <c r="L40" s="137"/>
      <c r="M40" s="138"/>
      <c r="N40" s="139"/>
      <c r="O40"/>
      <c r="P40"/>
      <c r="Q40"/>
      <c r="R40"/>
      <c r="S40"/>
      <c r="T40"/>
      <c r="U40"/>
      <c r="V40"/>
      <c r="W40"/>
      <c r="X40"/>
    </row>
    <row r="41" spans="1:24" s="25" customFormat="1" x14ac:dyDescent="0.3">
      <c r="A41" s="130">
        <v>44396</v>
      </c>
      <c r="B41" s="150" t="s">
        <v>304</v>
      </c>
      <c r="C41" s="154">
        <v>55791.89</v>
      </c>
      <c r="D41" s="132"/>
      <c r="E41" s="133">
        <f t="shared" si="0"/>
        <v>5055287.5180000914</v>
      </c>
      <c r="F41" s="101"/>
      <c r="G41" s="134"/>
      <c r="H41" s="143"/>
      <c r="I41" s="135"/>
      <c r="J41" s="144"/>
      <c r="K41" s="136"/>
      <c r="L41" s="137"/>
      <c r="M41" s="138"/>
      <c r="N41" s="139"/>
      <c r="O41"/>
      <c r="P41"/>
      <c r="Q41"/>
      <c r="R41"/>
      <c r="S41"/>
      <c r="T41"/>
      <c r="U41"/>
      <c r="V41"/>
      <c r="W41"/>
      <c r="X41"/>
    </row>
    <row r="42" spans="1:24" s="25" customFormat="1" x14ac:dyDescent="0.3">
      <c r="A42" s="130">
        <v>44397</v>
      </c>
      <c r="B42" s="150" t="s">
        <v>238</v>
      </c>
      <c r="C42" s="154">
        <v>209861.82</v>
      </c>
      <c r="D42" s="132"/>
      <c r="E42" s="133">
        <f t="shared" si="0"/>
        <v>5265149.3380000917</v>
      </c>
      <c r="F42" s="101"/>
      <c r="G42" s="134"/>
      <c r="H42" s="143"/>
      <c r="I42" s="135"/>
      <c r="J42" s="144"/>
      <c r="K42" s="136"/>
      <c r="L42" s="137"/>
      <c r="M42" s="138"/>
      <c r="N42" s="139"/>
      <c r="O42"/>
      <c r="P42"/>
      <c r="Q42"/>
      <c r="R42"/>
      <c r="S42"/>
      <c r="T42"/>
      <c r="U42"/>
      <c r="V42"/>
      <c r="W42"/>
      <c r="X42"/>
    </row>
    <row r="43" spans="1:24" s="25" customFormat="1" x14ac:dyDescent="0.3">
      <c r="A43" s="130">
        <v>44397</v>
      </c>
      <c r="B43" s="150" t="s">
        <v>469</v>
      </c>
      <c r="C43" s="154">
        <v>44405.79</v>
      </c>
      <c r="D43" s="132"/>
      <c r="E43" s="133">
        <f t="shared" si="0"/>
        <v>5309555.1280000918</v>
      </c>
      <c r="F43" s="101"/>
      <c r="G43" s="134"/>
      <c r="H43" s="143"/>
      <c r="I43" s="135"/>
      <c r="J43" s="144"/>
      <c r="K43" s="136"/>
      <c r="L43" s="137"/>
      <c r="M43" s="138"/>
      <c r="N43" s="139"/>
      <c r="O43"/>
      <c r="P43"/>
      <c r="Q43"/>
      <c r="R43"/>
      <c r="S43"/>
      <c r="T43"/>
      <c r="U43"/>
      <c r="V43"/>
      <c r="W43"/>
      <c r="X43"/>
    </row>
    <row r="44" spans="1:24" s="25" customFormat="1" x14ac:dyDescent="0.3">
      <c r="A44" s="130">
        <v>44397</v>
      </c>
      <c r="B44" s="150" t="s">
        <v>288</v>
      </c>
      <c r="C44" s="154">
        <v>12524.71</v>
      </c>
      <c r="D44" s="132"/>
      <c r="E44" s="133">
        <f t="shared" si="0"/>
        <v>5322079.8380000917</v>
      </c>
      <c r="F44" s="101"/>
      <c r="G44" s="134"/>
      <c r="H44" s="143"/>
      <c r="I44" s="135"/>
      <c r="J44" s="144"/>
      <c r="K44" s="136"/>
      <c r="L44" s="137"/>
      <c r="M44" s="138"/>
      <c r="N44" s="139"/>
      <c r="O44"/>
      <c r="P44"/>
      <c r="Q44"/>
      <c r="R44"/>
      <c r="S44"/>
      <c r="T44"/>
      <c r="U44"/>
      <c r="V44"/>
      <c r="W44"/>
      <c r="X44"/>
    </row>
    <row r="45" spans="1:24" s="25" customFormat="1" x14ac:dyDescent="0.3">
      <c r="A45" s="130">
        <v>44397</v>
      </c>
      <c r="B45" s="150" t="s">
        <v>301</v>
      </c>
      <c r="C45" s="154">
        <v>211629</v>
      </c>
      <c r="D45" s="132"/>
      <c r="E45" s="133">
        <f t="shared" si="0"/>
        <v>5533708.8380000917</v>
      </c>
      <c r="F45" s="101"/>
      <c r="G45" s="134"/>
      <c r="H45" s="143"/>
      <c r="I45" s="135"/>
      <c r="J45" s="144"/>
      <c r="K45" s="136"/>
      <c r="L45" s="137"/>
      <c r="M45" s="138"/>
      <c r="N45" s="139"/>
      <c r="O45"/>
      <c r="P45"/>
      <c r="Q45"/>
      <c r="R45"/>
      <c r="S45"/>
      <c r="T45"/>
      <c r="U45"/>
      <c r="V45"/>
      <c r="W45"/>
      <c r="X45"/>
    </row>
    <row r="46" spans="1:24" s="25" customFormat="1" x14ac:dyDescent="0.3">
      <c r="A46" s="130">
        <v>44397</v>
      </c>
      <c r="B46" s="150" t="s">
        <v>260</v>
      </c>
      <c r="C46" s="154">
        <v>86643.3</v>
      </c>
      <c r="D46" s="132"/>
      <c r="E46" s="133">
        <f t="shared" si="0"/>
        <v>5620352.1380000915</v>
      </c>
      <c r="F46" s="101"/>
      <c r="G46" s="134"/>
      <c r="H46" s="143"/>
      <c r="I46" s="135"/>
      <c r="J46" s="144"/>
      <c r="K46" s="136"/>
      <c r="L46" s="137"/>
      <c r="M46" s="138"/>
      <c r="N46" s="139"/>
      <c r="O46"/>
      <c r="P46"/>
      <c r="Q46"/>
      <c r="R46"/>
      <c r="S46"/>
      <c r="T46"/>
      <c r="U46"/>
      <c r="V46"/>
      <c r="W46"/>
      <c r="X46"/>
    </row>
    <row r="47" spans="1:24" s="25" customFormat="1" x14ac:dyDescent="0.3">
      <c r="A47" s="130">
        <v>44397</v>
      </c>
      <c r="B47" s="150" t="s">
        <v>266</v>
      </c>
      <c r="C47" s="154">
        <v>76286.87</v>
      </c>
      <c r="D47" s="132"/>
      <c r="E47" s="133">
        <f t="shared" si="0"/>
        <v>5696639.0080000916</v>
      </c>
      <c r="F47" s="101"/>
      <c r="G47" s="134"/>
      <c r="H47" s="143"/>
      <c r="I47" s="135"/>
      <c r="J47" s="144"/>
      <c r="K47" s="136"/>
      <c r="L47" s="137"/>
      <c r="M47" s="138"/>
      <c r="N47" s="139"/>
      <c r="O47"/>
      <c r="P47"/>
      <c r="Q47"/>
      <c r="R47"/>
      <c r="S47"/>
      <c r="T47"/>
      <c r="U47"/>
      <c r="V47"/>
      <c r="W47"/>
      <c r="X47"/>
    </row>
    <row r="48" spans="1:24" s="25" customFormat="1" x14ac:dyDescent="0.3">
      <c r="A48" s="130">
        <v>44398</v>
      </c>
      <c r="B48" s="150" t="s">
        <v>272</v>
      </c>
      <c r="C48" s="154">
        <v>87672.97</v>
      </c>
      <c r="D48" s="132"/>
      <c r="E48" s="133">
        <f t="shared" si="0"/>
        <v>5784311.9780000914</v>
      </c>
      <c r="F48" s="101"/>
      <c r="G48" s="134"/>
      <c r="H48" s="143"/>
      <c r="I48" s="135"/>
      <c r="J48" s="144"/>
      <c r="K48" s="136"/>
      <c r="L48" s="137"/>
      <c r="M48" s="138"/>
      <c r="N48" s="139"/>
      <c r="O48"/>
      <c r="P48"/>
      <c r="Q48"/>
      <c r="R48"/>
      <c r="S48"/>
      <c r="T48"/>
      <c r="U48"/>
      <c r="V48"/>
      <c r="W48"/>
      <c r="X48"/>
    </row>
    <row r="49" spans="1:24" s="25" customFormat="1" x14ac:dyDescent="0.3">
      <c r="A49" s="130">
        <v>44398</v>
      </c>
      <c r="B49" s="150" t="s">
        <v>295</v>
      </c>
      <c r="C49" s="154">
        <v>10247.49</v>
      </c>
      <c r="D49" s="132"/>
      <c r="E49" s="133">
        <f t="shared" si="0"/>
        <v>5794559.4680000916</v>
      </c>
      <c r="F49" s="155"/>
      <c r="G49" s="134"/>
      <c r="H49" s="143"/>
      <c r="I49" s="135"/>
      <c r="J49" s="144"/>
      <c r="K49" s="136"/>
      <c r="L49" s="137"/>
      <c r="M49" s="138"/>
      <c r="N49" s="139"/>
      <c r="O49"/>
      <c r="P49"/>
      <c r="Q49"/>
      <c r="R49"/>
      <c r="S49"/>
      <c r="T49"/>
      <c r="U49"/>
      <c r="V49"/>
      <c r="W49"/>
      <c r="X49"/>
    </row>
    <row r="50" spans="1:24" s="25" customFormat="1" x14ac:dyDescent="0.3">
      <c r="A50" s="130">
        <v>44398</v>
      </c>
      <c r="B50" s="150" t="s">
        <v>323</v>
      </c>
      <c r="C50" s="154">
        <v>7569.9</v>
      </c>
      <c r="D50" s="132"/>
      <c r="E50" s="133">
        <f t="shared" si="0"/>
        <v>5802129.368000092</v>
      </c>
      <c r="F50" s="101"/>
      <c r="G50" s="134"/>
      <c r="H50" s="143"/>
      <c r="I50" s="135"/>
      <c r="J50" s="144"/>
      <c r="K50" s="136"/>
      <c r="L50" s="137"/>
      <c r="M50" s="156"/>
      <c r="N50" s="139"/>
      <c r="O50"/>
      <c r="P50"/>
      <c r="Q50"/>
      <c r="R50"/>
      <c r="S50"/>
      <c r="T50"/>
      <c r="U50"/>
      <c r="V50"/>
      <c r="W50"/>
      <c r="X50"/>
    </row>
    <row r="51" spans="1:24" s="25" customFormat="1" x14ac:dyDescent="0.3">
      <c r="A51" s="130">
        <v>44398</v>
      </c>
      <c r="B51" s="150" t="s">
        <v>199</v>
      </c>
      <c r="C51" s="154">
        <v>10247.49</v>
      </c>
      <c r="D51" s="132"/>
      <c r="E51" s="133">
        <f t="shared" si="0"/>
        <v>5812376.8580000922</v>
      </c>
      <c r="F51" s="101"/>
      <c r="G51" s="134"/>
      <c r="H51" s="143"/>
      <c r="I51" s="135"/>
      <c r="J51" s="144"/>
      <c r="K51" s="136"/>
      <c r="L51" s="137"/>
      <c r="M51" s="138"/>
      <c r="N51" s="139"/>
      <c r="O51"/>
      <c r="P51"/>
      <c r="Q51"/>
      <c r="R51"/>
      <c r="S51"/>
      <c r="T51"/>
      <c r="U51"/>
      <c r="V51"/>
      <c r="W51"/>
      <c r="X51"/>
    </row>
    <row r="52" spans="1:24" s="25" customFormat="1" x14ac:dyDescent="0.3">
      <c r="A52" s="130">
        <v>44398</v>
      </c>
      <c r="B52" s="150" t="s">
        <v>201</v>
      </c>
      <c r="C52" s="154">
        <v>18117</v>
      </c>
      <c r="D52" s="132"/>
      <c r="E52" s="133">
        <f t="shared" si="0"/>
        <v>5830493.8580000922</v>
      </c>
      <c r="F52" s="101"/>
      <c r="G52" s="134"/>
      <c r="H52" s="143"/>
      <c r="I52" s="135"/>
      <c r="J52" s="144"/>
      <c r="K52" s="136"/>
      <c r="L52" s="137"/>
      <c r="M52" s="138"/>
      <c r="N52" s="139"/>
      <c r="O52"/>
      <c r="P52"/>
      <c r="Q52"/>
      <c r="R52"/>
      <c r="S52"/>
      <c r="T52"/>
      <c r="U52"/>
      <c r="V52"/>
      <c r="W52"/>
      <c r="X52"/>
    </row>
    <row r="53" spans="1:24" s="25" customFormat="1" x14ac:dyDescent="0.3">
      <c r="A53" s="130">
        <v>44399</v>
      </c>
      <c r="B53" s="150" t="s">
        <v>226</v>
      </c>
      <c r="C53" s="154">
        <v>6831.66</v>
      </c>
      <c r="D53" s="132"/>
      <c r="E53" s="133">
        <f t="shared" si="0"/>
        <v>5837325.5180000924</v>
      </c>
      <c r="F53" s="101"/>
      <c r="G53" s="134"/>
      <c r="H53" s="143"/>
      <c r="I53" s="135"/>
      <c r="J53" s="144"/>
      <c r="K53" s="136"/>
      <c r="L53" s="137"/>
      <c r="M53" s="138"/>
      <c r="N53" s="139"/>
      <c r="O53"/>
      <c r="P53"/>
      <c r="Q53"/>
      <c r="R53"/>
      <c r="S53"/>
      <c r="T53"/>
      <c r="U53"/>
      <c r="V53"/>
      <c r="W53"/>
      <c r="X53"/>
    </row>
    <row r="54" spans="1:24" s="25" customFormat="1" x14ac:dyDescent="0.3">
      <c r="A54" s="130">
        <v>44399</v>
      </c>
      <c r="B54" s="150" t="s">
        <v>283</v>
      </c>
      <c r="C54" s="154">
        <v>22772.2</v>
      </c>
      <c r="D54" s="132"/>
      <c r="E54" s="133">
        <f t="shared" si="0"/>
        <v>5860097.7180000925</v>
      </c>
      <c r="F54" s="101"/>
      <c r="G54" s="134"/>
      <c r="H54" s="143"/>
      <c r="I54" s="135"/>
      <c r="J54" s="144"/>
      <c r="K54" s="136"/>
      <c r="L54" s="137"/>
      <c r="M54" s="138"/>
      <c r="N54" s="139"/>
      <c r="O54"/>
      <c r="P54"/>
      <c r="Q54"/>
      <c r="R54"/>
      <c r="S54"/>
      <c r="T54"/>
      <c r="U54"/>
      <c r="V54"/>
      <c r="W54"/>
      <c r="X54"/>
    </row>
    <row r="55" spans="1:24" s="25" customFormat="1" x14ac:dyDescent="0.3">
      <c r="A55" s="130">
        <v>44399</v>
      </c>
      <c r="B55" s="150" t="s">
        <v>227</v>
      </c>
      <c r="C55" s="154">
        <v>215197.29</v>
      </c>
      <c r="D55" s="132"/>
      <c r="E55" s="133">
        <f t="shared" si="0"/>
        <v>6075295.0080000926</v>
      </c>
      <c r="F55" s="101"/>
      <c r="G55" s="134"/>
      <c r="H55" s="143"/>
      <c r="I55" s="135"/>
      <c r="J55" s="144"/>
      <c r="K55" s="136"/>
      <c r="L55" s="137"/>
      <c r="M55" s="138"/>
      <c r="N55" s="139"/>
      <c r="O55"/>
      <c r="P55"/>
      <c r="Q55"/>
      <c r="R55"/>
      <c r="S55"/>
      <c r="T55"/>
      <c r="U55"/>
      <c r="V55"/>
      <c r="W55"/>
      <c r="X55"/>
    </row>
    <row r="56" spans="1:24" s="25" customFormat="1" x14ac:dyDescent="0.3">
      <c r="A56" s="130">
        <v>44399</v>
      </c>
      <c r="B56" s="150" t="s">
        <v>218</v>
      </c>
      <c r="C56" s="154">
        <v>20494.98</v>
      </c>
      <c r="D56" s="132"/>
      <c r="E56" s="133">
        <f t="shared" si="0"/>
        <v>6095789.988000093</v>
      </c>
      <c r="F56" s="101"/>
      <c r="G56" s="134"/>
      <c r="H56" s="143"/>
      <c r="I56" s="135"/>
      <c r="J56" s="144"/>
      <c r="K56" s="136"/>
      <c r="L56" s="137"/>
      <c r="M56" s="138"/>
      <c r="N56" s="139"/>
      <c r="O56"/>
      <c r="P56"/>
      <c r="Q56"/>
      <c r="R56"/>
      <c r="S56"/>
      <c r="T56"/>
      <c r="U56"/>
      <c r="V56"/>
      <c r="W56"/>
      <c r="X56"/>
    </row>
    <row r="57" spans="1:24" s="25" customFormat="1" x14ac:dyDescent="0.3">
      <c r="A57" s="130">
        <v>44399</v>
      </c>
      <c r="B57" s="150" t="s">
        <v>269</v>
      </c>
      <c r="C57" s="154">
        <v>5693.05</v>
      </c>
      <c r="D57" s="132"/>
      <c r="E57" s="133">
        <f t="shared" si="0"/>
        <v>6101483.0380000928</v>
      </c>
      <c r="F57" s="101"/>
      <c r="G57" s="134"/>
      <c r="H57" s="143"/>
      <c r="I57" s="135"/>
      <c r="J57" s="144"/>
      <c r="K57" s="136"/>
      <c r="L57" s="137"/>
      <c r="M57" s="138"/>
      <c r="N57" s="139"/>
      <c r="O57"/>
      <c r="P57"/>
      <c r="Q57"/>
      <c r="R57"/>
      <c r="S57"/>
      <c r="T57"/>
      <c r="U57"/>
      <c r="V57"/>
      <c r="W57"/>
      <c r="X57"/>
    </row>
    <row r="58" spans="1:24" s="25" customFormat="1" x14ac:dyDescent="0.3">
      <c r="A58" s="130">
        <v>44400</v>
      </c>
      <c r="B58" s="150" t="s">
        <v>244</v>
      </c>
      <c r="C58" s="154">
        <v>17079.150000000001</v>
      </c>
      <c r="D58" s="132"/>
      <c r="E58" s="133">
        <f t="shared" si="0"/>
        <v>6118562.1880000932</v>
      </c>
      <c r="F58" s="101"/>
      <c r="G58" s="134"/>
      <c r="H58" s="143"/>
      <c r="I58" s="135"/>
      <c r="J58" s="144"/>
      <c r="K58" s="136"/>
      <c r="L58" s="137"/>
      <c r="M58" s="138"/>
      <c r="N58" s="139"/>
      <c r="O58"/>
      <c r="P58"/>
      <c r="Q58"/>
      <c r="R58"/>
      <c r="S58"/>
      <c r="T58"/>
      <c r="U58"/>
      <c r="V58"/>
      <c r="W58"/>
      <c r="X58"/>
    </row>
    <row r="59" spans="1:24" s="25" customFormat="1" x14ac:dyDescent="0.3">
      <c r="A59" s="130">
        <v>44400</v>
      </c>
      <c r="B59" s="150" t="s">
        <v>312</v>
      </c>
      <c r="C59" s="154">
        <v>6831.66</v>
      </c>
      <c r="D59" s="132"/>
      <c r="E59" s="133">
        <f t="shared" si="0"/>
        <v>6125393.8480000934</v>
      </c>
      <c r="F59" s="101"/>
      <c r="G59" s="134"/>
      <c r="H59" s="143"/>
      <c r="I59" s="135"/>
      <c r="J59" s="144"/>
      <c r="K59" s="136"/>
      <c r="L59" s="137"/>
      <c r="M59" s="138"/>
      <c r="N59" s="139"/>
      <c r="O59"/>
      <c r="P59"/>
      <c r="Q59"/>
      <c r="R59"/>
      <c r="S59"/>
      <c r="T59"/>
      <c r="U59"/>
      <c r="V59"/>
      <c r="W59"/>
      <c r="X59"/>
    </row>
    <row r="60" spans="1:24" s="25" customFormat="1" x14ac:dyDescent="0.3">
      <c r="A60" s="130">
        <v>44400</v>
      </c>
      <c r="B60" s="150" t="s">
        <v>248</v>
      </c>
      <c r="C60" s="154">
        <v>10247.49</v>
      </c>
      <c r="D60" s="132"/>
      <c r="E60" s="133">
        <f t="shared" si="0"/>
        <v>6135641.3380000936</v>
      </c>
      <c r="F60" s="101"/>
      <c r="G60" s="134"/>
      <c r="H60" s="143"/>
      <c r="I60" s="135"/>
      <c r="J60" s="144"/>
      <c r="K60" s="136"/>
      <c r="L60" s="137"/>
      <c r="M60" s="138"/>
      <c r="N60" s="139"/>
      <c r="O60"/>
      <c r="P60"/>
      <c r="Q60"/>
      <c r="R60"/>
      <c r="S60"/>
      <c r="T60"/>
      <c r="U60"/>
      <c r="V60"/>
      <c r="W60"/>
      <c r="X60"/>
    </row>
    <row r="61" spans="1:24" s="25" customFormat="1" x14ac:dyDescent="0.3">
      <c r="A61" s="130">
        <v>44400</v>
      </c>
      <c r="B61" s="150" t="s">
        <v>449</v>
      </c>
      <c r="C61" s="154">
        <v>10247.49</v>
      </c>
      <c r="D61" s="132"/>
      <c r="E61" s="133">
        <f t="shared" si="0"/>
        <v>6145888.8280000938</v>
      </c>
      <c r="F61" s="101"/>
      <c r="G61" s="134"/>
      <c r="H61" s="143"/>
      <c r="I61" s="135"/>
      <c r="J61" s="144"/>
      <c r="K61" s="136"/>
      <c r="L61" s="137"/>
      <c r="M61" s="138"/>
      <c r="N61" s="139"/>
      <c r="O61"/>
      <c r="P61"/>
      <c r="Q61"/>
      <c r="R61"/>
      <c r="S61"/>
      <c r="T61"/>
      <c r="U61"/>
      <c r="V61"/>
      <c r="W61"/>
      <c r="X61"/>
    </row>
    <row r="62" spans="1:24" s="25" customFormat="1" x14ac:dyDescent="0.3">
      <c r="A62" s="130">
        <v>44400</v>
      </c>
      <c r="B62" s="150" t="s">
        <v>249</v>
      </c>
      <c r="C62" s="154">
        <v>22772.2</v>
      </c>
      <c r="D62" s="132"/>
      <c r="E62" s="133">
        <f t="shared" si="0"/>
        <v>6168661.028000094</v>
      </c>
      <c r="F62" s="101"/>
      <c r="G62" s="134"/>
      <c r="H62" s="143"/>
      <c r="I62" s="135"/>
      <c r="J62" s="144"/>
      <c r="K62" s="136"/>
      <c r="L62" s="137"/>
      <c r="M62" s="138"/>
      <c r="N62" s="139"/>
      <c r="O62"/>
      <c r="P62"/>
      <c r="Q62"/>
      <c r="R62"/>
      <c r="S62"/>
      <c r="T62"/>
      <c r="U62"/>
      <c r="V62"/>
      <c r="W62"/>
      <c r="X62"/>
    </row>
    <row r="63" spans="1:24" s="25" customFormat="1" x14ac:dyDescent="0.3">
      <c r="A63" s="130">
        <v>44400</v>
      </c>
      <c r="B63" s="150" t="s">
        <v>251</v>
      </c>
      <c r="C63" s="154">
        <v>19356.37</v>
      </c>
      <c r="D63" s="132"/>
      <c r="E63" s="133">
        <f t="shared" si="0"/>
        <v>6188017.3980000941</v>
      </c>
      <c r="F63" s="101"/>
      <c r="G63" s="134"/>
      <c r="H63" s="143"/>
      <c r="I63" s="135"/>
      <c r="J63" s="144"/>
      <c r="K63" s="136"/>
      <c r="L63" s="137"/>
      <c r="M63" s="138"/>
      <c r="N63" s="139"/>
      <c r="O63"/>
      <c r="P63"/>
      <c r="Q63"/>
      <c r="R63"/>
      <c r="S63"/>
      <c r="T63"/>
      <c r="U63"/>
      <c r="V63"/>
      <c r="W63"/>
      <c r="X63"/>
    </row>
    <row r="64" spans="1:24" s="25" customFormat="1" x14ac:dyDescent="0.3">
      <c r="A64" s="130">
        <v>44400</v>
      </c>
      <c r="B64" s="150" t="s">
        <v>470</v>
      </c>
      <c r="C64" s="154">
        <v>17079.150000000001</v>
      </c>
      <c r="D64" s="132"/>
      <c r="E64" s="133">
        <f t="shared" si="0"/>
        <v>6205096.5480000945</v>
      </c>
      <c r="F64" s="101"/>
      <c r="G64" s="134"/>
      <c r="H64" s="143"/>
      <c r="I64" s="135"/>
      <c r="J64" s="144"/>
      <c r="K64" s="136"/>
      <c r="L64" s="137"/>
      <c r="M64" s="138"/>
      <c r="N64" s="139"/>
      <c r="O64"/>
      <c r="P64"/>
      <c r="Q64"/>
      <c r="R64"/>
      <c r="S64"/>
      <c r="T64"/>
      <c r="U64"/>
      <c r="V64"/>
      <c r="W64"/>
      <c r="X64"/>
    </row>
    <row r="65" spans="1:24" s="25" customFormat="1" x14ac:dyDescent="0.3">
      <c r="A65" s="130">
        <v>44400</v>
      </c>
      <c r="B65" s="150" t="s">
        <v>232</v>
      </c>
      <c r="C65" s="154">
        <v>17079.150000000001</v>
      </c>
      <c r="D65" s="132"/>
      <c r="E65" s="133">
        <f t="shared" si="0"/>
        <v>6222175.6980000949</v>
      </c>
      <c r="F65" s="101"/>
      <c r="G65" s="134"/>
      <c r="H65" s="143"/>
      <c r="I65" s="135"/>
      <c r="J65" s="144"/>
      <c r="K65" s="136"/>
      <c r="L65" s="137"/>
      <c r="M65" s="138"/>
      <c r="N65" s="139"/>
      <c r="O65"/>
      <c r="P65"/>
      <c r="Q65"/>
      <c r="R65"/>
      <c r="S65"/>
      <c r="T65"/>
      <c r="U65"/>
      <c r="V65"/>
      <c r="W65"/>
      <c r="X65"/>
    </row>
    <row r="66" spans="1:24" s="25" customFormat="1" x14ac:dyDescent="0.3">
      <c r="A66" s="130">
        <v>44400</v>
      </c>
      <c r="B66" s="150" t="s">
        <v>253</v>
      </c>
      <c r="C66" s="154">
        <v>10247.49</v>
      </c>
      <c r="D66" s="132"/>
      <c r="E66" s="133">
        <f t="shared" si="0"/>
        <v>6232423.1880000951</v>
      </c>
      <c r="F66" s="101"/>
      <c r="G66" s="134"/>
      <c r="H66" s="143"/>
      <c r="I66" s="135"/>
      <c r="J66" s="144"/>
      <c r="K66" s="136"/>
      <c r="L66" s="137"/>
      <c r="M66" s="138"/>
      <c r="N66" s="139"/>
      <c r="O66"/>
      <c r="P66"/>
      <c r="Q66"/>
      <c r="R66"/>
      <c r="S66"/>
      <c r="T66"/>
      <c r="U66"/>
      <c r="V66"/>
      <c r="W66"/>
      <c r="X66"/>
    </row>
    <row r="67" spans="1:24" s="25" customFormat="1" x14ac:dyDescent="0.3">
      <c r="A67" s="130">
        <v>44400</v>
      </c>
      <c r="B67" s="150" t="s">
        <v>239</v>
      </c>
      <c r="C67" s="154">
        <v>44405.79</v>
      </c>
      <c r="D67" s="132"/>
      <c r="E67" s="133">
        <f t="shared" si="0"/>
        <v>6276828.9780000951</v>
      </c>
      <c r="F67" s="101"/>
      <c r="G67" s="134"/>
      <c r="H67" s="143"/>
      <c r="I67" s="135"/>
      <c r="J67" s="144"/>
      <c r="K67" s="136"/>
      <c r="L67" s="137"/>
      <c r="M67" s="138"/>
      <c r="N67" s="139"/>
      <c r="O67"/>
      <c r="P67"/>
      <c r="Q67"/>
      <c r="R67"/>
      <c r="S67"/>
      <c r="T67"/>
      <c r="U67"/>
      <c r="V67"/>
      <c r="W67"/>
      <c r="X67"/>
    </row>
    <row r="68" spans="1:24" s="25" customFormat="1" x14ac:dyDescent="0.3">
      <c r="A68" s="130">
        <v>44400</v>
      </c>
      <c r="B68" s="150" t="s">
        <v>254</v>
      </c>
      <c r="C68" s="154">
        <v>17079.150000000001</v>
      </c>
      <c r="D68" s="132"/>
      <c r="E68" s="133">
        <f t="shared" si="0"/>
        <v>6293908.1280000955</v>
      </c>
      <c r="F68" s="101"/>
      <c r="G68" s="134"/>
      <c r="H68" s="143"/>
      <c r="I68" s="135"/>
      <c r="J68" s="144"/>
      <c r="K68" s="136"/>
      <c r="L68" s="137"/>
      <c r="M68" s="138"/>
      <c r="N68" s="139"/>
      <c r="O68"/>
      <c r="P68"/>
      <c r="Q68"/>
      <c r="R68"/>
      <c r="S68"/>
      <c r="T68"/>
      <c r="U68"/>
      <c r="V68"/>
      <c r="W68"/>
      <c r="X68"/>
    </row>
    <row r="69" spans="1:24" s="25" customFormat="1" x14ac:dyDescent="0.3">
      <c r="A69" s="130">
        <v>44400</v>
      </c>
      <c r="B69" s="150" t="s">
        <v>197</v>
      </c>
      <c r="C69" s="154">
        <v>3415.83</v>
      </c>
      <c r="D69" s="132"/>
      <c r="E69" s="133">
        <f t="shared" si="0"/>
        <v>6297323.9580000956</v>
      </c>
      <c r="F69" s="101"/>
      <c r="G69" s="134"/>
      <c r="H69" s="143"/>
      <c r="I69" s="135"/>
      <c r="J69" s="144"/>
      <c r="K69" s="136"/>
      <c r="L69" s="137"/>
      <c r="M69" s="138"/>
      <c r="N69" s="139"/>
      <c r="O69"/>
      <c r="P69"/>
      <c r="Q69"/>
      <c r="R69"/>
      <c r="S69"/>
      <c r="T69"/>
      <c r="U69"/>
      <c r="V69"/>
      <c r="W69"/>
      <c r="X69"/>
    </row>
    <row r="70" spans="1:24" s="25" customFormat="1" x14ac:dyDescent="0.3">
      <c r="A70" s="130">
        <v>44400</v>
      </c>
      <c r="B70" s="150" t="s">
        <v>255</v>
      </c>
      <c r="C70" s="154">
        <v>29603.86</v>
      </c>
      <c r="D70" s="132"/>
      <c r="E70" s="133">
        <f t="shared" ref="E70:E133" si="1">E69+C70-D70</f>
        <v>6326927.8180000959</v>
      </c>
      <c r="F70" s="101"/>
      <c r="G70" s="134"/>
      <c r="H70" s="143"/>
      <c r="I70" s="135"/>
      <c r="J70" s="144"/>
      <c r="K70" s="136"/>
      <c r="L70" s="137"/>
      <c r="M70" s="138"/>
      <c r="N70" s="139"/>
      <c r="O70"/>
      <c r="P70"/>
      <c r="Q70"/>
      <c r="R70"/>
      <c r="S70"/>
      <c r="T70"/>
      <c r="U70"/>
      <c r="V70"/>
      <c r="W70"/>
      <c r="X70"/>
    </row>
    <row r="71" spans="1:24" s="25" customFormat="1" x14ac:dyDescent="0.3">
      <c r="A71" s="130">
        <v>44400</v>
      </c>
      <c r="B71" s="150" t="s">
        <v>256</v>
      </c>
      <c r="C71" s="154">
        <v>70593.820000000007</v>
      </c>
      <c r="D71" s="132"/>
      <c r="E71" s="133">
        <f t="shared" si="1"/>
        <v>6397521.6380000962</v>
      </c>
      <c r="F71" s="101"/>
      <c r="G71" s="134"/>
      <c r="H71" s="143"/>
      <c r="I71" s="135"/>
      <c r="J71" s="144"/>
      <c r="K71" s="136"/>
      <c r="L71" s="137"/>
      <c r="M71" s="138"/>
      <c r="N71" s="139"/>
      <c r="O71"/>
      <c r="P71"/>
      <c r="Q71"/>
      <c r="R71"/>
      <c r="S71"/>
      <c r="T71"/>
      <c r="U71"/>
      <c r="V71"/>
      <c r="W71"/>
      <c r="X71"/>
    </row>
    <row r="72" spans="1:24" s="25" customFormat="1" x14ac:dyDescent="0.3">
      <c r="A72" s="130">
        <v>44400</v>
      </c>
      <c r="B72" s="150" t="s">
        <v>274</v>
      </c>
      <c r="C72" s="154">
        <v>5693.05</v>
      </c>
      <c r="D72" s="132"/>
      <c r="E72" s="133">
        <f t="shared" si="1"/>
        <v>6403214.688000096</v>
      </c>
      <c r="F72" s="101"/>
      <c r="G72" s="134"/>
      <c r="H72" s="143"/>
      <c r="I72" s="135"/>
      <c r="J72" s="144"/>
      <c r="K72" s="136"/>
      <c r="L72" s="137"/>
      <c r="M72" s="138"/>
      <c r="N72" s="139"/>
      <c r="O72"/>
      <c r="P72"/>
      <c r="Q72"/>
      <c r="R72"/>
      <c r="S72"/>
      <c r="T72"/>
      <c r="U72"/>
      <c r="V72"/>
      <c r="W72"/>
      <c r="X72"/>
    </row>
    <row r="73" spans="1:24" s="25" customFormat="1" x14ac:dyDescent="0.3">
      <c r="A73" s="130">
        <v>44400</v>
      </c>
      <c r="B73" s="150" t="s">
        <v>258</v>
      </c>
      <c r="C73" s="154">
        <v>47821.62</v>
      </c>
      <c r="D73" s="132"/>
      <c r="E73" s="133">
        <f t="shared" si="1"/>
        <v>6451036.3080000961</v>
      </c>
      <c r="F73" s="101"/>
      <c r="G73" s="134"/>
      <c r="H73" s="143"/>
      <c r="I73" s="135"/>
      <c r="J73" s="144"/>
      <c r="K73" s="136"/>
      <c r="L73" s="137"/>
      <c r="M73" s="138"/>
      <c r="N73" s="139"/>
      <c r="O73"/>
      <c r="P73"/>
      <c r="Q73"/>
      <c r="R73"/>
      <c r="S73"/>
      <c r="T73"/>
      <c r="U73"/>
      <c r="V73"/>
      <c r="W73"/>
      <c r="X73"/>
    </row>
    <row r="74" spans="1:24" s="25" customFormat="1" x14ac:dyDescent="0.3">
      <c r="A74" s="130">
        <v>44400</v>
      </c>
      <c r="B74" s="150" t="s">
        <v>259</v>
      </c>
      <c r="C74" s="154">
        <v>89950.19</v>
      </c>
      <c r="D74" s="132"/>
      <c r="E74" s="133">
        <f t="shared" si="1"/>
        <v>6540986.4980000965</v>
      </c>
      <c r="F74" s="101"/>
      <c r="G74" s="134"/>
      <c r="H74" s="143"/>
      <c r="I74" s="135"/>
      <c r="J74" s="144"/>
      <c r="K74" s="136"/>
      <c r="L74" s="137"/>
      <c r="M74" s="138"/>
      <c r="N74" s="139"/>
      <c r="O74"/>
      <c r="P74"/>
      <c r="Q74"/>
      <c r="R74"/>
      <c r="S74"/>
      <c r="T74"/>
      <c r="U74"/>
      <c r="V74"/>
      <c r="W74"/>
      <c r="X74"/>
    </row>
    <row r="75" spans="1:24" s="25" customFormat="1" x14ac:dyDescent="0.3">
      <c r="A75" s="130">
        <v>44400</v>
      </c>
      <c r="B75" s="150" t="s">
        <v>105</v>
      </c>
      <c r="C75" s="154">
        <v>5693.05</v>
      </c>
      <c r="D75" s="132"/>
      <c r="E75" s="133">
        <f t="shared" si="1"/>
        <v>6546679.5480000963</v>
      </c>
      <c r="F75" s="101"/>
      <c r="G75" s="134"/>
      <c r="H75" s="143"/>
      <c r="I75" s="135"/>
      <c r="J75" s="144"/>
      <c r="K75" s="136"/>
      <c r="L75" s="137"/>
      <c r="M75" s="138"/>
      <c r="N75" s="139"/>
      <c r="O75"/>
      <c r="P75"/>
      <c r="Q75"/>
      <c r="R75"/>
      <c r="S75"/>
      <c r="T75"/>
      <c r="U75"/>
      <c r="V75"/>
      <c r="W75"/>
      <c r="X75"/>
    </row>
    <row r="76" spans="1:24" s="25" customFormat="1" x14ac:dyDescent="0.3">
      <c r="A76" s="130">
        <v>44400</v>
      </c>
      <c r="B76" s="150" t="s">
        <v>330</v>
      </c>
      <c r="C76" s="154">
        <v>10247.49</v>
      </c>
      <c r="D76" s="132"/>
      <c r="E76" s="133">
        <f t="shared" si="1"/>
        <v>6556927.0380000966</v>
      </c>
      <c r="F76" s="101"/>
      <c r="G76" s="134"/>
      <c r="H76" s="143"/>
      <c r="I76" s="135"/>
      <c r="J76" s="144"/>
      <c r="K76" s="136"/>
      <c r="L76" s="137"/>
      <c r="M76" s="138"/>
      <c r="N76" s="139"/>
      <c r="O76"/>
      <c r="P76"/>
      <c r="Q76"/>
      <c r="R76"/>
      <c r="S76"/>
      <c r="T76"/>
      <c r="U76"/>
      <c r="V76"/>
      <c r="W76"/>
      <c r="X76"/>
    </row>
    <row r="77" spans="1:24" s="25" customFormat="1" x14ac:dyDescent="0.3">
      <c r="A77" s="130">
        <v>44400</v>
      </c>
      <c r="B77" s="150" t="s">
        <v>242</v>
      </c>
      <c r="C77" s="154">
        <v>10247.49</v>
      </c>
      <c r="D77" s="132"/>
      <c r="E77" s="133">
        <f t="shared" si="1"/>
        <v>6567174.5280000968</v>
      </c>
      <c r="F77" s="101"/>
      <c r="G77" s="134"/>
      <c r="H77" s="143"/>
      <c r="I77" s="135"/>
      <c r="J77" s="144"/>
      <c r="K77" s="136"/>
      <c r="L77" s="137"/>
      <c r="M77" s="138"/>
      <c r="N77" s="139"/>
      <c r="O77"/>
      <c r="P77"/>
      <c r="Q77"/>
      <c r="R77"/>
      <c r="S77"/>
      <c r="T77"/>
      <c r="U77"/>
      <c r="V77"/>
      <c r="W77"/>
      <c r="X77"/>
    </row>
    <row r="78" spans="1:24" s="25" customFormat="1" x14ac:dyDescent="0.3">
      <c r="A78" s="130">
        <v>44400</v>
      </c>
      <c r="B78" s="150" t="s">
        <v>275</v>
      </c>
      <c r="C78" s="154">
        <v>10247.49</v>
      </c>
      <c r="D78" s="132"/>
      <c r="E78" s="133">
        <f t="shared" si="1"/>
        <v>6577422.018000097</v>
      </c>
      <c r="F78" s="101"/>
      <c r="G78" s="134"/>
      <c r="H78" s="143"/>
      <c r="I78" s="135"/>
      <c r="J78" s="144"/>
      <c r="K78" s="136"/>
      <c r="L78" s="137"/>
      <c r="M78" s="138"/>
      <c r="N78" s="139"/>
      <c r="O78"/>
      <c r="P78"/>
      <c r="Q78"/>
      <c r="R78"/>
      <c r="S78"/>
      <c r="T78"/>
      <c r="U78"/>
      <c r="V78"/>
      <c r="W78"/>
      <c r="X78"/>
    </row>
    <row r="79" spans="1:24" s="25" customFormat="1" x14ac:dyDescent="0.3">
      <c r="A79" s="130">
        <v>44400</v>
      </c>
      <c r="B79" s="150" t="s">
        <v>262</v>
      </c>
      <c r="C79" s="154">
        <v>5693.05</v>
      </c>
      <c r="D79" s="132"/>
      <c r="E79" s="133">
        <f t="shared" si="1"/>
        <v>6583115.0680000968</v>
      </c>
      <c r="F79" s="101"/>
      <c r="G79" s="134"/>
      <c r="H79" s="143"/>
      <c r="I79" s="135"/>
      <c r="J79" s="144"/>
      <c r="K79" s="136"/>
      <c r="L79" s="137"/>
      <c r="M79" s="138"/>
      <c r="N79" s="139"/>
      <c r="O79"/>
      <c r="P79"/>
      <c r="Q79"/>
      <c r="R79"/>
      <c r="S79"/>
      <c r="T79"/>
      <c r="U79"/>
      <c r="V79"/>
      <c r="W79"/>
      <c r="X79"/>
    </row>
    <row r="80" spans="1:24" s="25" customFormat="1" x14ac:dyDescent="0.3">
      <c r="A80" s="130">
        <v>44400</v>
      </c>
      <c r="B80" s="150" t="s">
        <v>263</v>
      </c>
      <c r="C80" s="154">
        <v>93366.02</v>
      </c>
      <c r="D80" s="132"/>
      <c r="E80" s="133">
        <f t="shared" si="1"/>
        <v>6676481.0880000964</v>
      </c>
      <c r="F80" s="101"/>
      <c r="G80" s="134"/>
      <c r="H80" s="143"/>
      <c r="I80" s="135"/>
      <c r="J80" s="144"/>
      <c r="K80" s="136"/>
      <c r="L80" s="137"/>
      <c r="M80" s="138"/>
      <c r="N80" s="139"/>
      <c r="O80"/>
      <c r="P80"/>
      <c r="Q80"/>
      <c r="R80"/>
      <c r="S80"/>
      <c r="T80"/>
      <c r="U80"/>
      <c r="V80"/>
      <c r="W80"/>
      <c r="X80"/>
    </row>
    <row r="81" spans="1:24" s="25" customFormat="1" x14ac:dyDescent="0.3">
      <c r="A81" s="130">
        <v>44400</v>
      </c>
      <c r="B81" s="150" t="s">
        <v>264</v>
      </c>
      <c r="C81" s="154">
        <v>10247.49</v>
      </c>
      <c r="D81" s="132"/>
      <c r="E81" s="133">
        <f t="shared" si="1"/>
        <v>6686728.5780000966</v>
      </c>
      <c r="F81" s="101"/>
      <c r="G81" s="134"/>
      <c r="H81" s="143"/>
      <c r="I81" s="135"/>
      <c r="J81" s="144"/>
      <c r="K81" s="136"/>
      <c r="L81" s="137"/>
      <c r="M81" s="138"/>
      <c r="N81" s="139"/>
      <c r="O81"/>
      <c r="P81"/>
      <c r="Q81"/>
      <c r="R81"/>
      <c r="S81"/>
      <c r="T81"/>
      <c r="U81"/>
      <c r="V81"/>
      <c r="W81"/>
      <c r="X81"/>
    </row>
    <row r="82" spans="1:24" s="25" customFormat="1" x14ac:dyDescent="0.3">
      <c r="A82" s="130">
        <v>44400</v>
      </c>
      <c r="B82" s="150" t="s">
        <v>265</v>
      </c>
      <c r="C82" s="154">
        <v>10247.49</v>
      </c>
      <c r="D82" s="132"/>
      <c r="E82" s="133">
        <f t="shared" si="1"/>
        <v>6696976.0680000968</v>
      </c>
      <c r="F82" s="101"/>
      <c r="G82" s="134"/>
      <c r="H82" s="143"/>
      <c r="I82" s="135"/>
      <c r="J82" s="144"/>
      <c r="K82" s="136"/>
      <c r="L82" s="137"/>
      <c r="M82" s="138"/>
      <c r="N82" s="139"/>
      <c r="O82"/>
      <c r="P82"/>
      <c r="Q82"/>
      <c r="R82"/>
      <c r="S82"/>
      <c r="T82"/>
      <c r="U82"/>
      <c r="V82"/>
      <c r="W82"/>
      <c r="X82"/>
    </row>
    <row r="83" spans="1:24" s="25" customFormat="1" x14ac:dyDescent="0.3">
      <c r="A83" s="130">
        <v>44400</v>
      </c>
      <c r="B83" s="150" t="s">
        <v>286</v>
      </c>
      <c r="C83" s="154">
        <v>10247.49</v>
      </c>
      <c r="D83" s="132"/>
      <c r="E83" s="133">
        <f t="shared" si="1"/>
        <v>6707223.5580000971</v>
      </c>
      <c r="F83" s="101"/>
      <c r="G83" s="134"/>
      <c r="H83" s="143"/>
      <c r="I83" s="135"/>
      <c r="J83" s="144"/>
      <c r="K83" s="136"/>
      <c r="L83" s="137"/>
      <c r="M83" s="138"/>
      <c r="N83" s="139"/>
      <c r="O83"/>
      <c r="P83"/>
      <c r="Q83"/>
      <c r="R83"/>
      <c r="S83"/>
      <c r="T83"/>
      <c r="U83"/>
      <c r="V83"/>
      <c r="W83"/>
      <c r="X83"/>
    </row>
    <row r="84" spans="1:24" s="25" customFormat="1" x14ac:dyDescent="0.3">
      <c r="A84" s="130">
        <v>44400</v>
      </c>
      <c r="B84" s="150" t="s">
        <v>305</v>
      </c>
      <c r="C84" s="154">
        <v>10247.49</v>
      </c>
      <c r="D84" s="132"/>
      <c r="E84" s="133">
        <f t="shared" si="1"/>
        <v>6717471.0480000973</v>
      </c>
      <c r="F84" s="101"/>
      <c r="G84" s="134"/>
      <c r="H84" s="143"/>
      <c r="I84" s="135"/>
      <c r="J84" s="144"/>
      <c r="K84" s="136"/>
      <c r="L84" s="137"/>
      <c r="M84" s="138"/>
      <c r="N84" s="139"/>
      <c r="O84"/>
      <c r="P84"/>
      <c r="Q84"/>
      <c r="R84"/>
      <c r="S84"/>
      <c r="T84"/>
      <c r="U84"/>
      <c r="V84"/>
      <c r="W84"/>
      <c r="X84"/>
    </row>
    <row r="85" spans="1:24" s="25" customFormat="1" x14ac:dyDescent="0.3">
      <c r="A85" s="130">
        <v>44400</v>
      </c>
      <c r="B85" s="150" t="s">
        <v>236</v>
      </c>
      <c r="C85" s="154">
        <v>78564.09</v>
      </c>
      <c r="D85" s="132"/>
      <c r="E85" s="133">
        <f t="shared" si="1"/>
        <v>6796035.1380000971</v>
      </c>
      <c r="F85" s="101"/>
      <c r="G85" s="134"/>
      <c r="H85" s="143"/>
      <c r="I85" s="135"/>
      <c r="J85" s="144"/>
      <c r="K85" s="136"/>
      <c r="L85" s="137"/>
      <c r="M85" s="138"/>
      <c r="N85" s="139"/>
      <c r="O85"/>
      <c r="P85"/>
      <c r="Q85"/>
      <c r="R85"/>
      <c r="S85"/>
      <c r="T85"/>
      <c r="U85"/>
      <c r="V85"/>
      <c r="W85"/>
      <c r="X85"/>
    </row>
    <row r="86" spans="1:24" s="25" customFormat="1" x14ac:dyDescent="0.3">
      <c r="A86" s="130">
        <v>44400</v>
      </c>
      <c r="B86" s="150" t="s">
        <v>290</v>
      </c>
      <c r="C86" s="154">
        <v>29603.86</v>
      </c>
      <c r="D86" s="132"/>
      <c r="E86" s="133">
        <f t="shared" si="1"/>
        <v>6825638.9980000975</v>
      </c>
      <c r="F86" s="101"/>
      <c r="G86" s="134"/>
      <c r="H86" s="143"/>
      <c r="I86" s="135"/>
      <c r="J86" s="144"/>
      <c r="K86" s="136"/>
      <c r="L86" s="137"/>
      <c r="M86" s="138"/>
      <c r="N86" s="139"/>
      <c r="O86"/>
      <c r="P86"/>
      <c r="Q86"/>
      <c r="R86"/>
      <c r="S86"/>
      <c r="T86"/>
      <c r="U86"/>
      <c r="V86"/>
      <c r="W86"/>
      <c r="X86"/>
    </row>
    <row r="87" spans="1:24" s="25" customFormat="1" x14ac:dyDescent="0.3">
      <c r="A87" s="130">
        <v>44400</v>
      </c>
      <c r="B87" s="150" t="s">
        <v>292</v>
      </c>
      <c r="C87" s="154">
        <v>6831.66</v>
      </c>
      <c r="D87" s="132"/>
      <c r="E87" s="133">
        <f t="shared" si="1"/>
        <v>6832470.6580000976</v>
      </c>
      <c r="F87" s="101"/>
      <c r="G87" s="134"/>
      <c r="H87" s="143"/>
      <c r="I87" s="135"/>
      <c r="J87" s="144"/>
      <c r="K87" s="136"/>
      <c r="L87" s="137"/>
      <c r="M87" s="138"/>
      <c r="N87" s="139"/>
      <c r="O87"/>
      <c r="P87"/>
      <c r="Q87"/>
      <c r="R87"/>
      <c r="S87"/>
      <c r="T87"/>
      <c r="U87"/>
      <c r="V87"/>
      <c r="W87"/>
      <c r="X87"/>
    </row>
    <row r="88" spans="1:24" s="25" customFormat="1" x14ac:dyDescent="0.3">
      <c r="A88" s="130">
        <v>44400</v>
      </c>
      <c r="B88" s="150" t="s">
        <v>270</v>
      </c>
      <c r="C88" s="154">
        <v>3415.83</v>
      </c>
      <c r="D88" s="132"/>
      <c r="E88" s="133">
        <f t="shared" si="1"/>
        <v>6835886.4880000977</v>
      </c>
      <c r="F88" s="101"/>
      <c r="G88" s="134"/>
      <c r="H88" s="143"/>
      <c r="I88" s="135"/>
      <c r="J88" s="144"/>
      <c r="K88" s="136"/>
      <c r="L88" s="137"/>
      <c r="M88" s="138"/>
      <c r="N88" s="139"/>
      <c r="O88"/>
      <c r="P88"/>
      <c r="Q88"/>
      <c r="R88"/>
      <c r="S88"/>
      <c r="T88"/>
      <c r="U88"/>
      <c r="V88"/>
      <c r="W88"/>
      <c r="X88"/>
    </row>
    <row r="89" spans="1:24" s="25" customFormat="1" x14ac:dyDescent="0.3">
      <c r="A89" s="130">
        <v>44400</v>
      </c>
      <c r="B89" s="150" t="s">
        <v>207</v>
      </c>
      <c r="C89" s="154">
        <v>10247.49</v>
      </c>
      <c r="D89" s="132"/>
      <c r="E89" s="133">
        <f t="shared" si="1"/>
        <v>6846133.9780000979</v>
      </c>
      <c r="F89" s="155"/>
      <c r="G89" s="134"/>
      <c r="H89" s="143"/>
      <c r="I89" s="135"/>
      <c r="J89" s="144"/>
      <c r="K89" s="136"/>
      <c r="L89" s="137"/>
      <c r="M89" s="138"/>
      <c r="N89" s="139"/>
      <c r="O89"/>
      <c r="P89"/>
      <c r="Q89"/>
      <c r="R89"/>
      <c r="S89"/>
      <c r="T89"/>
      <c r="U89"/>
      <c r="V89"/>
      <c r="W89"/>
      <c r="X89"/>
    </row>
    <row r="90" spans="1:24" s="25" customFormat="1" x14ac:dyDescent="0.3">
      <c r="A90" s="130">
        <v>44400</v>
      </c>
      <c r="B90" s="150" t="s">
        <v>271</v>
      </c>
      <c r="C90" s="154">
        <v>6831.66</v>
      </c>
      <c r="D90" s="132"/>
      <c r="E90" s="133">
        <f t="shared" si="1"/>
        <v>6852965.6380000981</v>
      </c>
      <c r="F90" s="101"/>
      <c r="G90" s="134"/>
      <c r="H90" s="143"/>
      <c r="I90" s="135"/>
      <c r="J90" s="144"/>
      <c r="K90" s="136"/>
      <c r="L90" s="137"/>
      <c r="M90" s="138"/>
      <c r="N90" s="139"/>
      <c r="O90"/>
      <c r="P90"/>
      <c r="Q90"/>
      <c r="R90"/>
      <c r="S90"/>
      <c r="T90"/>
      <c r="U90"/>
      <c r="V90"/>
      <c r="W90"/>
      <c r="X90"/>
    </row>
    <row r="91" spans="1:24" s="25" customFormat="1" x14ac:dyDescent="0.3">
      <c r="A91" s="130">
        <v>44400</v>
      </c>
      <c r="B91" s="150" t="s">
        <v>299</v>
      </c>
      <c r="C91" s="154">
        <v>25049.42</v>
      </c>
      <c r="D91" s="132"/>
      <c r="E91" s="133">
        <f t="shared" si="1"/>
        <v>6878015.058000098</v>
      </c>
      <c r="F91" s="101"/>
      <c r="G91" s="134"/>
      <c r="H91" s="143"/>
      <c r="I91" s="135"/>
      <c r="J91" s="144"/>
      <c r="K91" s="136"/>
      <c r="L91" s="137"/>
      <c r="M91" s="138"/>
      <c r="N91" s="139"/>
      <c r="O91"/>
      <c r="P91"/>
      <c r="Q91"/>
      <c r="R91"/>
      <c r="S91"/>
      <c r="T91"/>
      <c r="U91"/>
      <c r="V91"/>
      <c r="W91"/>
      <c r="X91"/>
    </row>
    <row r="92" spans="1:24" s="25" customFormat="1" x14ac:dyDescent="0.3">
      <c r="A92" s="130">
        <v>44400</v>
      </c>
      <c r="B92" s="150" t="s">
        <v>329</v>
      </c>
      <c r="C92" s="154">
        <v>17079.150000000001</v>
      </c>
      <c r="D92" s="132"/>
      <c r="E92" s="133">
        <f t="shared" si="1"/>
        <v>6895094.2080000984</v>
      </c>
      <c r="F92" s="101"/>
      <c r="G92" s="134"/>
      <c r="H92" s="143"/>
      <c r="I92" s="135"/>
      <c r="J92" s="144"/>
      <c r="K92" s="136"/>
      <c r="L92" s="137"/>
      <c r="M92" s="138"/>
      <c r="N92" s="139"/>
      <c r="O92"/>
      <c r="P92"/>
      <c r="Q92"/>
      <c r="R92"/>
      <c r="S92"/>
      <c r="T92"/>
      <c r="U92"/>
      <c r="V92"/>
      <c r="W92"/>
      <c r="X92"/>
    </row>
    <row r="93" spans="1:24" s="25" customFormat="1" x14ac:dyDescent="0.3">
      <c r="A93" s="130">
        <v>44403</v>
      </c>
      <c r="B93" s="150" t="s">
        <v>208</v>
      </c>
      <c r="C93" s="154">
        <v>17079.150000000001</v>
      </c>
      <c r="D93" s="132"/>
      <c r="E93" s="133">
        <f t="shared" si="1"/>
        <v>6912173.3580000987</v>
      </c>
      <c r="F93" s="101"/>
      <c r="G93" s="134"/>
      <c r="H93" s="143"/>
      <c r="I93" s="135"/>
      <c r="J93" s="144"/>
      <c r="K93" s="136"/>
      <c r="L93" s="137"/>
      <c r="M93" s="138"/>
      <c r="N93" s="139"/>
      <c r="O93"/>
      <c r="P93"/>
      <c r="Q93"/>
      <c r="R93"/>
      <c r="S93"/>
      <c r="T93"/>
      <c r="U93"/>
      <c r="V93"/>
      <c r="W93"/>
      <c r="X93"/>
    </row>
    <row r="94" spans="1:24" s="25" customFormat="1" x14ac:dyDescent="0.3">
      <c r="A94" s="130">
        <v>44403</v>
      </c>
      <c r="B94" s="150" t="s">
        <v>250</v>
      </c>
      <c r="C94" s="154">
        <v>17079.150000000001</v>
      </c>
      <c r="D94" s="132"/>
      <c r="E94" s="133">
        <f t="shared" si="1"/>
        <v>6929252.5080000991</v>
      </c>
      <c r="F94" s="101"/>
      <c r="G94" s="134"/>
      <c r="H94" s="143"/>
      <c r="I94" s="135"/>
      <c r="J94" s="144"/>
      <c r="K94" s="136"/>
      <c r="L94" s="137"/>
      <c r="M94" s="138"/>
      <c r="N94" s="139"/>
      <c r="O94"/>
      <c r="P94"/>
      <c r="Q94"/>
      <c r="R94"/>
      <c r="S94"/>
      <c r="T94"/>
      <c r="U94"/>
      <c r="V94"/>
      <c r="W94"/>
      <c r="X94"/>
    </row>
    <row r="95" spans="1:24" s="25" customFormat="1" x14ac:dyDescent="0.3">
      <c r="A95" s="130">
        <v>44403</v>
      </c>
      <c r="B95" s="150" t="s">
        <v>280</v>
      </c>
      <c r="C95" s="154">
        <v>6831.66</v>
      </c>
      <c r="D95" s="132"/>
      <c r="E95" s="133">
        <f t="shared" si="1"/>
        <v>6936084.1680000992</v>
      </c>
      <c r="F95" s="101"/>
      <c r="G95" s="134"/>
      <c r="H95" s="143"/>
      <c r="I95" s="135"/>
      <c r="J95" s="144"/>
      <c r="K95" s="136"/>
      <c r="L95" s="137"/>
      <c r="M95" s="138"/>
      <c r="N95" s="139"/>
      <c r="O95"/>
      <c r="P95"/>
      <c r="Q95"/>
      <c r="R95"/>
      <c r="S95"/>
      <c r="T95"/>
      <c r="U95"/>
      <c r="V95"/>
      <c r="W95"/>
      <c r="X95"/>
    </row>
    <row r="96" spans="1:24" s="25" customFormat="1" x14ac:dyDescent="0.3">
      <c r="A96" s="130">
        <v>44403</v>
      </c>
      <c r="B96" s="150" t="s">
        <v>228</v>
      </c>
      <c r="C96" s="154">
        <v>19356.37</v>
      </c>
      <c r="D96" s="132"/>
      <c r="E96" s="133">
        <f t="shared" si="1"/>
        <v>6955440.5380000994</v>
      </c>
      <c r="F96" s="101"/>
      <c r="G96" s="134"/>
      <c r="H96" s="143"/>
      <c r="I96" s="135"/>
      <c r="J96" s="144"/>
      <c r="K96" s="136"/>
      <c r="L96" s="137"/>
      <c r="M96" s="138"/>
      <c r="N96" s="139"/>
      <c r="O96"/>
      <c r="P96"/>
      <c r="Q96"/>
      <c r="R96"/>
      <c r="S96"/>
      <c r="T96"/>
      <c r="U96"/>
      <c r="V96"/>
      <c r="W96"/>
      <c r="X96"/>
    </row>
    <row r="97" spans="1:24" s="25" customFormat="1" x14ac:dyDescent="0.3">
      <c r="A97" s="130">
        <v>44403</v>
      </c>
      <c r="B97" s="150" t="s">
        <v>296</v>
      </c>
      <c r="C97" s="154">
        <v>31881.08</v>
      </c>
      <c r="D97" s="132"/>
      <c r="E97" s="133">
        <f t="shared" si="1"/>
        <v>6987321.6180000994</v>
      </c>
      <c r="F97" s="101"/>
      <c r="G97" s="134"/>
      <c r="H97" s="143"/>
      <c r="I97" s="135"/>
      <c r="J97" s="144"/>
      <c r="K97" s="136"/>
      <c r="L97" s="137"/>
      <c r="M97" s="138"/>
      <c r="N97" s="139"/>
      <c r="O97"/>
      <c r="P97"/>
      <c r="Q97"/>
      <c r="R97"/>
      <c r="S97"/>
      <c r="T97"/>
      <c r="U97"/>
      <c r="V97"/>
      <c r="W97"/>
      <c r="X97"/>
    </row>
    <row r="98" spans="1:24" s="25" customFormat="1" ht="15.75" customHeight="1" x14ac:dyDescent="0.3">
      <c r="A98" s="130">
        <v>44403</v>
      </c>
      <c r="B98" s="150" t="s">
        <v>230</v>
      </c>
      <c r="C98" s="154">
        <v>17079.150000000001</v>
      </c>
      <c r="D98" s="132"/>
      <c r="E98" s="133">
        <f t="shared" si="1"/>
        <v>7004400.7680000998</v>
      </c>
      <c r="F98" s="101"/>
      <c r="G98" s="134"/>
      <c r="H98" s="143"/>
      <c r="I98" s="135"/>
      <c r="J98" s="144"/>
      <c r="K98" s="136"/>
      <c r="L98" s="137"/>
      <c r="M98" s="138"/>
      <c r="N98" s="139"/>
      <c r="O98"/>
      <c r="P98"/>
      <c r="Q98"/>
      <c r="R98"/>
      <c r="S98"/>
      <c r="T98"/>
      <c r="U98"/>
      <c r="V98"/>
      <c r="W98"/>
      <c r="X98"/>
    </row>
    <row r="99" spans="1:24" s="25" customFormat="1" x14ac:dyDescent="0.3">
      <c r="A99" s="130">
        <v>44403</v>
      </c>
      <c r="B99" s="150" t="s">
        <v>294</v>
      </c>
      <c r="C99" s="154">
        <v>570.66999999999996</v>
      </c>
      <c r="D99" s="132"/>
      <c r="E99" s="133">
        <f t="shared" si="1"/>
        <v>7004971.4380000997</v>
      </c>
      <c r="F99" s="101"/>
      <c r="G99" s="134"/>
      <c r="H99" s="143"/>
      <c r="I99" s="135"/>
      <c r="J99" s="144"/>
      <c r="K99" s="136"/>
      <c r="L99" s="137"/>
      <c r="M99" s="138"/>
      <c r="N99" s="139"/>
      <c r="O99"/>
      <c r="P99"/>
      <c r="Q99"/>
      <c r="R99"/>
      <c r="S99"/>
      <c r="T99"/>
      <c r="U99"/>
      <c r="V99"/>
      <c r="W99"/>
      <c r="X99"/>
    </row>
    <row r="100" spans="1:24" s="25" customFormat="1" x14ac:dyDescent="0.3">
      <c r="A100" s="130">
        <v>44404</v>
      </c>
      <c r="B100" s="150" t="s">
        <v>221</v>
      </c>
      <c r="C100" s="154">
        <v>25049.42</v>
      </c>
      <c r="D100" s="132"/>
      <c r="E100" s="133">
        <f t="shared" si="1"/>
        <v>7030020.8580000997</v>
      </c>
      <c r="F100" s="101"/>
      <c r="G100" s="134"/>
      <c r="H100" s="143"/>
      <c r="I100" s="135"/>
      <c r="J100" s="144"/>
      <c r="K100" s="136"/>
      <c r="L100" s="137"/>
      <c r="M100" s="138"/>
      <c r="N100" s="139"/>
      <c r="O100"/>
      <c r="P100"/>
      <c r="Q100"/>
      <c r="R100"/>
      <c r="S100"/>
      <c r="T100"/>
      <c r="U100"/>
      <c r="V100"/>
      <c r="W100"/>
      <c r="X100"/>
    </row>
    <row r="101" spans="1:24" s="25" customFormat="1" x14ac:dyDescent="0.3">
      <c r="A101" s="130">
        <v>44404</v>
      </c>
      <c r="B101" s="150" t="s">
        <v>433</v>
      </c>
      <c r="C101" s="154">
        <v>18160.8</v>
      </c>
      <c r="D101" s="132"/>
      <c r="E101" s="133">
        <f t="shared" si="1"/>
        <v>7048181.6580000995</v>
      </c>
      <c r="F101" s="101"/>
      <c r="G101" s="134"/>
      <c r="H101" s="143"/>
      <c r="I101" s="135"/>
      <c r="J101" s="144"/>
      <c r="K101" s="136"/>
      <c r="L101" s="137"/>
      <c r="M101" s="138"/>
      <c r="N101" s="139"/>
      <c r="O101"/>
      <c r="P101"/>
      <c r="Q101"/>
      <c r="R101"/>
      <c r="S101"/>
      <c r="T101"/>
      <c r="U101"/>
      <c r="V101"/>
      <c r="W101"/>
      <c r="X101"/>
    </row>
    <row r="102" spans="1:24" s="25" customFormat="1" x14ac:dyDescent="0.3">
      <c r="A102" s="130">
        <v>44404</v>
      </c>
      <c r="B102" s="150" t="s">
        <v>293</v>
      </c>
      <c r="C102" s="154">
        <v>354186.5</v>
      </c>
      <c r="D102" s="132"/>
      <c r="E102" s="133">
        <f t="shared" si="1"/>
        <v>7402368.1580000995</v>
      </c>
      <c r="F102" s="101"/>
      <c r="G102" s="134"/>
      <c r="H102" s="143"/>
      <c r="I102" s="135"/>
      <c r="J102" s="144"/>
      <c r="K102" s="136"/>
      <c r="L102" s="137"/>
      <c r="M102" s="138"/>
      <c r="N102" s="139"/>
      <c r="O102"/>
      <c r="P102"/>
      <c r="Q102"/>
      <c r="R102"/>
      <c r="S102"/>
      <c r="T102"/>
      <c r="U102"/>
      <c r="V102"/>
      <c r="W102"/>
      <c r="X102"/>
    </row>
    <row r="103" spans="1:24" s="25" customFormat="1" x14ac:dyDescent="0.3">
      <c r="A103" s="130">
        <v>44404</v>
      </c>
      <c r="B103" s="150" t="s">
        <v>472</v>
      </c>
      <c r="C103" s="154">
        <v>10247.49</v>
      </c>
      <c r="D103" s="132"/>
      <c r="E103" s="133">
        <f t="shared" si="1"/>
        <v>7412615.6480000997</v>
      </c>
      <c r="F103" s="101"/>
      <c r="G103" s="134"/>
      <c r="H103" s="143"/>
      <c r="I103" s="135"/>
      <c r="J103" s="144"/>
      <c r="K103" s="136"/>
      <c r="L103" s="137"/>
      <c r="M103" s="138"/>
      <c r="N103" s="139"/>
      <c r="O103"/>
      <c r="P103"/>
      <c r="Q103"/>
      <c r="R103"/>
      <c r="S103"/>
      <c r="T103"/>
      <c r="U103"/>
      <c r="V103"/>
      <c r="W103"/>
      <c r="X103"/>
    </row>
    <row r="104" spans="1:24" s="25" customFormat="1" x14ac:dyDescent="0.3">
      <c r="A104" s="130">
        <v>44404</v>
      </c>
      <c r="B104" s="150" t="s">
        <v>303</v>
      </c>
      <c r="C104" s="154">
        <v>17079.150000000001</v>
      </c>
      <c r="D104" s="132"/>
      <c r="E104" s="133">
        <f t="shared" si="1"/>
        <v>7429694.7980001001</v>
      </c>
      <c r="F104" s="101"/>
      <c r="G104" s="134"/>
      <c r="H104" s="143"/>
      <c r="I104" s="135"/>
      <c r="J104" s="144"/>
      <c r="K104" s="136"/>
      <c r="L104" s="137"/>
      <c r="M104" s="138"/>
      <c r="N104" s="139"/>
      <c r="O104"/>
      <c r="P104"/>
      <c r="Q104"/>
      <c r="R104"/>
      <c r="S104"/>
      <c r="T104"/>
      <c r="U104"/>
      <c r="V104"/>
      <c r="W104"/>
      <c r="X104"/>
    </row>
    <row r="105" spans="1:24" s="25" customFormat="1" x14ac:dyDescent="0.3">
      <c r="A105" s="130">
        <v>44404</v>
      </c>
      <c r="B105" s="150" t="s">
        <v>473</v>
      </c>
      <c r="C105" s="154">
        <v>10247.49</v>
      </c>
      <c r="D105" s="132"/>
      <c r="E105" s="133">
        <f t="shared" si="1"/>
        <v>7439942.2880001003</v>
      </c>
      <c r="F105" s="101"/>
      <c r="G105" s="134"/>
      <c r="H105" s="143"/>
      <c r="I105" s="135"/>
      <c r="J105" s="144"/>
      <c r="K105" s="136"/>
      <c r="L105" s="137"/>
      <c r="M105" s="138"/>
      <c r="N105" s="139"/>
      <c r="O105"/>
      <c r="P105"/>
      <c r="Q105"/>
      <c r="R105"/>
      <c r="S105"/>
      <c r="T105"/>
      <c r="U105"/>
      <c r="V105"/>
      <c r="W105"/>
      <c r="X105"/>
    </row>
    <row r="106" spans="1:24" s="25" customFormat="1" x14ac:dyDescent="0.3">
      <c r="A106" s="130">
        <v>44404</v>
      </c>
      <c r="B106" s="150" t="s">
        <v>273</v>
      </c>
      <c r="C106" s="154">
        <v>74009.649999999994</v>
      </c>
      <c r="D106" s="132"/>
      <c r="E106" s="133">
        <f t="shared" si="1"/>
        <v>7513951.9380001007</v>
      </c>
      <c r="F106" s="101"/>
      <c r="G106" s="134"/>
      <c r="H106" s="143"/>
      <c r="I106" s="135"/>
      <c r="J106" s="144"/>
      <c r="K106" s="136"/>
      <c r="L106" s="137"/>
      <c r="M106" s="138"/>
      <c r="N106" s="139"/>
      <c r="O106"/>
      <c r="P106"/>
      <c r="Q106"/>
      <c r="R106"/>
      <c r="S106"/>
      <c r="T106"/>
      <c r="U106"/>
      <c r="V106"/>
      <c r="W106"/>
      <c r="X106"/>
    </row>
    <row r="107" spans="1:24" s="25" customFormat="1" x14ac:dyDescent="0.3">
      <c r="A107" s="130">
        <v>44404</v>
      </c>
      <c r="B107" s="150" t="s">
        <v>233</v>
      </c>
      <c r="C107" s="154">
        <v>3415.83</v>
      </c>
      <c r="D107" s="132"/>
      <c r="E107" s="133">
        <f t="shared" si="1"/>
        <v>7517367.7680001007</v>
      </c>
      <c r="F107" s="101"/>
      <c r="G107" s="134"/>
      <c r="H107" s="143"/>
      <c r="I107" s="135"/>
      <c r="J107" s="144"/>
      <c r="K107" s="136"/>
      <c r="L107" s="137"/>
      <c r="M107" s="138"/>
      <c r="N107" s="139"/>
      <c r="O107"/>
      <c r="P107"/>
      <c r="Q107"/>
      <c r="R107"/>
      <c r="S107"/>
      <c r="T107"/>
      <c r="U107"/>
      <c r="V107"/>
      <c r="W107"/>
      <c r="X107"/>
    </row>
    <row r="108" spans="1:24" s="25" customFormat="1" x14ac:dyDescent="0.3">
      <c r="A108" s="130">
        <v>44404</v>
      </c>
      <c r="B108" s="150" t="s">
        <v>284</v>
      </c>
      <c r="C108" s="154">
        <v>10247.49</v>
      </c>
      <c r="D108" s="132"/>
      <c r="E108" s="133">
        <f t="shared" si="1"/>
        <v>7527615.258000101</v>
      </c>
      <c r="F108" s="155"/>
      <c r="G108" s="134"/>
      <c r="H108" s="143"/>
      <c r="I108" s="135"/>
      <c r="J108" s="144"/>
      <c r="K108" s="136"/>
      <c r="L108" s="137"/>
      <c r="M108" s="138"/>
      <c r="N108" s="139"/>
      <c r="O108"/>
      <c r="P108"/>
      <c r="Q108"/>
      <c r="R108"/>
      <c r="S108"/>
      <c r="T108"/>
      <c r="U108"/>
      <c r="V108"/>
      <c r="W108"/>
      <c r="X108"/>
    </row>
    <row r="109" spans="1:24" s="25" customFormat="1" x14ac:dyDescent="0.3">
      <c r="A109" s="130">
        <v>44404</v>
      </c>
      <c r="B109" s="150" t="s">
        <v>302</v>
      </c>
      <c r="C109" s="154">
        <v>22772.2</v>
      </c>
      <c r="D109" s="132"/>
      <c r="E109" s="133">
        <f t="shared" si="1"/>
        <v>7550387.4580001011</v>
      </c>
      <c r="F109" s="101"/>
      <c r="G109" s="134"/>
      <c r="H109" s="143"/>
      <c r="I109" s="135"/>
      <c r="J109" s="144"/>
      <c r="K109" s="136"/>
      <c r="L109" s="137"/>
      <c r="M109" s="138"/>
      <c r="N109" s="139"/>
      <c r="O109"/>
      <c r="P109"/>
      <c r="Q109"/>
      <c r="R109"/>
      <c r="S109"/>
      <c r="T109"/>
      <c r="U109"/>
      <c r="V109"/>
      <c r="W109"/>
      <c r="X109"/>
    </row>
    <row r="110" spans="1:24" s="25" customFormat="1" x14ac:dyDescent="0.3">
      <c r="A110" s="130">
        <v>44404</v>
      </c>
      <c r="B110" s="150" t="s">
        <v>432</v>
      </c>
      <c r="C110" s="154">
        <v>6831.66</v>
      </c>
      <c r="D110" s="132"/>
      <c r="E110" s="133">
        <f t="shared" si="1"/>
        <v>7557219.1180001013</v>
      </c>
      <c r="F110" s="101"/>
      <c r="G110" s="134"/>
      <c r="H110" s="143"/>
      <c r="I110" s="135"/>
      <c r="J110" s="144"/>
      <c r="K110" s="136"/>
      <c r="L110" s="137"/>
      <c r="M110" s="138"/>
      <c r="N110" s="139"/>
      <c r="O110"/>
      <c r="P110"/>
      <c r="Q110"/>
      <c r="R110"/>
      <c r="S110"/>
      <c r="T110"/>
      <c r="U110"/>
      <c r="V110"/>
      <c r="W110"/>
      <c r="X110"/>
    </row>
    <row r="111" spans="1:24" s="25" customFormat="1" x14ac:dyDescent="0.3">
      <c r="A111" s="130">
        <v>44404</v>
      </c>
      <c r="B111" s="150" t="s">
        <v>287</v>
      </c>
      <c r="C111" s="154">
        <v>33019.69</v>
      </c>
      <c r="D111" s="132"/>
      <c r="E111" s="133">
        <f t="shared" si="1"/>
        <v>7590238.8080001017</v>
      </c>
      <c r="F111" s="101"/>
      <c r="G111" s="134"/>
      <c r="H111" s="143"/>
      <c r="I111" s="135"/>
      <c r="J111" s="144"/>
      <c r="K111" s="136"/>
      <c r="L111" s="137"/>
      <c r="M111" s="138"/>
      <c r="N111" s="139"/>
      <c r="O111"/>
      <c r="P111"/>
      <c r="Q111"/>
      <c r="R111"/>
      <c r="S111"/>
      <c r="T111"/>
      <c r="U111"/>
      <c r="V111"/>
      <c r="W111"/>
      <c r="X111"/>
    </row>
    <row r="112" spans="1:24" s="25" customFormat="1" x14ac:dyDescent="0.3">
      <c r="A112" s="130">
        <v>44404</v>
      </c>
      <c r="B112" s="150" t="s">
        <v>237</v>
      </c>
      <c r="C112" s="154">
        <v>17079.150000000001</v>
      </c>
      <c r="D112" s="132"/>
      <c r="E112" s="133">
        <f t="shared" si="1"/>
        <v>7607317.9580001021</v>
      </c>
      <c r="F112" s="101"/>
      <c r="G112" s="134"/>
      <c r="H112" s="143"/>
      <c r="I112" s="135"/>
      <c r="J112" s="144"/>
      <c r="K112" s="136"/>
      <c r="L112" s="137"/>
      <c r="M112" s="138"/>
      <c r="N112" s="139"/>
      <c r="O112"/>
      <c r="P112"/>
      <c r="Q112"/>
      <c r="R112"/>
      <c r="S112"/>
      <c r="T112"/>
      <c r="U112"/>
      <c r="V112"/>
      <c r="W112"/>
      <c r="X112"/>
    </row>
    <row r="113" spans="1:24" s="25" customFormat="1" x14ac:dyDescent="0.3">
      <c r="A113" s="130">
        <v>44405</v>
      </c>
      <c r="B113" s="150" t="s">
        <v>195</v>
      </c>
      <c r="C113" s="154">
        <v>6831.66</v>
      </c>
      <c r="D113" s="132"/>
      <c r="E113" s="133">
        <f t="shared" si="1"/>
        <v>7614149.6180001022</v>
      </c>
      <c r="F113" s="101"/>
      <c r="G113" s="134"/>
      <c r="H113" s="143"/>
      <c r="I113" s="135"/>
      <c r="J113" s="144"/>
      <c r="K113" s="136"/>
      <c r="L113" s="137"/>
      <c r="M113" s="138"/>
      <c r="N113" s="139"/>
      <c r="O113"/>
      <c r="P113"/>
      <c r="Q113"/>
      <c r="R113"/>
      <c r="S113"/>
      <c r="T113"/>
      <c r="U113"/>
      <c r="V113"/>
      <c r="W113"/>
      <c r="X113"/>
    </row>
    <row r="114" spans="1:24" s="25" customFormat="1" x14ac:dyDescent="0.3">
      <c r="A114" s="130">
        <v>44405</v>
      </c>
      <c r="B114" s="150" t="s">
        <v>309</v>
      </c>
      <c r="C114" s="154">
        <v>31881.08</v>
      </c>
      <c r="D114" s="132"/>
      <c r="E114" s="133">
        <f t="shared" si="1"/>
        <v>7646030.6980001023</v>
      </c>
      <c r="F114" s="101"/>
      <c r="G114" s="134"/>
      <c r="H114" s="143"/>
      <c r="I114" s="135"/>
      <c r="J114" s="144"/>
      <c r="K114" s="136"/>
      <c r="L114" s="137"/>
      <c r="M114" s="138"/>
      <c r="N114" s="139"/>
      <c r="O114"/>
      <c r="P114"/>
      <c r="Q114"/>
      <c r="R114"/>
      <c r="S114"/>
      <c r="T114"/>
      <c r="U114"/>
      <c r="V114"/>
      <c r="W114"/>
      <c r="X114"/>
    </row>
    <row r="115" spans="1:24" s="25" customFormat="1" x14ac:dyDescent="0.3">
      <c r="A115" s="130">
        <v>44406</v>
      </c>
      <c r="B115" s="150" t="s">
        <v>444</v>
      </c>
      <c r="C115" s="154">
        <v>17079.150000000001</v>
      </c>
      <c r="D115" s="132"/>
      <c r="E115" s="133">
        <f t="shared" si="1"/>
        <v>7663109.8480001027</v>
      </c>
      <c r="F115" s="101"/>
      <c r="G115" s="134"/>
      <c r="H115" s="143"/>
      <c r="I115" s="135"/>
      <c r="J115" s="144"/>
      <c r="K115" s="136"/>
      <c r="L115" s="137"/>
      <c r="M115" s="138"/>
      <c r="N115" s="139"/>
      <c r="O115"/>
      <c r="P115"/>
      <c r="Q115"/>
      <c r="R115"/>
      <c r="S115"/>
      <c r="T115"/>
      <c r="U115"/>
      <c r="V115"/>
      <c r="W115"/>
      <c r="X115"/>
    </row>
    <row r="116" spans="1:24" s="25" customFormat="1" x14ac:dyDescent="0.3">
      <c r="A116" s="130">
        <v>44406</v>
      </c>
      <c r="B116" s="150" t="s">
        <v>474</v>
      </c>
      <c r="C116" s="154">
        <v>10247.49</v>
      </c>
      <c r="D116" s="132"/>
      <c r="E116" s="133">
        <f t="shared" si="1"/>
        <v>7673357.3380001029</v>
      </c>
      <c r="F116" s="101"/>
      <c r="G116" s="134"/>
      <c r="H116" s="143"/>
      <c r="I116" s="135"/>
      <c r="J116" s="144"/>
      <c r="K116" s="136"/>
      <c r="L116" s="137"/>
      <c r="M116" s="138"/>
      <c r="N116" s="139"/>
      <c r="O116"/>
      <c r="P116"/>
      <c r="Q116"/>
      <c r="R116"/>
      <c r="S116"/>
      <c r="T116"/>
      <c r="U116"/>
      <c r="V116"/>
      <c r="W116"/>
      <c r="X116"/>
    </row>
    <row r="117" spans="1:24" s="25" customFormat="1" x14ac:dyDescent="0.3">
      <c r="A117" s="130">
        <v>44406</v>
      </c>
      <c r="B117" s="150" t="s">
        <v>324</v>
      </c>
      <c r="C117" s="154">
        <v>59962.76</v>
      </c>
      <c r="D117" s="132"/>
      <c r="E117" s="133">
        <f t="shared" si="1"/>
        <v>7733320.0980001027</v>
      </c>
      <c r="F117" s="101"/>
      <c r="G117" s="134"/>
      <c r="H117" s="143"/>
      <c r="I117" s="135"/>
      <c r="J117" s="144"/>
      <c r="K117" s="136"/>
      <c r="L117" s="137"/>
      <c r="M117" s="138"/>
      <c r="N117" s="139"/>
      <c r="O117"/>
      <c r="P117"/>
      <c r="Q117"/>
      <c r="R117"/>
      <c r="S117"/>
      <c r="T117"/>
      <c r="U117"/>
      <c r="V117"/>
      <c r="W117"/>
      <c r="X117"/>
    </row>
    <row r="118" spans="1:24" s="25" customFormat="1" x14ac:dyDescent="0.3">
      <c r="A118" s="130">
        <v>44406</v>
      </c>
      <c r="B118" s="150" t="s">
        <v>301</v>
      </c>
      <c r="C118" s="154">
        <v>298386.13</v>
      </c>
      <c r="D118" s="132"/>
      <c r="E118" s="133">
        <f t="shared" si="1"/>
        <v>8031706.2280001026</v>
      </c>
      <c r="F118" s="101"/>
      <c r="G118" s="134"/>
      <c r="H118" s="143"/>
      <c r="I118" s="135"/>
      <c r="J118" s="144"/>
      <c r="K118" s="136"/>
      <c r="L118" s="137"/>
      <c r="M118" s="138"/>
      <c r="N118" s="139"/>
      <c r="O118"/>
      <c r="P118"/>
      <c r="Q118"/>
      <c r="R118"/>
      <c r="S118"/>
      <c r="T118"/>
      <c r="U118"/>
      <c r="V118"/>
      <c r="W118"/>
      <c r="X118"/>
    </row>
    <row r="119" spans="1:24" s="25" customFormat="1" x14ac:dyDescent="0.3">
      <c r="A119" s="130">
        <v>44406</v>
      </c>
      <c r="B119" s="150" t="s">
        <v>235</v>
      </c>
      <c r="C119" s="154">
        <v>3415.83</v>
      </c>
      <c r="D119" s="132"/>
      <c r="E119" s="133">
        <f t="shared" si="1"/>
        <v>8035122.0580001026</v>
      </c>
      <c r="F119" s="101"/>
      <c r="G119" s="134"/>
      <c r="H119" s="143"/>
      <c r="I119" s="135"/>
      <c r="J119" s="144"/>
      <c r="K119" s="136"/>
      <c r="L119" s="137"/>
      <c r="M119" s="138"/>
      <c r="N119" s="139"/>
      <c r="O119"/>
      <c r="P119"/>
      <c r="Q119"/>
      <c r="R119"/>
      <c r="S119"/>
      <c r="T119"/>
      <c r="U119"/>
      <c r="V119"/>
      <c r="W119"/>
      <c r="X119"/>
    </row>
    <row r="120" spans="1:24" s="25" customFormat="1" x14ac:dyDescent="0.3">
      <c r="A120" s="130">
        <v>44406</v>
      </c>
      <c r="B120" s="150" t="s">
        <v>200</v>
      </c>
      <c r="C120" s="154">
        <v>4554.4399999999996</v>
      </c>
      <c r="D120" s="132"/>
      <c r="E120" s="133">
        <f t="shared" si="1"/>
        <v>8039676.498000103</v>
      </c>
      <c r="F120" s="101"/>
      <c r="G120" s="134"/>
      <c r="H120" s="143"/>
      <c r="I120" s="135"/>
      <c r="J120" s="144"/>
      <c r="K120" s="136"/>
      <c r="L120" s="161"/>
      <c r="M120" s="138"/>
      <c r="N120" s="139"/>
      <c r="O120"/>
      <c r="P120"/>
      <c r="Q120"/>
      <c r="R120"/>
      <c r="S120"/>
      <c r="T120"/>
      <c r="U120"/>
      <c r="V120"/>
      <c r="W120"/>
      <c r="X120"/>
    </row>
    <row r="121" spans="1:24" s="25" customFormat="1" x14ac:dyDescent="0.3">
      <c r="A121" s="130">
        <v>44406</v>
      </c>
      <c r="B121" s="150" t="s">
        <v>282</v>
      </c>
      <c r="C121" s="154">
        <v>3415.83</v>
      </c>
      <c r="D121" s="132"/>
      <c r="E121" s="133">
        <f t="shared" si="1"/>
        <v>8043092.3280001031</v>
      </c>
      <c r="F121" s="101"/>
      <c r="G121" s="134"/>
      <c r="H121" s="143"/>
      <c r="I121" s="135"/>
      <c r="J121" s="144"/>
      <c r="K121" s="136"/>
      <c r="L121" s="137"/>
      <c r="M121" s="138"/>
      <c r="N121" s="139"/>
      <c r="O121"/>
      <c r="P121"/>
      <c r="Q121"/>
      <c r="R121"/>
      <c r="S121"/>
      <c r="T121"/>
      <c r="U121"/>
      <c r="V121"/>
      <c r="W121"/>
      <c r="X121"/>
    </row>
    <row r="122" spans="1:24" s="25" customFormat="1" x14ac:dyDescent="0.3">
      <c r="A122" s="130">
        <v>44407</v>
      </c>
      <c r="B122" s="150" t="s">
        <v>308</v>
      </c>
      <c r="C122" s="154">
        <v>17514.75</v>
      </c>
      <c r="D122" s="132"/>
      <c r="E122" s="133">
        <f t="shared" si="1"/>
        <v>8060607.0780001031</v>
      </c>
      <c r="F122" s="101"/>
      <c r="G122" s="134"/>
      <c r="H122" s="143"/>
      <c r="I122" s="135"/>
      <c r="J122" s="144"/>
      <c r="K122" s="136"/>
      <c r="L122" s="137"/>
      <c r="M122" s="138"/>
      <c r="N122" s="139"/>
      <c r="O122"/>
      <c r="P122"/>
      <c r="Q122"/>
      <c r="R122"/>
      <c r="S122"/>
      <c r="T122"/>
      <c r="U122"/>
      <c r="V122"/>
      <c r="W122"/>
      <c r="X122"/>
    </row>
    <row r="123" spans="1:24" s="25" customFormat="1" x14ac:dyDescent="0.3">
      <c r="A123" s="130">
        <v>44407</v>
      </c>
      <c r="B123" s="342" t="s">
        <v>440</v>
      </c>
      <c r="C123" s="154">
        <v>3699.52</v>
      </c>
      <c r="D123" s="132"/>
      <c r="E123" s="133">
        <f t="shared" si="1"/>
        <v>8064306.5980001027</v>
      </c>
      <c r="F123" s="101"/>
      <c r="G123" s="134"/>
      <c r="H123" s="143"/>
      <c r="I123" s="135"/>
      <c r="J123" s="144"/>
      <c r="K123" s="136"/>
      <c r="L123" s="137"/>
      <c r="M123" s="138"/>
      <c r="N123" s="139"/>
      <c r="O123"/>
      <c r="P123"/>
      <c r="Q123"/>
      <c r="R123"/>
      <c r="S123"/>
      <c r="T123"/>
      <c r="U123"/>
      <c r="V123"/>
      <c r="W123"/>
      <c r="X123"/>
    </row>
    <row r="124" spans="1:24" s="25" customFormat="1" x14ac:dyDescent="0.3">
      <c r="A124" s="130">
        <v>44407</v>
      </c>
      <c r="B124" s="131" t="s">
        <v>300</v>
      </c>
      <c r="C124" s="154">
        <v>22772.2</v>
      </c>
      <c r="D124" s="132"/>
      <c r="E124" s="133">
        <f t="shared" si="1"/>
        <v>8087078.7980001029</v>
      </c>
      <c r="F124" s="101"/>
      <c r="G124" s="134"/>
      <c r="H124" s="143"/>
      <c r="I124" s="135"/>
      <c r="J124" s="144"/>
      <c r="K124" s="136"/>
      <c r="L124" s="137"/>
      <c r="M124" s="138"/>
      <c r="N124" s="139"/>
      <c r="O124"/>
      <c r="P124"/>
      <c r="Q124"/>
      <c r="R124"/>
      <c r="S124"/>
      <c r="T124"/>
      <c r="U124"/>
      <c r="V124"/>
      <c r="W124"/>
      <c r="X124"/>
    </row>
    <row r="125" spans="1:24" s="25" customFormat="1" x14ac:dyDescent="0.3">
      <c r="A125" s="130">
        <v>44407</v>
      </c>
      <c r="B125" s="131" t="s">
        <v>294</v>
      </c>
      <c r="C125" s="154">
        <v>47821.62</v>
      </c>
      <c r="D125" s="132"/>
      <c r="E125" s="133">
        <f t="shared" si="1"/>
        <v>8134900.418000103</v>
      </c>
      <c r="F125" s="101"/>
      <c r="G125" s="134"/>
      <c r="H125" s="143"/>
      <c r="I125" s="135"/>
      <c r="J125" s="144"/>
      <c r="K125" s="136"/>
      <c r="L125" s="137"/>
      <c r="M125" s="138"/>
      <c r="N125" s="139"/>
      <c r="O125"/>
      <c r="P125"/>
      <c r="Q125"/>
      <c r="R125"/>
      <c r="S125"/>
      <c r="T125"/>
      <c r="U125"/>
      <c r="V125"/>
      <c r="W125"/>
      <c r="X125"/>
    </row>
    <row r="126" spans="1:24" s="25" customFormat="1" x14ac:dyDescent="0.3">
      <c r="A126" s="130">
        <v>44407</v>
      </c>
      <c r="B126" s="131" t="s">
        <v>252</v>
      </c>
      <c r="C126" s="154">
        <v>4554.4399999999996</v>
      </c>
      <c r="D126" s="132"/>
      <c r="E126" s="133">
        <f t="shared" si="1"/>
        <v>8139454.8580001034</v>
      </c>
      <c r="F126" s="101"/>
      <c r="G126" s="134"/>
      <c r="H126" s="143"/>
      <c r="I126" s="135"/>
      <c r="J126" s="144"/>
      <c r="K126" s="136"/>
      <c r="L126" s="137"/>
      <c r="M126" s="138"/>
      <c r="N126" s="139"/>
      <c r="O126"/>
      <c r="P126"/>
      <c r="Q126"/>
      <c r="R126"/>
      <c r="S126"/>
      <c r="T126"/>
      <c r="U126"/>
      <c r="V126"/>
      <c r="W126"/>
      <c r="X126"/>
    </row>
    <row r="127" spans="1:24" s="25" customFormat="1" x14ac:dyDescent="0.3">
      <c r="A127" s="130">
        <v>44407</v>
      </c>
      <c r="B127" s="131" t="s">
        <v>231</v>
      </c>
      <c r="C127" s="154">
        <v>10247.49</v>
      </c>
      <c r="D127" s="132"/>
      <c r="E127" s="133">
        <f t="shared" si="1"/>
        <v>8149702.3480001036</v>
      </c>
      <c r="F127" s="101"/>
      <c r="G127" s="134"/>
      <c r="H127" s="143"/>
      <c r="I127" s="135"/>
      <c r="J127" s="144"/>
      <c r="K127" s="136"/>
      <c r="L127" s="137"/>
      <c r="M127" s="138"/>
      <c r="N127" s="139"/>
      <c r="O127"/>
      <c r="P127"/>
      <c r="Q127"/>
      <c r="R127"/>
      <c r="S127"/>
      <c r="T127"/>
      <c r="U127"/>
      <c r="V127"/>
      <c r="W127"/>
      <c r="X127"/>
    </row>
    <row r="128" spans="1:24" s="25" customFormat="1" x14ac:dyDescent="0.3">
      <c r="A128" s="130">
        <v>44407</v>
      </c>
      <c r="B128" s="131" t="s">
        <v>316</v>
      </c>
      <c r="C128" s="154">
        <v>157128.18</v>
      </c>
      <c r="D128" s="132"/>
      <c r="E128" s="133">
        <f t="shared" si="1"/>
        <v>8306830.5280001033</v>
      </c>
      <c r="F128" s="101"/>
      <c r="G128" s="134"/>
      <c r="H128" s="143"/>
      <c r="I128" s="135"/>
      <c r="J128" s="144"/>
      <c r="K128" s="136"/>
      <c r="L128" s="137"/>
      <c r="M128" s="138"/>
      <c r="N128" s="139"/>
      <c r="O128"/>
      <c r="P128"/>
      <c r="Q128"/>
      <c r="R128"/>
      <c r="S128"/>
      <c r="T128"/>
      <c r="U128"/>
      <c r="V128"/>
      <c r="W128"/>
      <c r="X128"/>
    </row>
    <row r="129" spans="1:24" s="25" customFormat="1" x14ac:dyDescent="0.3">
      <c r="A129" s="130">
        <v>44407</v>
      </c>
      <c r="B129" s="131" t="s">
        <v>204</v>
      </c>
      <c r="C129" s="154">
        <v>97920.46</v>
      </c>
      <c r="D129" s="132"/>
      <c r="E129" s="133">
        <f t="shared" si="1"/>
        <v>8404750.9880001042</v>
      </c>
      <c r="F129" s="101"/>
      <c r="G129" s="134"/>
      <c r="H129" s="143"/>
      <c r="I129" s="135"/>
      <c r="J129" s="144"/>
      <c r="K129" s="136"/>
      <c r="L129" s="137"/>
      <c r="M129" s="138"/>
      <c r="N129" s="139"/>
      <c r="O129"/>
      <c r="P129"/>
      <c r="Q129"/>
      <c r="R129"/>
      <c r="S129"/>
      <c r="T129"/>
      <c r="U129"/>
      <c r="V129"/>
      <c r="W129"/>
      <c r="X129"/>
    </row>
    <row r="130" spans="1:24" s="25" customFormat="1" x14ac:dyDescent="0.3">
      <c r="A130" s="130">
        <v>44407</v>
      </c>
      <c r="B130" s="131" t="s">
        <v>210</v>
      </c>
      <c r="C130" s="154">
        <v>6831.66</v>
      </c>
      <c r="D130" s="132"/>
      <c r="E130" s="133">
        <f t="shared" si="1"/>
        <v>8411582.6480001044</v>
      </c>
      <c r="F130" s="101"/>
      <c r="G130" s="134"/>
      <c r="H130" s="143"/>
      <c r="I130" s="135"/>
      <c r="J130" s="144"/>
      <c r="K130" s="136"/>
      <c r="L130" s="137"/>
      <c r="M130" s="138"/>
      <c r="N130" s="139"/>
      <c r="O130"/>
      <c r="P130"/>
      <c r="Q130"/>
      <c r="R130"/>
      <c r="S130"/>
      <c r="T130"/>
      <c r="U130"/>
      <c r="V130"/>
      <c r="W130"/>
      <c r="X130"/>
    </row>
    <row r="131" spans="1:24" s="25" customFormat="1" x14ac:dyDescent="0.3">
      <c r="A131" s="130">
        <v>44407</v>
      </c>
      <c r="B131" s="131" t="s">
        <v>267</v>
      </c>
      <c r="C131" s="154">
        <v>17079.150000000001</v>
      </c>
      <c r="D131" s="132"/>
      <c r="E131" s="133">
        <f t="shared" si="1"/>
        <v>8428661.7980001047</v>
      </c>
      <c r="F131" s="101"/>
      <c r="G131" s="134"/>
      <c r="H131" s="143"/>
      <c r="I131" s="135"/>
      <c r="J131" s="144"/>
      <c r="K131" s="136"/>
      <c r="L131" s="137"/>
      <c r="M131" s="138"/>
      <c r="N131" s="139"/>
      <c r="O131"/>
      <c r="P131"/>
      <c r="Q131"/>
      <c r="R131"/>
      <c r="S131"/>
      <c r="T131"/>
      <c r="U131"/>
      <c r="V131"/>
      <c r="W131"/>
      <c r="X131"/>
    </row>
    <row r="132" spans="1:24" s="25" customFormat="1" x14ac:dyDescent="0.3">
      <c r="A132" s="130">
        <v>44407</v>
      </c>
      <c r="B132" s="131" t="s">
        <v>291</v>
      </c>
      <c r="C132" s="154">
        <v>3415.83</v>
      </c>
      <c r="D132" s="132"/>
      <c r="E132" s="133">
        <f t="shared" si="1"/>
        <v>8432077.6280001048</v>
      </c>
      <c r="F132" s="101"/>
      <c r="G132" s="134"/>
      <c r="H132" s="143"/>
      <c r="I132" s="135"/>
      <c r="J132" s="144"/>
      <c r="K132" s="136"/>
      <c r="L132" s="137"/>
      <c r="M132" s="138"/>
      <c r="N132" s="139"/>
      <c r="O132"/>
      <c r="P132"/>
      <c r="Q132"/>
      <c r="R132"/>
      <c r="S132"/>
      <c r="T132"/>
      <c r="U132"/>
      <c r="V132"/>
      <c r="W132"/>
      <c r="X132"/>
    </row>
    <row r="133" spans="1:24" s="25" customFormat="1" x14ac:dyDescent="0.3">
      <c r="A133" s="119"/>
      <c r="B133" s="25" t="s">
        <v>478</v>
      </c>
      <c r="C133" s="354"/>
      <c r="D133" s="167">
        <v>661400.66999999993</v>
      </c>
      <c r="E133" s="133">
        <f t="shared" si="1"/>
        <v>7770676.9580001049</v>
      </c>
      <c r="F133" s="142"/>
      <c r="G133" s="134"/>
      <c r="H133" s="143"/>
      <c r="I133" s="135"/>
      <c r="J133" s="144"/>
      <c r="K133" s="136"/>
      <c r="L133" s="137"/>
      <c r="M133" s="138"/>
      <c r="N133" s="139"/>
      <c r="O133"/>
      <c r="P133"/>
      <c r="Q133"/>
      <c r="R133"/>
      <c r="S133"/>
      <c r="T133"/>
      <c r="U133"/>
      <c r="V133"/>
      <c r="W133"/>
      <c r="X133"/>
    </row>
    <row r="134" spans="1:24" s="25" customFormat="1" x14ac:dyDescent="0.3">
      <c r="A134" s="119"/>
      <c r="B134" s="361" t="s">
        <v>479</v>
      </c>
      <c r="C134" s="359">
        <v>95282.778940554577</v>
      </c>
      <c r="D134" s="167"/>
      <c r="E134" s="133">
        <f t="shared" ref="E134:E135" si="2">E133+C134-D134</f>
        <v>7865959.7369406596</v>
      </c>
      <c r="F134" s="101"/>
      <c r="G134" s="134"/>
      <c r="H134" s="143"/>
      <c r="I134" s="135"/>
      <c r="J134" s="144"/>
      <c r="K134" s="136"/>
      <c r="L134" s="137"/>
      <c r="M134" s="138"/>
      <c r="N134" s="139"/>
      <c r="O134"/>
      <c r="P134"/>
      <c r="Q134"/>
      <c r="R134"/>
      <c r="S134"/>
      <c r="T134"/>
      <c r="U134"/>
      <c r="V134"/>
      <c r="W134"/>
      <c r="X134"/>
    </row>
    <row r="135" spans="1:24" s="25" customFormat="1" x14ac:dyDescent="0.3">
      <c r="B135" s="361" t="s">
        <v>480</v>
      </c>
      <c r="C135" s="360">
        <f>83.85*3761</f>
        <v>315359.84999999998</v>
      </c>
      <c r="D135" s="167"/>
      <c r="E135" s="284">
        <f t="shared" si="2"/>
        <v>8181319.5869406592</v>
      </c>
      <c r="F135" s="101"/>
      <c r="G135" s="134"/>
      <c r="H135" s="143"/>
      <c r="I135" s="135"/>
      <c r="J135" s="144"/>
      <c r="K135" s="136"/>
      <c r="L135" s="137"/>
      <c r="M135" s="138"/>
      <c r="N135" s="139"/>
      <c r="O135"/>
      <c r="P135"/>
      <c r="Q135"/>
      <c r="R135"/>
      <c r="S135"/>
      <c r="T135"/>
      <c r="U135"/>
      <c r="V135"/>
      <c r="W135"/>
      <c r="X135"/>
    </row>
    <row r="136" spans="1:24" s="25" customFormat="1" x14ac:dyDescent="0.3">
      <c r="A136" s="130">
        <v>44411</v>
      </c>
      <c r="B136" s="131" t="s">
        <v>224</v>
      </c>
      <c r="C136" s="154">
        <v>6831.66</v>
      </c>
      <c r="D136" s="132"/>
      <c r="E136" s="133">
        <f t="shared" ref="E136:E137" si="3">E135+C136-D136</f>
        <v>8188151.2469406594</v>
      </c>
      <c r="F136" s="101"/>
      <c r="G136" s="134"/>
      <c r="H136" s="143"/>
      <c r="I136" s="135"/>
      <c r="J136" s="144"/>
      <c r="K136" s="136"/>
      <c r="L136" s="137"/>
      <c r="M136" s="138"/>
      <c r="N136" s="139"/>
      <c r="O136"/>
      <c r="P136"/>
      <c r="Q136"/>
      <c r="R136"/>
      <c r="S136"/>
      <c r="T136"/>
      <c r="U136"/>
      <c r="V136"/>
      <c r="W136"/>
      <c r="X136"/>
    </row>
    <row r="137" spans="1:24" s="25" customFormat="1" x14ac:dyDescent="0.3">
      <c r="A137" s="130">
        <v>44411</v>
      </c>
      <c r="B137" s="131" t="s">
        <v>298</v>
      </c>
      <c r="C137" s="154">
        <v>38532.449999999997</v>
      </c>
      <c r="D137" s="132"/>
      <c r="E137" s="133">
        <f t="shared" si="3"/>
        <v>8226683.6969406595</v>
      </c>
      <c r="F137" s="101"/>
      <c r="G137" s="134"/>
      <c r="H137" s="143"/>
      <c r="I137" s="135"/>
      <c r="J137" s="144"/>
      <c r="K137" s="136"/>
      <c r="L137" s="137"/>
      <c r="M137" s="138"/>
      <c r="N137" s="139"/>
      <c r="O137"/>
      <c r="P137"/>
      <c r="Q137"/>
      <c r="R137"/>
      <c r="S137"/>
      <c r="T137"/>
      <c r="U137"/>
      <c r="V137"/>
      <c r="W137"/>
      <c r="X137"/>
    </row>
    <row r="138" spans="1:24" s="25" customFormat="1" x14ac:dyDescent="0.3">
      <c r="A138" s="130">
        <v>44414</v>
      </c>
      <c r="B138" s="131" t="s">
        <v>229</v>
      </c>
      <c r="C138" s="154">
        <v>10247.49</v>
      </c>
      <c r="D138" s="132"/>
      <c r="E138" s="133">
        <f t="shared" ref="E138:E200" si="4">E137+C138-D138</f>
        <v>8236931.1869406598</v>
      </c>
      <c r="F138" s="101"/>
      <c r="G138" s="134"/>
      <c r="H138" s="143"/>
      <c r="I138" s="135"/>
      <c r="J138" s="144"/>
      <c r="K138" s="136"/>
      <c r="L138" s="137"/>
      <c r="M138" s="138"/>
      <c r="N138" s="139"/>
      <c r="O138"/>
      <c r="P138"/>
      <c r="Q138"/>
      <c r="R138"/>
      <c r="S138"/>
      <c r="T138"/>
      <c r="U138"/>
      <c r="V138"/>
      <c r="W138"/>
      <c r="X138"/>
    </row>
    <row r="139" spans="1:24" s="25" customFormat="1" x14ac:dyDescent="0.3">
      <c r="A139" s="130">
        <v>44414</v>
      </c>
      <c r="B139" s="131" t="s">
        <v>298</v>
      </c>
      <c r="C139" s="154">
        <v>37574.129999999997</v>
      </c>
      <c r="D139" s="132"/>
      <c r="E139" s="133">
        <f t="shared" si="4"/>
        <v>8274505.3169406597</v>
      </c>
      <c r="F139" s="101"/>
      <c r="G139" s="134"/>
      <c r="H139" s="143"/>
      <c r="I139" s="135"/>
      <c r="J139" s="144"/>
      <c r="K139" s="136"/>
      <c r="L139" s="137"/>
      <c r="M139" s="138"/>
      <c r="N139" s="139"/>
      <c r="O139"/>
      <c r="P139"/>
      <c r="Q139"/>
      <c r="R139"/>
      <c r="S139"/>
      <c r="T139"/>
      <c r="U139"/>
      <c r="V139"/>
      <c r="W139"/>
      <c r="X139"/>
    </row>
    <row r="140" spans="1:24" s="25" customFormat="1" x14ac:dyDescent="0.3">
      <c r="A140" s="130">
        <v>44414</v>
      </c>
      <c r="B140" s="131" t="s">
        <v>328</v>
      </c>
      <c r="C140" s="154">
        <v>17079.150000000001</v>
      </c>
      <c r="D140" s="132"/>
      <c r="E140" s="133">
        <f t="shared" si="4"/>
        <v>8291584.46694066</v>
      </c>
      <c r="F140" s="101"/>
      <c r="G140" s="134"/>
      <c r="H140" s="143"/>
      <c r="I140" s="135"/>
      <c r="J140" s="144"/>
      <c r="K140" s="136"/>
      <c r="L140" s="137"/>
      <c r="M140" s="138"/>
      <c r="N140" s="139"/>
      <c r="O140"/>
      <c r="P140"/>
      <c r="Q140"/>
      <c r="R140"/>
      <c r="S140"/>
      <c r="T140"/>
      <c r="U140"/>
      <c r="V140"/>
      <c r="W140"/>
      <c r="X140"/>
    </row>
    <row r="141" spans="1:24" s="25" customFormat="1" x14ac:dyDescent="0.3">
      <c r="A141" s="119"/>
      <c r="B141" s="140" t="s">
        <v>475</v>
      </c>
      <c r="C141" s="141"/>
      <c r="D141" s="142">
        <v>1293656</v>
      </c>
      <c r="E141" s="133">
        <f t="shared" si="4"/>
        <v>6997928.46694066</v>
      </c>
      <c r="F141" s="101"/>
      <c r="G141" s="134"/>
      <c r="H141" s="143"/>
      <c r="I141" s="135"/>
      <c r="J141" s="144"/>
      <c r="K141" s="136"/>
      <c r="L141" s="137"/>
      <c r="M141" s="138"/>
      <c r="N141" s="139"/>
      <c r="O141"/>
      <c r="P141"/>
      <c r="Q141"/>
      <c r="R141"/>
      <c r="S141"/>
      <c r="T141"/>
      <c r="U141"/>
      <c r="V141"/>
      <c r="W141"/>
      <c r="X141"/>
    </row>
    <row r="142" spans="1:24" s="25" customFormat="1" x14ac:dyDescent="0.3">
      <c r="A142" s="119"/>
      <c r="B142" s="140" t="s">
        <v>476</v>
      </c>
      <c r="C142" s="141"/>
      <c r="D142" s="142">
        <v>3571770</v>
      </c>
      <c r="E142" s="133">
        <f t="shared" si="4"/>
        <v>3426158.46694066</v>
      </c>
      <c r="F142" s="101"/>
      <c r="G142" s="134"/>
      <c r="H142" s="143"/>
      <c r="I142" s="135"/>
      <c r="J142" s="144"/>
      <c r="K142" s="136"/>
      <c r="L142" s="137"/>
      <c r="M142" s="138"/>
      <c r="N142" s="139"/>
      <c r="O142"/>
      <c r="P142"/>
      <c r="Q142"/>
      <c r="R142"/>
      <c r="S142"/>
      <c r="T142"/>
      <c r="U142"/>
      <c r="V142"/>
      <c r="W142"/>
      <c r="X142"/>
    </row>
    <row r="143" spans="1:24" s="25" customFormat="1" x14ac:dyDescent="0.3">
      <c r="B143" s="140" t="s">
        <v>192</v>
      </c>
      <c r="C143" s="145"/>
      <c r="D143" s="142">
        <v>416070</v>
      </c>
      <c r="E143" s="133">
        <f t="shared" si="4"/>
        <v>3010088.46694066</v>
      </c>
      <c r="F143" s="55"/>
      <c r="G143" s="134"/>
      <c r="H143" s="143"/>
      <c r="I143" s="135"/>
      <c r="J143" s="144"/>
      <c r="K143" s="136"/>
      <c r="L143" s="137"/>
      <c r="M143" s="138"/>
      <c r="N143" s="139"/>
      <c r="O143"/>
      <c r="P143"/>
      <c r="Q143"/>
      <c r="R143"/>
      <c r="S143"/>
      <c r="T143"/>
      <c r="U143"/>
      <c r="V143"/>
      <c r="W143"/>
      <c r="X143"/>
    </row>
    <row r="144" spans="1:24" s="25" customFormat="1" x14ac:dyDescent="0.3">
      <c r="B144" s="140" t="s">
        <v>477</v>
      </c>
      <c r="D144" s="142">
        <v>3512.4900000000002</v>
      </c>
      <c r="E144" s="133">
        <f t="shared" si="4"/>
        <v>3006575.9769406598</v>
      </c>
      <c r="F144" s="55"/>
      <c r="G144" s="134"/>
      <c r="H144" s="143"/>
      <c r="I144" s="135"/>
      <c r="J144" s="144"/>
      <c r="K144" s="136"/>
      <c r="L144" s="137"/>
      <c r="M144" s="138"/>
      <c r="N144" s="139"/>
      <c r="O144"/>
      <c r="P144"/>
      <c r="Q144"/>
      <c r="R144"/>
      <c r="S144"/>
      <c r="T144"/>
      <c r="U144"/>
      <c r="V144"/>
      <c r="W144"/>
      <c r="X144"/>
    </row>
    <row r="145" spans="1:24" s="25" customFormat="1" x14ac:dyDescent="0.3">
      <c r="A145" s="146"/>
      <c r="B145" s="146" t="s">
        <v>193</v>
      </c>
      <c r="C145" s="147"/>
      <c r="D145" s="148"/>
      <c r="E145" s="133">
        <f t="shared" si="4"/>
        <v>3006575.9769406598</v>
      </c>
      <c r="F145" s="55"/>
      <c r="G145" s="134"/>
      <c r="H145" s="143"/>
      <c r="I145" s="135">
        <v>545000</v>
      </c>
      <c r="J145" s="144"/>
      <c r="K145" s="136"/>
      <c r="L145" s="161"/>
      <c r="M145" s="138"/>
      <c r="N145" s="139"/>
      <c r="O145"/>
      <c r="P145"/>
      <c r="Q145"/>
      <c r="R145"/>
      <c r="S145"/>
      <c r="T145"/>
      <c r="U145"/>
      <c r="V145"/>
      <c r="W145"/>
      <c r="X145"/>
    </row>
    <row r="146" spans="1:24" s="25" customFormat="1" x14ac:dyDescent="0.3">
      <c r="A146" s="130">
        <v>44418</v>
      </c>
      <c r="B146" s="131" t="s">
        <v>222</v>
      </c>
      <c r="C146" s="154">
        <v>14908.41</v>
      </c>
      <c r="D146" s="132"/>
      <c r="E146" s="133">
        <f t="shared" si="4"/>
        <v>3021484.38694066</v>
      </c>
      <c r="F146" s="101"/>
      <c r="G146" s="134"/>
      <c r="H146" s="143"/>
      <c r="I146" s="135"/>
      <c r="J146" s="144"/>
      <c r="K146" s="136"/>
      <c r="L146" s="137"/>
      <c r="M146" s="138"/>
      <c r="N146" s="139"/>
      <c r="O146"/>
      <c r="P146"/>
      <c r="Q146"/>
      <c r="R146"/>
      <c r="S146"/>
      <c r="T146"/>
      <c r="U146"/>
      <c r="V146"/>
      <c r="W146"/>
      <c r="X146"/>
    </row>
    <row r="147" spans="1:24" s="25" customFormat="1" x14ac:dyDescent="0.3">
      <c r="A147" s="130">
        <v>44418</v>
      </c>
      <c r="B147" s="131" t="s">
        <v>211</v>
      </c>
      <c r="C147" s="154">
        <v>14908.41</v>
      </c>
      <c r="D147" s="132"/>
      <c r="E147" s="133">
        <f t="shared" si="4"/>
        <v>3036392.7969406601</v>
      </c>
      <c r="F147" s="101"/>
      <c r="G147" s="134"/>
      <c r="H147" s="143"/>
      <c r="I147" s="135"/>
      <c r="J147" s="286"/>
      <c r="K147" s="136"/>
      <c r="L147" s="137"/>
      <c r="M147" s="138"/>
      <c r="N147" s="139"/>
      <c r="O147"/>
      <c r="P147"/>
      <c r="Q147"/>
      <c r="R147"/>
      <c r="S147"/>
      <c r="T147"/>
      <c r="U147"/>
      <c r="V147"/>
      <c r="W147"/>
      <c r="X147"/>
    </row>
    <row r="148" spans="1:24" s="25" customFormat="1" x14ac:dyDescent="0.3">
      <c r="A148" s="130">
        <v>44418</v>
      </c>
      <c r="B148" s="131" t="s">
        <v>279</v>
      </c>
      <c r="C148" s="154">
        <v>10247.49</v>
      </c>
      <c r="D148" s="132"/>
      <c r="E148" s="133">
        <f t="shared" si="4"/>
        <v>3046640.2869406603</v>
      </c>
      <c r="F148" s="101"/>
      <c r="G148" s="134"/>
      <c r="H148" s="143"/>
      <c r="I148" s="135"/>
      <c r="J148" s="144"/>
      <c r="K148" s="136"/>
      <c r="L148" s="137"/>
      <c r="M148" s="138"/>
      <c r="N148" s="139"/>
      <c r="O148"/>
      <c r="P148"/>
      <c r="Q148"/>
      <c r="R148"/>
      <c r="S148"/>
      <c r="T148"/>
      <c r="U148"/>
      <c r="V148"/>
      <c r="W148"/>
      <c r="X148"/>
    </row>
    <row r="149" spans="1:24" s="25" customFormat="1" x14ac:dyDescent="0.3">
      <c r="A149" s="130">
        <v>44418</v>
      </c>
      <c r="B149" s="131" t="s">
        <v>464</v>
      </c>
      <c r="C149" s="154">
        <v>14908.41</v>
      </c>
      <c r="D149" s="132"/>
      <c r="E149" s="133">
        <f t="shared" si="4"/>
        <v>3061548.6969406605</v>
      </c>
      <c r="F149" s="101"/>
      <c r="G149" s="134"/>
      <c r="H149" s="143"/>
      <c r="I149" s="135"/>
      <c r="J149" s="144"/>
      <c r="K149" s="136"/>
      <c r="L149" s="137"/>
      <c r="M149" s="138"/>
      <c r="N149" s="139"/>
      <c r="O149"/>
      <c r="P149"/>
      <c r="Q149"/>
      <c r="R149"/>
      <c r="S149"/>
      <c r="T149"/>
      <c r="U149"/>
      <c r="V149"/>
      <c r="W149"/>
      <c r="X149"/>
    </row>
    <row r="150" spans="1:24" s="25" customFormat="1" x14ac:dyDescent="0.3">
      <c r="A150" s="130">
        <v>44418</v>
      </c>
      <c r="B150" s="131" t="s">
        <v>314</v>
      </c>
      <c r="C150" s="154">
        <v>17079.150000000001</v>
      </c>
      <c r="D150" s="132"/>
      <c r="E150" s="133">
        <f t="shared" si="4"/>
        <v>3078627.8469406604</v>
      </c>
      <c r="F150" s="155"/>
      <c r="G150" s="134"/>
      <c r="H150" s="143"/>
      <c r="I150" s="135"/>
      <c r="J150" s="144"/>
      <c r="K150" s="136"/>
      <c r="L150" s="137"/>
      <c r="M150" s="138"/>
      <c r="N150" s="139"/>
      <c r="O150"/>
      <c r="P150"/>
      <c r="Q150"/>
      <c r="R150"/>
      <c r="S150"/>
      <c r="T150"/>
      <c r="U150"/>
      <c r="V150"/>
      <c r="W150"/>
      <c r="X150"/>
    </row>
    <row r="151" spans="1:24" s="25" customFormat="1" x14ac:dyDescent="0.3">
      <c r="A151" s="130">
        <v>44418</v>
      </c>
      <c r="B151" s="131" t="s">
        <v>434</v>
      </c>
      <c r="C151" s="154">
        <v>14908.41</v>
      </c>
      <c r="D151" s="132"/>
      <c r="E151" s="133">
        <f t="shared" si="4"/>
        <v>3093536.2569406605</v>
      </c>
      <c r="F151" s="101"/>
      <c r="G151" s="134"/>
      <c r="H151" s="143"/>
      <c r="I151" s="135"/>
      <c r="J151" s="144"/>
      <c r="K151" s="136"/>
      <c r="L151" s="137"/>
      <c r="M151" s="138"/>
      <c r="N151" s="139"/>
      <c r="O151"/>
      <c r="P151"/>
      <c r="Q151"/>
      <c r="R151"/>
      <c r="S151"/>
      <c r="T151"/>
      <c r="U151"/>
      <c r="V151"/>
      <c r="W151"/>
      <c r="X151"/>
    </row>
    <row r="152" spans="1:24" s="25" customFormat="1" x14ac:dyDescent="0.3">
      <c r="A152" s="130">
        <v>44418</v>
      </c>
      <c r="B152" s="131" t="s">
        <v>215</v>
      </c>
      <c r="C152" s="154">
        <v>6625.96</v>
      </c>
      <c r="D152" s="132"/>
      <c r="E152" s="133">
        <f t="shared" si="4"/>
        <v>3100162.2169406605</v>
      </c>
      <c r="F152" s="101"/>
      <c r="G152" s="134"/>
      <c r="H152" s="143"/>
      <c r="I152" s="135"/>
      <c r="J152" s="144"/>
      <c r="K152" s="136"/>
      <c r="L152" s="137"/>
      <c r="M152" s="138"/>
      <c r="N152" s="139"/>
      <c r="O152"/>
      <c r="P152"/>
      <c r="Q152"/>
      <c r="R152"/>
      <c r="S152"/>
      <c r="T152"/>
      <c r="U152"/>
      <c r="V152"/>
      <c r="W152"/>
      <c r="X152"/>
    </row>
    <row r="153" spans="1:24" s="25" customFormat="1" x14ac:dyDescent="0.3">
      <c r="A153" s="130">
        <v>44418</v>
      </c>
      <c r="B153" s="131" t="s">
        <v>331</v>
      </c>
      <c r="C153" s="154">
        <v>24847.35</v>
      </c>
      <c r="D153" s="132"/>
      <c r="E153" s="133">
        <f t="shared" si="4"/>
        <v>3125009.5669406606</v>
      </c>
      <c r="F153" s="101"/>
      <c r="G153" s="134"/>
      <c r="H153" s="143"/>
      <c r="I153" s="135"/>
      <c r="J153" s="144"/>
      <c r="K153" s="136"/>
      <c r="L153" s="137"/>
      <c r="M153" s="138"/>
      <c r="N153" s="139"/>
      <c r="O153"/>
      <c r="P153"/>
      <c r="Q153"/>
      <c r="R153"/>
      <c r="S153"/>
      <c r="T153"/>
      <c r="U153"/>
      <c r="V153"/>
      <c r="W153"/>
      <c r="X153"/>
    </row>
    <row r="154" spans="1:24" s="25" customFormat="1" x14ac:dyDescent="0.3">
      <c r="A154" s="130">
        <v>44418</v>
      </c>
      <c r="B154" s="131" t="s">
        <v>242</v>
      </c>
      <c r="C154" s="154">
        <v>14908.41</v>
      </c>
      <c r="D154" s="132"/>
      <c r="E154" s="133">
        <f t="shared" si="4"/>
        <v>3139917.9769406607</v>
      </c>
      <c r="F154" s="101"/>
      <c r="G154" s="134"/>
      <c r="H154" s="143"/>
      <c r="I154" s="135"/>
      <c r="J154" s="144"/>
      <c r="K154" s="136"/>
      <c r="L154" s="137"/>
      <c r="M154" s="138"/>
      <c r="N154" s="139"/>
      <c r="O154"/>
      <c r="P154"/>
      <c r="Q154"/>
      <c r="R154"/>
      <c r="S154"/>
      <c r="T154"/>
      <c r="U154"/>
      <c r="V154"/>
      <c r="W154"/>
      <c r="X154"/>
    </row>
    <row r="155" spans="1:24" s="25" customFormat="1" x14ac:dyDescent="0.3">
      <c r="A155" s="130">
        <v>44418</v>
      </c>
      <c r="B155" s="131" t="s">
        <v>293</v>
      </c>
      <c r="C155" s="154">
        <v>348435.86</v>
      </c>
      <c r="D155" s="132"/>
      <c r="E155" s="133">
        <f t="shared" si="4"/>
        <v>3488353.8369406606</v>
      </c>
      <c r="F155" s="101"/>
      <c r="G155" s="134"/>
      <c r="H155" s="143"/>
      <c r="I155" s="135"/>
      <c r="J155" s="144"/>
      <c r="K155" s="136"/>
      <c r="L155" s="137"/>
      <c r="M155" s="138"/>
      <c r="N155" s="139"/>
      <c r="O155"/>
      <c r="P155"/>
      <c r="Q155"/>
      <c r="R155"/>
      <c r="S155"/>
      <c r="T155"/>
      <c r="U155"/>
      <c r="V155"/>
      <c r="W155"/>
      <c r="X155"/>
    </row>
    <row r="156" spans="1:24" s="25" customFormat="1" x14ac:dyDescent="0.3">
      <c r="A156" s="130">
        <v>44419</v>
      </c>
      <c r="B156" s="131" t="s">
        <v>463</v>
      </c>
      <c r="C156" s="154">
        <v>4969.47</v>
      </c>
      <c r="D156" s="132"/>
      <c r="E156" s="133">
        <f t="shared" si="4"/>
        <v>3493323.3069406608</v>
      </c>
      <c r="F156" s="101"/>
      <c r="G156" s="134"/>
      <c r="H156" s="143"/>
      <c r="I156" s="135"/>
      <c r="J156" s="144"/>
      <c r="K156" s="136"/>
      <c r="L156" s="137"/>
      <c r="M156" s="138"/>
      <c r="N156" s="139"/>
      <c r="O156"/>
      <c r="P156"/>
      <c r="Q156"/>
      <c r="R156"/>
      <c r="S156"/>
      <c r="T156"/>
      <c r="U156"/>
      <c r="V156"/>
      <c r="W156"/>
      <c r="X156"/>
    </row>
    <row r="157" spans="1:24" s="25" customFormat="1" x14ac:dyDescent="0.3">
      <c r="A157" s="130">
        <v>44419</v>
      </c>
      <c r="B157" s="131" t="s">
        <v>210</v>
      </c>
      <c r="C157" s="154">
        <v>9938.94</v>
      </c>
      <c r="D157" s="132"/>
      <c r="E157" s="133">
        <f t="shared" si="4"/>
        <v>3503262.2469406608</v>
      </c>
      <c r="F157" s="101"/>
      <c r="G157" s="134"/>
      <c r="H157" s="143"/>
      <c r="I157" s="135"/>
      <c r="J157" s="144"/>
      <c r="K157" s="136"/>
      <c r="L157" s="137"/>
      <c r="M157" s="138"/>
      <c r="N157" s="139"/>
      <c r="O157"/>
      <c r="P157"/>
      <c r="Q157"/>
      <c r="R157"/>
      <c r="S157"/>
      <c r="T157"/>
      <c r="U157"/>
      <c r="V157"/>
      <c r="W157"/>
      <c r="X157"/>
    </row>
    <row r="158" spans="1:24" s="25" customFormat="1" x14ac:dyDescent="0.3">
      <c r="A158" s="130">
        <v>44419</v>
      </c>
      <c r="B158" s="131" t="s">
        <v>328</v>
      </c>
      <c r="C158" s="154">
        <v>24847.35</v>
      </c>
      <c r="D158" s="132"/>
      <c r="E158" s="133">
        <f t="shared" si="4"/>
        <v>3528109.5969406608</v>
      </c>
      <c r="F158" s="101"/>
      <c r="G158" s="134"/>
      <c r="H158" s="143"/>
      <c r="I158" s="135"/>
      <c r="J158" s="144"/>
      <c r="K158" s="136"/>
      <c r="L158" s="137"/>
      <c r="M158" s="138"/>
      <c r="N158" s="139"/>
      <c r="O158"/>
      <c r="P158"/>
      <c r="Q158"/>
      <c r="R158"/>
      <c r="S158"/>
      <c r="T158"/>
      <c r="U158"/>
      <c r="V158"/>
      <c r="W158"/>
      <c r="X158"/>
    </row>
    <row r="159" spans="1:24" s="25" customFormat="1" x14ac:dyDescent="0.3">
      <c r="A159" s="130">
        <v>44419</v>
      </c>
      <c r="B159" s="131" t="s">
        <v>233</v>
      </c>
      <c r="C159" s="154">
        <v>4969.47</v>
      </c>
      <c r="D159" s="132"/>
      <c r="E159" s="133">
        <f t="shared" si="4"/>
        <v>3533079.0669406611</v>
      </c>
      <c r="F159" s="101"/>
      <c r="G159" s="134"/>
      <c r="H159" s="143"/>
      <c r="I159" s="135"/>
      <c r="J159" s="144"/>
      <c r="K159" s="136"/>
      <c r="L159" s="137"/>
      <c r="M159" s="138"/>
      <c r="N159" s="139"/>
      <c r="O159"/>
      <c r="P159"/>
      <c r="Q159"/>
      <c r="R159"/>
      <c r="S159"/>
      <c r="T159"/>
      <c r="U159"/>
      <c r="V159"/>
      <c r="W159"/>
      <c r="X159"/>
    </row>
    <row r="160" spans="1:24" s="25" customFormat="1" x14ac:dyDescent="0.3">
      <c r="A160" s="130">
        <v>44419</v>
      </c>
      <c r="B160" s="131" t="s">
        <v>212</v>
      </c>
      <c r="C160" s="154">
        <v>43068.74</v>
      </c>
      <c r="D160" s="132"/>
      <c r="E160" s="133">
        <f t="shared" si="4"/>
        <v>3576147.8069406613</v>
      </c>
      <c r="F160" s="101"/>
      <c r="G160" s="134"/>
      <c r="H160" s="143"/>
      <c r="I160" s="135"/>
      <c r="J160" s="144"/>
      <c r="K160" s="136"/>
      <c r="L160" s="137"/>
      <c r="M160" s="138"/>
      <c r="N160" s="139"/>
      <c r="O160"/>
      <c r="P160"/>
      <c r="Q160"/>
      <c r="R160"/>
      <c r="S160"/>
      <c r="T160"/>
      <c r="U160"/>
      <c r="V160"/>
      <c r="W160"/>
      <c r="X160"/>
    </row>
    <row r="161" spans="1:24" s="25" customFormat="1" x14ac:dyDescent="0.3">
      <c r="A161" s="130">
        <v>44419</v>
      </c>
      <c r="B161" s="131" t="s">
        <v>214</v>
      </c>
      <c r="C161" s="154">
        <v>33129.800000000003</v>
      </c>
      <c r="D161" s="132"/>
      <c r="E161" s="133">
        <f t="shared" si="4"/>
        <v>3609277.6069406611</v>
      </c>
      <c r="F161" s="101"/>
      <c r="G161" s="134"/>
      <c r="H161" s="143"/>
      <c r="I161" s="135"/>
      <c r="J161" s="144"/>
      <c r="K161" s="136"/>
      <c r="L161" s="137"/>
      <c r="M161" s="138"/>
      <c r="N161" s="139"/>
      <c r="O161"/>
      <c r="P161"/>
      <c r="Q161"/>
      <c r="R161"/>
      <c r="S161"/>
      <c r="T161"/>
      <c r="U161"/>
      <c r="V161"/>
      <c r="W161"/>
      <c r="X161"/>
    </row>
    <row r="162" spans="1:24" s="25" customFormat="1" x14ac:dyDescent="0.3">
      <c r="A162" s="130">
        <v>44419</v>
      </c>
      <c r="B162" s="131" t="s">
        <v>261</v>
      </c>
      <c r="C162" s="154">
        <v>64603.11</v>
      </c>
      <c r="D162" s="132"/>
      <c r="E162" s="133">
        <f t="shared" si="4"/>
        <v>3673880.716940661</v>
      </c>
      <c r="F162" s="101"/>
      <c r="G162" s="134"/>
      <c r="H162" s="143"/>
      <c r="I162" s="135"/>
      <c r="J162" s="144"/>
      <c r="K162" s="136"/>
      <c r="L162" s="137"/>
      <c r="M162" s="138"/>
      <c r="N162" s="139"/>
      <c r="O162"/>
      <c r="P162"/>
      <c r="Q162"/>
      <c r="R162"/>
      <c r="S162"/>
      <c r="T162"/>
      <c r="U162"/>
      <c r="V162"/>
      <c r="W162"/>
      <c r="X162"/>
    </row>
    <row r="163" spans="1:24" s="25" customFormat="1" x14ac:dyDescent="0.3">
      <c r="A163" s="130">
        <v>44419</v>
      </c>
      <c r="B163" s="131" t="s">
        <v>266</v>
      </c>
      <c r="C163" s="154">
        <v>110984.83</v>
      </c>
      <c r="D163" s="132"/>
      <c r="E163" s="133">
        <f t="shared" si="4"/>
        <v>3784865.546940661</v>
      </c>
      <c r="F163" s="101"/>
      <c r="G163" s="134"/>
      <c r="H163" s="143"/>
      <c r="I163" s="135"/>
      <c r="J163" s="144"/>
      <c r="K163" s="136"/>
      <c r="L163" s="137"/>
      <c r="M163" s="138"/>
      <c r="N163" s="139"/>
      <c r="O163"/>
      <c r="P163"/>
      <c r="Q163"/>
      <c r="R163"/>
      <c r="S163"/>
      <c r="T163"/>
      <c r="U163"/>
      <c r="V163"/>
      <c r="W163"/>
      <c r="X163"/>
    </row>
    <row r="164" spans="1:24" s="25" customFormat="1" x14ac:dyDescent="0.3">
      <c r="A164" s="130">
        <v>44419</v>
      </c>
      <c r="B164" s="131" t="s">
        <v>304</v>
      </c>
      <c r="C164" s="154">
        <v>81168.009999999995</v>
      </c>
      <c r="D164" s="132"/>
      <c r="E164" s="133">
        <f t="shared" si="4"/>
        <v>3866033.5569406608</v>
      </c>
      <c r="F164" s="101"/>
      <c r="G164" s="134"/>
      <c r="H164" s="143"/>
      <c r="I164" s="135"/>
      <c r="J164" s="144"/>
      <c r="K164" s="136"/>
      <c r="L164" s="137"/>
      <c r="M164" s="138"/>
      <c r="N164" s="139"/>
      <c r="O164"/>
      <c r="P164"/>
      <c r="Q164"/>
      <c r="R164"/>
      <c r="S164"/>
      <c r="T164"/>
      <c r="U164"/>
      <c r="V164"/>
      <c r="W164"/>
      <c r="X164"/>
    </row>
    <row r="165" spans="1:24" s="25" customFormat="1" x14ac:dyDescent="0.3">
      <c r="A165" s="130">
        <v>44419</v>
      </c>
      <c r="B165" s="131" t="s">
        <v>229</v>
      </c>
      <c r="C165" s="352">
        <f>79.96+326.7+9086.02</f>
        <v>9492.68</v>
      </c>
      <c r="D165" s="132"/>
      <c r="E165" s="133">
        <f t="shared" si="4"/>
        <v>3875526.236940661</v>
      </c>
      <c r="F165" s="101"/>
      <c r="G165" s="134"/>
      <c r="H165" s="143"/>
      <c r="I165" s="135"/>
      <c r="J165" s="144"/>
      <c r="K165" s="136"/>
      <c r="L165" s="137"/>
      <c r="M165" s="138"/>
      <c r="N165" s="139"/>
      <c r="O165"/>
      <c r="P165"/>
      <c r="Q165"/>
      <c r="R165"/>
      <c r="S165"/>
      <c r="T165"/>
      <c r="U165"/>
      <c r="V165"/>
      <c r="W165"/>
      <c r="X165"/>
    </row>
    <row r="166" spans="1:24" s="25" customFormat="1" x14ac:dyDescent="0.3">
      <c r="A166" s="130">
        <v>44420</v>
      </c>
      <c r="B166" s="131" t="s">
        <v>469</v>
      </c>
      <c r="C166" s="154">
        <v>64603.11</v>
      </c>
      <c r="D166" s="132"/>
      <c r="E166" s="133">
        <f t="shared" si="4"/>
        <v>3940129.3469406608</v>
      </c>
      <c r="F166" s="101"/>
      <c r="G166" s="134"/>
      <c r="H166" s="143"/>
      <c r="I166" s="135"/>
      <c r="J166" s="144"/>
      <c r="K166" s="136"/>
      <c r="L166" s="137"/>
      <c r="M166" s="138"/>
      <c r="N166" s="139"/>
      <c r="O166"/>
      <c r="P166"/>
      <c r="Q166"/>
      <c r="R166"/>
      <c r="S166"/>
      <c r="T166"/>
      <c r="U166"/>
      <c r="V166"/>
      <c r="W166"/>
      <c r="X166"/>
    </row>
    <row r="167" spans="1:24" s="25" customFormat="1" x14ac:dyDescent="0.3">
      <c r="A167" s="130">
        <v>44420</v>
      </c>
      <c r="B167" s="131" t="s">
        <v>234</v>
      </c>
      <c r="C167" s="154">
        <v>33019.69</v>
      </c>
      <c r="D167" s="132"/>
      <c r="E167" s="133">
        <f t="shared" si="4"/>
        <v>3973149.0369406608</v>
      </c>
      <c r="F167" s="101"/>
      <c r="G167" s="134"/>
      <c r="H167" s="143"/>
      <c r="I167" s="135"/>
      <c r="J167" s="144"/>
      <c r="K167" s="136"/>
      <c r="L167" s="137"/>
      <c r="M167" s="138"/>
      <c r="N167" s="139"/>
      <c r="O167"/>
      <c r="P167"/>
      <c r="Q167"/>
      <c r="R167"/>
      <c r="S167"/>
      <c r="T167"/>
      <c r="U167"/>
      <c r="V167"/>
      <c r="W167"/>
      <c r="X167"/>
    </row>
    <row r="168" spans="1:24" s="25" customFormat="1" x14ac:dyDescent="0.3">
      <c r="A168" s="130">
        <v>44420</v>
      </c>
      <c r="B168" s="131" t="s">
        <v>284</v>
      </c>
      <c r="C168" s="154">
        <v>14908.41</v>
      </c>
      <c r="D168" s="132"/>
      <c r="E168" s="133">
        <f t="shared" si="4"/>
        <v>3988057.4469406609</v>
      </c>
      <c r="F168" s="155"/>
      <c r="G168" s="134"/>
      <c r="H168" s="143"/>
      <c r="I168" s="135"/>
      <c r="J168" s="144"/>
      <c r="K168" s="136"/>
      <c r="L168" s="137"/>
      <c r="M168" s="138"/>
      <c r="N168" s="139"/>
      <c r="O168"/>
      <c r="P168"/>
      <c r="Q168"/>
      <c r="R168"/>
      <c r="S168"/>
      <c r="T168"/>
      <c r="U168"/>
      <c r="V168"/>
      <c r="W168"/>
      <c r="X168"/>
    </row>
    <row r="169" spans="1:24" s="25" customFormat="1" x14ac:dyDescent="0.3">
      <c r="A169" s="130">
        <v>44420</v>
      </c>
      <c r="B169" s="131" t="s">
        <v>281</v>
      </c>
      <c r="C169" s="154">
        <v>107671.85</v>
      </c>
      <c r="D169" s="132"/>
      <c r="E169" s="133">
        <f t="shared" si="4"/>
        <v>4095729.296940661</v>
      </c>
      <c r="F169" s="101"/>
      <c r="G169" s="134"/>
      <c r="H169" s="143"/>
      <c r="I169" s="135"/>
      <c r="J169" s="144"/>
      <c r="K169" s="136"/>
      <c r="L169" s="137"/>
      <c r="M169" s="138"/>
      <c r="N169" s="139"/>
      <c r="O169"/>
      <c r="P169"/>
      <c r="Q169"/>
      <c r="R169"/>
      <c r="S169"/>
      <c r="T169"/>
      <c r="U169"/>
      <c r="V169"/>
      <c r="W169"/>
      <c r="X169"/>
    </row>
    <row r="170" spans="1:24" s="25" customFormat="1" x14ac:dyDescent="0.3">
      <c r="A170" s="130">
        <v>44420</v>
      </c>
      <c r="B170" s="131" t="s">
        <v>326</v>
      </c>
      <c r="C170" s="154">
        <v>14908.41</v>
      </c>
      <c r="D170" s="132"/>
      <c r="E170" s="133">
        <f t="shared" si="4"/>
        <v>4110637.7069406612</v>
      </c>
      <c r="F170" s="101"/>
      <c r="G170" s="134"/>
      <c r="H170" s="143"/>
      <c r="I170" s="135"/>
      <c r="J170" s="144"/>
      <c r="K170" s="136"/>
      <c r="L170" s="137"/>
      <c r="M170" s="138"/>
      <c r="N170" s="139"/>
      <c r="O170"/>
      <c r="P170"/>
      <c r="Q170"/>
      <c r="R170"/>
      <c r="S170"/>
      <c r="T170"/>
      <c r="U170"/>
      <c r="V170"/>
      <c r="W170"/>
      <c r="X170"/>
    </row>
    <row r="171" spans="1:24" s="25" customFormat="1" x14ac:dyDescent="0.3">
      <c r="A171" s="130">
        <v>44421</v>
      </c>
      <c r="B171" s="131" t="s">
        <v>238</v>
      </c>
      <c r="C171" s="154">
        <v>313076.61</v>
      </c>
      <c r="D171" s="132"/>
      <c r="E171" s="133">
        <f t="shared" si="4"/>
        <v>4423714.3169406615</v>
      </c>
      <c r="F171" s="101"/>
      <c r="G171" s="134"/>
      <c r="H171" s="143"/>
      <c r="I171" s="135"/>
      <c r="J171" s="144"/>
      <c r="K171" s="136"/>
      <c r="L171" s="137"/>
      <c r="M171" s="138"/>
      <c r="N171" s="139"/>
      <c r="O171"/>
      <c r="P171"/>
      <c r="Q171"/>
      <c r="R171"/>
      <c r="S171"/>
      <c r="T171"/>
      <c r="U171"/>
      <c r="V171"/>
      <c r="W171"/>
      <c r="X171"/>
    </row>
    <row r="172" spans="1:24" s="25" customFormat="1" x14ac:dyDescent="0.3">
      <c r="A172" s="130">
        <v>44421</v>
      </c>
      <c r="B172" s="131" t="s">
        <v>223</v>
      </c>
      <c r="C172" s="154">
        <v>4969.47</v>
      </c>
      <c r="D172" s="132"/>
      <c r="E172" s="133">
        <f t="shared" si="4"/>
        <v>4428683.7869406613</v>
      </c>
      <c r="F172" s="101"/>
      <c r="G172" s="134"/>
      <c r="H172" s="143"/>
      <c r="I172" s="135"/>
      <c r="J172" s="144"/>
      <c r="K172" s="136"/>
      <c r="L172" s="137"/>
      <c r="M172" s="138"/>
      <c r="N172" s="139"/>
      <c r="O172"/>
      <c r="P172"/>
      <c r="Q172"/>
      <c r="R172"/>
      <c r="S172"/>
      <c r="T172"/>
      <c r="U172"/>
      <c r="V172"/>
      <c r="W172"/>
      <c r="X172"/>
    </row>
    <row r="173" spans="1:24" s="25" customFormat="1" x14ac:dyDescent="0.3">
      <c r="A173" s="130">
        <v>44421</v>
      </c>
      <c r="B173" s="131" t="s">
        <v>194</v>
      </c>
      <c r="C173" s="154">
        <v>293371.76</v>
      </c>
      <c r="D173" s="132"/>
      <c r="E173" s="133">
        <f t="shared" si="4"/>
        <v>4722055.546940661</v>
      </c>
      <c r="F173" s="101"/>
      <c r="G173" s="134"/>
      <c r="H173" s="143"/>
      <c r="I173" s="135"/>
      <c r="J173" s="144"/>
      <c r="K173" s="136"/>
      <c r="L173" s="137"/>
      <c r="M173" s="138"/>
      <c r="N173" s="139"/>
      <c r="O173"/>
      <c r="P173"/>
      <c r="Q173"/>
      <c r="R173"/>
      <c r="S173"/>
      <c r="T173"/>
      <c r="U173"/>
      <c r="V173"/>
      <c r="W173"/>
      <c r="X173"/>
    </row>
    <row r="174" spans="1:24" s="25" customFormat="1" x14ac:dyDescent="0.3">
      <c r="A174" s="130">
        <v>44421</v>
      </c>
      <c r="B174" s="131" t="s">
        <v>252</v>
      </c>
      <c r="C174" s="154">
        <v>4554.4399999999996</v>
      </c>
      <c r="D174" s="132"/>
      <c r="E174" s="133">
        <f t="shared" si="4"/>
        <v>4726609.9869406614</v>
      </c>
      <c r="F174" s="101"/>
      <c r="G174" s="134"/>
      <c r="H174" s="143"/>
      <c r="I174" s="135"/>
      <c r="J174" s="144"/>
      <c r="K174" s="136"/>
      <c r="L174" s="137"/>
      <c r="M174" s="138"/>
      <c r="N174" s="139"/>
      <c r="O174"/>
      <c r="P174"/>
      <c r="Q174"/>
      <c r="R174"/>
      <c r="S174"/>
      <c r="T174"/>
      <c r="U174"/>
      <c r="V174"/>
      <c r="W174"/>
      <c r="X174"/>
    </row>
    <row r="175" spans="1:24" s="25" customFormat="1" x14ac:dyDescent="0.3">
      <c r="A175" s="130">
        <v>44421</v>
      </c>
      <c r="B175" s="131" t="s">
        <v>317</v>
      </c>
      <c r="C175" s="154">
        <v>5693.05</v>
      </c>
      <c r="D175" s="132"/>
      <c r="E175" s="133">
        <f t="shared" si="4"/>
        <v>4732303.0369406613</v>
      </c>
      <c r="F175" s="101"/>
      <c r="G175" s="134"/>
      <c r="H175" s="143"/>
      <c r="I175" s="135"/>
      <c r="J175" s="144"/>
      <c r="K175" s="136"/>
      <c r="L175" s="137"/>
      <c r="M175" s="138"/>
      <c r="N175" s="139"/>
      <c r="O175"/>
      <c r="P175"/>
      <c r="Q175"/>
      <c r="R175"/>
      <c r="S175"/>
      <c r="T175"/>
      <c r="U175"/>
      <c r="V175"/>
      <c r="W175"/>
      <c r="X175"/>
    </row>
    <row r="176" spans="1:24" s="25" customFormat="1" x14ac:dyDescent="0.3">
      <c r="A176" s="130">
        <v>44425</v>
      </c>
      <c r="B176" s="131" t="s">
        <v>209</v>
      </c>
      <c r="C176" s="154">
        <v>14908.41</v>
      </c>
      <c r="D176" s="132"/>
      <c r="E176" s="133">
        <f t="shared" si="4"/>
        <v>4747211.4469406614</v>
      </c>
      <c r="F176" s="101"/>
      <c r="G176" s="134"/>
      <c r="H176" s="143"/>
      <c r="I176" s="135"/>
      <c r="J176" s="144"/>
      <c r="K176" s="136"/>
      <c r="L176" s="137"/>
      <c r="M176" s="138"/>
      <c r="N176" s="139"/>
      <c r="O176"/>
      <c r="P176"/>
      <c r="Q176"/>
      <c r="R176"/>
      <c r="S176"/>
      <c r="T176"/>
      <c r="U176"/>
      <c r="V176"/>
      <c r="W176"/>
      <c r="X176"/>
    </row>
    <row r="177" spans="1:24" s="25" customFormat="1" x14ac:dyDescent="0.3">
      <c r="A177" s="130">
        <v>44425</v>
      </c>
      <c r="B177" s="131" t="s">
        <v>449</v>
      </c>
      <c r="C177" s="154">
        <v>14908.41</v>
      </c>
      <c r="D177" s="132"/>
      <c r="E177" s="133">
        <f t="shared" si="4"/>
        <v>4762119.8569406616</v>
      </c>
      <c r="F177" s="101"/>
      <c r="G177" s="134"/>
      <c r="H177" s="143"/>
      <c r="I177" s="135"/>
      <c r="J177" s="144"/>
      <c r="K177" s="136"/>
      <c r="L177" s="137"/>
      <c r="M177" s="138"/>
      <c r="N177" s="139"/>
      <c r="O177"/>
      <c r="P177"/>
      <c r="Q177"/>
      <c r="R177"/>
      <c r="S177"/>
      <c r="T177"/>
      <c r="U177"/>
      <c r="V177"/>
      <c r="W177"/>
      <c r="X177"/>
    </row>
    <row r="178" spans="1:24" s="25" customFormat="1" x14ac:dyDescent="0.3">
      <c r="A178" s="130">
        <v>44425</v>
      </c>
      <c r="B178" s="131" t="s">
        <v>279</v>
      </c>
      <c r="C178" s="154">
        <v>14908.41</v>
      </c>
      <c r="D178" s="132"/>
      <c r="E178" s="133">
        <f t="shared" si="4"/>
        <v>4777028.2669406617</v>
      </c>
      <c r="F178" s="101"/>
      <c r="G178" s="134"/>
      <c r="H178" s="143"/>
      <c r="I178" s="135"/>
      <c r="J178" s="144"/>
      <c r="K178" s="136"/>
      <c r="L178" s="137"/>
      <c r="M178" s="138"/>
      <c r="N178" s="139"/>
      <c r="O178"/>
      <c r="P178"/>
      <c r="Q178"/>
      <c r="R178"/>
      <c r="S178"/>
      <c r="T178"/>
      <c r="U178"/>
      <c r="V178"/>
      <c r="W178"/>
      <c r="X178"/>
    </row>
    <row r="179" spans="1:24" s="25" customFormat="1" x14ac:dyDescent="0.3">
      <c r="A179" s="130">
        <v>44425</v>
      </c>
      <c r="B179" s="131" t="s">
        <v>468</v>
      </c>
      <c r="C179" s="154">
        <v>9938.94</v>
      </c>
      <c r="D179" s="132"/>
      <c r="E179" s="133">
        <f t="shared" si="4"/>
        <v>4786967.2069406621</v>
      </c>
      <c r="F179" s="101"/>
      <c r="G179" s="134"/>
      <c r="H179" s="143"/>
      <c r="I179" s="135"/>
      <c r="J179" s="144"/>
      <c r="K179" s="136"/>
      <c r="L179" s="137"/>
      <c r="M179" s="138"/>
      <c r="N179" s="139"/>
      <c r="O179"/>
      <c r="P179"/>
      <c r="Q179"/>
      <c r="R179"/>
      <c r="S179"/>
      <c r="T179"/>
      <c r="U179"/>
      <c r="V179"/>
      <c r="W179"/>
      <c r="X179"/>
    </row>
    <row r="180" spans="1:24" s="25" customFormat="1" x14ac:dyDescent="0.3">
      <c r="A180" s="130">
        <v>44425</v>
      </c>
      <c r="B180" s="131" t="s">
        <v>229</v>
      </c>
      <c r="C180" s="154">
        <v>5415.73</v>
      </c>
      <c r="D180" s="132"/>
      <c r="E180" s="133">
        <f t="shared" si="4"/>
        <v>4792382.9369406626</v>
      </c>
      <c r="F180" s="101"/>
      <c r="G180" s="134"/>
      <c r="H180" s="143"/>
      <c r="I180" s="135"/>
      <c r="J180" s="144"/>
      <c r="K180" s="136"/>
      <c r="L180" s="137"/>
      <c r="M180" s="138"/>
      <c r="N180" s="139"/>
      <c r="O180"/>
      <c r="P180"/>
      <c r="Q180"/>
      <c r="R180"/>
      <c r="S180"/>
      <c r="T180"/>
      <c r="U180"/>
      <c r="V180"/>
      <c r="W180"/>
      <c r="X180"/>
    </row>
    <row r="181" spans="1:24" s="25" customFormat="1" x14ac:dyDescent="0.3">
      <c r="A181" s="130">
        <v>44425</v>
      </c>
      <c r="B181" s="131" t="s">
        <v>216</v>
      </c>
      <c r="C181" s="154">
        <v>8282.4500000000007</v>
      </c>
      <c r="D181" s="132"/>
      <c r="E181" s="133">
        <f t="shared" si="4"/>
        <v>4800665.3869406627</v>
      </c>
      <c r="F181" s="101"/>
      <c r="G181" s="134"/>
      <c r="H181" s="143"/>
      <c r="I181" s="135"/>
      <c r="J181" s="144"/>
      <c r="K181" s="136"/>
      <c r="L181" s="137"/>
      <c r="M181" s="138"/>
      <c r="N181" s="139"/>
      <c r="O181"/>
      <c r="P181"/>
      <c r="Q181"/>
      <c r="R181"/>
      <c r="S181"/>
      <c r="T181"/>
      <c r="U181"/>
      <c r="V181"/>
      <c r="W181"/>
      <c r="X181"/>
    </row>
    <row r="182" spans="1:24" s="25" customFormat="1" x14ac:dyDescent="0.3">
      <c r="A182" s="130">
        <v>44425</v>
      </c>
      <c r="B182" s="131" t="s">
        <v>267</v>
      </c>
      <c r="C182" s="154">
        <v>24847.35</v>
      </c>
      <c r="D182" s="132"/>
      <c r="E182" s="133">
        <f t="shared" si="4"/>
        <v>4825512.7369406624</v>
      </c>
      <c r="F182" s="101"/>
      <c r="G182" s="134"/>
      <c r="H182" s="143"/>
      <c r="I182" s="135"/>
      <c r="J182" s="144"/>
      <c r="K182" s="136"/>
      <c r="L182" s="137"/>
      <c r="M182" s="138"/>
      <c r="N182" s="139"/>
      <c r="O182"/>
      <c r="P182"/>
      <c r="Q182"/>
      <c r="R182"/>
      <c r="S182"/>
      <c r="T182"/>
      <c r="U182"/>
      <c r="V182"/>
      <c r="W182"/>
      <c r="X182"/>
    </row>
    <row r="183" spans="1:24" s="25" customFormat="1" x14ac:dyDescent="0.3">
      <c r="A183" s="344"/>
      <c r="B183" s="345" t="s">
        <v>482</v>
      </c>
      <c r="C183" s="346"/>
      <c r="D183" s="346"/>
      <c r="E183" s="133">
        <f t="shared" si="4"/>
        <v>4825512.7369406624</v>
      </c>
      <c r="F183" s="101"/>
      <c r="G183" s="134"/>
      <c r="H183" s="143"/>
      <c r="I183" s="135"/>
      <c r="J183" s="144"/>
      <c r="K183" s="136"/>
      <c r="L183" s="137"/>
      <c r="M183" s="138">
        <v>215178.08</v>
      </c>
      <c r="N183" s="139"/>
      <c r="O183"/>
      <c r="P183"/>
      <c r="Q183"/>
      <c r="R183"/>
      <c r="S183"/>
      <c r="T183"/>
      <c r="U183"/>
      <c r="V183"/>
      <c r="W183"/>
      <c r="X183"/>
    </row>
    <row r="184" spans="1:24" s="25" customFormat="1" x14ac:dyDescent="0.3">
      <c r="A184" s="130">
        <v>44426</v>
      </c>
      <c r="B184" s="131" t="s">
        <v>272</v>
      </c>
      <c r="C184" s="154">
        <v>127549.73</v>
      </c>
      <c r="D184" s="132"/>
      <c r="E184" s="133">
        <f t="shared" si="4"/>
        <v>4953062.4669406628</v>
      </c>
      <c r="F184" s="101"/>
      <c r="G184" s="134"/>
      <c r="H184" s="143"/>
      <c r="I184" s="135"/>
      <c r="J184" s="144"/>
      <c r="K184" s="136"/>
      <c r="L184" s="137"/>
      <c r="M184" s="138"/>
      <c r="N184" s="139"/>
      <c r="O184"/>
      <c r="P184"/>
      <c r="Q184"/>
      <c r="R184"/>
      <c r="S184"/>
      <c r="T184"/>
      <c r="U184"/>
      <c r="V184"/>
      <c r="W184"/>
      <c r="X184"/>
    </row>
    <row r="185" spans="1:24" s="25" customFormat="1" x14ac:dyDescent="0.3">
      <c r="A185" s="130">
        <v>44426</v>
      </c>
      <c r="B185" s="131" t="s">
        <v>278</v>
      </c>
      <c r="C185" s="154">
        <v>39755.760000000002</v>
      </c>
      <c r="D185" s="132"/>
      <c r="E185" s="133">
        <f t="shared" si="4"/>
        <v>4992818.2269406626</v>
      </c>
      <c r="F185" s="101"/>
      <c r="G185" s="134"/>
      <c r="H185" s="143"/>
      <c r="I185" s="135"/>
      <c r="J185" s="144"/>
      <c r="K185" s="136"/>
      <c r="L185" s="137"/>
      <c r="M185" s="138"/>
      <c r="N185" s="139"/>
      <c r="O185"/>
      <c r="P185"/>
      <c r="Q185"/>
      <c r="R185"/>
      <c r="S185"/>
      <c r="T185"/>
      <c r="U185"/>
      <c r="V185"/>
      <c r="W185"/>
      <c r="X185"/>
    </row>
    <row r="186" spans="1:24" s="25" customFormat="1" x14ac:dyDescent="0.3">
      <c r="A186" s="130">
        <v>44426</v>
      </c>
      <c r="B186" s="131" t="s">
        <v>294</v>
      </c>
      <c r="C186" s="154">
        <v>66769.83</v>
      </c>
      <c r="D186" s="132"/>
      <c r="E186" s="133">
        <f t="shared" si="4"/>
        <v>5059588.0569406627</v>
      </c>
      <c r="F186" s="101"/>
      <c r="G186" s="134"/>
      <c r="H186" s="143"/>
      <c r="I186" s="135"/>
      <c r="J186" s="144"/>
      <c r="K186" s="136"/>
      <c r="L186" s="137"/>
      <c r="M186" s="138"/>
      <c r="N186" s="139"/>
      <c r="O186"/>
      <c r="P186"/>
      <c r="Q186"/>
      <c r="R186"/>
      <c r="S186"/>
      <c r="T186"/>
      <c r="U186"/>
      <c r="V186"/>
      <c r="W186"/>
      <c r="X186"/>
    </row>
    <row r="187" spans="1:24" s="25" customFormat="1" x14ac:dyDescent="0.3">
      <c r="A187" s="130">
        <v>44426</v>
      </c>
      <c r="B187" s="131" t="s">
        <v>227</v>
      </c>
      <c r="C187" s="154">
        <v>313076.61</v>
      </c>
      <c r="D187" s="132"/>
      <c r="E187" s="133">
        <f t="shared" si="4"/>
        <v>5372664.666940663</v>
      </c>
      <c r="F187" s="101"/>
      <c r="G187" s="134"/>
      <c r="H187" s="143"/>
      <c r="I187" s="135"/>
      <c r="J187" s="144"/>
      <c r="K187" s="136"/>
      <c r="L187" s="137"/>
      <c r="M187" s="138"/>
      <c r="N187" s="139"/>
      <c r="O187"/>
      <c r="P187"/>
      <c r="Q187"/>
      <c r="R187"/>
      <c r="S187"/>
      <c r="T187"/>
      <c r="U187"/>
      <c r="V187"/>
      <c r="W187"/>
      <c r="X187"/>
    </row>
    <row r="188" spans="1:24" s="25" customFormat="1" x14ac:dyDescent="0.3">
      <c r="A188" s="130">
        <v>44426</v>
      </c>
      <c r="B188" s="131" t="s">
        <v>288</v>
      </c>
      <c r="C188" s="154">
        <v>18221.39</v>
      </c>
      <c r="D188" s="132"/>
      <c r="E188" s="133">
        <f t="shared" si="4"/>
        <v>5390886.0569406627</v>
      </c>
      <c r="F188" s="101"/>
      <c r="G188" s="134"/>
      <c r="H188" s="143"/>
      <c r="I188" s="135"/>
      <c r="J188" s="144"/>
      <c r="K188" s="136"/>
      <c r="L188" s="137"/>
      <c r="M188" s="138"/>
      <c r="N188" s="139"/>
      <c r="O188"/>
      <c r="P188"/>
      <c r="Q188"/>
      <c r="R188"/>
      <c r="S188"/>
      <c r="T188"/>
      <c r="U188"/>
      <c r="V188"/>
      <c r="W188"/>
      <c r="X188"/>
    </row>
    <row r="189" spans="1:24" s="25" customFormat="1" x14ac:dyDescent="0.3">
      <c r="A189" s="130">
        <v>44426</v>
      </c>
      <c r="B189" s="131" t="s">
        <v>197</v>
      </c>
      <c r="C189" s="154">
        <v>4969.47</v>
      </c>
      <c r="D189" s="132"/>
      <c r="E189" s="133">
        <f t="shared" si="4"/>
        <v>5395855.5269406624</v>
      </c>
      <c r="F189" s="101"/>
      <c r="G189" s="134"/>
      <c r="H189" s="143"/>
      <c r="I189" s="135"/>
      <c r="J189" s="144"/>
      <c r="K189" s="136"/>
      <c r="L189" s="137"/>
      <c r="M189" s="138"/>
      <c r="N189" s="139"/>
      <c r="O189"/>
      <c r="P189"/>
      <c r="Q189"/>
      <c r="R189"/>
      <c r="S189"/>
      <c r="T189"/>
      <c r="U189"/>
      <c r="V189"/>
      <c r="W189"/>
      <c r="X189"/>
    </row>
    <row r="190" spans="1:24" s="25" customFormat="1" x14ac:dyDescent="0.3">
      <c r="A190" s="130">
        <v>44426</v>
      </c>
      <c r="B190" s="131" t="s">
        <v>320</v>
      </c>
      <c r="C190" s="154">
        <v>16770.599999999999</v>
      </c>
      <c r="D190" s="132"/>
      <c r="E190" s="133">
        <f t="shared" si="4"/>
        <v>5412626.126940662</v>
      </c>
      <c r="F190" s="101"/>
      <c r="G190" s="134"/>
      <c r="H190" s="143"/>
      <c r="I190" s="135"/>
      <c r="J190" s="144"/>
      <c r="K190" s="136"/>
      <c r="L190" s="137"/>
      <c r="M190" s="138"/>
      <c r="N190" s="139"/>
      <c r="O190"/>
      <c r="P190"/>
      <c r="Q190"/>
      <c r="R190"/>
      <c r="S190"/>
      <c r="T190"/>
      <c r="U190"/>
      <c r="V190"/>
      <c r="W190"/>
      <c r="X190"/>
    </row>
    <row r="191" spans="1:24" s="25" customFormat="1" x14ac:dyDescent="0.3">
      <c r="A191" s="130">
        <v>44426</v>
      </c>
      <c r="B191" s="131" t="s">
        <v>199</v>
      </c>
      <c r="C191" s="154">
        <v>14908.41</v>
      </c>
      <c r="D191" s="132"/>
      <c r="E191" s="133">
        <f t="shared" si="4"/>
        <v>5427534.5369406622</v>
      </c>
      <c r="F191" s="101"/>
      <c r="G191" s="134"/>
      <c r="H191" s="143"/>
      <c r="I191" s="135"/>
      <c r="J191" s="144"/>
      <c r="K191" s="136"/>
      <c r="L191" s="137"/>
      <c r="M191" s="138"/>
      <c r="N191" s="139"/>
      <c r="O191"/>
      <c r="P191"/>
      <c r="Q191"/>
      <c r="R191"/>
      <c r="S191"/>
      <c r="T191"/>
      <c r="U191"/>
      <c r="V191"/>
      <c r="W191"/>
      <c r="X191"/>
    </row>
    <row r="192" spans="1:24" s="25" customFormat="1" x14ac:dyDescent="0.3">
      <c r="A192" s="130">
        <v>44426</v>
      </c>
      <c r="B192" s="131" t="s">
        <v>230</v>
      </c>
      <c r="C192" s="154">
        <v>24847.35</v>
      </c>
      <c r="D192" s="132"/>
      <c r="E192" s="133">
        <f t="shared" si="4"/>
        <v>5452381.8869406618</v>
      </c>
      <c r="F192" s="101"/>
      <c r="G192" s="134"/>
      <c r="H192" s="143"/>
      <c r="I192" s="135"/>
      <c r="J192" s="144"/>
      <c r="K192" s="136"/>
      <c r="L192" s="137"/>
      <c r="M192" s="138"/>
      <c r="N192" s="139"/>
      <c r="O192"/>
      <c r="P192"/>
      <c r="Q192"/>
      <c r="R192"/>
      <c r="S192"/>
      <c r="T192"/>
      <c r="U192"/>
      <c r="V192"/>
      <c r="W192"/>
      <c r="X192"/>
    </row>
    <row r="193" spans="1:24" s="25" customFormat="1" x14ac:dyDescent="0.3">
      <c r="A193" s="130">
        <v>44426</v>
      </c>
      <c r="B193" s="131" t="s">
        <v>202</v>
      </c>
      <c r="C193" s="154">
        <v>38538.129999999997</v>
      </c>
      <c r="D193" s="132"/>
      <c r="E193" s="133">
        <f t="shared" si="4"/>
        <v>5490920.0169406617</v>
      </c>
      <c r="F193" s="101"/>
      <c r="G193" s="134"/>
      <c r="H193" s="143"/>
      <c r="I193" s="135"/>
      <c r="J193" s="144"/>
      <c r="K193" s="136"/>
      <c r="L193" s="137"/>
      <c r="M193" s="138"/>
      <c r="N193" s="139"/>
      <c r="O193"/>
      <c r="P193"/>
      <c r="Q193"/>
      <c r="R193"/>
      <c r="S193"/>
      <c r="T193"/>
      <c r="U193"/>
      <c r="V193"/>
      <c r="W193"/>
      <c r="X193"/>
    </row>
    <row r="194" spans="1:24" s="25" customFormat="1" x14ac:dyDescent="0.3">
      <c r="A194" s="130">
        <v>44426</v>
      </c>
      <c r="B194" s="131" t="s">
        <v>220</v>
      </c>
      <c r="C194" s="154">
        <v>3415.83</v>
      </c>
      <c r="D194" s="132"/>
      <c r="E194" s="133">
        <f t="shared" si="4"/>
        <v>5494335.8469406618</v>
      </c>
      <c r="F194" s="101"/>
      <c r="G194" s="134"/>
      <c r="H194" s="143"/>
      <c r="I194" s="135"/>
      <c r="J194" s="144"/>
      <c r="K194" s="136"/>
      <c r="L194" s="137"/>
      <c r="M194" s="138"/>
      <c r="N194" s="139"/>
      <c r="O194"/>
      <c r="P194"/>
      <c r="Q194"/>
      <c r="R194"/>
      <c r="S194"/>
      <c r="T194"/>
      <c r="U194"/>
      <c r="V194"/>
      <c r="W194"/>
      <c r="X194"/>
    </row>
    <row r="195" spans="1:24" s="25" customFormat="1" x14ac:dyDescent="0.3">
      <c r="A195" s="130">
        <v>44427</v>
      </c>
      <c r="B195" s="131" t="s">
        <v>208</v>
      </c>
      <c r="C195" s="154">
        <v>24847.35</v>
      </c>
      <c r="D195" s="132"/>
      <c r="E195" s="133">
        <f t="shared" si="4"/>
        <v>5519183.1969406614</v>
      </c>
      <c r="F195" s="101"/>
      <c r="G195" s="134"/>
      <c r="H195" s="143"/>
      <c r="I195" s="135"/>
      <c r="J195" s="144"/>
      <c r="K195" s="136"/>
      <c r="L195" s="137"/>
      <c r="M195" s="138"/>
      <c r="N195" s="139"/>
      <c r="O195"/>
      <c r="P195"/>
      <c r="Q195"/>
      <c r="R195"/>
      <c r="S195"/>
      <c r="T195"/>
      <c r="U195"/>
      <c r="V195"/>
      <c r="W195"/>
      <c r="X195"/>
    </row>
    <row r="196" spans="1:24" s="25" customFormat="1" x14ac:dyDescent="0.3">
      <c r="A196" s="130">
        <v>44427</v>
      </c>
      <c r="B196" s="131" t="s">
        <v>474</v>
      </c>
      <c r="C196" s="154">
        <v>14908.41</v>
      </c>
      <c r="D196" s="132"/>
      <c r="E196" s="133">
        <f t="shared" si="4"/>
        <v>5534091.6069406616</v>
      </c>
      <c r="F196" s="101"/>
      <c r="G196" s="134"/>
      <c r="H196" s="143"/>
      <c r="I196" s="135"/>
      <c r="J196" s="144"/>
      <c r="K196" s="136"/>
      <c r="L196" s="137"/>
      <c r="M196" s="138"/>
      <c r="N196" s="139"/>
      <c r="O196"/>
      <c r="P196"/>
      <c r="Q196"/>
      <c r="R196"/>
      <c r="S196"/>
      <c r="T196"/>
      <c r="U196"/>
      <c r="V196"/>
      <c r="W196"/>
      <c r="X196"/>
    </row>
    <row r="197" spans="1:24" s="25" customFormat="1" x14ac:dyDescent="0.3">
      <c r="A197" s="130">
        <v>44427</v>
      </c>
      <c r="B197" s="131" t="s">
        <v>470</v>
      </c>
      <c r="C197" s="154">
        <v>24847.35</v>
      </c>
      <c r="D197" s="132"/>
      <c r="E197" s="133">
        <f t="shared" si="4"/>
        <v>5558938.9569406612</v>
      </c>
      <c r="F197" s="101"/>
      <c r="G197" s="134"/>
      <c r="H197" s="143"/>
      <c r="I197" s="135"/>
      <c r="J197" s="144"/>
      <c r="K197" s="136"/>
      <c r="L197" s="137"/>
      <c r="M197" s="138"/>
      <c r="N197" s="139"/>
      <c r="O197"/>
      <c r="P197"/>
      <c r="Q197"/>
      <c r="R197"/>
      <c r="S197"/>
      <c r="T197"/>
      <c r="U197"/>
      <c r="V197"/>
      <c r="W197"/>
      <c r="X197"/>
    </row>
    <row r="198" spans="1:24" s="25" customFormat="1" x14ac:dyDescent="0.3">
      <c r="A198" s="130">
        <v>44427</v>
      </c>
      <c r="B198" s="131" t="s">
        <v>283</v>
      </c>
      <c r="C198" s="154">
        <v>33129.800000000003</v>
      </c>
      <c r="D198" s="132"/>
      <c r="E198" s="133">
        <f t="shared" si="4"/>
        <v>5592068.756940661</v>
      </c>
      <c r="F198" s="101"/>
      <c r="G198" s="134"/>
      <c r="H198" s="143"/>
      <c r="I198" s="135"/>
      <c r="J198" s="144"/>
      <c r="K198" s="136"/>
      <c r="L198" s="137"/>
      <c r="M198" s="138"/>
      <c r="N198" s="139"/>
      <c r="O198"/>
      <c r="P198"/>
      <c r="Q198"/>
      <c r="R198"/>
      <c r="S198"/>
      <c r="T198"/>
      <c r="U198"/>
      <c r="V198"/>
      <c r="W198"/>
      <c r="X198"/>
    </row>
    <row r="199" spans="1:24" s="25" customFormat="1" x14ac:dyDescent="0.3">
      <c r="A199" s="130">
        <v>44427</v>
      </c>
      <c r="B199" s="131" t="s">
        <v>314</v>
      </c>
      <c r="C199" s="154">
        <v>24847.35</v>
      </c>
      <c r="D199" s="132"/>
      <c r="E199" s="133">
        <f t="shared" si="4"/>
        <v>5616916.1069406606</v>
      </c>
      <c r="F199" s="101"/>
      <c r="G199" s="134"/>
      <c r="H199" s="143"/>
      <c r="I199" s="135"/>
      <c r="J199" s="144"/>
      <c r="K199" s="136"/>
      <c r="L199" s="137"/>
      <c r="M199" s="138"/>
      <c r="N199" s="139"/>
      <c r="O199"/>
      <c r="P199"/>
      <c r="Q199"/>
      <c r="R199"/>
      <c r="S199"/>
      <c r="T199"/>
      <c r="U199"/>
      <c r="V199"/>
      <c r="W199"/>
      <c r="X199"/>
    </row>
    <row r="200" spans="1:24" s="25" customFormat="1" x14ac:dyDescent="0.3">
      <c r="A200" s="130">
        <v>44427</v>
      </c>
      <c r="B200" s="131" t="s">
        <v>196</v>
      </c>
      <c r="C200" s="154">
        <v>215197.29</v>
      </c>
      <c r="D200" s="132"/>
      <c r="E200" s="133">
        <f t="shared" si="4"/>
        <v>5832113.3969406607</v>
      </c>
      <c r="F200" s="101"/>
      <c r="G200" s="134"/>
      <c r="H200" s="143"/>
      <c r="I200" s="135"/>
      <c r="J200" s="144"/>
      <c r="K200" s="136"/>
      <c r="L200" s="137"/>
      <c r="M200" s="138"/>
      <c r="N200" s="139"/>
      <c r="O200"/>
      <c r="P200"/>
      <c r="Q200"/>
      <c r="R200"/>
      <c r="S200"/>
      <c r="T200"/>
      <c r="U200"/>
      <c r="V200"/>
      <c r="W200"/>
      <c r="X200"/>
    </row>
    <row r="201" spans="1:24" s="25" customFormat="1" x14ac:dyDescent="0.3">
      <c r="A201" s="130">
        <v>44427</v>
      </c>
      <c r="B201" s="131" t="s">
        <v>239</v>
      </c>
      <c r="C201" s="154">
        <v>64603.11</v>
      </c>
      <c r="D201" s="132"/>
      <c r="E201" s="133">
        <f t="shared" ref="E201:E262" si="5">E200+C201-D201</f>
        <v>5896716.506940661</v>
      </c>
      <c r="F201" s="101"/>
      <c r="G201" s="134"/>
      <c r="H201" s="143"/>
      <c r="I201" s="135"/>
      <c r="J201" s="144"/>
      <c r="K201" s="136"/>
      <c r="L201" s="137"/>
      <c r="M201" s="138"/>
      <c r="N201" s="139"/>
      <c r="O201"/>
      <c r="P201"/>
      <c r="Q201"/>
      <c r="R201"/>
      <c r="S201"/>
      <c r="T201"/>
      <c r="U201"/>
      <c r="V201"/>
      <c r="W201"/>
      <c r="X201"/>
    </row>
    <row r="202" spans="1:24" s="25" customFormat="1" x14ac:dyDescent="0.3">
      <c r="A202" s="130">
        <v>44427</v>
      </c>
      <c r="B202" s="131" t="s">
        <v>276</v>
      </c>
      <c r="C202" s="154">
        <v>24847.35</v>
      </c>
      <c r="D202" s="132"/>
      <c r="E202" s="133">
        <f t="shared" si="5"/>
        <v>5921563.8569406606</v>
      </c>
      <c r="F202" s="101"/>
      <c r="G202" s="134"/>
      <c r="H202" s="143"/>
      <c r="I202" s="135"/>
      <c r="J202" s="144"/>
      <c r="K202" s="136"/>
      <c r="L202" s="137"/>
      <c r="M202" s="138"/>
      <c r="N202" s="139"/>
      <c r="O202"/>
      <c r="P202"/>
      <c r="Q202"/>
      <c r="R202"/>
      <c r="S202"/>
      <c r="T202"/>
      <c r="U202"/>
      <c r="V202"/>
      <c r="W202"/>
      <c r="X202"/>
    </row>
    <row r="203" spans="1:24" s="25" customFormat="1" x14ac:dyDescent="0.3">
      <c r="A203" s="130">
        <v>44427</v>
      </c>
      <c r="B203" s="131" t="s">
        <v>432</v>
      </c>
      <c r="C203" s="154">
        <v>9938.94</v>
      </c>
      <c r="D203" s="132"/>
      <c r="E203" s="133">
        <f t="shared" si="5"/>
        <v>5931502.796940661</v>
      </c>
      <c r="F203" s="101"/>
      <c r="G203" s="134"/>
      <c r="H203" s="143"/>
      <c r="I203" s="135"/>
      <c r="J203" s="144"/>
      <c r="K203" s="136"/>
      <c r="L203" s="137"/>
      <c r="M203" s="138"/>
      <c r="N203" s="139"/>
      <c r="O203"/>
      <c r="P203"/>
      <c r="Q203"/>
      <c r="R203"/>
      <c r="S203"/>
      <c r="T203"/>
      <c r="U203"/>
      <c r="V203"/>
      <c r="W203"/>
      <c r="X203"/>
    </row>
    <row r="204" spans="1:24" s="25" customFormat="1" x14ac:dyDescent="0.3">
      <c r="A204" s="130">
        <v>44427</v>
      </c>
      <c r="B204" s="131" t="s">
        <v>292</v>
      </c>
      <c r="C204" s="154">
        <v>9938.94</v>
      </c>
      <c r="D204" s="132"/>
      <c r="E204" s="133">
        <f t="shared" si="5"/>
        <v>5941441.7369406614</v>
      </c>
      <c r="F204" s="101"/>
      <c r="G204" s="134"/>
      <c r="H204" s="143"/>
      <c r="I204" s="135"/>
      <c r="J204" s="144"/>
      <c r="K204" s="136"/>
      <c r="L204" s="137"/>
      <c r="M204" s="138"/>
      <c r="N204" s="139"/>
      <c r="O204"/>
      <c r="P204"/>
      <c r="Q204"/>
      <c r="R204"/>
      <c r="S204"/>
      <c r="T204"/>
      <c r="U204"/>
      <c r="V204"/>
      <c r="W204"/>
      <c r="X204"/>
    </row>
    <row r="205" spans="1:24" s="25" customFormat="1" x14ac:dyDescent="0.3">
      <c r="A205" s="130">
        <v>44458</v>
      </c>
      <c r="B205" s="131" t="s">
        <v>316</v>
      </c>
      <c r="C205" s="154">
        <v>167814.9</v>
      </c>
      <c r="D205" s="132"/>
      <c r="E205" s="133">
        <f t="shared" si="5"/>
        <v>6109256.6369406618</v>
      </c>
      <c r="F205" s="101"/>
      <c r="G205" s="134"/>
      <c r="H205" s="143"/>
      <c r="I205" s="135"/>
      <c r="J205" s="144"/>
      <c r="K205" s="136"/>
      <c r="L205" s="137"/>
      <c r="M205" s="138"/>
      <c r="N205" s="139"/>
      <c r="O205"/>
      <c r="P205"/>
      <c r="Q205"/>
      <c r="R205"/>
      <c r="S205"/>
      <c r="T205"/>
      <c r="U205"/>
      <c r="V205"/>
      <c r="W205"/>
      <c r="X205"/>
    </row>
    <row r="206" spans="1:24" s="25" customFormat="1" x14ac:dyDescent="0.3">
      <c r="A206" s="130">
        <v>44428</v>
      </c>
      <c r="B206" s="131" t="s">
        <v>221</v>
      </c>
      <c r="C206" s="154">
        <v>38099.269999999997</v>
      </c>
      <c r="D206" s="132"/>
      <c r="E206" s="133">
        <f t="shared" si="5"/>
        <v>6147355.9069406614</v>
      </c>
      <c r="F206" s="101"/>
      <c r="G206" s="134"/>
      <c r="H206" s="143"/>
      <c r="I206" s="135"/>
      <c r="J206" s="144"/>
      <c r="K206" s="136"/>
      <c r="L206" s="137"/>
      <c r="M206" s="138"/>
      <c r="N206" s="139"/>
      <c r="O206"/>
      <c r="P206"/>
      <c r="Q206"/>
      <c r="R206"/>
      <c r="S206"/>
      <c r="T206"/>
      <c r="U206"/>
      <c r="V206"/>
      <c r="W206"/>
      <c r="X206"/>
    </row>
    <row r="207" spans="1:24" s="25" customFormat="1" x14ac:dyDescent="0.3">
      <c r="A207" s="130">
        <v>44428</v>
      </c>
      <c r="B207" s="131" t="s">
        <v>308</v>
      </c>
      <c r="C207" s="154">
        <v>17079.150000000001</v>
      </c>
      <c r="D207" s="132"/>
      <c r="E207" s="133">
        <f t="shared" si="5"/>
        <v>6164435.0569406617</v>
      </c>
      <c r="F207" s="101"/>
      <c r="G207" s="134"/>
      <c r="H207" s="143"/>
      <c r="I207" s="135"/>
      <c r="J207" s="144"/>
      <c r="K207" s="136"/>
      <c r="L207" s="137"/>
      <c r="M207" s="138"/>
      <c r="N207" s="139"/>
      <c r="O207"/>
      <c r="P207"/>
      <c r="Q207"/>
      <c r="R207"/>
      <c r="S207"/>
      <c r="T207"/>
      <c r="U207"/>
      <c r="V207"/>
      <c r="W207"/>
      <c r="X207"/>
    </row>
    <row r="208" spans="1:24" s="25" customFormat="1" x14ac:dyDescent="0.3">
      <c r="A208" s="130">
        <v>44428</v>
      </c>
      <c r="B208" s="131" t="s">
        <v>248</v>
      </c>
      <c r="C208" s="154">
        <v>14908.41</v>
      </c>
      <c r="D208" s="132"/>
      <c r="E208" s="133">
        <f t="shared" si="5"/>
        <v>6179343.4669406619</v>
      </c>
      <c r="F208" s="101"/>
      <c r="G208" s="134"/>
      <c r="H208" s="143"/>
      <c r="I208" s="135"/>
      <c r="J208" s="144"/>
      <c r="K208" s="136"/>
      <c r="L208" s="137"/>
      <c r="M208" s="138"/>
      <c r="N208" s="139"/>
      <c r="O208"/>
      <c r="P208"/>
      <c r="Q208"/>
      <c r="R208"/>
      <c r="S208"/>
      <c r="T208"/>
      <c r="U208"/>
      <c r="V208"/>
      <c r="W208"/>
      <c r="X208"/>
    </row>
    <row r="209" spans="1:24" s="25" customFormat="1" x14ac:dyDescent="0.3">
      <c r="A209" s="130">
        <v>44428</v>
      </c>
      <c r="B209" s="131" t="s">
        <v>484</v>
      </c>
      <c r="C209" s="154">
        <v>14908.41</v>
      </c>
      <c r="D209" s="132"/>
      <c r="E209" s="133">
        <f t="shared" si="5"/>
        <v>6194251.876940662</v>
      </c>
      <c r="F209" s="101"/>
      <c r="G209" s="134"/>
      <c r="H209" s="143"/>
      <c r="I209" s="135"/>
      <c r="J209" s="144"/>
      <c r="K209" s="136"/>
      <c r="L209" s="137"/>
      <c r="M209" s="138"/>
      <c r="N209" s="139"/>
      <c r="O209"/>
      <c r="P209"/>
      <c r="Q209"/>
      <c r="R209"/>
      <c r="S209"/>
      <c r="T209"/>
      <c r="U209"/>
      <c r="V209"/>
      <c r="W209"/>
      <c r="X209"/>
    </row>
    <row r="210" spans="1:24" s="25" customFormat="1" x14ac:dyDescent="0.3">
      <c r="A210" s="130">
        <v>44428</v>
      </c>
      <c r="B210" s="131" t="s">
        <v>249</v>
      </c>
      <c r="C210" s="154">
        <v>33129.800000000003</v>
      </c>
      <c r="D210" s="132"/>
      <c r="E210" s="133">
        <f t="shared" si="5"/>
        <v>6227381.6769406619</v>
      </c>
      <c r="F210" s="101"/>
      <c r="G210" s="134"/>
      <c r="H210" s="143"/>
      <c r="I210" s="135"/>
      <c r="J210" s="144"/>
      <c r="K210" s="136"/>
      <c r="L210" s="137"/>
      <c r="M210" s="138"/>
      <c r="N210" s="139"/>
      <c r="O210"/>
      <c r="P210"/>
      <c r="Q210"/>
      <c r="R210"/>
      <c r="S210"/>
      <c r="T210"/>
      <c r="U210"/>
      <c r="V210"/>
      <c r="W210"/>
      <c r="X210"/>
    </row>
    <row r="211" spans="1:24" s="25" customFormat="1" x14ac:dyDescent="0.3">
      <c r="A211" s="130">
        <v>44428</v>
      </c>
      <c r="B211" s="131" t="s">
        <v>250</v>
      </c>
      <c r="C211" s="154">
        <v>24847.35</v>
      </c>
      <c r="D211" s="132"/>
      <c r="E211" s="133">
        <f t="shared" si="5"/>
        <v>6252229.0269406615</v>
      </c>
      <c r="F211" s="101"/>
      <c r="G211" s="134"/>
      <c r="H211" s="143"/>
      <c r="I211" s="135"/>
      <c r="J211" s="144"/>
      <c r="K211" s="136"/>
      <c r="L211" s="137"/>
      <c r="M211" s="138"/>
      <c r="N211" s="139"/>
      <c r="O211"/>
      <c r="P211"/>
      <c r="Q211"/>
      <c r="R211"/>
      <c r="S211"/>
      <c r="T211"/>
      <c r="U211"/>
      <c r="V211"/>
      <c r="W211"/>
      <c r="X211"/>
    </row>
    <row r="212" spans="1:24" s="25" customFormat="1" x14ac:dyDescent="0.3">
      <c r="A212" s="130">
        <v>44428</v>
      </c>
      <c r="B212" s="131" t="s">
        <v>251</v>
      </c>
      <c r="C212" s="154">
        <v>28160.33</v>
      </c>
      <c r="D212" s="132"/>
      <c r="E212" s="133">
        <f t="shared" si="5"/>
        <v>6280389.3569406616</v>
      </c>
      <c r="F212" s="101"/>
      <c r="G212" s="134"/>
      <c r="H212" s="143"/>
      <c r="I212" s="135"/>
      <c r="J212" s="144"/>
      <c r="K212" s="136"/>
      <c r="L212" s="137"/>
      <c r="M212" s="138"/>
      <c r="N212" s="139"/>
      <c r="O212"/>
      <c r="P212"/>
      <c r="Q212"/>
      <c r="R212"/>
      <c r="S212"/>
      <c r="T212"/>
      <c r="U212"/>
      <c r="V212"/>
      <c r="W212"/>
      <c r="X212"/>
    </row>
    <row r="213" spans="1:24" s="25" customFormat="1" x14ac:dyDescent="0.3">
      <c r="A213" s="130">
        <v>44428</v>
      </c>
      <c r="B213" s="131" t="s">
        <v>226</v>
      </c>
      <c r="C213" s="154">
        <v>9938.94</v>
      </c>
      <c r="D213" s="132"/>
      <c r="E213" s="133">
        <f t="shared" si="5"/>
        <v>6290328.296940662</v>
      </c>
      <c r="F213" s="101"/>
      <c r="G213" s="134"/>
      <c r="H213" s="143"/>
      <c r="I213" s="135"/>
      <c r="J213" s="144"/>
      <c r="K213" s="136"/>
      <c r="L213" s="137"/>
      <c r="M213" s="138"/>
      <c r="N213" s="139"/>
      <c r="O213"/>
      <c r="P213"/>
      <c r="Q213"/>
      <c r="R213"/>
      <c r="S213"/>
      <c r="T213"/>
      <c r="U213"/>
      <c r="V213"/>
      <c r="W213"/>
      <c r="X213"/>
    </row>
    <row r="214" spans="1:24" s="25" customFormat="1" x14ac:dyDescent="0.3">
      <c r="A214" s="130">
        <v>44428</v>
      </c>
      <c r="B214" s="131" t="s">
        <v>253</v>
      </c>
      <c r="C214" s="154">
        <v>14908.41</v>
      </c>
      <c r="D214" s="132"/>
      <c r="E214" s="133">
        <f t="shared" si="5"/>
        <v>6305236.7069406621</v>
      </c>
      <c r="F214" s="101"/>
      <c r="G214" s="134"/>
      <c r="H214" s="143"/>
      <c r="I214" s="135"/>
      <c r="J214" s="144"/>
      <c r="K214" s="136"/>
      <c r="L214" s="137"/>
      <c r="M214" s="138"/>
      <c r="N214" s="139"/>
      <c r="O214"/>
      <c r="P214"/>
      <c r="Q214"/>
      <c r="R214"/>
      <c r="S214"/>
      <c r="T214"/>
      <c r="U214"/>
      <c r="V214"/>
      <c r="W214"/>
      <c r="X214"/>
    </row>
    <row r="215" spans="1:24" s="25" customFormat="1" x14ac:dyDescent="0.3">
      <c r="A215" s="130">
        <v>44428</v>
      </c>
      <c r="B215" s="131" t="s">
        <v>254</v>
      </c>
      <c r="C215" s="154">
        <v>24847.35</v>
      </c>
      <c r="D215" s="132"/>
      <c r="E215" s="133">
        <f t="shared" si="5"/>
        <v>6330084.0569406617</v>
      </c>
      <c r="F215" s="101"/>
      <c r="G215" s="134"/>
      <c r="H215" s="143"/>
      <c r="I215" s="135"/>
      <c r="J215" s="144"/>
      <c r="K215" s="136"/>
      <c r="L215" s="137"/>
      <c r="M215" s="138"/>
      <c r="N215" s="139"/>
      <c r="O215"/>
      <c r="P215"/>
      <c r="Q215"/>
      <c r="R215"/>
      <c r="S215"/>
      <c r="T215"/>
      <c r="U215"/>
      <c r="V215"/>
      <c r="W215"/>
      <c r="X215"/>
    </row>
    <row r="216" spans="1:24" s="25" customFormat="1" x14ac:dyDescent="0.3">
      <c r="A216" s="130">
        <v>44428</v>
      </c>
      <c r="B216" s="131" t="s">
        <v>280</v>
      </c>
      <c r="C216" s="154">
        <v>9938.94</v>
      </c>
      <c r="D216" s="132"/>
      <c r="E216" s="133">
        <f t="shared" si="5"/>
        <v>6340022.9969406622</v>
      </c>
      <c r="F216" s="101"/>
      <c r="G216" s="134"/>
      <c r="H216" s="143"/>
      <c r="I216" s="135"/>
      <c r="J216" s="163"/>
      <c r="K216" s="153"/>
      <c r="L216" s="137"/>
      <c r="M216" s="138"/>
      <c r="N216" s="139"/>
      <c r="O216"/>
      <c r="P216"/>
      <c r="Q216"/>
      <c r="R216"/>
      <c r="S216"/>
      <c r="T216"/>
      <c r="U216"/>
      <c r="V216"/>
      <c r="W216"/>
      <c r="X216"/>
    </row>
    <row r="217" spans="1:24" s="25" customFormat="1" x14ac:dyDescent="0.3">
      <c r="A217" s="130">
        <v>44428</v>
      </c>
      <c r="B217" s="131" t="s">
        <v>255</v>
      </c>
      <c r="C217" s="154">
        <v>43068.74</v>
      </c>
      <c r="D217" s="132"/>
      <c r="E217" s="133">
        <f t="shared" si="5"/>
        <v>6383091.7369406624</v>
      </c>
      <c r="F217" s="101"/>
      <c r="G217" s="134"/>
      <c r="H217" s="143"/>
      <c r="I217" s="135"/>
      <c r="J217" s="144"/>
      <c r="K217" s="162"/>
      <c r="L217" s="137"/>
      <c r="M217" s="138"/>
      <c r="N217" s="139"/>
      <c r="O217"/>
      <c r="P217"/>
      <c r="Q217"/>
      <c r="R217"/>
      <c r="S217"/>
      <c r="T217"/>
      <c r="U217"/>
      <c r="V217"/>
      <c r="W217"/>
      <c r="X217"/>
    </row>
    <row r="218" spans="1:24" s="25" customFormat="1" x14ac:dyDescent="0.3">
      <c r="A218" s="130">
        <v>44428</v>
      </c>
      <c r="B218" s="131" t="s">
        <v>323</v>
      </c>
      <c r="C218" s="154">
        <v>34830.559999999998</v>
      </c>
      <c r="D218" s="132"/>
      <c r="E218" s="133">
        <f t="shared" si="5"/>
        <v>6417922.296940662</v>
      </c>
      <c r="F218" s="101"/>
      <c r="G218" s="134"/>
      <c r="H218" s="143"/>
      <c r="I218" s="135"/>
      <c r="J218" s="144"/>
      <c r="K218" s="136"/>
      <c r="L218" s="137"/>
      <c r="M218" s="138"/>
      <c r="N218" s="139"/>
      <c r="O218"/>
      <c r="P218"/>
      <c r="Q218"/>
      <c r="R218"/>
      <c r="S218"/>
      <c r="T218"/>
      <c r="U218"/>
      <c r="V218"/>
      <c r="W218"/>
      <c r="X218"/>
    </row>
    <row r="219" spans="1:24" s="25" customFormat="1" x14ac:dyDescent="0.3">
      <c r="A219" s="130">
        <v>44428</v>
      </c>
      <c r="B219" s="131" t="s">
        <v>235</v>
      </c>
      <c r="C219" s="154">
        <v>4969.47</v>
      </c>
      <c r="D219" s="132"/>
      <c r="E219" s="133">
        <f t="shared" si="5"/>
        <v>6422891.7669406617</v>
      </c>
      <c r="F219" s="101"/>
      <c r="G219" s="134"/>
      <c r="H219" s="143"/>
      <c r="I219" s="135"/>
      <c r="J219" s="144"/>
      <c r="K219" s="136"/>
      <c r="L219" s="137"/>
      <c r="M219" s="138"/>
      <c r="N219" s="139"/>
      <c r="O219"/>
      <c r="P219"/>
      <c r="Q219"/>
      <c r="R219"/>
      <c r="S219"/>
      <c r="T219"/>
      <c r="U219"/>
      <c r="V219"/>
      <c r="W219"/>
      <c r="X219"/>
    </row>
    <row r="220" spans="1:24" s="25" customFormat="1" x14ac:dyDescent="0.3">
      <c r="A220" s="130">
        <v>44428</v>
      </c>
      <c r="B220" s="131" t="s">
        <v>256</v>
      </c>
      <c r="C220" s="154">
        <v>102702.38</v>
      </c>
      <c r="D220" s="132"/>
      <c r="E220" s="133">
        <f t="shared" si="5"/>
        <v>6525594.1469406616</v>
      </c>
      <c r="F220" s="101"/>
      <c r="G220" s="134"/>
      <c r="H220" s="143"/>
      <c r="I220" s="135"/>
      <c r="J220" s="144"/>
      <c r="K220" s="136"/>
      <c r="L220" s="137"/>
      <c r="M220" s="138"/>
      <c r="N220" s="139"/>
      <c r="O220"/>
      <c r="P220"/>
      <c r="Q220"/>
      <c r="R220"/>
      <c r="S220"/>
      <c r="T220"/>
      <c r="U220"/>
      <c r="V220"/>
      <c r="W220"/>
      <c r="X220"/>
    </row>
    <row r="221" spans="1:24" s="25" customFormat="1" x14ac:dyDescent="0.3">
      <c r="A221" s="130">
        <v>44428</v>
      </c>
      <c r="B221" s="131" t="s">
        <v>213</v>
      </c>
      <c r="C221" s="154">
        <v>3415.83</v>
      </c>
      <c r="D221" s="132"/>
      <c r="E221" s="133">
        <f t="shared" si="5"/>
        <v>6529009.9769406617</v>
      </c>
      <c r="F221" s="101"/>
      <c r="G221" s="134"/>
      <c r="H221" s="143"/>
      <c r="I221" s="135"/>
      <c r="J221" s="144"/>
      <c r="K221" s="136"/>
      <c r="L221" s="137"/>
      <c r="M221" s="138"/>
      <c r="N221" s="139"/>
      <c r="O221"/>
      <c r="P221"/>
      <c r="Q221"/>
      <c r="R221"/>
      <c r="S221"/>
      <c r="T221"/>
      <c r="U221"/>
      <c r="V221"/>
      <c r="W221"/>
      <c r="X221"/>
    </row>
    <row r="222" spans="1:24" s="25" customFormat="1" x14ac:dyDescent="0.3">
      <c r="A222" s="130">
        <v>44428</v>
      </c>
      <c r="B222" s="131" t="s">
        <v>228</v>
      </c>
      <c r="C222" s="154">
        <v>28160.33</v>
      </c>
      <c r="D222" s="132"/>
      <c r="E222" s="133">
        <f t="shared" si="5"/>
        <v>6557170.3069406617</v>
      </c>
      <c r="F222" s="101"/>
      <c r="G222" s="134"/>
      <c r="H222" s="143"/>
      <c r="I222" s="135"/>
      <c r="J222" s="144"/>
      <c r="K222" s="136"/>
      <c r="L222" s="137"/>
      <c r="M222" s="138"/>
      <c r="N222" s="139"/>
      <c r="O222"/>
      <c r="P222"/>
      <c r="Q222"/>
      <c r="R222"/>
      <c r="S222"/>
      <c r="T222"/>
      <c r="U222"/>
      <c r="V222"/>
      <c r="W222"/>
      <c r="X222"/>
    </row>
    <row r="223" spans="1:24" s="25" customFormat="1" x14ac:dyDescent="0.3">
      <c r="A223" s="130">
        <v>44428</v>
      </c>
      <c r="B223" s="131" t="s">
        <v>258</v>
      </c>
      <c r="C223" s="154">
        <v>69572.58</v>
      </c>
      <c r="D223" s="132"/>
      <c r="E223" s="133">
        <f t="shared" si="5"/>
        <v>6626742.8869406618</v>
      </c>
      <c r="F223" s="101"/>
      <c r="G223" s="134"/>
      <c r="H223" s="143"/>
      <c r="I223" s="135"/>
      <c r="J223" s="144"/>
      <c r="K223" s="136"/>
      <c r="L223" s="137"/>
      <c r="M223" s="138"/>
      <c r="N223" s="139"/>
      <c r="O223"/>
      <c r="P223"/>
      <c r="Q223"/>
      <c r="R223"/>
      <c r="S223"/>
      <c r="T223"/>
      <c r="U223"/>
      <c r="V223"/>
      <c r="W223"/>
      <c r="X223"/>
    </row>
    <row r="224" spans="1:24" s="25" customFormat="1" x14ac:dyDescent="0.3">
      <c r="A224" s="130">
        <v>44428</v>
      </c>
      <c r="B224" s="131" t="s">
        <v>201</v>
      </c>
      <c r="C224" s="154">
        <v>18221.88</v>
      </c>
      <c r="D224" s="132"/>
      <c r="E224" s="133">
        <f t="shared" si="5"/>
        <v>6644964.7669406617</v>
      </c>
      <c r="F224" s="101"/>
      <c r="G224" s="134"/>
      <c r="H224" s="143"/>
      <c r="I224" s="135"/>
      <c r="J224" s="144"/>
      <c r="K224" s="136"/>
      <c r="L224" s="161"/>
      <c r="M224" s="138"/>
      <c r="N224" s="139"/>
      <c r="O224"/>
      <c r="P224"/>
      <c r="Q224"/>
      <c r="R224"/>
      <c r="S224"/>
      <c r="T224"/>
      <c r="U224"/>
      <c r="V224"/>
      <c r="W224"/>
      <c r="X224"/>
    </row>
    <row r="225" spans="1:24" s="25" customFormat="1" x14ac:dyDescent="0.3">
      <c r="A225" s="130">
        <v>44428</v>
      </c>
      <c r="B225" s="131" t="s">
        <v>259</v>
      </c>
      <c r="C225" s="154">
        <v>130862.71</v>
      </c>
      <c r="D225" s="132"/>
      <c r="E225" s="133">
        <f t="shared" si="5"/>
        <v>6775827.4769406617</v>
      </c>
      <c r="F225" s="101"/>
      <c r="G225" s="134"/>
      <c r="H225" s="143"/>
      <c r="I225" s="135"/>
      <c r="J225" s="144"/>
      <c r="K225" s="136"/>
      <c r="L225" s="137"/>
      <c r="M225" s="138"/>
      <c r="N225" s="139"/>
      <c r="O225"/>
      <c r="P225"/>
      <c r="Q225"/>
      <c r="R225"/>
      <c r="S225"/>
      <c r="T225"/>
      <c r="U225"/>
      <c r="V225"/>
      <c r="W225"/>
      <c r="X225"/>
    </row>
    <row r="226" spans="1:24" s="25" customFormat="1" x14ac:dyDescent="0.3">
      <c r="A226" s="130">
        <v>44428</v>
      </c>
      <c r="B226" s="131" t="s">
        <v>105</v>
      </c>
      <c r="C226" s="154">
        <v>8282.4500000000007</v>
      </c>
      <c r="D226" s="132"/>
      <c r="E226" s="133">
        <f t="shared" si="5"/>
        <v>6784109.9269406619</v>
      </c>
      <c r="F226" s="101"/>
      <c r="G226" s="134"/>
      <c r="H226" s="143"/>
      <c r="I226" s="135"/>
      <c r="J226" s="144"/>
      <c r="K226" s="136"/>
      <c r="L226" s="137"/>
      <c r="M226" s="138"/>
      <c r="N226" s="139"/>
      <c r="O226"/>
      <c r="P226"/>
      <c r="Q226"/>
      <c r="R226"/>
      <c r="S226"/>
      <c r="T226"/>
      <c r="U226"/>
      <c r="V226"/>
      <c r="W226"/>
      <c r="X226"/>
    </row>
    <row r="227" spans="1:24" s="25" customFormat="1" x14ac:dyDescent="0.3">
      <c r="A227" s="130">
        <v>44428</v>
      </c>
      <c r="B227" s="131" t="s">
        <v>330</v>
      </c>
      <c r="C227" s="154">
        <v>14908.41</v>
      </c>
      <c r="D227" s="132"/>
      <c r="E227" s="133">
        <f t="shared" si="5"/>
        <v>6799018.336940662</v>
      </c>
      <c r="F227" s="101"/>
      <c r="G227" s="134"/>
      <c r="H227" s="143"/>
      <c r="I227" s="135"/>
      <c r="J227" s="144"/>
      <c r="K227" s="136"/>
      <c r="L227" s="137"/>
      <c r="M227" s="138"/>
      <c r="N227" s="139"/>
      <c r="O227"/>
      <c r="P227"/>
      <c r="Q227"/>
      <c r="R227"/>
      <c r="S227"/>
      <c r="T227"/>
      <c r="U227"/>
      <c r="V227"/>
      <c r="W227"/>
      <c r="X227"/>
    </row>
    <row r="228" spans="1:24" s="25" customFormat="1" x14ac:dyDescent="0.3">
      <c r="A228" s="130">
        <v>44428</v>
      </c>
      <c r="B228" s="131" t="s">
        <v>282</v>
      </c>
      <c r="C228" s="154">
        <v>4969.47</v>
      </c>
      <c r="D228" s="132"/>
      <c r="E228" s="133">
        <f t="shared" si="5"/>
        <v>6803987.8069406617</v>
      </c>
      <c r="F228" s="101"/>
      <c r="G228" s="134"/>
      <c r="H228" s="143"/>
      <c r="I228" s="135"/>
      <c r="J228" s="144"/>
      <c r="K228" s="136"/>
      <c r="L228" s="137"/>
      <c r="M228" s="138"/>
      <c r="N228" s="139"/>
      <c r="O228"/>
      <c r="P228"/>
      <c r="Q228"/>
      <c r="R228"/>
      <c r="S228"/>
      <c r="T228"/>
      <c r="U228"/>
      <c r="V228"/>
      <c r="W228"/>
      <c r="X228"/>
    </row>
    <row r="229" spans="1:24" s="25" customFormat="1" x14ac:dyDescent="0.3">
      <c r="A229" s="130">
        <v>44428</v>
      </c>
      <c r="B229" s="131" t="s">
        <v>439</v>
      </c>
      <c r="C229" s="154">
        <v>43068.74</v>
      </c>
      <c r="D229" s="132"/>
      <c r="E229" s="133">
        <f t="shared" si="5"/>
        <v>6847056.546940662</v>
      </c>
      <c r="F229" s="101"/>
      <c r="G229" s="134"/>
      <c r="H229" s="143"/>
      <c r="I229" s="135"/>
      <c r="J229" s="144"/>
      <c r="K229" s="136"/>
      <c r="L229" s="137"/>
      <c r="M229" s="138"/>
      <c r="N229" s="139"/>
      <c r="O229"/>
      <c r="P229"/>
      <c r="Q229"/>
      <c r="R229"/>
      <c r="S229"/>
      <c r="T229"/>
      <c r="U229"/>
      <c r="V229"/>
      <c r="W229"/>
      <c r="X229"/>
    </row>
    <row r="230" spans="1:24" s="25" customFormat="1" x14ac:dyDescent="0.3">
      <c r="A230" s="130">
        <v>44428</v>
      </c>
      <c r="B230" s="131" t="s">
        <v>260</v>
      </c>
      <c r="C230" s="154">
        <v>87225</v>
      </c>
      <c r="D230" s="132"/>
      <c r="E230" s="133">
        <f t="shared" si="5"/>
        <v>6934281.546940662</v>
      </c>
      <c r="F230" s="101"/>
      <c r="G230" s="134"/>
      <c r="H230" s="143"/>
      <c r="I230" s="135"/>
      <c r="J230" s="144"/>
      <c r="K230" s="136"/>
      <c r="L230" s="137"/>
      <c r="M230" s="138"/>
      <c r="N230" s="139"/>
      <c r="O230"/>
      <c r="P230"/>
      <c r="Q230"/>
      <c r="R230"/>
      <c r="S230"/>
      <c r="T230"/>
      <c r="U230"/>
      <c r="V230"/>
      <c r="W230"/>
      <c r="X230"/>
    </row>
    <row r="231" spans="1:24" s="25" customFormat="1" x14ac:dyDescent="0.3">
      <c r="A231" s="130">
        <v>44428</v>
      </c>
      <c r="B231" s="131" t="s">
        <v>275</v>
      </c>
      <c r="C231" s="154">
        <v>14908.41</v>
      </c>
      <c r="D231" s="132"/>
      <c r="E231" s="133">
        <f t="shared" si="5"/>
        <v>6949189.9569406621</v>
      </c>
      <c r="F231" s="101"/>
      <c r="G231" s="134"/>
      <c r="H231" s="143"/>
      <c r="I231" s="135"/>
      <c r="J231" s="144"/>
      <c r="K231" s="136"/>
      <c r="L231" s="137"/>
      <c r="M231" s="138"/>
      <c r="N231" s="139"/>
      <c r="O231"/>
      <c r="P231"/>
      <c r="Q231"/>
      <c r="R231"/>
      <c r="S231"/>
      <c r="T231"/>
      <c r="U231"/>
      <c r="V231"/>
      <c r="W231"/>
      <c r="X231"/>
    </row>
    <row r="232" spans="1:24" s="25" customFormat="1" x14ac:dyDescent="0.3">
      <c r="A232" s="130">
        <v>44428</v>
      </c>
      <c r="B232" s="131" t="s">
        <v>218</v>
      </c>
      <c r="C232" s="154">
        <v>29816.82</v>
      </c>
      <c r="D232" s="132"/>
      <c r="E232" s="133">
        <f t="shared" si="5"/>
        <v>6979006.7769406624</v>
      </c>
      <c r="F232" s="101"/>
      <c r="G232" s="134"/>
      <c r="H232" s="143"/>
      <c r="I232" s="135"/>
      <c r="J232" s="144"/>
      <c r="K232" s="136"/>
      <c r="L232" s="137"/>
      <c r="M232" s="138"/>
      <c r="N232" s="139"/>
      <c r="O232"/>
      <c r="P232"/>
      <c r="Q232"/>
      <c r="R232"/>
      <c r="S232"/>
      <c r="T232"/>
      <c r="U232"/>
      <c r="V232"/>
      <c r="W232"/>
      <c r="X232"/>
    </row>
    <row r="233" spans="1:24" s="25" customFormat="1" x14ac:dyDescent="0.3">
      <c r="A233" s="130">
        <v>44428</v>
      </c>
      <c r="B233" s="131" t="s">
        <v>262</v>
      </c>
      <c r="C233" s="154">
        <v>8282.4500000000007</v>
      </c>
      <c r="D233" s="132"/>
      <c r="E233" s="133">
        <f t="shared" si="5"/>
        <v>6987289.2269406626</v>
      </c>
      <c r="F233" s="101"/>
      <c r="G233" s="134"/>
      <c r="H233" s="143"/>
      <c r="I233" s="135"/>
      <c r="J233" s="144"/>
      <c r="K233" s="136"/>
      <c r="L233" s="137"/>
      <c r="M233" s="138"/>
      <c r="N233" s="139"/>
      <c r="O233"/>
      <c r="P233"/>
      <c r="Q233"/>
      <c r="R233"/>
      <c r="S233"/>
      <c r="T233"/>
      <c r="U233"/>
      <c r="V233"/>
      <c r="W233"/>
      <c r="X233"/>
    </row>
    <row r="234" spans="1:24" s="25" customFormat="1" x14ac:dyDescent="0.3">
      <c r="A234" s="130">
        <v>44428</v>
      </c>
      <c r="B234" s="131" t="s">
        <v>263</v>
      </c>
      <c r="C234" s="154">
        <v>178900.92</v>
      </c>
      <c r="D234" s="132"/>
      <c r="E234" s="133">
        <f t="shared" si="5"/>
        <v>7166190.1469406625</v>
      </c>
      <c r="F234" s="101"/>
      <c r="G234" s="134"/>
      <c r="H234" s="143"/>
      <c r="I234" s="135"/>
      <c r="J234" s="144"/>
      <c r="K234" s="136"/>
      <c r="L234" s="137"/>
      <c r="M234" s="138"/>
      <c r="N234" s="139"/>
      <c r="O234"/>
      <c r="P234"/>
      <c r="Q234"/>
      <c r="R234"/>
      <c r="S234"/>
      <c r="T234"/>
      <c r="U234"/>
      <c r="V234"/>
      <c r="W234"/>
      <c r="X234"/>
    </row>
    <row r="235" spans="1:24" s="25" customFormat="1" x14ac:dyDescent="0.3">
      <c r="A235" s="130">
        <v>44428</v>
      </c>
      <c r="B235" s="131" t="s">
        <v>264</v>
      </c>
      <c r="C235" s="154">
        <v>14908.41</v>
      </c>
      <c r="D235" s="132"/>
      <c r="E235" s="133">
        <f t="shared" si="5"/>
        <v>7181098.5569406627</v>
      </c>
      <c r="F235" s="101"/>
      <c r="G235" s="134"/>
      <c r="H235" s="143"/>
      <c r="I235" s="135"/>
      <c r="J235" s="144"/>
      <c r="K235" s="136"/>
      <c r="L235" s="137"/>
      <c r="M235" s="138"/>
      <c r="N235" s="139"/>
      <c r="O235"/>
      <c r="P235"/>
      <c r="Q235"/>
      <c r="R235"/>
      <c r="S235"/>
      <c r="T235"/>
      <c r="U235"/>
      <c r="V235"/>
      <c r="W235"/>
      <c r="X235"/>
    </row>
    <row r="236" spans="1:24" s="25" customFormat="1" x14ac:dyDescent="0.3">
      <c r="A236" s="130">
        <v>44428</v>
      </c>
      <c r="B236" s="131" t="s">
        <v>265</v>
      </c>
      <c r="C236" s="154">
        <v>23190.86</v>
      </c>
      <c r="D236" s="132"/>
      <c r="E236" s="133">
        <f t="shared" si="5"/>
        <v>7204289.416940663</v>
      </c>
      <c r="F236" s="101"/>
      <c r="G236" s="134"/>
      <c r="H236" s="143"/>
      <c r="I236" s="135"/>
      <c r="J236" s="144"/>
      <c r="K236" s="136"/>
      <c r="L236" s="137"/>
      <c r="M236" s="138"/>
      <c r="N236" s="139"/>
      <c r="O236"/>
      <c r="P236"/>
      <c r="Q236"/>
      <c r="R236"/>
      <c r="S236"/>
      <c r="T236"/>
      <c r="U236"/>
      <c r="V236"/>
      <c r="W236"/>
      <c r="X236"/>
    </row>
    <row r="237" spans="1:24" s="25" customFormat="1" x14ac:dyDescent="0.3">
      <c r="A237" s="130">
        <v>44428</v>
      </c>
      <c r="B237" s="131" t="s">
        <v>441</v>
      </c>
      <c r="C237" s="154">
        <v>107671.85</v>
      </c>
      <c r="D237" s="132"/>
      <c r="E237" s="133">
        <f t="shared" si="5"/>
        <v>7311961.2669406626</v>
      </c>
      <c r="F237" s="101"/>
      <c r="G237" s="134"/>
      <c r="H237" s="143"/>
      <c r="I237" s="135"/>
      <c r="J237" s="144"/>
      <c r="K237" s="136"/>
      <c r="L237" s="137"/>
      <c r="M237" s="138"/>
      <c r="N237" s="139"/>
      <c r="O237"/>
      <c r="P237"/>
      <c r="Q237"/>
      <c r="R237"/>
      <c r="S237"/>
      <c r="T237"/>
      <c r="U237"/>
      <c r="V237"/>
      <c r="W237"/>
      <c r="X237"/>
    </row>
    <row r="238" spans="1:24" s="25" customFormat="1" x14ac:dyDescent="0.3">
      <c r="A238" s="130">
        <v>44428</v>
      </c>
      <c r="B238" s="131" t="s">
        <v>316</v>
      </c>
      <c r="C238" s="154">
        <v>60780.72</v>
      </c>
      <c r="D238" s="132"/>
      <c r="E238" s="133">
        <f t="shared" si="5"/>
        <v>7372741.9869406624</v>
      </c>
      <c r="F238" s="101"/>
      <c r="G238" s="134"/>
      <c r="H238" s="143"/>
      <c r="I238" s="135"/>
      <c r="J238" s="144"/>
      <c r="K238" s="136"/>
      <c r="L238" s="137"/>
      <c r="M238" s="138"/>
      <c r="N238" s="139"/>
      <c r="O238"/>
      <c r="P238"/>
      <c r="Q238"/>
      <c r="R238"/>
      <c r="S238"/>
      <c r="T238"/>
      <c r="U238"/>
      <c r="V238"/>
      <c r="W238"/>
      <c r="X238"/>
    </row>
    <row r="239" spans="1:24" s="25" customFormat="1" x14ac:dyDescent="0.3">
      <c r="A239" s="130">
        <v>44428</v>
      </c>
      <c r="B239" s="131" t="s">
        <v>269</v>
      </c>
      <c r="C239" s="154">
        <v>8282.4500000000007</v>
      </c>
      <c r="D239" s="132"/>
      <c r="E239" s="133">
        <f t="shared" si="5"/>
        <v>7381024.4369406626</v>
      </c>
      <c r="F239" s="101"/>
      <c r="G239" s="134"/>
      <c r="H239" s="143"/>
      <c r="I239" s="135"/>
      <c r="J239" s="144"/>
      <c r="K239" s="136"/>
      <c r="L239" s="137"/>
      <c r="M239" s="138"/>
      <c r="N239" s="139"/>
      <c r="O239"/>
      <c r="P239"/>
      <c r="Q239"/>
      <c r="R239"/>
      <c r="S239"/>
      <c r="T239"/>
      <c r="U239"/>
      <c r="V239"/>
      <c r="W239"/>
      <c r="X239"/>
    </row>
    <row r="240" spans="1:24" s="25" customFormat="1" x14ac:dyDescent="0.3">
      <c r="A240" s="130">
        <v>44428</v>
      </c>
      <c r="B240" s="131" t="s">
        <v>270</v>
      </c>
      <c r="C240" s="154">
        <v>4969.47</v>
      </c>
      <c r="D240" s="132"/>
      <c r="E240" s="133">
        <f t="shared" si="5"/>
        <v>7385993.9069406623</v>
      </c>
      <c r="F240" s="101"/>
      <c r="G240" s="134"/>
      <c r="H240" s="143"/>
      <c r="I240" s="135"/>
      <c r="J240" s="144"/>
      <c r="K240" s="136"/>
      <c r="L240" s="137"/>
      <c r="M240" s="138"/>
      <c r="N240" s="139"/>
      <c r="O240"/>
      <c r="P240"/>
      <c r="Q240"/>
      <c r="R240"/>
      <c r="S240"/>
      <c r="T240"/>
      <c r="U240"/>
      <c r="V240"/>
      <c r="W240"/>
      <c r="X240"/>
    </row>
    <row r="241" spans="1:24" s="25" customFormat="1" x14ac:dyDescent="0.3">
      <c r="A241" s="130">
        <v>44428</v>
      </c>
      <c r="B241" s="131" t="s">
        <v>207</v>
      </c>
      <c r="C241" s="154">
        <v>14908.41</v>
      </c>
      <c r="D241" s="132"/>
      <c r="E241" s="133">
        <f t="shared" si="5"/>
        <v>7400902.3169406625</v>
      </c>
      <c r="F241" s="101"/>
      <c r="G241" s="134"/>
      <c r="H241" s="143"/>
      <c r="I241" s="135"/>
      <c r="J241" s="144"/>
      <c r="K241" s="136"/>
      <c r="L241" s="137"/>
      <c r="M241" s="138"/>
      <c r="N241" s="139"/>
      <c r="O241"/>
      <c r="P241"/>
      <c r="Q241"/>
      <c r="R241"/>
      <c r="S241"/>
      <c r="T241"/>
      <c r="U241"/>
      <c r="V241"/>
      <c r="W241"/>
      <c r="X241"/>
    </row>
    <row r="242" spans="1:24" s="25" customFormat="1" x14ac:dyDescent="0.3">
      <c r="A242" s="130">
        <v>44428</v>
      </c>
      <c r="B242" s="131" t="s">
        <v>271</v>
      </c>
      <c r="C242" s="154">
        <v>9938.94</v>
      </c>
      <c r="D242" s="132"/>
      <c r="E242" s="133">
        <f t="shared" si="5"/>
        <v>7410841.2569406629</v>
      </c>
      <c r="F242" s="101"/>
      <c r="G242" s="134"/>
      <c r="H242" s="143"/>
      <c r="I242" s="135"/>
      <c r="J242" s="144"/>
      <c r="K242" s="136"/>
      <c r="L242" s="137"/>
      <c r="M242" s="138"/>
      <c r="N242" s="139"/>
      <c r="O242"/>
      <c r="P242"/>
      <c r="Q242"/>
      <c r="R242"/>
      <c r="S242"/>
      <c r="T242"/>
      <c r="U242"/>
      <c r="V242"/>
      <c r="W242"/>
      <c r="X242"/>
    </row>
    <row r="243" spans="1:24" s="25" customFormat="1" x14ac:dyDescent="0.3">
      <c r="A243" s="130">
        <v>44428</v>
      </c>
      <c r="B243" s="131" t="s">
        <v>299</v>
      </c>
      <c r="C243" s="154">
        <v>36442.78</v>
      </c>
      <c r="D243" s="132"/>
      <c r="E243" s="133">
        <f t="shared" si="5"/>
        <v>7447284.0369406631</v>
      </c>
      <c r="F243" s="101"/>
      <c r="G243" s="134"/>
      <c r="H243" s="143"/>
      <c r="I243" s="135"/>
      <c r="J243" s="144"/>
      <c r="K243" s="136"/>
      <c r="L243" s="137"/>
      <c r="M243" s="138"/>
      <c r="N243" s="139"/>
      <c r="O243"/>
      <c r="P243"/>
      <c r="Q243"/>
      <c r="R243"/>
      <c r="S243"/>
      <c r="T243"/>
      <c r="U243"/>
      <c r="V243"/>
      <c r="W243"/>
      <c r="X243"/>
    </row>
    <row r="244" spans="1:24" s="25" customFormat="1" x14ac:dyDescent="0.3">
      <c r="A244" s="130">
        <v>44428</v>
      </c>
      <c r="B244" s="131" t="s">
        <v>329</v>
      </c>
      <c r="C244" s="154">
        <v>24847.35</v>
      </c>
      <c r="D244" s="132"/>
      <c r="E244" s="133">
        <f t="shared" si="5"/>
        <v>7472131.3869406627</v>
      </c>
      <c r="F244" s="101"/>
      <c r="G244" s="134"/>
      <c r="H244" s="143"/>
      <c r="I244" s="135"/>
      <c r="J244" s="144"/>
      <c r="K244" s="136"/>
      <c r="L244" s="137"/>
      <c r="M244" s="138"/>
      <c r="N244" s="139"/>
      <c r="O244"/>
      <c r="P244"/>
      <c r="Q244"/>
      <c r="R244"/>
      <c r="S244"/>
      <c r="T244"/>
      <c r="U244"/>
      <c r="V244"/>
      <c r="W244"/>
      <c r="X244"/>
    </row>
    <row r="245" spans="1:24" s="25" customFormat="1" x14ac:dyDescent="0.3">
      <c r="A245" s="130">
        <v>44431</v>
      </c>
      <c r="B245" s="131" t="s">
        <v>224</v>
      </c>
      <c r="C245" s="154">
        <v>9938.94</v>
      </c>
      <c r="D245" s="132"/>
      <c r="E245" s="133">
        <f t="shared" si="5"/>
        <v>7482070.3269406632</v>
      </c>
      <c r="F245" s="101"/>
      <c r="G245" s="134"/>
      <c r="H245" s="143"/>
      <c r="I245" s="135"/>
      <c r="J245" s="144"/>
      <c r="K245" s="136"/>
      <c r="L245" s="137"/>
      <c r="M245" s="138"/>
      <c r="N245" s="139"/>
      <c r="O245"/>
      <c r="P245"/>
      <c r="Q245"/>
      <c r="R245"/>
      <c r="S245"/>
      <c r="T245"/>
      <c r="U245"/>
      <c r="V245"/>
      <c r="W245"/>
      <c r="X245"/>
    </row>
    <row r="246" spans="1:24" s="25" customFormat="1" x14ac:dyDescent="0.3">
      <c r="A246" s="130">
        <v>44431</v>
      </c>
      <c r="B246" s="131" t="s">
        <v>312</v>
      </c>
      <c r="C246" s="154">
        <v>9938.94</v>
      </c>
      <c r="D246" s="132"/>
      <c r="E246" s="133">
        <f t="shared" si="5"/>
        <v>7492009.2669406636</v>
      </c>
      <c r="F246" s="101"/>
      <c r="G246" s="134"/>
      <c r="H246" s="143"/>
      <c r="I246" s="135"/>
      <c r="J246" s="144"/>
      <c r="K246" s="136"/>
      <c r="L246" s="137"/>
      <c r="M246" s="138"/>
      <c r="N246" s="139"/>
      <c r="O246"/>
      <c r="P246"/>
      <c r="Q246"/>
      <c r="R246"/>
      <c r="S246"/>
      <c r="T246"/>
      <c r="U246"/>
      <c r="V246"/>
      <c r="W246"/>
      <c r="X246"/>
    </row>
    <row r="247" spans="1:24" s="25" customFormat="1" x14ac:dyDescent="0.3">
      <c r="A247" s="130">
        <v>44431</v>
      </c>
      <c r="B247" s="131" t="s">
        <v>472</v>
      </c>
      <c r="C247" s="154">
        <v>14908.41</v>
      </c>
      <c r="D247" s="132"/>
      <c r="E247" s="133">
        <f t="shared" si="5"/>
        <v>7506917.6769406637</v>
      </c>
      <c r="F247" s="101"/>
      <c r="G247" s="134"/>
      <c r="H247" s="143"/>
      <c r="I247" s="135"/>
      <c r="J247" s="144"/>
      <c r="K247" s="136"/>
      <c r="L247" s="137"/>
      <c r="M247" s="138"/>
      <c r="N247" s="139"/>
      <c r="O247"/>
      <c r="P247"/>
      <c r="Q247"/>
      <c r="R247"/>
      <c r="S247"/>
      <c r="T247"/>
      <c r="U247"/>
      <c r="V247"/>
      <c r="W247"/>
      <c r="X247"/>
    </row>
    <row r="248" spans="1:24" s="25" customFormat="1" x14ac:dyDescent="0.3">
      <c r="A248" s="130">
        <v>44431</v>
      </c>
      <c r="B248" s="131" t="s">
        <v>303</v>
      </c>
      <c r="C248" s="154">
        <v>24847.35</v>
      </c>
      <c r="D248" s="132"/>
      <c r="E248" s="133">
        <f t="shared" si="5"/>
        <v>7531765.0269406633</v>
      </c>
      <c r="F248" s="101"/>
      <c r="G248" s="134"/>
      <c r="H248" s="143"/>
      <c r="I248" s="135"/>
      <c r="J248" s="144"/>
      <c r="K248" s="136"/>
      <c r="L248" s="137"/>
      <c r="M248" s="138"/>
      <c r="N248" s="139"/>
      <c r="O248"/>
      <c r="P248"/>
      <c r="Q248"/>
      <c r="R248"/>
      <c r="S248"/>
      <c r="T248"/>
      <c r="U248"/>
      <c r="V248"/>
      <c r="W248"/>
      <c r="X248"/>
    </row>
    <row r="249" spans="1:24" s="25" customFormat="1" x14ac:dyDescent="0.3">
      <c r="A249" s="130">
        <v>44431</v>
      </c>
      <c r="B249" s="131" t="s">
        <v>473</v>
      </c>
      <c r="C249" s="154">
        <v>14908.41</v>
      </c>
      <c r="D249" s="132"/>
      <c r="E249" s="133">
        <f t="shared" si="5"/>
        <v>7546673.4369406635</v>
      </c>
      <c r="F249" s="101"/>
      <c r="G249" s="134"/>
      <c r="H249" s="143"/>
      <c r="I249" s="135"/>
      <c r="J249" s="144"/>
      <c r="K249" s="136"/>
      <c r="L249" s="137"/>
      <c r="M249" s="138"/>
      <c r="N249" s="139"/>
      <c r="O249"/>
      <c r="P249"/>
      <c r="Q249"/>
      <c r="R249"/>
      <c r="S249"/>
      <c r="T249"/>
      <c r="U249"/>
      <c r="V249"/>
      <c r="W249"/>
      <c r="X249"/>
    </row>
    <row r="250" spans="1:24" s="25" customFormat="1" x14ac:dyDescent="0.3">
      <c r="A250" s="130">
        <v>44431</v>
      </c>
      <c r="B250" s="131" t="s">
        <v>445</v>
      </c>
      <c r="C250" s="154">
        <v>24847.35</v>
      </c>
      <c r="D250" s="132"/>
      <c r="E250" s="133">
        <f t="shared" si="5"/>
        <v>7571520.7869406631</v>
      </c>
      <c r="F250" s="101"/>
      <c r="G250" s="134"/>
      <c r="H250" s="143"/>
      <c r="I250" s="135"/>
      <c r="J250" s="144"/>
      <c r="K250" s="136"/>
      <c r="L250" s="137"/>
      <c r="M250" s="138"/>
      <c r="N250" s="139"/>
      <c r="O250"/>
      <c r="P250"/>
      <c r="Q250"/>
      <c r="R250"/>
      <c r="S250"/>
      <c r="T250"/>
      <c r="U250"/>
      <c r="V250"/>
      <c r="W250"/>
      <c r="X250"/>
    </row>
    <row r="251" spans="1:24" s="25" customFormat="1" ht="15" customHeight="1" x14ac:dyDescent="0.3">
      <c r="A251" s="130">
        <v>44431</v>
      </c>
      <c r="B251" s="131" t="s">
        <v>317</v>
      </c>
      <c r="C251" s="154">
        <v>8282.4500000000007</v>
      </c>
      <c r="D251" s="132"/>
      <c r="E251" s="133">
        <f t="shared" si="5"/>
        <v>7579803.2369406633</v>
      </c>
      <c r="F251" s="101"/>
      <c r="G251" s="134"/>
      <c r="H251" s="143"/>
      <c r="I251" s="135"/>
      <c r="J251" s="144"/>
      <c r="K251" s="136"/>
      <c r="L251" s="137"/>
      <c r="M251" s="138"/>
      <c r="N251" s="139"/>
      <c r="O251"/>
      <c r="P251"/>
      <c r="Q251"/>
      <c r="R251"/>
      <c r="S251"/>
      <c r="T251"/>
      <c r="U251"/>
      <c r="V251"/>
      <c r="W251"/>
      <c r="X251"/>
    </row>
    <row r="252" spans="1:24" s="25" customFormat="1" ht="15" customHeight="1" x14ac:dyDescent="0.3">
      <c r="A252" s="130">
        <v>44431</v>
      </c>
      <c r="B252" s="131" t="s">
        <v>274</v>
      </c>
      <c r="C252" s="154">
        <v>8282.4500000000007</v>
      </c>
      <c r="D252" s="132"/>
      <c r="E252" s="133">
        <f t="shared" si="5"/>
        <v>7588085.6869406635</v>
      </c>
      <c r="F252" s="101"/>
      <c r="G252" s="134"/>
      <c r="H252" s="143"/>
      <c r="I252" s="135"/>
      <c r="J252" s="144"/>
      <c r="K252" s="136"/>
      <c r="L252" s="137"/>
      <c r="M252" s="138"/>
      <c r="N252" s="139"/>
      <c r="O252"/>
      <c r="P252"/>
      <c r="Q252"/>
      <c r="R252"/>
      <c r="S252"/>
      <c r="T252"/>
      <c r="U252"/>
      <c r="V252"/>
      <c r="W252"/>
      <c r="X252"/>
    </row>
    <row r="253" spans="1:24" s="25" customFormat="1" ht="15" customHeight="1" x14ac:dyDescent="0.3">
      <c r="A253" s="130">
        <v>44431</v>
      </c>
      <c r="B253" s="131" t="s">
        <v>305</v>
      </c>
      <c r="C253" s="154">
        <v>14908.41</v>
      </c>
      <c r="D253" s="132"/>
      <c r="E253" s="133">
        <f t="shared" si="5"/>
        <v>7602994.0969406636</v>
      </c>
      <c r="F253" s="101"/>
      <c r="G253" s="134"/>
      <c r="H253" s="143"/>
      <c r="I253" s="135"/>
      <c r="J253" s="144"/>
      <c r="K253" s="136"/>
      <c r="L253" s="137"/>
      <c r="M253" s="138"/>
      <c r="N253" s="139"/>
      <c r="O253"/>
      <c r="P253"/>
      <c r="Q253"/>
      <c r="R253"/>
      <c r="S253"/>
      <c r="T253"/>
      <c r="U253"/>
      <c r="V253"/>
      <c r="W253"/>
      <c r="X253"/>
    </row>
    <row r="254" spans="1:24" s="25" customFormat="1" ht="15" customHeight="1" x14ac:dyDescent="0.3">
      <c r="A254" s="130">
        <v>44432</v>
      </c>
      <c r="B254" s="131" t="s">
        <v>238</v>
      </c>
      <c r="C254" s="154">
        <v>5335.47</v>
      </c>
      <c r="D254" s="132"/>
      <c r="E254" s="133">
        <f t="shared" si="5"/>
        <v>7608329.5669406634</v>
      </c>
      <c r="F254" s="101"/>
      <c r="G254" s="134"/>
      <c r="H254" s="143"/>
      <c r="I254" s="135"/>
      <c r="J254" s="144"/>
      <c r="K254" s="136"/>
      <c r="L254" s="137"/>
      <c r="M254" s="138"/>
      <c r="N254" s="139"/>
      <c r="O254"/>
      <c r="P254"/>
      <c r="Q254"/>
      <c r="R254"/>
      <c r="S254"/>
      <c r="T254"/>
      <c r="U254"/>
      <c r="V254"/>
      <c r="W254"/>
      <c r="X254"/>
    </row>
    <row r="255" spans="1:24" s="25" customFormat="1" ht="15" customHeight="1" x14ac:dyDescent="0.3">
      <c r="A255" s="130">
        <v>44432</v>
      </c>
      <c r="B255" s="131" t="s">
        <v>232</v>
      </c>
      <c r="C255" s="154">
        <v>24847.35</v>
      </c>
      <c r="D255" s="132"/>
      <c r="E255" s="133">
        <f t="shared" si="5"/>
        <v>7633176.916940663</v>
      </c>
      <c r="F255" s="101"/>
      <c r="G255" s="134"/>
      <c r="H255" s="143"/>
      <c r="I255" s="135"/>
      <c r="J255" s="144"/>
      <c r="K255" s="136"/>
      <c r="L255" s="137"/>
      <c r="M255" s="138"/>
      <c r="N255" s="139"/>
      <c r="O255"/>
      <c r="P255"/>
      <c r="Q255"/>
      <c r="R255"/>
      <c r="S255"/>
      <c r="T255"/>
      <c r="U255"/>
      <c r="V255"/>
      <c r="W255"/>
      <c r="X255"/>
    </row>
    <row r="256" spans="1:24" s="25" customFormat="1" ht="15" customHeight="1" x14ac:dyDescent="0.3">
      <c r="A256" s="130">
        <v>44432</v>
      </c>
      <c r="B256" s="131" t="s">
        <v>296</v>
      </c>
      <c r="C256" s="154">
        <v>46381.72</v>
      </c>
      <c r="D256" s="132"/>
      <c r="E256" s="133">
        <f t="shared" si="5"/>
        <v>7679558.6369406627</v>
      </c>
      <c r="F256" s="101"/>
      <c r="G256" s="134"/>
      <c r="H256" s="143"/>
      <c r="I256" s="135"/>
      <c r="J256" s="144"/>
      <c r="K256" s="136"/>
      <c r="L256" s="137"/>
      <c r="M256" s="138"/>
      <c r="N256" s="139"/>
      <c r="O256"/>
      <c r="P256"/>
      <c r="Q256"/>
      <c r="R256"/>
      <c r="S256"/>
      <c r="T256"/>
      <c r="U256"/>
      <c r="V256"/>
      <c r="W256"/>
      <c r="X256"/>
    </row>
    <row r="257" spans="1:24" s="25" customFormat="1" ht="15" customHeight="1" x14ac:dyDescent="0.3">
      <c r="A257" s="130">
        <v>44432</v>
      </c>
      <c r="B257" s="131" t="s">
        <v>291</v>
      </c>
      <c r="C257" s="154">
        <v>4969.47</v>
      </c>
      <c r="D257" s="132"/>
      <c r="E257" s="133">
        <f t="shared" si="5"/>
        <v>7684528.1069406625</v>
      </c>
      <c r="F257" s="101"/>
      <c r="G257" s="134"/>
      <c r="H257" s="143"/>
      <c r="I257" s="135"/>
      <c r="J257" s="144"/>
      <c r="K257" s="136"/>
      <c r="L257" s="137"/>
      <c r="M257" s="138"/>
      <c r="N257" s="139"/>
      <c r="O257"/>
      <c r="P257"/>
      <c r="Q257"/>
      <c r="R257"/>
      <c r="S257"/>
      <c r="T257"/>
      <c r="U257"/>
      <c r="V257"/>
      <c r="W257"/>
      <c r="X257"/>
    </row>
    <row r="258" spans="1:24" s="25" customFormat="1" ht="15" customHeight="1" x14ac:dyDescent="0.3">
      <c r="A258" s="130">
        <v>44432</v>
      </c>
      <c r="B258" s="131" t="s">
        <v>237</v>
      </c>
      <c r="C258" s="154">
        <v>24847.35</v>
      </c>
      <c r="D258" s="132"/>
      <c r="E258" s="133">
        <f t="shared" si="5"/>
        <v>7709375.4569406621</v>
      </c>
      <c r="F258" s="101"/>
      <c r="G258" s="134"/>
      <c r="H258" s="143"/>
      <c r="I258" s="135"/>
      <c r="J258" s="144"/>
      <c r="K258" s="136"/>
      <c r="L258" s="137"/>
      <c r="M258" s="138"/>
      <c r="N258" s="139"/>
      <c r="O258"/>
      <c r="P258"/>
      <c r="Q258"/>
      <c r="R258"/>
      <c r="S258"/>
      <c r="T258"/>
      <c r="U258"/>
      <c r="V258"/>
      <c r="W258"/>
      <c r="X258"/>
    </row>
    <row r="259" spans="1:24" s="25" customFormat="1" ht="15" customHeight="1" x14ac:dyDescent="0.3">
      <c r="A259" s="130">
        <v>44433</v>
      </c>
      <c r="B259" s="131" t="s">
        <v>433</v>
      </c>
      <c r="C259" s="154">
        <v>18235.560000000001</v>
      </c>
      <c r="D259" s="132"/>
      <c r="E259" s="133">
        <f t="shared" si="5"/>
        <v>7727611.0169406617</v>
      </c>
      <c r="F259" s="101"/>
      <c r="G259" s="134"/>
      <c r="H259" s="143"/>
      <c r="I259" s="135"/>
      <c r="J259" s="144"/>
      <c r="K259" s="136"/>
      <c r="L259" s="137"/>
      <c r="M259" s="138"/>
      <c r="N259" s="139"/>
      <c r="O259"/>
      <c r="P259"/>
      <c r="Q259"/>
      <c r="R259"/>
      <c r="S259"/>
      <c r="T259"/>
      <c r="U259"/>
      <c r="V259"/>
      <c r="W259"/>
      <c r="X259"/>
    </row>
    <row r="260" spans="1:24" s="25" customFormat="1" ht="15" customHeight="1" x14ac:dyDescent="0.3">
      <c r="A260" s="130">
        <v>44433</v>
      </c>
      <c r="B260" s="131" t="s">
        <v>295</v>
      </c>
      <c r="C260" s="154">
        <v>14908.41</v>
      </c>
      <c r="D260" s="132"/>
      <c r="E260" s="133">
        <f t="shared" si="5"/>
        <v>7742519.4269406619</v>
      </c>
      <c r="F260" s="101"/>
      <c r="G260" s="134"/>
      <c r="H260" s="143"/>
      <c r="I260" s="135"/>
      <c r="J260" s="144"/>
      <c r="K260" s="136"/>
      <c r="L260" s="137"/>
      <c r="M260" s="138"/>
      <c r="N260" s="139"/>
      <c r="O260"/>
      <c r="P260"/>
      <c r="Q260"/>
      <c r="R260"/>
      <c r="S260"/>
      <c r="T260"/>
      <c r="U260"/>
      <c r="V260"/>
      <c r="W260"/>
      <c r="X260"/>
    </row>
    <row r="261" spans="1:24" s="25" customFormat="1" ht="15" customHeight="1" x14ac:dyDescent="0.3">
      <c r="A261" s="130">
        <v>44433</v>
      </c>
      <c r="B261" s="131" t="s">
        <v>240</v>
      </c>
      <c r="C261" s="154">
        <v>11543.4</v>
      </c>
      <c r="D261" s="132"/>
      <c r="E261" s="133">
        <f t="shared" si="5"/>
        <v>7754062.8269406622</v>
      </c>
      <c r="F261" s="101"/>
      <c r="G261" s="134"/>
      <c r="H261" s="143"/>
      <c r="I261" s="135"/>
      <c r="J261" s="144"/>
      <c r="K261" s="136"/>
      <c r="L261" s="137"/>
      <c r="M261" s="138"/>
      <c r="N261" s="139"/>
      <c r="O261"/>
      <c r="P261"/>
      <c r="Q261"/>
      <c r="R261"/>
      <c r="S261"/>
      <c r="T261"/>
      <c r="U261"/>
      <c r="V261"/>
      <c r="W261"/>
      <c r="X261"/>
    </row>
    <row r="262" spans="1:24" s="25" customFormat="1" ht="15" customHeight="1" x14ac:dyDescent="0.3">
      <c r="A262" s="130">
        <v>44433</v>
      </c>
      <c r="B262" s="131" t="s">
        <v>203</v>
      </c>
      <c r="C262" s="154">
        <v>53832.9</v>
      </c>
      <c r="D262" s="132"/>
      <c r="E262" s="133">
        <f t="shared" si="5"/>
        <v>7807895.7269406626</v>
      </c>
      <c r="F262" s="101"/>
      <c r="G262" s="134"/>
      <c r="H262" s="143"/>
      <c r="I262" s="135"/>
      <c r="J262" s="144"/>
      <c r="K262" s="136"/>
      <c r="L262" s="137"/>
      <c r="M262" s="138"/>
      <c r="N262" s="139"/>
      <c r="O262"/>
      <c r="P262"/>
      <c r="Q262"/>
      <c r="R262"/>
      <c r="S262"/>
      <c r="T262"/>
      <c r="U262"/>
      <c r="V262"/>
      <c r="W262"/>
      <c r="X262"/>
    </row>
    <row r="263" spans="1:24" s="25" customFormat="1" ht="15" customHeight="1" x14ac:dyDescent="0.3">
      <c r="A263" s="130">
        <v>44433</v>
      </c>
      <c r="B263" s="131" t="s">
        <v>297</v>
      </c>
      <c r="C263" s="154">
        <v>49694.7</v>
      </c>
      <c r="D263" s="132"/>
      <c r="E263" s="133">
        <f t="shared" ref="E263:E327" si="6">E262+C263-D263</f>
        <v>7857590.4269406628</v>
      </c>
      <c r="F263" s="101"/>
      <c r="G263" s="134"/>
      <c r="H263" s="143"/>
      <c r="I263" s="135"/>
      <c r="J263" s="144"/>
      <c r="K263" s="136"/>
      <c r="L263" s="137"/>
      <c r="M263" s="138"/>
      <c r="N263" s="139"/>
      <c r="O263"/>
      <c r="P263"/>
      <c r="Q263"/>
      <c r="R263"/>
      <c r="S263"/>
      <c r="T263"/>
      <c r="U263"/>
      <c r="V263"/>
      <c r="W263"/>
      <c r="X263"/>
    </row>
    <row r="264" spans="1:24" s="25" customFormat="1" ht="15" customHeight="1" x14ac:dyDescent="0.3">
      <c r="A264" s="130">
        <v>44434</v>
      </c>
      <c r="B264" s="131" t="s">
        <v>277</v>
      </c>
      <c r="C264" s="154">
        <v>10247.49</v>
      </c>
      <c r="D264" s="132"/>
      <c r="E264" s="133">
        <f t="shared" si="6"/>
        <v>7867837.916940663</v>
      </c>
      <c r="F264" s="101"/>
      <c r="G264" s="134"/>
      <c r="H264" s="143"/>
      <c r="I264" s="135"/>
      <c r="J264" s="144"/>
      <c r="K264" s="136"/>
      <c r="L264" s="137"/>
      <c r="M264" s="138"/>
      <c r="N264" s="139"/>
      <c r="O264"/>
      <c r="P264"/>
      <c r="Q264"/>
      <c r="R264"/>
      <c r="S264"/>
      <c r="T264"/>
      <c r="U264"/>
      <c r="V264"/>
      <c r="W264"/>
      <c r="X264"/>
    </row>
    <row r="265" spans="1:24" s="25" customFormat="1" ht="15" customHeight="1" x14ac:dyDescent="0.3">
      <c r="A265" s="130">
        <v>44434</v>
      </c>
      <c r="B265" s="131" t="s">
        <v>194</v>
      </c>
      <c r="C265" s="154">
        <v>225282.64</v>
      </c>
      <c r="D265" s="132"/>
      <c r="E265" s="133">
        <f t="shared" si="6"/>
        <v>8093120.5569406627</v>
      </c>
      <c r="F265" s="101"/>
      <c r="G265" s="134"/>
      <c r="H265" s="143"/>
      <c r="I265" s="135"/>
      <c r="J265" s="144"/>
      <c r="K265" s="136"/>
      <c r="L265" s="137"/>
      <c r="M265" s="138"/>
      <c r="N265" s="139"/>
      <c r="O265"/>
      <c r="P265"/>
      <c r="Q265"/>
      <c r="R265"/>
      <c r="S265"/>
      <c r="T265"/>
      <c r="U265"/>
      <c r="V265"/>
      <c r="W265"/>
      <c r="X265"/>
    </row>
    <row r="266" spans="1:24" s="25" customFormat="1" ht="15" customHeight="1" x14ac:dyDescent="0.3">
      <c r="A266" s="130">
        <v>44434</v>
      </c>
      <c r="B266" s="131" t="s">
        <v>290</v>
      </c>
      <c r="C266" s="154">
        <v>43068.74</v>
      </c>
      <c r="D266" s="132"/>
      <c r="E266" s="133">
        <f t="shared" si="6"/>
        <v>8136189.2969406629</v>
      </c>
      <c r="F266" s="101"/>
      <c r="G266" s="134"/>
      <c r="H266" s="143"/>
      <c r="I266" s="135"/>
      <c r="J266" s="144"/>
      <c r="K266" s="136"/>
      <c r="L266" s="137"/>
      <c r="M266" s="138"/>
      <c r="N266" s="139"/>
      <c r="O266"/>
      <c r="P266"/>
      <c r="Q266"/>
      <c r="R266"/>
      <c r="S266"/>
      <c r="T266"/>
      <c r="U266"/>
      <c r="V266"/>
      <c r="W266"/>
      <c r="X266"/>
    </row>
    <row r="267" spans="1:24" s="25" customFormat="1" ht="15" customHeight="1" x14ac:dyDescent="0.3">
      <c r="A267" s="130">
        <v>44434</v>
      </c>
      <c r="B267" s="131" t="s">
        <v>287</v>
      </c>
      <c r="C267" s="154">
        <v>48038.21</v>
      </c>
      <c r="D267" s="132"/>
      <c r="E267" s="133">
        <f t="shared" si="6"/>
        <v>8184227.5069406629</v>
      </c>
      <c r="F267" s="101"/>
      <c r="G267" s="134"/>
      <c r="H267" s="143"/>
      <c r="I267" s="135"/>
      <c r="J267" s="144"/>
      <c r="K267" s="136"/>
      <c r="L267" s="137"/>
      <c r="M267" s="138"/>
      <c r="N267" s="139"/>
      <c r="O267"/>
      <c r="P267"/>
      <c r="Q267"/>
      <c r="R267"/>
      <c r="S267"/>
      <c r="T267"/>
      <c r="U267"/>
      <c r="V267"/>
      <c r="W267"/>
      <c r="X267"/>
    </row>
    <row r="268" spans="1:24" s="25" customFormat="1" ht="15" customHeight="1" x14ac:dyDescent="0.3">
      <c r="A268" s="130">
        <v>44435</v>
      </c>
      <c r="B268" s="131" t="s">
        <v>195</v>
      </c>
      <c r="C268" s="154">
        <v>9938.94</v>
      </c>
      <c r="D268" s="132"/>
      <c r="E268" s="133">
        <f t="shared" si="6"/>
        <v>8194166.4469406633</v>
      </c>
      <c r="F268" s="101"/>
      <c r="G268" s="134"/>
      <c r="H268" s="143"/>
      <c r="I268" s="135"/>
      <c r="J268" s="144"/>
      <c r="K268" s="136"/>
      <c r="L268" s="137"/>
      <c r="M268" s="138"/>
      <c r="N268" s="139"/>
      <c r="O268"/>
      <c r="P268"/>
      <c r="Q268"/>
      <c r="R268"/>
      <c r="S268"/>
      <c r="T268"/>
      <c r="U268"/>
      <c r="V268"/>
      <c r="W268"/>
      <c r="X268"/>
    </row>
    <row r="269" spans="1:24" s="25" customFormat="1" ht="15" customHeight="1" x14ac:dyDescent="0.3">
      <c r="A269" s="130">
        <v>44435</v>
      </c>
      <c r="B269" s="131" t="s">
        <v>243</v>
      </c>
      <c r="C269" s="154">
        <v>3415.83</v>
      </c>
      <c r="D269" s="132"/>
      <c r="E269" s="133">
        <f t="shared" si="6"/>
        <v>8197582.2769406633</v>
      </c>
      <c r="F269" s="101"/>
      <c r="G269" s="134"/>
      <c r="H269" s="143"/>
      <c r="I269" s="135"/>
      <c r="J269" s="144"/>
      <c r="K269" s="136"/>
      <c r="L269" s="137"/>
      <c r="M269" s="138"/>
      <c r="N269" s="139"/>
      <c r="O269"/>
      <c r="P269"/>
      <c r="Q269"/>
      <c r="R269"/>
      <c r="S269"/>
      <c r="T269"/>
      <c r="U269"/>
      <c r="V269"/>
      <c r="W269"/>
      <c r="X269"/>
    </row>
    <row r="270" spans="1:24" s="25" customFormat="1" ht="15" customHeight="1" x14ac:dyDescent="0.3">
      <c r="A270" s="130">
        <v>44438</v>
      </c>
      <c r="B270" s="131" t="s">
        <v>444</v>
      </c>
      <c r="C270" s="154">
        <v>24847.35</v>
      </c>
      <c r="D270" s="132"/>
      <c r="E270" s="133">
        <f t="shared" si="6"/>
        <v>8222429.626940663</v>
      </c>
      <c r="F270" s="101"/>
      <c r="G270" s="134"/>
      <c r="H270" s="143"/>
      <c r="I270" s="135"/>
      <c r="J270" s="144"/>
      <c r="K270" s="136"/>
      <c r="L270" s="137"/>
      <c r="M270" s="138"/>
      <c r="N270" s="139"/>
      <c r="O270"/>
      <c r="P270"/>
      <c r="Q270"/>
      <c r="R270"/>
      <c r="S270"/>
      <c r="T270"/>
      <c r="U270"/>
      <c r="V270"/>
      <c r="W270"/>
      <c r="X270"/>
    </row>
    <row r="271" spans="1:24" s="25" customFormat="1" ht="15" customHeight="1" x14ac:dyDescent="0.3">
      <c r="A271" s="130">
        <v>44438</v>
      </c>
      <c r="B271" s="131" t="s">
        <v>300</v>
      </c>
      <c r="C271" s="154">
        <v>33129.800000000003</v>
      </c>
      <c r="D271" s="132"/>
      <c r="E271" s="133">
        <f t="shared" si="6"/>
        <v>8255559.4269406628</v>
      </c>
      <c r="F271" s="101"/>
      <c r="G271" s="134"/>
      <c r="H271" s="143"/>
      <c r="I271" s="135"/>
      <c r="J271" s="144"/>
      <c r="K271" s="136"/>
      <c r="L271" s="137"/>
      <c r="M271" s="138"/>
      <c r="N271" s="139"/>
      <c r="O271"/>
      <c r="P271"/>
      <c r="Q271"/>
      <c r="R271"/>
      <c r="S271"/>
      <c r="T271"/>
      <c r="U271"/>
      <c r="V271"/>
      <c r="W271"/>
      <c r="X271"/>
    </row>
    <row r="272" spans="1:24" s="25" customFormat="1" ht="15" customHeight="1" x14ac:dyDescent="0.3">
      <c r="A272" s="130">
        <v>44438</v>
      </c>
      <c r="B272" s="131" t="s">
        <v>206</v>
      </c>
      <c r="C272" s="154">
        <v>127195.2</v>
      </c>
      <c r="D272" s="132"/>
      <c r="E272" s="133">
        <f t="shared" si="6"/>
        <v>8382754.626940663</v>
      </c>
      <c r="F272" s="101"/>
      <c r="G272" s="134"/>
      <c r="H272" s="143"/>
      <c r="I272" s="135"/>
      <c r="J272" s="144"/>
      <c r="K272" s="136"/>
      <c r="L272" s="137"/>
      <c r="M272" s="138"/>
      <c r="N272" s="139"/>
      <c r="O272"/>
      <c r="P272"/>
      <c r="Q272"/>
      <c r="R272"/>
      <c r="S272"/>
      <c r="T272"/>
      <c r="U272"/>
      <c r="V272"/>
      <c r="W272"/>
      <c r="X272"/>
    </row>
    <row r="273" spans="1:24" s="25" customFormat="1" ht="15" customHeight="1" x14ac:dyDescent="0.3">
      <c r="A273" s="130">
        <v>44438</v>
      </c>
      <c r="B273" s="131" t="s">
        <v>243</v>
      </c>
      <c r="C273" s="154">
        <v>3502.95</v>
      </c>
      <c r="D273" s="132"/>
      <c r="E273" s="133">
        <f t="shared" si="6"/>
        <v>8386257.5769406632</v>
      </c>
      <c r="F273" s="101"/>
      <c r="G273" s="134"/>
      <c r="H273" s="143"/>
      <c r="I273" s="135"/>
      <c r="J273" s="144"/>
      <c r="K273" s="136"/>
      <c r="L273" s="137"/>
      <c r="M273" s="138"/>
      <c r="N273" s="139"/>
      <c r="O273"/>
      <c r="P273"/>
      <c r="Q273"/>
      <c r="R273"/>
      <c r="S273"/>
      <c r="T273"/>
      <c r="U273"/>
      <c r="V273"/>
      <c r="W273"/>
      <c r="X273"/>
    </row>
    <row r="274" spans="1:24" s="25" customFormat="1" ht="15" customHeight="1" x14ac:dyDescent="0.3">
      <c r="A274" s="130">
        <v>44439</v>
      </c>
      <c r="B274" s="131" t="s">
        <v>225</v>
      </c>
      <c r="C274" s="154">
        <v>3502.95</v>
      </c>
      <c r="D274" s="132"/>
      <c r="E274" s="133">
        <f t="shared" si="6"/>
        <v>8389760.5269406624</v>
      </c>
      <c r="F274" s="101"/>
      <c r="G274" s="134"/>
      <c r="H274" s="143"/>
      <c r="I274" s="135"/>
      <c r="J274" s="144"/>
      <c r="K274" s="136"/>
      <c r="L274" s="137"/>
      <c r="M274" s="138"/>
      <c r="N274" s="139"/>
      <c r="O274"/>
      <c r="P274"/>
      <c r="Q274"/>
      <c r="R274"/>
      <c r="S274"/>
      <c r="T274"/>
      <c r="U274"/>
      <c r="V274"/>
      <c r="W274"/>
      <c r="X274"/>
    </row>
    <row r="275" spans="1:24" s="25" customFormat="1" ht="15" customHeight="1" x14ac:dyDescent="0.3">
      <c r="A275" s="130">
        <v>44439</v>
      </c>
      <c r="B275" s="131" t="s">
        <v>252</v>
      </c>
      <c r="C275" s="154">
        <v>2071.52</v>
      </c>
      <c r="D275" s="132"/>
      <c r="E275" s="133">
        <f t="shared" si="6"/>
        <v>8391832.046940662</v>
      </c>
      <c r="F275" s="101"/>
      <c r="G275" s="134"/>
      <c r="H275" s="143"/>
      <c r="I275" s="135"/>
      <c r="J275" s="144"/>
      <c r="K275" s="136"/>
      <c r="L275" s="137"/>
      <c r="M275" s="138"/>
      <c r="N275" s="139"/>
      <c r="O275"/>
      <c r="P275"/>
      <c r="Q275"/>
      <c r="R275"/>
      <c r="S275"/>
      <c r="T275"/>
      <c r="U275"/>
      <c r="V275"/>
      <c r="W275"/>
      <c r="X275"/>
    </row>
    <row r="276" spans="1:24" s="25" customFormat="1" ht="15" customHeight="1" x14ac:dyDescent="0.3">
      <c r="A276" s="130">
        <v>44439</v>
      </c>
      <c r="B276" s="131" t="s">
        <v>306</v>
      </c>
      <c r="C276" s="154">
        <v>17079.150000000001</v>
      </c>
      <c r="D276" s="132"/>
      <c r="E276" s="133">
        <f t="shared" si="6"/>
        <v>8408911.1969406623</v>
      </c>
      <c r="F276" s="101"/>
      <c r="G276" s="134"/>
      <c r="H276" s="143"/>
      <c r="I276" s="135"/>
      <c r="J276" s="144"/>
      <c r="K276" s="136"/>
      <c r="L276" s="137"/>
      <c r="M276" s="138"/>
      <c r="N276" s="139"/>
      <c r="O276"/>
      <c r="P276"/>
      <c r="Q276"/>
      <c r="R276"/>
      <c r="S276"/>
      <c r="T276"/>
      <c r="U276"/>
      <c r="V276"/>
      <c r="W276"/>
      <c r="X276"/>
    </row>
    <row r="277" spans="1:24" s="25" customFormat="1" ht="15" customHeight="1" x14ac:dyDescent="0.3">
      <c r="A277" s="130">
        <v>44439</v>
      </c>
      <c r="B277" s="131" t="s">
        <v>203</v>
      </c>
      <c r="C277" s="154">
        <v>44413.05</v>
      </c>
      <c r="D277" s="132"/>
      <c r="E277" s="133">
        <f t="shared" si="6"/>
        <v>8453324.2469406631</v>
      </c>
      <c r="F277" s="101"/>
      <c r="G277" s="134"/>
      <c r="H277" s="143"/>
      <c r="I277" s="135"/>
      <c r="J277" s="144"/>
      <c r="K277" s="136"/>
      <c r="L277" s="137"/>
      <c r="M277" s="138"/>
      <c r="N277" s="139"/>
      <c r="O277"/>
      <c r="P277"/>
      <c r="Q277"/>
      <c r="R277"/>
      <c r="S277"/>
      <c r="T277"/>
      <c r="U277"/>
      <c r="V277"/>
      <c r="W277"/>
      <c r="X277"/>
    </row>
    <row r="278" spans="1:24" s="25" customFormat="1" ht="15" customHeight="1" x14ac:dyDescent="0.3">
      <c r="A278" s="130">
        <v>44439</v>
      </c>
      <c r="B278" s="131" t="s">
        <v>236</v>
      </c>
      <c r="C278" s="154">
        <v>114297.81</v>
      </c>
      <c r="D278" s="132"/>
      <c r="E278" s="133">
        <f t="shared" si="6"/>
        <v>8567622.0569406636</v>
      </c>
      <c r="F278" s="101"/>
      <c r="G278" s="134"/>
      <c r="H278" s="143"/>
      <c r="I278" s="135"/>
      <c r="J278" s="144"/>
      <c r="K278" s="136"/>
      <c r="L278" s="137"/>
      <c r="M278" s="138"/>
      <c r="N278" s="139"/>
      <c r="O278"/>
      <c r="P278"/>
      <c r="Q278"/>
      <c r="R278"/>
      <c r="S278"/>
      <c r="T278"/>
      <c r="U278"/>
      <c r="V278"/>
      <c r="W278"/>
      <c r="X278"/>
    </row>
    <row r="279" spans="1:24" s="25" customFormat="1" ht="15" customHeight="1" x14ac:dyDescent="0.3">
      <c r="A279" s="130">
        <v>44439</v>
      </c>
      <c r="B279" s="131" t="s">
        <v>244</v>
      </c>
      <c r="C279" s="154">
        <v>24847.35</v>
      </c>
      <c r="D279" s="132"/>
      <c r="E279" s="133">
        <f t="shared" si="6"/>
        <v>8592469.4069406632</v>
      </c>
      <c r="F279" s="101"/>
      <c r="G279" s="134"/>
      <c r="H279" s="143"/>
      <c r="I279" s="135"/>
      <c r="J279" s="144"/>
      <c r="K279" s="136"/>
      <c r="L279" s="137"/>
      <c r="M279" s="138"/>
      <c r="N279" s="139"/>
      <c r="O279"/>
      <c r="P279"/>
      <c r="Q279"/>
      <c r="R279"/>
      <c r="S279"/>
      <c r="T279"/>
      <c r="U279"/>
      <c r="V279"/>
      <c r="W279"/>
      <c r="X279"/>
    </row>
    <row r="280" spans="1:24" s="25" customFormat="1" ht="15" customHeight="1" x14ac:dyDescent="0.3">
      <c r="A280" s="130">
        <v>44439</v>
      </c>
      <c r="B280" s="131" t="s">
        <v>241</v>
      </c>
      <c r="C280" s="154">
        <v>11180.4</v>
      </c>
      <c r="D280" s="132"/>
      <c r="E280" s="133">
        <f t="shared" si="6"/>
        <v>8603649.8069406636</v>
      </c>
      <c r="F280" s="101"/>
      <c r="G280" s="134"/>
      <c r="H280" s="143"/>
      <c r="I280" s="135"/>
      <c r="J280" s="144"/>
      <c r="K280" s="136"/>
      <c r="L280" s="137"/>
      <c r="M280" s="138"/>
      <c r="N280" s="139"/>
      <c r="O280"/>
      <c r="P280"/>
      <c r="Q280"/>
      <c r="R280"/>
      <c r="S280"/>
      <c r="T280"/>
      <c r="U280"/>
      <c r="V280"/>
      <c r="W280"/>
      <c r="X280"/>
    </row>
    <row r="281" spans="1:24" s="25" customFormat="1" ht="15" customHeight="1" x14ac:dyDescent="0.3">
      <c r="A281" s="130">
        <v>44439</v>
      </c>
      <c r="B281" s="131" t="s">
        <v>201</v>
      </c>
      <c r="C281" s="154">
        <v>18267.36</v>
      </c>
      <c r="D281" s="132"/>
      <c r="E281" s="133">
        <f t="shared" si="6"/>
        <v>8621917.166940663</v>
      </c>
      <c r="F281" s="101"/>
      <c r="G281" s="134"/>
      <c r="H281" s="143"/>
      <c r="I281" s="135"/>
      <c r="J281" s="144"/>
      <c r="K281" s="136"/>
      <c r="L281" s="137"/>
      <c r="M281" s="138"/>
      <c r="N281" s="139"/>
      <c r="O281"/>
      <c r="P281"/>
      <c r="Q281"/>
      <c r="R281"/>
      <c r="S281"/>
      <c r="T281"/>
      <c r="U281"/>
      <c r="V281"/>
      <c r="W281"/>
      <c r="X281"/>
    </row>
    <row r="282" spans="1:24" s="25" customFormat="1" ht="17.25" customHeight="1" x14ac:dyDescent="0.3">
      <c r="A282" s="119"/>
      <c r="B282" s="25" t="s">
        <v>487</v>
      </c>
      <c r="C282" s="354"/>
      <c r="D282" s="167">
        <v>1021739.46</v>
      </c>
      <c r="E282" s="133">
        <f t="shared" si="6"/>
        <v>7600177.706940663</v>
      </c>
      <c r="F282" s="101"/>
      <c r="G282" s="134"/>
      <c r="H282" s="143"/>
      <c r="I282" s="135"/>
      <c r="J282" s="144"/>
      <c r="K282" s="136"/>
      <c r="L282" s="137"/>
      <c r="M282" s="138"/>
      <c r="N282" s="139"/>
      <c r="O282"/>
      <c r="P282"/>
      <c r="Q282"/>
      <c r="R282"/>
      <c r="S282"/>
      <c r="T282"/>
      <c r="U282"/>
      <c r="V282"/>
      <c r="W282"/>
      <c r="X282"/>
    </row>
    <row r="283" spans="1:24" s="25" customFormat="1" ht="17.25" customHeight="1" x14ac:dyDescent="0.3">
      <c r="A283" s="119"/>
      <c r="B283" s="361" t="s">
        <v>488</v>
      </c>
      <c r="C283" s="359">
        <v>102432.16662846015</v>
      </c>
      <c r="D283" s="167"/>
      <c r="E283" s="133">
        <f t="shared" si="6"/>
        <v>7702609.8735691234</v>
      </c>
      <c r="F283" s="101"/>
      <c r="G283" s="134"/>
      <c r="H283" s="143"/>
      <c r="I283" s="135"/>
      <c r="J283" s="144"/>
      <c r="K283" s="136"/>
      <c r="L283" s="137"/>
      <c r="M283" s="138"/>
      <c r="N283" s="139"/>
      <c r="O283"/>
      <c r="P283"/>
      <c r="Q283"/>
      <c r="R283"/>
      <c r="S283"/>
      <c r="T283"/>
      <c r="U283"/>
      <c r="V283"/>
      <c r="W283"/>
      <c r="X283"/>
    </row>
    <row r="284" spans="1:24" s="25" customFormat="1" ht="17.25" customHeight="1" x14ac:dyDescent="0.3">
      <c r="B284" s="361" t="s">
        <v>489</v>
      </c>
      <c r="C284" s="360">
        <f>198.83*3968</f>
        <v>788957.44000000006</v>
      </c>
      <c r="D284" s="167"/>
      <c r="E284" s="284">
        <f t="shared" si="6"/>
        <v>8491567.3135691229</v>
      </c>
      <c r="F284" s="101"/>
      <c r="G284" s="134"/>
      <c r="H284" s="143"/>
      <c r="I284" s="135"/>
      <c r="J284" s="144"/>
      <c r="K284" s="136"/>
      <c r="L284" s="137"/>
      <c r="M284" s="138"/>
      <c r="N284" s="139"/>
      <c r="O284"/>
      <c r="P284"/>
      <c r="Q284"/>
      <c r="R284"/>
      <c r="S284"/>
      <c r="T284"/>
      <c r="U284"/>
      <c r="V284"/>
      <c r="W284"/>
      <c r="X284"/>
    </row>
    <row r="285" spans="1:24" s="25" customFormat="1" ht="17.25" customHeight="1" x14ac:dyDescent="0.3">
      <c r="A285" s="130">
        <v>44445</v>
      </c>
      <c r="B285" s="131" t="s">
        <v>273</v>
      </c>
      <c r="C285" s="154">
        <v>107671.85</v>
      </c>
      <c r="D285" s="132"/>
      <c r="E285" s="133">
        <f t="shared" si="6"/>
        <v>8599239.1635691226</v>
      </c>
      <c r="F285" s="101"/>
      <c r="G285" s="134"/>
      <c r="H285" s="143"/>
      <c r="I285" s="135"/>
      <c r="J285" s="144"/>
      <c r="K285" s="136"/>
      <c r="L285" s="137"/>
      <c r="M285" s="138"/>
      <c r="N285" s="139"/>
      <c r="O285"/>
      <c r="P285"/>
      <c r="Q285"/>
      <c r="R285"/>
      <c r="S285"/>
      <c r="T285"/>
      <c r="U285"/>
      <c r="V285"/>
      <c r="W285"/>
      <c r="X285"/>
    </row>
    <row r="286" spans="1:24" s="25" customFormat="1" ht="17.25" customHeight="1" x14ac:dyDescent="0.3">
      <c r="A286" s="130">
        <v>44445</v>
      </c>
      <c r="B286" s="131" t="s">
        <v>301</v>
      </c>
      <c r="C286" s="154">
        <v>187870.65</v>
      </c>
      <c r="D286" s="132"/>
      <c r="E286" s="133">
        <f t="shared" si="6"/>
        <v>8787109.8135691229</v>
      </c>
      <c r="F286" s="101"/>
      <c r="G286" s="134"/>
      <c r="H286" s="143"/>
      <c r="I286" s="135"/>
      <c r="J286" s="144"/>
      <c r="K286" s="136"/>
      <c r="L286" s="137"/>
      <c r="M286" s="138"/>
      <c r="N286" s="139"/>
      <c r="O286"/>
      <c r="P286"/>
      <c r="Q286"/>
      <c r="R286"/>
      <c r="S286"/>
      <c r="T286"/>
      <c r="U286"/>
      <c r="V286"/>
      <c r="W286"/>
      <c r="X286"/>
    </row>
    <row r="287" spans="1:24" s="25" customFormat="1" ht="15" customHeight="1" x14ac:dyDescent="0.3">
      <c r="A287" s="130">
        <v>44445</v>
      </c>
      <c r="B287" s="131" t="s">
        <v>307</v>
      </c>
      <c r="C287" s="154">
        <v>35664.75</v>
      </c>
      <c r="D287" s="132"/>
      <c r="E287" s="133">
        <f t="shared" si="6"/>
        <v>8822774.5635691229</v>
      </c>
      <c r="F287" s="101"/>
      <c r="G287" s="134"/>
      <c r="H287" s="143"/>
      <c r="I287" s="135"/>
      <c r="J287" s="144"/>
      <c r="K287" s="136"/>
      <c r="L287" s="137"/>
      <c r="M287" s="138"/>
      <c r="N287" s="139"/>
      <c r="O287"/>
      <c r="P287"/>
      <c r="Q287"/>
      <c r="R287"/>
      <c r="S287"/>
      <c r="T287"/>
      <c r="U287"/>
      <c r="V287"/>
      <c r="W287"/>
      <c r="X287"/>
    </row>
    <row r="288" spans="1:24" s="25" customFormat="1" ht="15" customHeight="1" x14ac:dyDescent="0.3">
      <c r="A288" s="130">
        <v>44445</v>
      </c>
      <c r="B288" s="131" t="s">
        <v>231</v>
      </c>
      <c r="C288" s="154">
        <v>14908.41</v>
      </c>
      <c r="D288" s="132"/>
      <c r="E288" s="133">
        <f t="shared" si="6"/>
        <v>8837682.9735691231</v>
      </c>
      <c r="F288" s="101"/>
      <c r="G288" s="134"/>
      <c r="H288" s="143"/>
      <c r="I288" s="135"/>
      <c r="J288" s="144"/>
      <c r="K288" s="136"/>
      <c r="L288" s="137"/>
      <c r="M288" s="138"/>
      <c r="N288" s="139"/>
      <c r="O288"/>
      <c r="P288"/>
      <c r="Q288"/>
      <c r="R288"/>
      <c r="S288"/>
      <c r="T288"/>
      <c r="U288"/>
      <c r="V288"/>
      <c r="W288"/>
      <c r="X288"/>
    </row>
    <row r="289" spans="1:24" s="25" customFormat="1" ht="15" customHeight="1" x14ac:dyDescent="0.3">
      <c r="A289" s="130">
        <v>44445</v>
      </c>
      <c r="B289" s="131" t="s">
        <v>243</v>
      </c>
      <c r="C289" s="154">
        <v>4969.47</v>
      </c>
      <c r="D289" s="132"/>
      <c r="E289" s="133">
        <f t="shared" si="6"/>
        <v>8842652.4435691237</v>
      </c>
      <c r="F289" s="101"/>
      <c r="G289" s="134"/>
      <c r="H289" s="143"/>
      <c r="I289" s="135"/>
      <c r="J289" s="144"/>
      <c r="K289" s="136"/>
      <c r="L289" s="137"/>
      <c r="M289" s="138"/>
      <c r="N289" s="139"/>
      <c r="O289"/>
      <c r="P289"/>
      <c r="Q289"/>
      <c r="R289"/>
      <c r="S289"/>
      <c r="T289"/>
      <c r="U289"/>
      <c r="V289"/>
      <c r="W289"/>
      <c r="X289"/>
    </row>
    <row r="290" spans="1:24" s="25" customFormat="1" ht="15" customHeight="1" x14ac:dyDescent="0.3">
      <c r="A290" s="130">
        <v>44446</v>
      </c>
      <c r="B290" s="131" t="s">
        <v>293</v>
      </c>
      <c r="C290" s="154">
        <v>352362.53</v>
      </c>
      <c r="D290" s="132"/>
      <c r="E290" s="133">
        <f t="shared" si="6"/>
        <v>9195014.9735691231</v>
      </c>
      <c r="F290" s="101"/>
      <c r="G290" s="134"/>
      <c r="H290" s="143"/>
      <c r="I290" s="135"/>
      <c r="J290" s="144"/>
      <c r="K290" s="136"/>
      <c r="L290" s="137"/>
      <c r="M290" s="138"/>
      <c r="N290" s="139"/>
      <c r="O290"/>
      <c r="P290"/>
      <c r="Q290"/>
      <c r="R290"/>
      <c r="S290"/>
      <c r="T290"/>
      <c r="U290"/>
      <c r="V290"/>
      <c r="W290"/>
      <c r="X290"/>
    </row>
    <row r="291" spans="1:24" s="25" customFormat="1" ht="15" customHeight="1" x14ac:dyDescent="0.3">
      <c r="A291" s="130">
        <v>44446</v>
      </c>
      <c r="B291" s="131" t="s">
        <v>302</v>
      </c>
      <c r="C291" s="154">
        <v>33129.800000000003</v>
      </c>
      <c r="D291" s="132"/>
      <c r="E291" s="133">
        <f t="shared" si="6"/>
        <v>9228144.7735691238</v>
      </c>
      <c r="F291" s="101"/>
      <c r="G291" s="134"/>
      <c r="H291" s="143"/>
      <c r="I291" s="135"/>
      <c r="J291" s="144"/>
      <c r="K291" s="136"/>
      <c r="L291" s="137"/>
      <c r="M291" s="138"/>
      <c r="N291" s="139"/>
      <c r="O291"/>
      <c r="P291"/>
      <c r="Q291"/>
      <c r="R291"/>
      <c r="S291"/>
      <c r="T291"/>
      <c r="U291"/>
      <c r="V291"/>
      <c r="W291"/>
      <c r="X291"/>
    </row>
    <row r="292" spans="1:24" s="25" customFormat="1" ht="15" customHeight="1" x14ac:dyDescent="0.3">
      <c r="A292" s="130">
        <v>44446</v>
      </c>
      <c r="B292" s="131" t="s">
        <v>490</v>
      </c>
      <c r="C292" s="154"/>
      <c r="D292" s="132">
        <v>23562.33</v>
      </c>
      <c r="E292" s="133">
        <f t="shared" si="6"/>
        <v>9204582.4435691237</v>
      </c>
      <c r="F292" s="101" t="s">
        <v>491</v>
      </c>
      <c r="G292" s="134"/>
      <c r="H292" s="143"/>
      <c r="I292" s="135"/>
      <c r="J292" s="144"/>
      <c r="K292" s="136"/>
      <c r="L292" s="137"/>
      <c r="M292" s="138"/>
      <c r="N292" s="139"/>
      <c r="O292"/>
      <c r="P292"/>
      <c r="Q292"/>
      <c r="R292"/>
      <c r="S292"/>
      <c r="T292"/>
      <c r="U292"/>
      <c r="V292"/>
      <c r="W292"/>
      <c r="X292"/>
    </row>
    <row r="293" spans="1:24" s="25" customFormat="1" ht="15" customHeight="1" x14ac:dyDescent="0.3">
      <c r="A293" s="130">
        <v>44447</v>
      </c>
      <c r="B293" s="131" t="s">
        <v>220</v>
      </c>
      <c r="C293" s="154">
        <v>4969.47</v>
      </c>
      <c r="D293" s="132"/>
      <c r="E293" s="133">
        <f t="shared" si="6"/>
        <v>9209551.9135691244</v>
      </c>
      <c r="F293" s="101"/>
      <c r="G293" s="134"/>
      <c r="H293" s="143"/>
      <c r="I293" s="135"/>
      <c r="J293" s="144"/>
      <c r="K293" s="136"/>
      <c r="L293" s="137"/>
      <c r="M293" s="138"/>
      <c r="N293" s="139"/>
      <c r="O293"/>
      <c r="P293"/>
      <c r="Q293"/>
      <c r="R293"/>
      <c r="S293"/>
      <c r="T293"/>
      <c r="U293"/>
      <c r="V293"/>
      <c r="W293"/>
      <c r="X293"/>
    </row>
    <row r="294" spans="1:24" s="25" customFormat="1" ht="15" customHeight="1" x14ac:dyDescent="0.3">
      <c r="A294" s="130">
        <v>44448</v>
      </c>
      <c r="B294" s="131" t="s">
        <v>196</v>
      </c>
      <c r="C294" s="154">
        <v>313076.61</v>
      </c>
      <c r="D294" s="132"/>
      <c r="E294" s="133">
        <f t="shared" si="6"/>
        <v>9522628.5235691238</v>
      </c>
      <c r="F294" s="101"/>
      <c r="G294" s="134"/>
      <c r="H294" s="143"/>
      <c r="I294" s="135"/>
      <c r="J294" s="144"/>
      <c r="K294" s="136"/>
      <c r="L294" s="137"/>
      <c r="M294" s="138"/>
      <c r="N294" s="139"/>
      <c r="O294"/>
      <c r="P294"/>
      <c r="Q294"/>
      <c r="R294"/>
      <c r="S294"/>
      <c r="T294"/>
      <c r="U294"/>
      <c r="V294"/>
      <c r="W294"/>
      <c r="X294"/>
    </row>
    <row r="295" spans="1:24" s="25" customFormat="1" ht="15" customHeight="1" x14ac:dyDescent="0.3">
      <c r="A295" s="130">
        <v>44448</v>
      </c>
      <c r="B295" s="131" t="s">
        <v>260</v>
      </c>
      <c r="C295" s="154">
        <v>87716.85</v>
      </c>
      <c r="D295" s="132"/>
      <c r="E295" s="133">
        <f t="shared" si="6"/>
        <v>9610345.3735691234</v>
      </c>
      <c r="F295" s="101"/>
      <c r="G295" s="134"/>
      <c r="H295" s="143"/>
      <c r="I295" s="135"/>
      <c r="J295" s="144"/>
      <c r="K295" s="136"/>
      <c r="L295" s="137"/>
      <c r="M295" s="138"/>
      <c r="N295" s="139"/>
      <c r="O295"/>
      <c r="P295"/>
      <c r="Q295"/>
      <c r="R295"/>
      <c r="S295"/>
      <c r="T295"/>
      <c r="U295"/>
      <c r="V295"/>
      <c r="W295"/>
      <c r="X295"/>
    </row>
    <row r="296" spans="1:24" s="25" customFormat="1" ht="15" customHeight="1" x14ac:dyDescent="0.3">
      <c r="A296" s="119"/>
      <c r="B296" s="140" t="s">
        <v>492</v>
      </c>
      <c r="C296" s="141"/>
      <c r="D296" s="142">
        <v>1377530</v>
      </c>
      <c r="E296" s="133">
        <f t="shared" si="6"/>
        <v>8232815.3735691234</v>
      </c>
      <c r="F296" s="101"/>
      <c r="G296" s="134"/>
      <c r="H296" s="143"/>
      <c r="I296" s="135"/>
      <c r="J296" s="144"/>
      <c r="K296" s="136"/>
      <c r="L296" s="137"/>
      <c r="M296" s="138"/>
      <c r="N296" s="139"/>
      <c r="O296"/>
      <c r="P296"/>
      <c r="Q296"/>
      <c r="R296"/>
      <c r="S296"/>
      <c r="T296"/>
      <c r="U296"/>
      <c r="V296"/>
      <c r="W296"/>
      <c r="X296"/>
    </row>
    <row r="297" spans="1:24" s="25" customFormat="1" ht="15" customHeight="1" x14ac:dyDescent="0.3">
      <c r="A297" s="119"/>
      <c r="B297" s="140" t="s">
        <v>493</v>
      </c>
      <c r="C297" s="141"/>
      <c r="D297" s="142">
        <v>2429462</v>
      </c>
      <c r="E297" s="133">
        <f t="shared" si="6"/>
        <v>5803353.3735691234</v>
      </c>
      <c r="F297" s="101"/>
      <c r="G297" s="134"/>
      <c r="H297" s="143"/>
      <c r="I297" s="135"/>
      <c r="J297" s="144"/>
      <c r="K297" s="136"/>
      <c r="L297" s="137"/>
      <c r="M297" s="138"/>
      <c r="N297" s="139"/>
      <c r="O297"/>
      <c r="P297"/>
      <c r="Q297"/>
      <c r="R297"/>
      <c r="S297"/>
      <c r="T297"/>
      <c r="U297"/>
      <c r="V297"/>
      <c r="W297"/>
      <c r="X297"/>
    </row>
    <row r="298" spans="1:24" s="25" customFormat="1" ht="15" customHeight="1" x14ac:dyDescent="0.3">
      <c r="B298" s="140" t="s">
        <v>192</v>
      </c>
      <c r="C298" s="145"/>
      <c r="D298" s="142">
        <v>365302</v>
      </c>
      <c r="E298" s="133">
        <f t="shared" si="6"/>
        <v>5438051.3735691234</v>
      </c>
      <c r="F298" s="101"/>
      <c r="G298" s="134"/>
      <c r="H298" s="143"/>
      <c r="I298" s="135"/>
      <c r="J298" s="144"/>
      <c r="K298" s="136"/>
      <c r="L298" s="137"/>
      <c r="M298" s="138"/>
      <c r="N298" s="139"/>
      <c r="O298"/>
      <c r="P298"/>
      <c r="Q298"/>
      <c r="R298"/>
      <c r="S298"/>
      <c r="T298"/>
      <c r="U298"/>
      <c r="V298"/>
      <c r="W298"/>
      <c r="X298"/>
    </row>
    <row r="299" spans="1:24" s="25" customFormat="1" ht="15" customHeight="1" x14ac:dyDescent="0.3">
      <c r="B299" s="140" t="s">
        <v>494</v>
      </c>
      <c r="D299" s="142">
        <v>18000</v>
      </c>
      <c r="E299" s="133">
        <f t="shared" si="6"/>
        <v>5420051.3735691234</v>
      </c>
      <c r="F299" s="101"/>
      <c r="G299" s="134"/>
      <c r="H299" s="143"/>
      <c r="I299" s="135"/>
      <c r="J299" s="144"/>
      <c r="K299" s="136"/>
      <c r="L299" s="137"/>
      <c r="M299" s="138"/>
      <c r="N299" s="139"/>
      <c r="O299"/>
      <c r="P299"/>
      <c r="Q299"/>
      <c r="R299"/>
      <c r="S299"/>
      <c r="T299"/>
      <c r="U299"/>
      <c r="V299"/>
      <c r="W299"/>
      <c r="X299"/>
    </row>
    <row r="300" spans="1:24" s="25" customFormat="1" ht="15" customHeight="1" x14ac:dyDescent="0.3">
      <c r="A300" s="146"/>
      <c r="B300" s="146" t="s">
        <v>193</v>
      </c>
      <c r="C300" s="147"/>
      <c r="D300" s="148"/>
      <c r="E300" s="133">
        <f t="shared" si="6"/>
        <v>5420051.3735691234</v>
      </c>
      <c r="F300" s="101"/>
      <c r="G300" s="134"/>
      <c r="H300" s="143"/>
      <c r="I300" s="135">
        <v>545000</v>
      </c>
      <c r="J300" s="144"/>
      <c r="K300" s="136"/>
      <c r="L300" s="137"/>
      <c r="M300" s="138"/>
      <c r="N300" s="139"/>
      <c r="O300"/>
      <c r="P300"/>
      <c r="Q300"/>
      <c r="R300"/>
      <c r="S300"/>
      <c r="T300"/>
      <c r="U300"/>
      <c r="V300"/>
      <c r="W300"/>
      <c r="X300"/>
    </row>
    <row r="301" spans="1:24" s="25" customFormat="1" ht="15" customHeight="1" x14ac:dyDescent="0.3">
      <c r="A301" s="130">
        <v>44452</v>
      </c>
      <c r="B301" s="131" t="s">
        <v>204</v>
      </c>
      <c r="C301" s="154">
        <v>142458.14000000001</v>
      </c>
      <c r="D301" s="132"/>
      <c r="E301" s="133">
        <f t="shared" si="6"/>
        <v>5562509.5135691231</v>
      </c>
      <c r="F301" s="101"/>
      <c r="G301" s="134"/>
      <c r="H301" s="143"/>
      <c r="I301" s="135"/>
      <c r="J301" s="144"/>
      <c r="K301" s="136"/>
      <c r="L301" s="137"/>
      <c r="M301" s="138"/>
      <c r="N301" s="139"/>
      <c r="O301"/>
      <c r="P301"/>
      <c r="Q301"/>
      <c r="R301"/>
      <c r="S301"/>
      <c r="T301"/>
      <c r="U301"/>
      <c r="V301"/>
      <c r="W301"/>
      <c r="X301"/>
    </row>
    <row r="302" spans="1:24" s="25" customFormat="1" ht="15" customHeight="1" x14ac:dyDescent="0.3">
      <c r="A302" s="130">
        <v>44452</v>
      </c>
      <c r="B302" s="131" t="s">
        <v>213</v>
      </c>
      <c r="C302" s="154">
        <v>4969.47</v>
      </c>
      <c r="D302" s="132"/>
      <c r="E302" s="133">
        <f t="shared" si="6"/>
        <v>5567478.9835691229</v>
      </c>
      <c r="F302" s="101"/>
      <c r="G302" s="134"/>
      <c r="H302" s="143"/>
      <c r="I302" s="135"/>
      <c r="J302" s="144"/>
      <c r="K302" s="136"/>
      <c r="L302" s="137"/>
      <c r="M302" s="138"/>
      <c r="N302" s="139"/>
      <c r="O302"/>
      <c r="P302"/>
      <c r="Q302"/>
      <c r="R302"/>
      <c r="S302"/>
      <c r="T302"/>
      <c r="U302"/>
      <c r="V302"/>
      <c r="W302"/>
      <c r="X302"/>
    </row>
    <row r="303" spans="1:24" s="25" customFormat="1" ht="15" customHeight="1" x14ac:dyDescent="0.3">
      <c r="A303" s="130">
        <v>44452</v>
      </c>
      <c r="B303" s="131" t="s">
        <v>200</v>
      </c>
      <c r="C303" s="154">
        <v>6625.96</v>
      </c>
      <c r="D303" s="132"/>
      <c r="E303" s="133">
        <f t="shared" si="6"/>
        <v>5574104.9435691228</v>
      </c>
      <c r="F303" s="101"/>
      <c r="G303" s="134"/>
      <c r="H303" s="143"/>
      <c r="I303" s="135"/>
      <c r="J303" s="144"/>
      <c r="K303" s="136"/>
      <c r="L303" s="137"/>
      <c r="M303" s="138"/>
      <c r="N303" s="139"/>
      <c r="O303"/>
      <c r="P303"/>
      <c r="Q303"/>
      <c r="R303"/>
      <c r="S303"/>
      <c r="T303"/>
      <c r="U303"/>
      <c r="V303"/>
      <c r="W303"/>
      <c r="X303"/>
    </row>
    <row r="304" spans="1:24" s="25" customFormat="1" ht="15" customHeight="1" x14ac:dyDescent="0.3">
      <c r="A304" s="130">
        <v>44453</v>
      </c>
      <c r="B304" s="131" t="s">
        <v>222</v>
      </c>
      <c r="C304" s="154">
        <v>19311.599999999999</v>
      </c>
      <c r="D304" s="132"/>
      <c r="E304" s="133">
        <f t="shared" si="6"/>
        <v>5593416.5435691224</v>
      </c>
      <c r="F304" s="101"/>
      <c r="G304" s="134"/>
      <c r="H304" s="143"/>
      <c r="I304" s="135"/>
      <c r="J304" s="144"/>
      <c r="K304" s="136"/>
      <c r="L304" s="137"/>
      <c r="M304" s="138"/>
      <c r="N304" s="139"/>
      <c r="O304"/>
      <c r="P304"/>
      <c r="Q304"/>
      <c r="R304"/>
      <c r="S304"/>
      <c r="T304"/>
      <c r="U304"/>
      <c r="V304"/>
      <c r="W304"/>
      <c r="X304"/>
    </row>
    <row r="305" spans="1:24" s="25" customFormat="1" ht="15" customHeight="1" x14ac:dyDescent="0.3">
      <c r="A305" s="130">
        <v>44453</v>
      </c>
      <c r="B305" s="131" t="s">
        <v>223</v>
      </c>
      <c r="C305" s="154">
        <v>3862.32</v>
      </c>
      <c r="D305" s="132"/>
      <c r="E305" s="133">
        <f t="shared" si="6"/>
        <v>5597278.8635691227</v>
      </c>
      <c r="F305" s="101"/>
      <c r="G305" s="134"/>
      <c r="H305" s="143"/>
      <c r="I305" s="135"/>
      <c r="J305" s="144"/>
      <c r="K305" s="136"/>
      <c r="L305" s="137"/>
      <c r="M305" s="138"/>
      <c r="N305" s="139"/>
      <c r="O305"/>
      <c r="P305"/>
      <c r="Q305"/>
      <c r="R305"/>
      <c r="S305"/>
      <c r="T305"/>
      <c r="U305"/>
      <c r="V305"/>
      <c r="W305"/>
      <c r="X305"/>
    </row>
    <row r="306" spans="1:24" s="25" customFormat="1" ht="15" customHeight="1" x14ac:dyDescent="0.3">
      <c r="A306" s="130">
        <v>44453</v>
      </c>
      <c r="B306" s="131" t="s">
        <v>211</v>
      </c>
      <c r="C306" s="154">
        <v>19311.599999999999</v>
      </c>
      <c r="D306" s="132"/>
      <c r="E306" s="133">
        <f t="shared" si="6"/>
        <v>5616590.4635691224</v>
      </c>
      <c r="F306" s="101"/>
      <c r="G306" s="134"/>
      <c r="H306" s="143"/>
      <c r="I306" s="135"/>
      <c r="J306" s="144"/>
      <c r="K306" s="136"/>
      <c r="L306" s="137"/>
      <c r="M306" s="138"/>
      <c r="N306" s="139"/>
      <c r="O306"/>
      <c r="P306"/>
      <c r="Q306"/>
      <c r="R306"/>
      <c r="S306"/>
      <c r="T306"/>
      <c r="U306"/>
      <c r="V306"/>
      <c r="W306"/>
      <c r="X306"/>
    </row>
    <row r="307" spans="1:24" s="25" customFormat="1" ht="15" customHeight="1" x14ac:dyDescent="0.3">
      <c r="A307" s="130">
        <v>44453</v>
      </c>
      <c r="B307" s="131" t="s">
        <v>464</v>
      </c>
      <c r="C307" s="154">
        <v>11586.96</v>
      </c>
      <c r="D307" s="132"/>
      <c r="E307" s="133">
        <f t="shared" si="6"/>
        <v>5628177.4235691223</v>
      </c>
      <c r="F307" s="101"/>
      <c r="G307" s="134"/>
      <c r="H307" s="143"/>
      <c r="I307" s="135"/>
      <c r="J307" s="144"/>
      <c r="K307" s="136"/>
      <c r="L307" s="137"/>
      <c r="M307" s="138"/>
      <c r="N307" s="139"/>
      <c r="O307"/>
      <c r="P307"/>
      <c r="Q307"/>
      <c r="R307"/>
      <c r="S307"/>
      <c r="T307"/>
      <c r="U307"/>
      <c r="V307"/>
      <c r="W307"/>
      <c r="X307"/>
    </row>
    <row r="308" spans="1:24" s="25" customFormat="1" ht="15" customHeight="1" x14ac:dyDescent="0.3">
      <c r="A308" s="130">
        <v>44453</v>
      </c>
      <c r="B308" s="131" t="s">
        <v>234</v>
      </c>
      <c r="C308" s="154">
        <v>48038.21</v>
      </c>
      <c r="D308" s="132"/>
      <c r="E308" s="133">
        <f t="shared" si="6"/>
        <v>5676215.6335691223</v>
      </c>
      <c r="F308" s="101"/>
      <c r="G308" s="134"/>
      <c r="H308" s="143"/>
      <c r="I308" s="135"/>
      <c r="J308" s="144"/>
      <c r="K308" s="136"/>
      <c r="L308" s="137"/>
      <c r="M308" s="138"/>
      <c r="N308" s="139"/>
      <c r="O308"/>
      <c r="P308"/>
      <c r="Q308"/>
      <c r="R308"/>
      <c r="S308"/>
      <c r="T308"/>
      <c r="U308"/>
      <c r="V308"/>
      <c r="W308"/>
      <c r="X308"/>
    </row>
    <row r="309" spans="1:24" s="25" customFormat="1" ht="15" customHeight="1" x14ac:dyDescent="0.3">
      <c r="A309" s="130">
        <v>44453</v>
      </c>
      <c r="B309" s="131" t="s">
        <v>288</v>
      </c>
      <c r="C309" s="154">
        <v>14161.84</v>
      </c>
      <c r="D309" s="132"/>
      <c r="E309" s="133">
        <f t="shared" si="6"/>
        <v>5690377.4735691221</v>
      </c>
      <c r="F309" s="101"/>
      <c r="G309" s="134"/>
      <c r="H309" s="143"/>
      <c r="I309" s="135"/>
      <c r="J309" s="144"/>
      <c r="K309" s="136"/>
      <c r="L309" s="137"/>
      <c r="M309" s="138"/>
      <c r="N309" s="139"/>
      <c r="O309"/>
      <c r="P309"/>
      <c r="Q309"/>
      <c r="R309"/>
      <c r="S309"/>
      <c r="T309"/>
      <c r="U309"/>
      <c r="V309"/>
      <c r="W309"/>
      <c r="X309"/>
    </row>
    <row r="310" spans="1:24" s="25" customFormat="1" ht="15" customHeight="1" x14ac:dyDescent="0.3">
      <c r="A310" s="130">
        <v>44453</v>
      </c>
      <c r="B310" s="131" t="s">
        <v>281</v>
      </c>
      <c r="C310" s="154">
        <v>83683.600000000006</v>
      </c>
      <c r="D310" s="132"/>
      <c r="E310" s="133">
        <f t="shared" si="6"/>
        <v>5774061.0735691218</v>
      </c>
      <c r="F310" s="101"/>
      <c r="G310" s="134"/>
      <c r="H310" s="143"/>
      <c r="I310" s="135"/>
      <c r="J310" s="144"/>
      <c r="K310" s="136"/>
      <c r="L310" s="137"/>
      <c r="M310" s="138"/>
      <c r="N310" s="139"/>
      <c r="O310"/>
      <c r="P310"/>
      <c r="Q310"/>
      <c r="R310"/>
      <c r="S310"/>
      <c r="T310"/>
      <c r="U310"/>
      <c r="V310"/>
      <c r="W310"/>
      <c r="X310"/>
    </row>
    <row r="311" spans="1:24" s="25" customFormat="1" ht="15" customHeight="1" x14ac:dyDescent="0.3">
      <c r="A311" s="130">
        <v>44453</v>
      </c>
      <c r="B311" s="131" t="s">
        <v>434</v>
      </c>
      <c r="C311" s="154">
        <v>11586.96</v>
      </c>
      <c r="D311" s="132"/>
      <c r="E311" s="133">
        <f t="shared" si="6"/>
        <v>5785648.0335691217</v>
      </c>
      <c r="F311" s="101"/>
      <c r="G311" s="134"/>
      <c r="H311" s="143"/>
      <c r="I311" s="135"/>
      <c r="J311" s="144"/>
      <c r="K311" s="136"/>
      <c r="L311" s="137"/>
      <c r="M311" s="138"/>
      <c r="N311" s="139"/>
      <c r="O311"/>
      <c r="P311"/>
      <c r="Q311"/>
      <c r="R311"/>
      <c r="S311"/>
      <c r="T311"/>
      <c r="U311"/>
      <c r="V311"/>
      <c r="W311"/>
      <c r="X311"/>
    </row>
    <row r="312" spans="1:24" s="25" customFormat="1" ht="15" customHeight="1" x14ac:dyDescent="0.3">
      <c r="A312" s="130">
        <v>44453</v>
      </c>
      <c r="B312" s="131" t="s">
        <v>215</v>
      </c>
      <c r="C312" s="154">
        <v>5149.76</v>
      </c>
      <c r="D312" s="132"/>
      <c r="E312" s="133">
        <f t="shared" si="6"/>
        <v>5790797.7935691215</v>
      </c>
      <c r="F312" s="101"/>
      <c r="G312" s="134"/>
      <c r="H312" s="143"/>
      <c r="I312" s="135"/>
      <c r="J312" s="144"/>
      <c r="K312" s="136"/>
      <c r="L312" s="137"/>
      <c r="M312" s="138"/>
      <c r="N312" s="139"/>
      <c r="O312"/>
      <c r="P312"/>
      <c r="Q312"/>
      <c r="R312"/>
      <c r="S312"/>
      <c r="T312"/>
      <c r="U312"/>
      <c r="V312"/>
      <c r="W312"/>
      <c r="X312"/>
    </row>
    <row r="313" spans="1:24" s="25" customFormat="1" ht="15.75" customHeight="1" x14ac:dyDescent="0.3">
      <c r="A313" s="130">
        <v>44453</v>
      </c>
      <c r="B313" s="131" t="s">
        <v>327</v>
      </c>
      <c r="C313" s="154">
        <v>363548.64</v>
      </c>
      <c r="D313" s="132"/>
      <c r="E313" s="133">
        <f t="shared" si="6"/>
        <v>6154346.4335691212</v>
      </c>
      <c r="F313" s="101"/>
      <c r="G313" s="134"/>
      <c r="H313" s="143"/>
      <c r="I313" s="135"/>
      <c r="J313" s="144"/>
      <c r="K313" s="136"/>
      <c r="L313" s="137"/>
      <c r="M313" s="138"/>
      <c r="N313" s="139"/>
      <c r="O313"/>
      <c r="P313"/>
      <c r="Q313"/>
      <c r="R313"/>
      <c r="S313"/>
      <c r="T313"/>
      <c r="U313"/>
      <c r="V313"/>
      <c r="W313"/>
      <c r="X313"/>
    </row>
    <row r="314" spans="1:24" s="25" customFormat="1" ht="15" customHeight="1" x14ac:dyDescent="0.3">
      <c r="A314" s="130">
        <v>44453</v>
      </c>
      <c r="B314" s="131" t="s">
        <v>261</v>
      </c>
      <c r="C314" s="154">
        <v>50210.16</v>
      </c>
      <c r="D314" s="132"/>
      <c r="E314" s="133">
        <f t="shared" si="6"/>
        <v>6204556.5935691213</v>
      </c>
      <c r="F314" s="101"/>
      <c r="G314" s="134"/>
      <c r="H314" s="143"/>
      <c r="I314" s="135"/>
      <c r="J314" s="144"/>
      <c r="K314" s="136"/>
      <c r="L314" s="137"/>
      <c r="M314" s="138"/>
      <c r="N314" s="139"/>
      <c r="O314"/>
      <c r="P314"/>
      <c r="Q314"/>
      <c r="R314"/>
      <c r="S314"/>
      <c r="T314"/>
      <c r="U314"/>
      <c r="V314"/>
      <c r="W314"/>
      <c r="X314"/>
    </row>
    <row r="315" spans="1:24" s="25" customFormat="1" ht="15" customHeight="1" x14ac:dyDescent="0.3">
      <c r="A315" s="130">
        <v>44453</v>
      </c>
      <c r="B315" s="131" t="s">
        <v>326</v>
      </c>
      <c r="C315" s="154">
        <v>19311.599999999999</v>
      </c>
      <c r="D315" s="132"/>
      <c r="E315" s="133">
        <f t="shared" si="6"/>
        <v>6223868.193569121</v>
      </c>
      <c r="F315" s="101"/>
      <c r="G315" s="134"/>
      <c r="H315" s="143"/>
      <c r="I315" s="135"/>
      <c r="J315" s="144"/>
      <c r="K315" s="136"/>
      <c r="L315" s="137"/>
      <c r="M315" s="138"/>
      <c r="N315" s="139"/>
      <c r="O315"/>
      <c r="P315"/>
      <c r="Q315"/>
      <c r="R315"/>
      <c r="S315"/>
      <c r="T315"/>
      <c r="U315"/>
      <c r="V315"/>
      <c r="W315"/>
      <c r="X315"/>
    </row>
    <row r="316" spans="1:24" s="25" customFormat="1" ht="15" customHeight="1" x14ac:dyDescent="0.3">
      <c r="A316" s="130">
        <v>44453</v>
      </c>
      <c r="B316" s="131" t="s">
        <v>321</v>
      </c>
      <c r="C316" s="154">
        <v>19311.599999999999</v>
      </c>
      <c r="D316" s="132"/>
      <c r="E316" s="133">
        <f t="shared" si="6"/>
        <v>6243179.7935691206</v>
      </c>
      <c r="F316" s="101"/>
      <c r="G316" s="134"/>
      <c r="H316" s="143"/>
      <c r="I316" s="135"/>
      <c r="J316" s="144"/>
      <c r="K316" s="136"/>
      <c r="L316" s="137"/>
      <c r="M316" s="138"/>
      <c r="N316" s="139"/>
      <c r="O316"/>
      <c r="P316"/>
      <c r="Q316"/>
      <c r="R316"/>
      <c r="S316"/>
      <c r="T316"/>
      <c r="U316"/>
      <c r="V316"/>
      <c r="W316"/>
      <c r="X316"/>
    </row>
    <row r="317" spans="1:24" s="25" customFormat="1" ht="15" customHeight="1" x14ac:dyDescent="0.3">
      <c r="A317" s="130">
        <v>44453</v>
      </c>
      <c r="B317" s="131" t="s">
        <v>304</v>
      </c>
      <c r="C317" s="363">
        <v>55199.81</v>
      </c>
      <c r="D317" s="132"/>
      <c r="E317" s="133">
        <f t="shared" si="6"/>
        <v>6298379.6035691202</v>
      </c>
      <c r="F317" s="101"/>
      <c r="G317" s="134"/>
      <c r="H317" s="143"/>
      <c r="I317" s="135"/>
      <c r="J317" s="144"/>
      <c r="K317" s="136"/>
      <c r="L317" s="137"/>
      <c r="M317" s="138"/>
      <c r="N317" s="139"/>
      <c r="O317"/>
      <c r="P317"/>
      <c r="Q317"/>
      <c r="R317"/>
      <c r="S317"/>
      <c r="T317"/>
      <c r="U317"/>
      <c r="V317"/>
      <c r="W317"/>
      <c r="X317"/>
    </row>
    <row r="318" spans="1:24" s="25" customFormat="1" ht="15" customHeight="1" x14ac:dyDescent="0.3">
      <c r="A318" s="130">
        <v>44453</v>
      </c>
      <c r="B318" s="131" t="s">
        <v>212</v>
      </c>
      <c r="C318" s="154">
        <v>25748.799999999999</v>
      </c>
      <c r="D318" s="132"/>
      <c r="E318" s="133">
        <f t="shared" si="6"/>
        <v>6324128.40356912</v>
      </c>
      <c r="F318" s="101"/>
      <c r="G318" s="134"/>
      <c r="H318" s="143"/>
      <c r="I318" s="135"/>
      <c r="J318" s="144"/>
      <c r="K318" s="136"/>
      <c r="L318" s="137"/>
      <c r="M318" s="138"/>
      <c r="N318" s="139"/>
      <c r="O318"/>
      <c r="P318"/>
      <c r="Q318"/>
      <c r="R318"/>
      <c r="S318"/>
      <c r="T318"/>
      <c r="U318"/>
      <c r="V318"/>
      <c r="W318"/>
      <c r="X318"/>
    </row>
    <row r="319" spans="1:24" s="25" customFormat="1" ht="15" customHeight="1" x14ac:dyDescent="0.3">
      <c r="A319" s="130">
        <v>44454</v>
      </c>
      <c r="B319" s="131" t="s">
        <v>238</v>
      </c>
      <c r="C319" s="154">
        <v>243326.16</v>
      </c>
      <c r="D319" s="132"/>
      <c r="E319" s="133">
        <f t="shared" si="6"/>
        <v>6567454.5635691201</v>
      </c>
      <c r="F319" s="101"/>
      <c r="G319" s="134"/>
      <c r="H319" s="143"/>
      <c r="I319" s="135"/>
      <c r="J319" s="144"/>
      <c r="K319" s="136"/>
      <c r="L319" s="137"/>
      <c r="M319" s="138"/>
      <c r="N319" s="139"/>
      <c r="O319"/>
      <c r="P319"/>
      <c r="Q319"/>
      <c r="R319"/>
      <c r="S319"/>
      <c r="T319"/>
      <c r="U319"/>
      <c r="V319"/>
      <c r="W319"/>
      <c r="X319"/>
    </row>
    <row r="320" spans="1:24" s="25" customFormat="1" ht="15" customHeight="1" x14ac:dyDescent="0.3">
      <c r="A320" s="130">
        <v>44454</v>
      </c>
      <c r="B320" s="131" t="s">
        <v>272</v>
      </c>
      <c r="C320" s="154">
        <v>99132.88</v>
      </c>
      <c r="D320" s="132"/>
      <c r="E320" s="133">
        <f t="shared" si="6"/>
        <v>6666587.44356912</v>
      </c>
      <c r="F320" s="101"/>
      <c r="G320" s="134"/>
      <c r="H320" s="143"/>
      <c r="I320" s="135"/>
      <c r="J320" s="144"/>
      <c r="K320" s="136"/>
      <c r="L320" s="137"/>
      <c r="M320" s="138"/>
      <c r="N320" s="139"/>
      <c r="O320"/>
      <c r="P320"/>
      <c r="Q320"/>
      <c r="R320"/>
      <c r="S320"/>
      <c r="T320"/>
      <c r="U320"/>
      <c r="V320"/>
      <c r="W320"/>
      <c r="X320"/>
    </row>
    <row r="321" spans="1:24" s="25" customFormat="1" ht="15" customHeight="1" x14ac:dyDescent="0.3">
      <c r="A321" s="130">
        <v>44454</v>
      </c>
      <c r="B321" s="131" t="s">
        <v>449</v>
      </c>
      <c r="C321" s="154">
        <v>11586.96</v>
      </c>
      <c r="D321" s="132"/>
      <c r="E321" s="133">
        <f t="shared" si="6"/>
        <v>6678174.40356912</v>
      </c>
      <c r="F321" s="101"/>
      <c r="G321" s="134"/>
      <c r="H321" s="143"/>
      <c r="I321" s="135"/>
      <c r="J321" s="144"/>
      <c r="K321" s="136"/>
      <c r="L321" s="137"/>
      <c r="M321" s="138"/>
      <c r="N321" s="139"/>
      <c r="O321"/>
      <c r="P321"/>
      <c r="Q321"/>
      <c r="R321"/>
      <c r="S321"/>
      <c r="T321"/>
      <c r="U321"/>
      <c r="V321"/>
      <c r="W321"/>
      <c r="X321"/>
    </row>
    <row r="322" spans="1:24" s="25" customFormat="1" ht="15" customHeight="1" x14ac:dyDescent="0.3">
      <c r="A322" s="130">
        <v>44454</v>
      </c>
      <c r="B322" s="131" t="s">
        <v>232</v>
      </c>
      <c r="C322" s="154">
        <v>19311.599999999999</v>
      </c>
      <c r="D322" s="132"/>
      <c r="E322" s="133">
        <f t="shared" si="6"/>
        <v>6697486.0035691196</v>
      </c>
      <c r="F322" s="101"/>
      <c r="G322" s="134"/>
      <c r="H322" s="143"/>
      <c r="I322" s="135"/>
      <c r="J322" s="144"/>
      <c r="K322" s="136"/>
      <c r="L322" s="137"/>
      <c r="M322" s="138"/>
      <c r="N322" s="139"/>
      <c r="O322"/>
      <c r="P322"/>
      <c r="Q322"/>
      <c r="R322"/>
      <c r="S322"/>
      <c r="T322"/>
      <c r="U322"/>
      <c r="V322"/>
      <c r="W322"/>
      <c r="X322"/>
    </row>
    <row r="323" spans="1:24" s="25" customFormat="1" ht="15" customHeight="1" x14ac:dyDescent="0.3">
      <c r="A323" s="130">
        <v>44454</v>
      </c>
      <c r="B323" s="131" t="s">
        <v>233</v>
      </c>
      <c r="C323" s="154">
        <v>3862.32</v>
      </c>
      <c r="D323" s="132"/>
      <c r="E323" s="133">
        <f t="shared" si="6"/>
        <v>6701348.3235691199</v>
      </c>
      <c r="F323" s="101"/>
      <c r="G323" s="134"/>
      <c r="H323" s="143"/>
      <c r="I323" s="135"/>
      <c r="J323" s="144"/>
      <c r="K323" s="136"/>
      <c r="L323" s="137"/>
      <c r="M323" s="138"/>
      <c r="N323" s="139"/>
      <c r="O323"/>
      <c r="P323"/>
      <c r="Q323"/>
      <c r="R323"/>
      <c r="S323"/>
      <c r="T323"/>
      <c r="U323"/>
      <c r="V323"/>
      <c r="W323"/>
      <c r="X323"/>
    </row>
    <row r="324" spans="1:24" s="25" customFormat="1" ht="15" customHeight="1" x14ac:dyDescent="0.3">
      <c r="A324" s="130">
        <v>44454</v>
      </c>
      <c r="B324" s="131" t="s">
        <v>445</v>
      </c>
      <c r="C324" s="154">
        <v>19311.599999999999</v>
      </c>
      <c r="D324" s="132"/>
      <c r="E324" s="133">
        <f t="shared" si="6"/>
        <v>6720659.9235691195</v>
      </c>
      <c r="F324" s="101"/>
      <c r="G324" s="134"/>
      <c r="H324" s="143"/>
      <c r="I324" s="135"/>
      <c r="J324" s="144"/>
      <c r="K324" s="136"/>
      <c r="L324" s="137"/>
      <c r="M324" s="138"/>
      <c r="N324" s="139"/>
      <c r="O324"/>
      <c r="P324"/>
      <c r="Q324"/>
      <c r="R324"/>
      <c r="S324"/>
      <c r="T324"/>
      <c r="U324"/>
      <c r="V324"/>
      <c r="W324"/>
      <c r="X324"/>
    </row>
    <row r="325" spans="1:24" s="25" customFormat="1" ht="15" customHeight="1" x14ac:dyDescent="0.3">
      <c r="A325" s="130">
        <v>44454</v>
      </c>
      <c r="B325" s="131" t="s">
        <v>199</v>
      </c>
      <c r="C325" s="154">
        <v>11586.96</v>
      </c>
      <c r="D325" s="132"/>
      <c r="E325" s="133">
        <f t="shared" si="6"/>
        <v>6732246.8835691195</v>
      </c>
      <c r="F325" s="101"/>
      <c r="G325" s="134"/>
      <c r="H325" s="143"/>
      <c r="I325" s="135"/>
      <c r="J325" s="144"/>
      <c r="K325" s="136"/>
      <c r="L325" s="137"/>
      <c r="M325" s="138"/>
      <c r="N325" s="139"/>
      <c r="O325"/>
      <c r="P325"/>
      <c r="Q325"/>
      <c r="R325"/>
      <c r="S325"/>
      <c r="T325"/>
      <c r="U325"/>
      <c r="V325"/>
      <c r="W325"/>
      <c r="X325"/>
    </row>
    <row r="326" spans="1:24" s="25" customFormat="1" ht="15" customHeight="1" x14ac:dyDescent="0.3">
      <c r="A326" s="130">
        <v>44454</v>
      </c>
      <c r="B326" s="131" t="s">
        <v>216</v>
      </c>
      <c r="C326" s="154">
        <v>6437.2</v>
      </c>
      <c r="D326" s="132"/>
      <c r="E326" s="133">
        <f t="shared" si="6"/>
        <v>6738684.0835691197</v>
      </c>
      <c r="F326" s="101"/>
      <c r="G326" s="134"/>
      <c r="H326" s="143"/>
      <c r="I326" s="135"/>
      <c r="J326" s="144"/>
      <c r="K326" s="136"/>
      <c r="L326" s="137"/>
      <c r="M326" s="138"/>
      <c r="N326" s="139"/>
      <c r="O326"/>
      <c r="P326"/>
      <c r="Q326"/>
      <c r="R326"/>
      <c r="S326"/>
      <c r="T326"/>
      <c r="U326"/>
      <c r="V326"/>
      <c r="W326"/>
      <c r="X326"/>
    </row>
    <row r="327" spans="1:24" s="25" customFormat="1" ht="15" customHeight="1" x14ac:dyDescent="0.3">
      <c r="A327" s="130">
        <v>44454</v>
      </c>
      <c r="B327" s="131" t="s">
        <v>202</v>
      </c>
      <c r="C327" s="154">
        <v>20256.98</v>
      </c>
      <c r="D327" s="132"/>
      <c r="E327" s="133">
        <f t="shared" si="6"/>
        <v>6758941.0635691201</v>
      </c>
      <c r="F327" s="101"/>
      <c r="G327" s="134"/>
      <c r="H327" s="143"/>
      <c r="I327" s="135"/>
      <c r="J327" s="144"/>
      <c r="K327" s="136"/>
      <c r="L327" s="137"/>
      <c r="M327" s="138"/>
      <c r="N327" s="139"/>
      <c r="O327"/>
      <c r="P327"/>
      <c r="Q327"/>
      <c r="R327"/>
      <c r="S327"/>
      <c r="T327"/>
      <c r="U327"/>
      <c r="V327"/>
      <c r="W327"/>
      <c r="X327"/>
    </row>
    <row r="328" spans="1:24" s="25" customFormat="1" ht="15" customHeight="1" x14ac:dyDescent="0.3">
      <c r="A328" s="130">
        <v>44454</v>
      </c>
      <c r="B328" s="131" t="s">
        <v>282</v>
      </c>
      <c r="C328" s="154">
        <v>3862.32</v>
      </c>
      <c r="D328" s="132"/>
      <c r="E328" s="133">
        <f t="shared" ref="E328:E395" si="7">E327+C328-D328</f>
        <v>6762803.3835691204</v>
      </c>
      <c r="F328" s="101"/>
      <c r="G328" s="134"/>
      <c r="H328" s="143"/>
      <c r="I328" s="135"/>
      <c r="J328" s="144"/>
      <c r="K328" s="136"/>
      <c r="L328" s="137"/>
      <c r="M328" s="138"/>
      <c r="N328" s="139"/>
      <c r="O328"/>
      <c r="P328"/>
      <c r="Q328"/>
      <c r="R328"/>
      <c r="S328"/>
      <c r="T328"/>
      <c r="U328"/>
      <c r="V328"/>
      <c r="W328"/>
      <c r="X328"/>
    </row>
    <row r="329" spans="1:24" s="25" customFormat="1" ht="15" customHeight="1" x14ac:dyDescent="0.3">
      <c r="A329" s="130">
        <v>44454</v>
      </c>
      <c r="B329" s="131" t="s">
        <v>324</v>
      </c>
      <c r="C329" s="154">
        <v>76542.179999999993</v>
      </c>
      <c r="D329" s="132"/>
      <c r="E329" s="133">
        <f t="shared" si="7"/>
        <v>6839345.5635691201</v>
      </c>
      <c r="F329" s="101"/>
      <c r="G329" s="134"/>
      <c r="H329" s="143"/>
      <c r="I329" s="135"/>
      <c r="J329" s="144"/>
      <c r="K329" s="136"/>
      <c r="L329" s="137"/>
      <c r="M329" s="138"/>
      <c r="N329" s="139"/>
      <c r="O329"/>
      <c r="P329"/>
      <c r="Q329"/>
      <c r="R329"/>
      <c r="S329"/>
      <c r="T329"/>
      <c r="U329"/>
      <c r="V329"/>
      <c r="W329"/>
      <c r="X329"/>
    </row>
    <row r="330" spans="1:24" s="25" customFormat="1" ht="15" customHeight="1" x14ac:dyDescent="0.3">
      <c r="A330" s="130">
        <v>44455</v>
      </c>
      <c r="B330" s="131" t="s">
        <v>209</v>
      </c>
      <c r="C330" s="154">
        <v>19311.599999999999</v>
      </c>
      <c r="D330" s="132"/>
      <c r="E330" s="133">
        <f t="shared" si="7"/>
        <v>6858657.1635691198</v>
      </c>
      <c r="F330" s="101"/>
      <c r="G330" s="134"/>
      <c r="H330" s="143"/>
      <c r="I330" s="135"/>
      <c r="J330" s="144"/>
      <c r="K330" s="136"/>
      <c r="L330" s="137"/>
      <c r="M330" s="138"/>
      <c r="N330" s="139"/>
      <c r="O330"/>
      <c r="P330"/>
      <c r="Q330"/>
      <c r="R330"/>
      <c r="S330"/>
      <c r="T330"/>
      <c r="U330"/>
      <c r="V330"/>
      <c r="W330"/>
      <c r="X330"/>
    </row>
    <row r="331" spans="1:24" s="25" customFormat="1" ht="15" customHeight="1" x14ac:dyDescent="0.3">
      <c r="A331" s="130">
        <v>44455</v>
      </c>
      <c r="B331" s="131" t="s">
        <v>279</v>
      </c>
      <c r="C331" s="154">
        <v>19311.599999999999</v>
      </c>
      <c r="D331" s="132"/>
      <c r="E331" s="133">
        <f t="shared" si="7"/>
        <v>6877968.7635691194</v>
      </c>
      <c r="F331" s="101"/>
      <c r="G331" s="134"/>
      <c r="H331" s="143"/>
      <c r="I331" s="135"/>
      <c r="J331" s="144"/>
      <c r="K331" s="136"/>
      <c r="L331" s="137"/>
      <c r="M331" s="138"/>
      <c r="N331" s="139"/>
      <c r="O331"/>
      <c r="P331"/>
      <c r="Q331"/>
      <c r="R331"/>
      <c r="S331"/>
      <c r="T331"/>
      <c r="U331"/>
      <c r="V331"/>
      <c r="W331"/>
      <c r="X331"/>
    </row>
    <row r="332" spans="1:24" s="25" customFormat="1" ht="15" customHeight="1" x14ac:dyDescent="0.3">
      <c r="A332" s="130">
        <v>44455</v>
      </c>
      <c r="B332" s="131" t="s">
        <v>283</v>
      </c>
      <c r="C332" s="154">
        <v>25748.799999999999</v>
      </c>
      <c r="D332" s="132"/>
      <c r="E332" s="133">
        <f t="shared" si="7"/>
        <v>6903717.5635691192</v>
      </c>
      <c r="F332" s="101"/>
      <c r="G332" s="134"/>
      <c r="H332" s="143"/>
      <c r="I332" s="135"/>
      <c r="J332" s="144"/>
      <c r="K332" s="136"/>
      <c r="L332" s="137"/>
      <c r="M332" s="138"/>
      <c r="N332" s="139"/>
      <c r="O332"/>
      <c r="P332"/>
      <c r="Q332"/>
      <c r="R332"/>
      <c r="S332"/>
      <c r="T332"/>
      <c r="U332"/>
      <c r="V332"/>
      <c r="W332"/>
      <c r="X332"/>
    </row>
    <row r="333" spans="1:24" s="25" customFormat="1" ht="15" customHeight="1" x14ac:dyDescent="0.3">
      <c r="A333" s="130">
        <v>44455</v>
      </c>
      <c r="B333" s="131" t="s">
        <v>214</v>
      </c>
      <c r="C333" s="154">
        <v>11586.96</v>
      </c>
      <c r="D333" s="132"/>
      <c r="E333" s="133">
        <f t="shared" si="7"/>
        <v>6915304.5235691192</v>
      </c>
      <c r="F333" s="101"/>
      <c r="G333" s="134"/>
      <c r="H333" s="143"/>
      <c r="I333" s="135"/>
      <c r="J333" s="144"/>
      <c r="K333" s="136"/>
      <c r="L333" s="137"/>
      <c r="M333" s="138"/>
      <c r="N333" s="139"/>
      <c r="O333"/>
      <c r="P333"/>
      <c r="Q333"/>
      <c r="R333"/>
      <c r="S333"/>
      <c r="T333"/>
      <c r="U333"/>
      <c r="V333"/>
      <c r="W333"/>
      <c r="X333"/>
    </row>
    <row r="334" spans="1:24" s="25" customFormat="1" ht="15" customHeight="1" x14ac:dyDescent="0.3">
      <c r="A334" s="130">
        <v>44455</v>
      </c>
      <c r="B334" s="131" t="s">
        <v>266</v>
      </c>
      <c r="C334" s="154">
        <v>86258.48</v>
      </c>
      <c r="D334" s="132"/>
      <c r="E334" s="133">
        <f t="shared" si="7"/>
        <v>7001563.0035691196</v>
      </c>
      <c r="F334" s="101"/>
      <c r="G334" s="134"/>
      <c r="H334" s="143"/>
      <c r="I334" s="135"/>
      <c r="J334" s="144"/>
      <c r="K334" s="136"/>
      <c r="L334" s="137"/>
      <c r="M334" s="138"/>
      <c r="N334" s="139"/>
      <c r="O334"/>
      <c r="P334"/>
      <c r="Q334"/>
      <c r="R334"/>
      <c r="S334"/>
      <c r="T334"/>
      <c r="U334"/>
      <c r="V334"/>
      <c r="W334"/>
      <c r="X334"/>
    </row>
    <row r="335" spans="1:24" s="25" customFormat="1" ht="15" customHeight="1" x14ac:dyDescent="0.3">
      <c r="A335" s="130">
        <v>44455</v>
      </c>
      <c r="B335" s="131" t="s">
        <v>276</v>
      </c>
      <c r="C335" s="154">
        <v>19311.599999999999</v>
      </c>
      <c r="D335" s="132"/>
      <c r="E335" s="133">
        <f t="shared" si="7"/>
        <v>7020874.6035691192</v>
      </c>
      <c r="F335" s="101"/>
      <c r="G335" s="134"/>
      <c r="H335" s="143"/>
      <c r="I335" s="135"/>
      <c r="J335" s="144"/>
      <c r="K335" s="136"/>
      <c r="L335" s="137"/>
      <c r="M335" s="138"/>
      <c r="N335" s="139"/>
      <c r="O335"/>
      <c r="P335"/>
      <c r="Q335"/>
      <c r="R335"/>
      <c r="S335"/>
      <c r="T335"/>
      <c r="U335"/>
      <c r="V335"/>
      <c r="W335"/>
      <c r="X335"/>
    </row>
    <row r="336" spans="1:24" s="25" customFormat="1" ht="15" customHeight="1" x14ac:dyDescent="0.3">
      <c r="A336" s="130">
        <v>44455</v>
      </c>
      <c r="B336" s="364" t="s">
        <v>440</v>
      </c>
      <c r="C336" s="154">
        <v>638000</v>
      </c>
      <c r="D336" s="132"/>
      <c r="E336" s="133">
        <f t="shared" si="7"/>
        <v>7658874.6035691192</v>
      </c>
      <c r="F336" s="101"/>
      <c r="G336" s="134"/>
      <c r="H336" s="143"/>
      <c r="I336" s="135"/>
      <c r="J336" s="144"/>
      <c r="K336" s="136"/>
      <c r="L336" s="137"/>
      <c r="M336" s="138"/>
      <c r="N336" s="139"/>
      <c r="O336"/>
      <c r="P336"/>
      <c r="Q336"/>
      <c r="R336"/>
      <c r="S336"/>
      <c r="T336"/>
      <c r="U336"/>
      <c r="V336"/>
      <c r="W336"/>
      <c r="X336"/>
    </row>
    <row r="337" spans="1:24" s="25" customFormat="1" ht="15" customHeight="1" x14ac:dyDescent="0.3">
      <c r="A337" s="130">
        <v>44456</v>
      </c>
      <c r="B337" s="131" t="s">
        <v>294</v>
      </c>
      <c r="C337" s="154">
        <v>2802.75</v>
      </c>
      <c r="D337" s="132"/>
      <c r="E337" s="133">
        <f t="shared" si="7"/>
        <v>7661677.3535691192</v>
      </c>
      <c r="F337" s="101"/>
      <c r="G337" s="134"/>
      <c r="H337" s="143"/>
      <c r="I337" s="135"/>
      <c r="J337" s="144"/>
      <c r="K337" s="136"/>
      <c r="L337" s="137"/>
      <c r="M337" s="138"/>
      <c r="N337" s="139"/>
      <c r="O337"/>
      <c r="P337"/>
      <c r="Q337"/>
      <c r="R337"/>
      <c r="S337"/>
      <c r="T337"/>
      <c r="U337"/>
      <c r="V337"/>
      <c r="W337"/>
      <c r="X337"/>
    </row>
    <row r="338" spans="1:24" s="25" customFormat="1" ht="15" customHeight="1" x14ac:dyDescent="0.3">
      <c r="A338" s="130">
        <v>44459</v>
      </c>
      <c r="B338" s="131" t="s">
        <v>278</v>
      </c>
      <c r="C338" s="154">
        <v>30898.560000000001</v>
      </c>
      <c r="D338" s="132"/>
      <c r="E338" s="133">
        <f t="shared" si="7"/>
        <v>7692575.9135691188</v>
      </c>
      <c r="F338" s="101"/>
      <c r="G338" s="134"/>
      <c r="H338" s="143"/>
      <c r="I338" s="135"/>
      <c r="J338" s="144"/>
      <c r="K338" s="136"/>
      <c r="L338" s="137"/>
      <c r="M338" s="138"/>
      <c r="N338" s="139"/>
      <c r="O338"/>
      <c r="P338"/>
      <c r="Q338"/>
      <c r="R338"/>
      <c r="S338"/>
      <c r="T338"/>
      <c r="U338"/>
      <c r="V338"/>
      <c r="W338"/>
      <c r="X338"/>
    </row>
    <row r="339" spans="1:24" s="25" customFormat="1" ht="15" customHeight="1" x14ac:dyDescent="0.3">
      <c r="A339" s="130">
        <v>44459</v>
      </c>
      <c r="B339" s="131" t="s">
        <v>469</v>
      </c>
      <c r="C339" s="154">
        <v>50210.16</v>
      </c>
      <c r="D339" s="132"/>
      <c r="E339" s="133">
        <f t="shared" si="7"/>
        <v>7742786.073569119</v>
      </c>
      <c r="F339" s="101"/>
      <c r="G339" s="134"/>
      <c r="H339" s="143"/>
      <c r="I339" s="135"/>
      <c r="J339" s="144"/>
      <c r="K339" s="136"/>
      <c r="L339" s="137"/>
      <c r="M339" s="138"/>
      <c r="N339" s="139"/>
      <c r="O339"/>
      <c r="P339"/>
      <c r="Q339"/>
      <c r="R339"/>
      <c r="S339"/>
      <c r="T339"/>
      <c r="U339"/>
      <c r="V339"/>
      <c r="W339"/>
      <c r="X339"/>
    </row>
    <row r="340" spans="1:24" s="25" customFormat="1" ht="15" customHeight="1" x14ac:dyDescent="0.3">
      <c r="A340" s="130">
        <v>44459</v>
      </c>
      <c r="B340" s="131" t="s">
        <v>197</v>
      </c>
      <c r="C340" s="154">
        <v>3862.32</v>
      </c>
      <c r="D340" s="132"/>
      <c r="E340" s="133">
        <f t="shared" si="7"/>
        <v>7746648.3935691193</v>
      </c>
      <c r="F340" s="101"/>
      <c r="G340" s="134"/>
      <c r="H340" s="143"/>
      <c r="I340" s="135"/>
      <c r="J340" s="144"/>
      <c r="K340" s="136"/>
      <c r="L340" s="137"/>
      <c r="M340" s="138"/>
      <c r="N340" s="139"/>
      <c r="O340"/>
      <c r="P340"/>
      <c r="Q340"/>
      <c r="R340"/>
      <c r="S340"/>
      <c r="T340"/>
      <c r="U340"/>
      <c r="V340"/>
      <c r="W340"/>
      <c r="X340"/>
    </row>
    <row r="341" spans="1:24" s="25" customFormat="1" ht="15" customHeight="1" x14ac:dyDescent="0.3">
      <c r="A341" s="130">
        <v>44459</v>
      </c>
      <c r="B341" s="131" t="s">
        <v>301</v>
      </c>
      <c r="C341" s="154">
        <v>273320.84999999998</v>
      </c>
      <c r="D341" s="132"/>
      <c r="E341" s="133">
        <f t="shared" si="7"/>
        <v>8019969.2435691189</v>
      </c>
      <c r="F341" s="101"/>
      <c r="G341" s="134"/>
      <c r="H341" s="143"/>
      <c r="I341" s="135"/>
      <c r="J341" s="144"/>
      <c r="K341" s="136"/>
      <c r="L341" s="137"/>
      <c r="M341" s="138"/>
      <c r="N341" s="139"/>
      <c r="O341"/>
      <c r="P341"/>
      <c r="Q341"/>
      <c r="R341"/>
      <c r="S341"/>
      <c r="T341"/>
      <c r="U341"/>
      <c r="V341"/>
      <c r="W341"/>
      <c r="X341"/>
    </row>
    <row r="342" spans="1:24" s="25" customFormat="1" ht="15" customHeight="1" x14ac:dyDescent="0.3">
      <c r="A342" s="130">
        <v>44459</v>
      </c>
      <c r="B342" s="131" t="s">
        <v>235</v>
      </c>
      <c r="C342" s="154">
        <v>3862.32</v>
      </c>
      <c r="D342" s="132"/>
      <c r="E342" s="133">
        <f t="shared" si="7"/>
        <v>8023831.5635691192</v>
      </c>
      <c r="F342" s="101"/>
      <c r="G342" s="134"/>
      <c r="H342" s="143"/>
      <c r="I342" s="135"/>
      <c r="J342" s="144"/>
      <c r="K342" s="136"/>
      <c r="L342" s="137"/>
      <c r="M342" s="138"/>
      <c r="N342" s="139"/>
      <c r="O342"/>
      <c r="P342"/>
      <c r="Q342"/>
      <c r="R342"/>
      <c r="S342"/>
      <c r="T342"/>
      <c r="U342"/>
      <c r="V342"/>
      <c r="W342"/>
      <c r="X342"/>
    </row>
    <row r="343" spans="1:24" s="25" customFormat="1" ht="15" customHeight="1" x14ac:dyDescent="0.3">
      <c r="A343" s="130">
        <v>44459</v>
      </c>
      <c r="B343" s="131" t="s">
        <v>229</v>
      </c>
      <c r="C343" s="154">
        <v>11586.96</v>
      </c>
      <c r="D343" s="132"/>
      <c r="E343" s="133">
        <f t="shared" si="7"/>
        <v>8035418.5235691192</v>
      </c>
      <c r="F343" s="101"/>
      <c r="G343" s="134"/>
      <c r="H343" s="143"/>
      <c r="I343" s="135"/>
      <c r="J343" s="144"/>
      <c r="K343" s="136"/>
      <c r="L343" s="137"/>
      <c r="M343" s="138"/>
      <c r="N343" s="139"/>
      <c r="O343"/>
      <c r="P343"/>
      <c r="Q343"/>
      <c r="R343"/>
      <c r="S343"/>
      <c r="T343"/>
      <c r="U343"/>
      <c r="V343"/>
      <c r="W343"/>
      <c r="X343"/>
    </row>
    <row r="344" spans="1:24" s="25" customFormat="1" ht="15" customHeight="1" x14ac:dyDescent="0.3">
      <c r="A344" s="130">
        <v>44459</v>
      </c>
      <c r="B344" s="131" t="s">
        <v>200</v>
      </c>
      <c r="C344" s="154">
        <v>7724.64</v>
      </c>
      <c r="D344" s="132"/>
      <c r="E344" s="133">
        <f t="shared" si="7"/>
        <v>8043143.1635691188</v>
      </c>
      <c r="F344" s="101"/>
      <c r="G344" s="134"/>
      <c r="H344" s="143"/>
      <c r="I344" s="135"/>
      <c r="J344" s="144"/>
      <c r="K344" s="136"/>
      <c r="L344" s="137"/>
      <c r="M344" s="138"/>
      <c r="N344" s="139"/>
      <c r="O344"/>
      <c r="P344"/>
      <c r="Q344"/>
      <c r="R344"/>
      <c r="S344"/>
      <c r="T344"/>
      <c r="U344"/>
      <c r="V344"/>
      <c r="W344"/>
      <c r="X344"/>
    </row>
    <row r="345" spans="1:24" s="25" customFormat="1" ht="15" customHeight="1" x14ac:dyDescent="0.3">
      <c r="A345" s="130">
        <v>44459</v>
      </c>
      <c r="B345" s="131" t="s">
        <v>297</v>
      </c>
      <c r="C345" s="154">
        <v>38623.199999999997</v>
      </c>
      <c r="D345" s="132"/>
      <c r="E345" s="133">
        <f t="shared" si="7"/>
        <v>8081766.363569119</v>
      </c>
      <c r="F345" s="101"/>
      <c r="G345" s="134"/>
      <c r="H345" s="143"/>
      <c r="I345" s="135"/>
      <c r="J345" s="144"/>
      <c r="K345" s="136"/>
      <c r="L345" s="137"/>
      <c r="M345" s="138"/>
      <c r="N345" s="139"/>
      <c r="O345"/>
      <c r="P345"/>
      <c r="Q345"/>
      <c r="R345"/>
      <c r="S345"/>
      <c r="T345"/>
      <c r="U345"/>
      <c r="V345"/>
      <c r="W345"/>
      <c r="X345"/>
    </row>
    <row r="346" spans="1:24" s="25" customFormat="1" ht="15" customHeight="1" x14ac:dyDescent="0.3">
      <c r="A346" s="130">
        <v>44459</v>
      </c>
      <c r="B346" s="131" t="s">
        <v>321</v>
      </c>
      <c r="C346" s="154">
        <v>24847.35</v>
      </c>
      <c r="D346" s="132"/>
      <c r="E346" s="133">
        <f t="shared" si="7"/>
        <v>8106613.7135691186</v>
      </c>
      <c r="F346" s="101"/>
      <c r="G346" s="134"/>
      <c r="H346" s="143"/>
      <c r="I346" s="135"/>
      <c r="J346" s="144"/>
      <c r="K346" s="136"/>
      <c r="L346" s="137"/>
      <c r="M346" s="138"/>
      <c r="N346" s="139"/>
      <c r="O346"/>
      <c r="P346"/>
      <c r="Q346"/>
      <c r="R346"/>
      <c r="S346"/>
      <c r="T346"/>
      <c r="U346"/>
      <c r="V346"/>
      <c r="W346"/>
      <c r="X346"/>
    </row>
    <row r="347" spans="1:24" s="25" customFormat="1" ht="15" customHeight="1" x14ac:dyDescent="0.3">
      <c r="A347" s="344">
        <v>44459</v>
      </c>
      <c r="B347" s="349" t="s">
        <v>483</v>
      </c>
      <c r="C347" s="346"/>
      <c r="D347" s="346"/>
      <c r="E347" s="133">
        <f t="shared" si="7"/>
        <v>8106613.7135691186</v>
      </c>
      <c r="F347" s="101"/>
      <c r="G347" s="134"/>
      <c r="H347" s="143"/>
      <c r="I347" s="135"/>
      <c r="J347" s="144"/>
      <c r="K347" s="136"/>
      <c r="L347" s="137"/>
      <c r="M347" s="138">
        <v>221792.6</v>
      </c>
      <c r="N347" s="139"/>
      <c r="O347"/>
      <c r="P347"/>
      <c r="Q347"/>
      <c r="R347"/>
      <c r="S347"/>
      <c r="T347"/>
      <c r="U347"/>
      <c r="V347"/>
      <c r="W347"/>
      <c r="X347"/>
    </row>
    <row r="348" spans="1:24" s="25" customFormat="1" ht="15" customHeight="1" x14ac:dyDescent="0.3">
      <c r="A348" s="130">
        <v>44460</v>
      </c>
      <c r="B348" s="131" t="s">
        <v>208</v>
      </c>
      <c r="C348" s="154">
        <v>19311.599999999999</v>
      </c>
      <c r="D348" s="132"/>
      <c r="E348" s="133">
        <f t="shared" si="7"/>
        <v>8125925.3135691183</v>
      </c>
      <c r="F348" s="101"/>
      <c r="G348" s="134"/>
      <c r="H348" s="143"/>
      <c r="I348" s="135"/>
      <c r="J348" s="144"/>
      <c r="K348" s="136"/>
      <c r="L348" s="137"/>
      <c r="M348" s="138"/>
      <c r="N348" s="139"/>
      <c r="O348"/>
      <c r="P348"/>
      <c r="Q348"/>
      <c r="R348"/>
      <c r="S348"/>
      <c r="T348"/>
      <c r="U348"/>
      <c r="V348"/>
      <c r="W348"/>
      <c r="X348"/>
    </row>
    <row r="349" spans="1:24" s="25" customFormat="1" ht="15" customHeight="1" x14ac:dyDescent="0.3">
      <c r="A349" s="130">
        <v>44460</v>
      </c>
      <c r="B349" s="131" t="s">
        <v>484</v>
      </c>
      <c r="C349" s="154">
        <v>11586.96</v>
      </c>
      <c r="D349" s="132"/>
      <c r="E349" s="133">
        <f t="shared" si="7"/>
        <v>8137512.2735691182</v>
      </c>
      <c r="F349" s="101"/>
      <c r="G349" s="134"/>
      <c r="H349" s="143"/>
      <c r="I349" s="135"/>
      <c r="J349" s="144"/>
      <c r="K349" s="136"/>
      <c r="L349" s="137"/>
      <c r="M349" s="138"/>
      <c r="N349" s="139"/>
      <c r="O349"/>
      <c r="P349"/>
      <c r="Q349"/>
      <c r="R349"/>
      <c r="S349"/>
      <c r="T349"/>
      <c r="U349"/>
      <c r="V349"/>
      <c r="W349"/>
      <c r="X349"/>
    </row>
    <row r="350" spans="1:24" s="25" customFormat="1" ht="15" customHeight="1" x14ac:dyDescent="0.3">
      <c r="A350" s="130">
        <v>44460</v>
      </c>
      <c r="B350" s="131" t="s">
        <v>295</v>
      </c>
      <c r="C350" s="154">
        <v>11586.96</v>
      </c>
      <c r="D350" s="132"/>
      <c r="E350" s="133">
        <f t="shared" si="7"/>
        <v>8149099.2335691182</v>
      </c>
      <c r="F350" s="101"/>
      <c r="G350" s="134"/>
      <c r="H350" s="143"/>
      <c r="I350" s="135"/>
      <c r="J350" s="144"/>
      <c r="K350" s="136"/>
      <c r="L350" s="137"/>
      <c r="M350" s="138"/>
      <c r="N350" s="139"/>
      <c r="O350"/>
      <c r="P350"/>
      <c r="Q350"/>
      <c r="R350"/>
      <c r="S350"/>
      <c r="T350"/>
      <c r="U350"/>
      <c r="V350"/>
      <c r="W350"/>
      <c r="X350"/>
    </row>
    <row r="351" spans="1:24" s="25" customFormat="1" ht="15" customHeight="1" x14ac:dyDescent="0.3">
      <c r="A351" s="130">
        <v>44460</v>
      </c>
      <c r="B351" s="131" t="s">
        <v>252</v>
      </c>
      <c r="C351" s="154">
        <v>5149.76</v>
      </c>
      <c r="D351" s="132"/>
      <c r="E351" s="133">
        <f t="shared" si="7"/>
        <v>8154248.993569118</v>
      </c>
      <c r="F351" s="101"/>
      <c r="G351" s="134"/>
      <c r="H351" s="143"/>
      <c r="I351" s="135"/>
      <c r="J351" s="144"/>
      <c r="K351" s="136"/>
      <c r="L351" s="137"/>
      <c r="M351" s="138"/>
      <c r="N351" s="139"/>
      <c r="O351"/>
      <c r="P351"/>
      <c r="Q351"/>
      <c r="R351"/>
      <c r="S351"/>
      <c r="T351"/>
      <c r="U351"/>
      <c r="V351"/>
      <c r="W351"/>
      <c r="X351"/>
    </row>
    <row r="352" spans="1:24" s="25" customFormat="1" ht="15" customHeight="1" x14ac:dyDescent="0.3">
      <c r="A352" s="130">
        <v>44460</v>
      </c>
      <c r="B352" s="131" t="s">
        <v>439</v>
      </c>
      <c r="C352" s="154">
        <v>25748.799999999999</v>
      </c>
      <c r="D352" s="132"/>
      <c r="E352" s="133">
        <f t="shared" si="7"/>
        <v>8179997.7935691178</v>
      </c>
      <c r="F352" s="101"/>
      <c r="G352" s="134"/>
      <c r="H352" s="143"/>
      <c r="I352" s="135"/>
      <c r="J352" s="144"/>
      <c r="K352" s="136"/>
      <c r="L352" s="137"/>
      <c r="M352" s="138"/>
      <c r="N352" s="139"/>
      <c r="O352"/>
      <c r="P352"/>
      <c r="Q352"/>
      <c r="R352"/>
      <c r="S352"/>
      <c r="T352"/>
      <c r="U352"/>
      <c r="V352"/>
      <c r="W352"/>
      <c r="X352"/>
    </row>
    <row r="353" spans="1:24" s="25" customFormat="1" ht="15" customHeight="1" x14ac:dyDescent="0.3">
      <c r="A353" s="130">
        <v>44460</v>
      </c>
      <c r="B353" s="131" t="s">
        <v>218</v>
      </c>
      <c r="C353" s="154">
        <v>30898.560000000001</v>
      </c>
      <c r="D353" s="132"/>
      <c r="E353" s="133">
        <f t="shared" si="7"/>
        <v>8210896.3535691174</v>
      </c>
      <c r="F353" s="101"/>
      <c r="G353" s="134"/>
      <c r="H353" s="143"/>
      <c r="I353" s="135"/>
      <c r="J353" s="144"/>
      <c r="K353" s="136"/>
      <c r="L353" s="137"/>
      <c r="M353" s="138"/>
      <c r="N353" s="139"/>
      <c r="O353"/>
      <c r="P353"/>
      <c r="Q353"/>
      <c r="R353"/>
      <c r="S353"/>
      <c r="T353"/>
      <c r="U353"/>
      <c r="V353"/>
      <c r="W353"/>
      <c r="X353"/>
    </row>
    <row r="354" spans="1:24" s="25" customFormat="1" ht="15" customHeight="1" x14ac:dyDescent="0.3">
      <c r="A354" s="130">
        <v>44460</v>
      </c>
      <c r="B354" s="131" t="s">
        <v>267</v>
      </c>
      <c r="C354" s="154">
        <v>19311.599999999999</v>
      </c>
      <c r="D354" s="132"/>
      <c r="E354" s="133">
        <f t="shared" si="7"/>
        <v>8230207.953569117</v>
      </c>
      <c r="F354" s="101"/>
      <c r="G354" s="134"/>
      <c r="H354" s="143"/>
      <c r="I354" s="135"/>
      <c r="J354" s="144"/>
      <c r="K354" s="136"/>
      <c r="L354" s="137"/>
      <c r="M354" s="138"/>
      <c r="N354" s="139"/>
      <c r="O354"/>
      <c r="P354"/>
      <c r="Q354"/>
      <c r="R354"/>
      <c r="S354"/>
      <c r="T354"/>
      <c r="U354"/>
      <c r="V354"/>
      <c r="W354"/>
      <c r="X354"/>
    </row>
    <row r="355" spans="1:24" s="25" customFormat="1" ht="15" customHeight="1" x14ac:dyDescent="0.3">
      <c r="A355" s="130">
        <v>44460</v>
      </c>
      <c r="B355" s="131" t="s">
        <v>236</v>
      </c>
      <c r="C355" s="154">
        <v>88833.36</v>
      </c>
      <c r="D355" s="132"/>
      <c r="E355" s="133">
        <f t="shared" si="7"/>
        <v>8319041.3135691173</v>
      </c>
      <c r="F355" s="101"/>
      <c r="G355" s="134"/>
      <c r="H355" s="143"/>
      <c r="I355" s="135"/>
      <c r="J355" s="144"/>
      <c r="K355" s="136"/>
      <c r="L355" s="137"/>
      <c r="M355" s="138"/>
      <c r="N355" s="139"/>
      <c r="O355"/>
      <c r="P355"/>
      <c r="Q355"/>
      <c r="R355"/>
      <c r="S355"/>
      <c r="T355"/>
      <c r="U355"/>
      <c r="V355"/>
      <c r="W355"/>
      <c r="X355"/>
    </row>
    <row r="356" spans="1:24" s="25" customFormat="1" ht="15" customHeight="1" x14ac:dyDescent="0.3">
      <c r="A356" s="130">
        <v>44460</v>
      </c>
      <c r="B356" s="131" t="s">
        <v>316</v>
      </c>
      <c r="C356" s="154">
        <v>177666.72</v>
      </c>
      <c r="D356" s="132"/>
      <c r="E356" s="133">
        <f t="shared" si="7"/>
        <v>8496708.033569118</v>
      </c>
      <c r="F356" s="101"/>
      <c r="G356" s="134"/>
      <c r="H356" s="143"/>
      <c r="I356" s="135"/>
      <c r="J356" s="144"/>
      <c r="K356" s="136"/>
      <c r="L356" s="137"/>
      <c r="M356" s="138"/>
      <c r="N356" s="139"/>
      <c r="O356"/>
      <c r="P356"/>
      <c r="Q356"/>
      <c r="R356"/>
      <c r="S356"/>
      <c r="T356"/>
      <c r="U356"/>
      <c r="V356"/>
      <c r="W356"/>
      <c r="X356"/>
    </row>
    <row r="357" spans="1:24" s="25" customFormat="1" ht="15" customHeight="1" x14ac:dyDescent="0.3">
      <c r="A357" s="130">
        <v>44460</v>
      </c>
      <c r="B357" s="131" t="s">
        <v>432</v>
      </c>
      <c r="C357" s="154">
        <v>7724.64</v>
      </c>
      <c r="D357" s="132"/>
      <c r="E357" s="133">
        <f t="shared" si="7"/>
        <v>8504432.6735691186</v>
      </c>
      <c r="F357" s="101"/>
      <c r="G357" s="134"/>
      <c r="H357" s="143"/>
      <c r="I357" s="135"/>
      <c r="J357" s="144"/>
      <c r="K357" s="136"/>
      <c r="L357" s="137"/>
      <c r="M357" s="138"/>
      <c r="N357" s="139"/>
      <c r="O357"/>
      <c r="P357"/>
      <c r="Q357"/>
      <c r="R357"/>
      <c r="S357"/>
      <c r="T357"/>
      <c r="U357"/>
      <c r="V357"/>
      <c r="W357"/>
      <c r="X357"/>
    </row>
    <row r="358" spans="1:24" s="25" customFormat="1" ht="15" customHeight="1" x14ac:dyDescent="0.3">
      <c r="A358" s="130">
        <v>44460</v>
      </c>
      <c r="B358" s="131" t="s">
        <v>237</v>
      </c>
      <c r="C358" s="154">
        <v>19311.599999999999</v>
      </c>
      <c r="D358" s="132"/>
      <c r="E358" s="133">
        <f t="shared" si="7"/>
        <v>8523744.2735691182</v>
      </c>
      <c r="F358" s="101"/>
      <c r="G358" s="134"/>
      <c r="H358" s="143"/>
      <c r="I358" s="135"/>
      <c r="J358" s="144"/>
      <c r="K358" s="136"/>
      <c r="L358" s="137"/>
      <c r="M358" s="138"/>
      <c r="N358" s="139"/>
      <c r="O358"/>
      <c r="P358"/>
      <c r="Q358"/>
      <c r="R358"/>
      <c r="S358"/>
      <c r="T358"/>
      <c r="U358"/>
      <c r="V358"/>
      <c r="W358"/>
      <c r="X358"/>
    </row>
    <row r="359" spans="1:24" s="25" customFormat="1" ht="15" customHeight="1" x14ac:dyDescent="0.3">
      <c r="A359" s="130">
        <v>44461</v>
      </c>
      <c r="B359" s="131" t="s">
        <v>221</v>
      </c>
      <c r="C359" s="154">
        <v>29611.119999999999</v>
      </c>
      <c r="D359" s="132"/>
      <c r="E359" s="133">
        <f t="shared" si="7"/>
        <v>8553355.3935691174</v>
      </c>
      <c r="F359" s="101"/>
      <c r="G359" s="134"/>
      <c r="H359" s="143"/>
      <c r="I359" s="135"/>
      <c r="J359" s="144"/>
      <c r="K359" s="136"/>
      <c r="L359" s="137"/>
      <c r="M359" s="138"/>
      <c r="N359" s="139"/>
      <c r="O359"/>
      <c r="P359"/>
      <c r="Q359"/>
      <c r="R359"/>
      <c r="S359"/>
      <c r="T359"/>
      <c r="U359"/>
      <c r="V359"/>
      <c r="W359"/>
      <c r="X359"/>
    </row>
    <row r="360" spans="1:24" s="25" customFormat="1" ht="15" customHeight="1" x14ac:dyDescent="0.3">
      <c r="A360" s="130">
        <v>44461</v>
      </c>
      <c r="B360" s="131" t="s">
        <v>210</v>
      </c>
      <c r="C360" s="154">
        <v>7724.64</v>
      </c>
      <c r="D360" s="132"/>
      <c r="E360" s="133">
        <f t="shared" si="7"/>
        <v>8561080.033569118</v>
      </c>
      <c r="F360" s="101"/>
      <c r="G360" s="134"/>
      <c r="H360" s="143"/>
      <c r="I360" s="135"/>
      <c r="J360" s="144"/>
      <c r="K360" s="136"/>
      <c r="L360" s="137"/>
      <c r="M360" s="138"/>
      <c r="N360" s="139"/>
      <c r="O360"/>
      <c r="P360"/>
      <c r="Q360"/>
      <c r="R360"/>
      <c r="S360"/>
      <c r="T360"/>
      <c r="U360"/>
      <c r="V360"/>
      <c r="W360"/>
      <c r="X360"/>
    </row>
    <row r="361" spans="1:24" s="25" customFormat="1" ht="15" customHeight="1" x14ac:dyDescent="0.3">
      <c r="A361" s="130">
        <v>44461</v>
      </c>
      <c r="B361" s="131" t="s">
        <v>239</v>
      </c>
      <c r="C361" s="154">
        <v>50210.16</v>
      </c>
      <c r="D361" s="132"/>
      <c r="E361" s="133">
        <f t="shared" si="7"/>
        <v>8611290.1935691182</v>
      </c>
      <c r="F361" s="101"/>
      <c r="G361" s="134"/>
      <c r="H361" s="143"/>
      <c r="I361" s="135"/>
      <c r="J361" s="144"/>
      <c r="K361" s="136"/>
      <c r="L361" s="137"/>
      <c r="M361" s="138"/>
      <c r="N361" s="139"/>
      <c r="O361"/>
      <c r="P361"/>
      <c r="Q361"/>
      <c r="R361"/>
      <c r="S361"/>
      <c r="T361"/>
      <c r="U361"/>
      <c r="V361"/>
      <c r="W361"/>
      <c r="X361"/>
    </row>
    <row r="362" spans="1:24" s="25" customFormat="1" ht="15" customHeight="1" x14ac:dyDescent="0.3">
      <c r="A362" s="130">
        <v>44461</v>
      </c>
      <c r="B362" s="131" t="s">
        <v>280</v>
      </c>
      <c r="C362" s="154">
        <v>6437.2</v>
      </c>
      <c r="D362" s="132"/>
      <c r="E362" s="133">
        <f t="shared" si="7"/>
        <v>8617727.3935691174</v>
      </c>
      <c r="F362" s="101"/>
      <c r="G362" s="134"/>
      <c r="H362" s="143"/>
      <c r="I362" s="135"/>
      <c r="J362" s="144"/>
      <c r="K362" s="136"/>
      <c r="L362" s="137"/>
      <c r="M362" s="138"/>
      <c r="N362" s="139"/>
      <c r="O362"/>
      <c r="P362"/>
      <c r="Q362"/>
      <c r="R362"/>
      <c r="S362"/>
      <c r="T362"/>
      <c r="U362"/>
      <c r="V362"/>
      <c r="W362"/>
      <c r="X362"/>
    </row>
    <row r="363" spans="1:24" s="25" customFormat="1" ht="15" customHeight="1" x14ac:dyDescent="0.3">
      <c r="A363" s="130">
        <v>44461</v>
      </c>
      <c r="B363" s="131" t="s">
        <v>309</v>
      </c>
      <c r="C363" s="154">
        <v>46381.72</v>
      </c>
      <c r="D363" s="132"/>
      <c r="E363" s="133">
        <f t="shared" si="7"/>
        <v>8664109.1135691181</v>
      </c>
      <c r="F363" s="101"/>
      <c r="G363" s="134"/>
      <c r="H363" s="143"/>
      <c r="I363" s="135"/>
      <c r="J363" s="144"/>
      <c r="K363" s="136"/>
      <c r="L363" s="137"/>
      <c r="M363" s="138"/>
      <c r="N363" s="139"/>
      <c r="O363"/>
      <c r="P363"/>
      <c r="Q363"/>
      <c r="R363"/>
      <c r="S363"/>
      <c r="T363"/>
      <c r="U363"/>
      <c r="V363"/>
      <c r="W363"/>
      <c r="X363"/>
    </row>
    <row r="364" spans="1:24" s="25" customFormat="1" ht="15" customHeight="1" x14ac:dyDescent="0.3">
      <c r="A364" s="130">
        <v>44461</v>
      </c>
      <c r="B364" s="131" t="s">
        <v>284</v>
      </c>
      <c r="C364" s="154">
        <v>11586.96</v>
      </c>
      <c r="D364" s="132"/>
      <c r="E364" s="133">
        <f t="shared" si="7"/>
        <v>8675696.073569119</v>
      </c>
      <c r="F364" s="101"/>
      <c r="G364" s="134"/>
      <c r="H364" s="143"/>
      <c r="I364" s="135"/>
      <c r="J364" s="144"/>
      <c r="K364" s="136"/>
      <c r="L364" s="137"/>
      <c r="M364" s="138"/>
      <c r="N364" s="139"/>
      <c r="O364"/>
      <c r="P364"/>
      <c r="Q364"/>
      <c r="R364"/>
      <c r="S364"/>
      <c r="T364"/>
      <c r="U364"/>
      <c r="V364"/>
      <c r="W364"/>
      <c r="X364"/>
    </row>
    <row r="365" spans="1:24" s="25" customFormat="1" ht="15" customHeight="1" x14ac:dyDescent="0.3">
      <c r="A365" s="130">
        <v>44461</v>
      </c>
      <c r="B365" s="131" t="s">
        <v>274</v>
      </c>
      <c r="C365" s="154">
        <v>6437.2</v>
      </c>
      <c r="D365" s="132"/>
      <c r="E365" s="133">
        <f t="shared" si="7"/>
        <v>8682133.2735691182</v>
      </c>
      <c r="F365" s="101"/>
      <c r="G365" s="134"/>
      <c r="H365" s="143"/>
      <c r="I365" s="135"/>
      <c r="J365" s="144"/>
      <c r="K365" s="136"/>
      <c r="L365" s="137"/>
      <c r="M365" s="138"/>
      <c r="N365" s="139"/>
      <c r="O365"/>
      <c r="P365"/>
      <c r="Q365"/>
      <c r="R365"/>
      <c r="S365"/>
      <c r="T365"/>
      <c r="U365"/>
      <c r="V365"/>
      <c r="W365"/>
      <c r="X365"/>
    </row>
    <row r="366" spans="1:24" s="25" customFormat="1" ht="15" customHeight="1" x14ac:dyDescent="0.3">
      <c r="A366" s="130">
        <v>44461</v>
      </c>
      <c r="B366" s="131" t="s">
        <v>275</v>
      </c>
      <c r="C366" s="154">
        <v>11586.96</v>
      </c>
      <c r="D366" s="132"/>
      <c r="E366" s="133">
        <f t="shared" si="7"/>
        <v>8693720.2335691191</v>
      </c>
      <c r="F366" s="101"/>
      <c r="G366" s="134"/>
      <c r="H366" s="143"/>
      <c r="I366" s="135"/>
      <c r="J366" s="144"/>
      <c r="K366" s="136"/>
      <c r="L366" s="137"/>
      <c r="M366" s="138"/>
      <c r="N366" s="139"/>
      <c r="O366"/>
      <c r="P366"/>
      <c r="Q366"/>
      <c r="R366"/>
      <c r="S366"/>
      <c r="T366"/>
      <c r="U366"/>
      <c r="V366"/>
      <c r="W366"/>
      <c r="X366"/>
    </row>
    <row r="367" spans="1:24" s="25" customFormat="1" ht="15" customHeight="1" x14ac:dyDescent="0.3">
      <c r="A367" s="130">
        <v>44461</v>
      </c>
      <c r="B367" s="131" t="s">
        <v>243</v>
      </c>
      <c r="C367" s="154">
        <v>3862.32</v>
      </c>
      <c r="D367" s="132"/>
      <c r="E367" s="133">
        <f t="shared" si="7"/>
        <v>8697582.5535691194</v>
      </c>
      <c r="F367" s="101"/>
      <c r="G367" s="134"/>
      <c r="H367" s="143"/>
      <c r="I367" s="135"/>
      <c r="J367" s="144"/>
      <c r="K367" s="136"/>
      <c r="L367" s="137"/>
      <c r="M367" s="138"/>
      <c r="N367" s="139"/>
      <c r="O367"/>
      <c r="P367"/>
      <c r="Q367"/>
      <c r="R367"/>
      <c r="S367"/>
      <c r="T367"/>
      <c r="U367"/>
      <c r="V367"/>
      <c r="W367"/>
      <c r="X367"/>
    </row>
    <row r="368" spans="1:24" s="25" customFormat="1" ht="15" customHeight="1" x14ac:dyDescent="0.3">
      <c r="A368" s="130">
        <v>44462</v>
      </c>
      <c r="B368" s="131" t="s">
        <v>463</v>
      </c>
      <c r="C368" s="154">
        <v>3862.32</v>
      </c>
      <c r="D368" s="132"/>
      <c r="E368" s="133">
        <f t="shared" si="7"/>
        <v>8701444.8735691197</v>
      </c>
      <c r="F368" s="101"/>
      <c r="G368" s="134"/>
      <c r="H368" s="143"/>
      <c r="I368" s="135"/>
      <c r="J368" s="144"/>
      <c r="K368" s="136"/>
      <c r="L368" s="137"/>
      <c r="M368" s="138"/>
      <c r="N368" s="139"/>
      <c r="O368"/>
      <c r="P368"/>
      <c r="Q368"/>
      <c r="R368"/>
      <c r="S368"/>
      <c r="T368"/>
      <c r="U368"/>
      <c r="V368"/>
      <c r="W368"/>
      <c r="X368"/>
    </row>
    <row r="369" spans="1:24" s="25" customFormat="1" ht="15" customHeight="1" x14ac:dyDescent="0.3">
      <c r="A369" s="130">
        <v>44462</v>
      </c>
      <c r="B369" s="131" t="s">
        <v>444</v>
      </c>
      <c r="C369" s="154">
        <v>11586.96</v>
      </c>
      <c r="D369" s="132"/>
      <c r="E369" s="133">
        <f t="shared" si="7"/>
        <v>8713031.8335691206</v>
      </c>
      <c r="F369" s="101"/>
      <c r="G369" s="134"/>
      <c r="H369" s="143"/>
      <c r="I369" s="135"/>
      <c r="J369" s="144"/>
      <c r="K369" s="136"/>
      <c r="L369" s="137"/>
      <c r="M369" s="138"/>
      <c r="N369" s="139"/>
      <c r="O369"/>
      <c r="P369"/>
      <c r="Q369"/>
      <c r="R369"/>
      <c r="S369"/>
      <c r="T369"/>
      <c r="U369"/>
      <c r="V369"/>
      <c r="W369"/>
      <c r="X369"/>
    </row>
    <row r="370" spans="1:24" s="25" customFormat="1" ht="15" customHeight="1" x14ac:dyDescent="0.3">
      <c r="A370" s="130">
        <v>44462</v>
      </c>
      <c r="B370" s="131" t="s">
        <v>308</v>
      </c>
      <c r="C370" s="154">
        <v>24847.35</v>
      </c>
      <c r="D370" s="132"/>
      <c r="E370" s="133">
        <f t="shared" si="7"/>
        <v>8737879.1835691202</v>
      </c>
      <c r="F370" s="101"/>
      <c r="G370" s="134"/>
      <c r="H370" s="143"/>
      <c r="I370" s="135"/>
      <c r="J370" s="144"/>
      <c r="K370" s="136"/>
      <c r="L370" s="137"/>
      <c r="M370" s="138"/>
      <c r="N370" s="139"/>
      <c r="O370"/>
      <c r="P370"/>
      <c r="Q370"/>
      <c r="R370"/>
      <c r="S370"/>
      <c r="T370"/>
      <c r="U370"/>
      <c r="V370"/>
      <c r="W370"/>
      <c r="X370"/>
    </row>
    <row r="371" spans="1:24" s="25" customFormat="1" ht="15" customHeight="1" x14ac:dyDescent="0.3">
      <c r="A371" s="130">
        <v>44462</v>
      </c>
      <c r="B371" s="131" t="s">
        <v>312</v>
      </c>
      <c r="C371" s="154">
        <v>7724.64</v>
      </c>
      <c r="D371" s="132"/>
      <c r="E371" s="133">
        <f t="shared" si="7"/>
        <v>8745603.8235691208</v>
      </c>
      <c r="F371" s="101"/>
      <c r="G371" s="134"/>
      <c r="H371" s="143"/>
      <c r="I371" s="135"/>
      <c r="J371" s="144"/>
      <c r="K371" s="136"/>
      <c r="L371" s="137"/>
      <c r="M371" s="138"/>
      <c r="N371" s="139"/>
      <c r="O371"/>
      <c r="P371"/>
      <c r="Q371"/>
      <c r="R371"/>
      <c r="S371"/>
      <c r="T371"/>
      <c r="U371"/>
      <c r="V371"/>
      <c r="W371"/>
      <c r="X371"/>
    </row>
    <row r="372" spans="1:24" s="25" customFormat="1" ht="15" customHeight="1" x14ac:dyDescent="0.3">
      <c r="A372" s="130">
        <v>44462</v>
      </c>
      <c r="B372" s="131" t="s">
        <v>225</v>
      </c>
      <c r="C372" s="154">
        <v>3415.83</v>
      </c>
      <c r="D372" s="132"/>
      <c r="E372" s="133">
        <f t="shared" si="7"/>
        <v>8749019.6535691209</v>
      </c>
      <c r="F372" s="101"/>
      <c r="G372" s="134"/>
      <c r="H372" s="143"/>
      <c r="I372" s="135"/>
      <c r="J372" s="144"/>
      <c r="K372" s="136"/>
      <c r="L372" s="137"/>
      <c r="M372" s="138"/>
      <c r="N372" s="139"/>
      <c r="O372"/>
      <c r="P372"/>
      <c r="Q372"/>
      <c r="R372"/>
      <c r="S372"/>
      <c r="T372"/>
      <c r="U372"/>
      <c r="V372"/>
      <c r="W372"/>
      <c r="X372"/>
    </row>
    <row r="373" spans="1:24" s="25" customFormat="1" ht="15" customHeight="1" x14ac:dyDescent="0.3">
      <c r="A373" s="130">
        <v>44462</v>
      </c>
      <c r="B373" s="131" t="s">
        <v>194</v>
      </c>
      <c r="C373" s="154">
        <v>63084.56</v>
      </c>
      <c r="D373" s="132"/>
      <c r="E373" s="133">
        <f t="shared" si="7"/>
        <v>8812104.2135691214</v>
      </c>
      <c r="F373" s="101"/>
      <c r="G373" s="134"/>
      <c r="H373" s="143"/>
      <c r="I373" s="135"/>
      <c r="J373" s="144"/>
      <c r="K373" s="136"/>
      <c r="L373" s="137"/>
      <c r="M373" s="138"/>
      <c r="N373" s="139"/>
      <c r="O373"/>
      <c r="P373"/>
      <c r="Q373"/>
      <c r="R373"/>
      <c r="S373"/>
      <c r="T373"/>
      <c r="U373"/>
      <c r="V373"/>
      <c r="W373"/>
      <c r="X373"/>
    </row>
    <row r="374" spans="1:24" s="25" customFormat="1" ht="15" customHeight="1" x14ac:dyDescent="0.3">
      <c r="A374" s="130">
        <v>44462</v>
      </c>
      <c r="B374" s="131" t="s">
        <v>472</v>
      </c>
      <c r="C374" s="154">
        <v>11586.96</v>
      </c>
      <c r="D374" s="132"/>
      <c r="E374" s="133">
        <f t="shared" si="7"/>
        <v>8823691.1735691223</v>
      </c>
      <c r="F374" s="101"/>
      <c r="G374" s="134"/>
      <c r="H374" s="143"/>
      <c r="I374" s="135"/>
      <c r="J374" s="144"/>
      <c r="K374" s="136"/>
      <c r="L374" s="137"/>
      <c r="M374" s="138"/>
      <c r="N374" s="139"/>
      <c r="O374"/>
      <c r="P374"/>
      <c r="Q374"/>
      <c r="R374"/>
      <c r="S374"/>
      <c r="T374"/>
      <c r="U374"/>
      <c r="V374"/>
      <c r="W374"/>
      <c r="X374"/>
    </row>
    <row r="375" spans="1:24" s="25" customFormat="1" ht="15" customHeight="1" x14ac:dyDescent="0.3">
      <c r="A375" s="130">
        <v>44462</v>
      </c>
      <c r="B375" s="131" t="s">
        <v>273</v>
      </c>
      <c r="C375" s="154">
        <v>119731.92</v>
      </c>
      <c r="D375" s="132"/>
      <c r="E375" s="133">
        <f t="shared" si="7"/>
        <v>8943423.0935691223</v>
      </c>
      <c r="F375" s="101"/>
      <c r="G375" s="134"/>
      <c r="H375" s="143"/>
      <c r="I375" s="135"/>
      <c r="J375" s="144"/>
      <c r="K375" s="136"/>
      <c r="L375" s="137"/>
      <c r="M375" s="138"/>
      <c r="N375" s="139"/>
      <c r="O375"/>
      <c r="P375"/>
      <c r="Q375"/>
      <c r="R375"/>
      <c r="S375"/>
      <c r="T375"/>
      <c r="U375"/>
      <c r="V375"/>
      <c r="W375"/>
      <c r="X375"/>
    </row>
    <row r="376" spans="1:24" s="25" customFormat="1" ht="15" customHeight="1" x14ac:dyDescent="0.3">
      <c r="A376" s="130">
        <v>44462</v>
      </c>
      <c r="B376" s="131" t="s">
        <v>227</v>
      </c>
      <c r="C376" s="154">
        <v>243326.16</v>
      </c>
      <c r="D376" s="132"/>
      <c r="E376" s="133">
        <f t="shared" si="7"/>
        <v>9186749.2535691224</v>
      </c>
      <c r="F376" s="101"/>
      <c r="G376" s="134"/>
      <c r="H376" s="143"/>
      <c r="I376" s="135"/>
      <c r="J376" s="144"/>
      <c r="K376" s="136"/>
      <c r="L376" s="137"/>
      <c r="M376" s="138"/>
      <c r="N376" s="139"/>
      <c r="O376"/>
      <c r="P376"/>
      <c r="Q376"/>
      <c r="R376"/>
      <c r="S376"/>
      <c r="T376"/>
      <c r="U376"/>
      <c r="V376"/>
      <c r="W376"/>
      <c r="X376"/>
    </row>
    <row r="377" spans="1:24" s="25" customFormat="1" ht="15" customHeight="1" x14ac:dyDescent="0.3">
      <c r="A377" s="130">
        <v>44462</v>
      </c>
      <c r="B377" s="131" t="s">
        <v>495</v>
      </c>
      <c r="C377" s="154">
        <v>153750</v>
      </c>
      <c r="D377" s="132"/>
      <c r="E377" s="133">
        <f t="shared" si="7"/>
        <v>9340499.2535691224</v>
      </c>
      <c r="F377" s="101"/>
      <c r="G377" s="134"/>
      <c r="H377" s="143"/>
      <c r="I377" s="135"/>
      <c r="J377" s="144"/>
      <c r="K377" s="136"/>
      <c r="L377" s="137"/>
      <c r="M377" s="138"/>
      <c r="N377" s="139"/>
      <c r="O377"/>
      <c r="P377"/>
      <c r="Q377"/>
      <c r="R377"/>
      <c r="S377"/>
      <c r="T377"/>
      <c r="U377"/>
      <c r="V377"/>
      <c r="W377"/>
      <c r="X377"/>
    </row>
    <row r="378" spans="1:24" s="25" customFormat="1" ht="15" customHeight="1" x14ac:dyDescent="0.3">
      <c r="A378" s="130">
        <v>44462</v>
      </c>
      <c r="B378" s="131" t="s">
        <v>302</v>
      </c>
      <c r="C378" s="154">
        <v>25748.799999999999</v>
      </c>
      <c r="D378" s="132"/>
      <c r="E378" s="133">
        <f t="shared" si="7"/>
        <v>9366248.0535691231</v>
      </c>
      <c r="F378" s="101"/>
      <c r="G378" s="134"/>
      <c r="H378" s="143"/>
      <c r="I378" s="135"/>
      <c r="J378" s="144"/>
      <c r="K378" s="136"/>
      <c r="L378" s="137"/>
      <c r="M378" s="138"/>
      <c r="N378" s="139"/>
      <c r="O378"/>
      <c r="P378"/>
      <c r="Q378"/>
      <c r="R378"/>
      <c r="S378"/>
      <c r="T378"/>
      <c r="U378"/>
      <c r="V378"/>
      <c r="W378"/>
      <c r="X378"/>
    </row>
    <row r="379" spans="1:24" s="25" customFormat="1" ht="15" customHeight="1" x14ac:dyDescent="0.3">
      <c r="A379" s="130">
        <v>44462</v>
      </c>
      <c r="B379" s="131" t="s">
        <v>331</v>
      </c>
      <c r="C379" s="154">
        <v>33473.440000000002</v>
      </c>
      <c r="D379" s="132"/>
      <c r="E379" s="133">
        <f t="shared" si="7"/>
        <v>9399721.4935691226</v>
      </c>
      <c r="F379" s="101"/>
      <c r="G379" s="134"/>
      <c r="H379" s="143"/>
      <c r="I379" s="135"/>
      <c r="J379" s="144"/>
      <c r="K379" s="136"/>
      <c r="L379" s="137"/>
      <c r="M379" s="138"/>
      <c r="N379" s="139"/>
      <c r="O379"/>
      <c r="P379"/>
      <c r="Q379"/>
      <c r="R379"/>
      <c r="S379"/>
      <c r="T379"/>
      <c r="U379"/>
      <c r="V379"/>
      <c r="W379"/>
      <c r="X379"/>
    </row>
    <row r="380" spans="1:24" s="25" customFormat="1" ht="15" customHeight="1" x14ac:dyDescent="0.3">
      <c r="A380" s="130">
        <v>44462</v>
      </c>
      <c r="B380" s="131" t="s">
        <v>441</v>
      </c>
      <c r="C380" s="154">
        <v>83683.600000000006</v>
      </c>
      <c r="D380" s="132"/>
      <c r="E380" s="133">
        <f t="shared" si="7"/>
        <v>9483405.0935691223</v>
      </c>
      <c r="F380" s="101"/>
      <c r="G380" s="134"/>
      <c r="H380" s="143"/>
      <c r="I380" s="135"/>
      <c r="J380" s="144"/>
      <c r="K380" s="136"/>
      <c r="L380" s="137"/>
      <c r="M380" s="138"/>
      <c r="N380" s="139"/>
      <c r="O380"/>
      <c r="P380"/>
      <c r="Q380"/>
      <c r="R380"/>
      <c r="S380"/>
      <c r="T380"/>
      <c r="U380"/>
      <c r="V380"/>
      <c r="W380"/>
      <c r="X380"/>
    </row>
    <row r="381" spans="1:24" s="25" customFormat="1" ht="15" customHeight="1" x14ac:dyDescent="0.3">
      <c r="A381" s="130">
        <v>44462</v>
      </c>
      <c r="B381" s="131" t="s">
        <v>305</v>
      </c>
      <c r="C381" s="154">
        <v>11586.96</v>
      </c>
      <c r="D381" s="132"/>
      <c r="E381" s="133">
        <f t="shared" si="7"/>
        <v>9494992.0535691231</v>
      </c>
      <c r="F381" s="101"/>
      <c r="G381" s="134"/>
      <c r="H381" s="143"/>
      <c r="I381" s="135"/>
      <c r="J381" s="144"/>
      <c r="K381" s="136"/>
      <c r="L381" s="137"/>
      <c r="M381" s="138"/>
      <c r="N381" s="139"/>
      <c r="O381"/>
      <c r="P381"/>
      <c r="Q381"/>
      <c r="R381"/>
      <c r="S381"/>
      <c r="T381"/>
      <c r="U381"/>
      <c r="V381"/>
      <c r="W381"/>
      <c r="X381"/>
    </row>
    <row r="382" spans="1:24" s="25" customFormat="1" ht="15" customHeight="1" x14ac:dyDescent="0.3">
      <c r="A382" s="130">
        <v>44463</v>
      </c>
      <c r="B382" s="131" t="s">
        <v>244</v>
      </c>
      <c r="C382" s="154">
        <v>19311.599999999999</v>
      </c>
      <c r="D382" s="132"/>
      <c r="E382" s="133">
        <f t="shared" si="7"/>
        <v>9514303.6535691228</v>
      </c>
      <c r="F382" s="101"/>
      <c r="G382" s="134"/>
      <c r="H382" s="143"/>
      <c r="I382" s="135"/>
      <c r="J382" s="144"/>
      <c r="K382" s="136"/>
      <c r="L382" s="137"/>
      <c r="M382" s="138"/>
      <c r="N382" s="139"/>
      <c r="O382"/>
      <c r="P382"/>
      <c r="Q382"/>
      <c r="R382"/>
      <c r="S382"/>
      <c r="T382"/>
      <c r="U382"/>
      <c r="V382"/>
      <c r="W382"/>
      <c r="X382"/>
    </row>
    <row r="383" spans="1:24" s="25" customFormat="1" ht="15" customHeight="1" x14ac:dyDescent="0.3">
      <c r="A383" s="130">
        <v>44463</v>
      </c>
      <c r="B383" s="131" t="s">
        <v>247</v>
      </c>
      <c r="C383" s="154">
        <v>3862.32</v>
      </c>
      <c r="D383" s="132"/>
      <c r="E383" s="133">
        <f t="shared" si="7"/>
        <v>9518165.9735691231</v>
      </c>
      <c r="F383" s="101"/>
      <c r="G383" s="134"/>
      <c r="H383" s="143"/>
      <c r="I383" s="135"/>
      <c r="J383" s="144"/>
      <c r="K383" s="136"/>
      <c r="L383" s="137"/>
      <c r="M383" s="138"/>
      <c r="N383" s="139"/>
      <c r="O383"/>
      <c r="P383"/>
      <c r="Q383"/>
      <c r="R383"/>
      <c r="S383"/>
      <c r="T383"/>
      <c r="U383"/>
      <c r="V383"/>
      <c r="W383"/>
      <c r="X383"/>
    </row>
    <row r="384" spans="1:24" s="25" customFormat="1" ht="15" customHeight="1" x14ac:dyDescent="0.3">
      <c r="A384" s="130">
        <v>44463</v>
      </c>
      <c r="B384" s="131" t="s">
        <v>248</v>
      </c>
      <c r="C384" s="154">
        <v>11586.96</v>
      </c>
      <c r="D384" s="132"/>
      <c r="E384" s="133">
        <f t="shared" si="7"/>
        <v>9529752.933569124</v>
      </c>
      <c r="F384" s="101"/>
      <c r="G384" s="134"/>
      <c r="H384" s="143"/>
      <c r="I384" s="135"/>
      <c r="J384" s="144"/>
      <c r="K384" s="136"/>
      <c r="L384" s="137"/>
      <c r="M384" s="138"/>
      <c r="N384" s="139"/>
      <c r="O384"/>
      <c r="P384"/>
      <c r="Q384"/>
      <c r="R384"/>
      <c r="S384"/>
      <c r="T384"/>
      <c r="U384"/>
      <c r="V384"/>
      <c r="W384"/>
      <c r="X384"/>
    </row>
    <row r="385" spans="1:24" s="25" customFormat="1" ht="15" customHeight="1" x14ac:dyDescent="0.3">
      <c r="A385" s="130">
        <v>44463</v>
      </c>
      <c r="B385" s="131" t="s">
        <v>195</v>
      </c>
      <c r="C385" s="154">
        <v>6437.2</v>
      </c>
      <c r="D385" s="132"/>
      <c r="E385" s="133">
        <f t="shared" si="7"/>
        <v>9536190.1335691232</v>
      </c>
      <c r="F385" s="101"/>
      <c r="G385" s="134"/>
      <c r="H385" s="143"/>
      <c r="I385" s="135"/>
      <c r="J385" s="144"/>
      <c r="K385" s="136"/>
      <c r="L385" s="137"/>
      <c r="M385" s="138"/>
      <c r="N385" s="139"/>
      <c r="O385"/>
      <c r="P385"/>
      <c r="Q385"/>
      <c r="R385"/>
      <c r="S385"/>
      <c r="T385"/>
      <c r="U385"/>
      <c r="V385"/>
      <c r="W385"/>
      <c r="X385"/>
    </row>
    <row r="386" spans="1:24" s="25" customFormat="1" ht="15" customHeight="1" x14ac:dyDescent="0.3">
      <c r="A386" s="130">
        <v>44463</v>
      </c>
      <c r="B386" s="131" t="s">
        <v>249</v>
      </c>
      <c r="C386" s="154">
        <v>33473.440000000002</v>
      </c>
      <c r="D386" s="132"/>
      <c r="E386" s="133">
        <f t="shared" si="7"/>
        <v>9569663.5735691227</v>
      </c>
      <c r="F386" s="101"/>
      <c r="G386" s="134"/>
      <c r="H386" s="143"/>
      <c r="I386" s="135"/>
      <c r="J386" s="144"/>
      <c r="K386" s="136"/>
      <c r="L386" s="137"/>
      <c r="M386" s="138"/>
      <c r="N386" s="139"/>
      <c r="O386"/>
      <c r="P386"/>
      <c r="Q386"/>
      <c r="R386"/>
      <c r="S386"/>
      <c r="T386"/>
      <c r="U386"/>
      <c r="V386"/>
      <c r="W386"/>
      <c r="X386"/>
    </row>
    <row r="387" spans="1:24" s="25" customFormat="1" ht="15" customHeight="1" x14ac:dyDescent="0.3">
      <c r="A387" s="130">
        <v>44463</v>
      </c>
      <c r="B387" s="131" t="s">
        <v>303</v>
      </c>
      <c r="C387" s="154">
        <v>19311.599999999999</v>
      </c>
      <c r="D387" s="132"/>
      <c r="E387" s="133">
        <f t="shared" si="7"/>
        <v>9588975.1735691223</v>
      </c>
      <c r="F387" s="101"/>
      <c r="G387" s="134"/>
      <c r="H387" s="143"/>
      <c r="I387" s="135"/>
      <c r="J387" s="286"/>
      <c r="K387" s="136"/>
      <c r="L387" s="137"/>
      <c r="M387" s="138"/>
      <c r="N387" s="139"/>
      <c r="O387"/>
      <c r="P387"/>
      <c r="Q387"/>
      <c r="R387"/>
      <c r="S387"/>
      <c r="T387"/>
      <c r="U387"/>
      <c r="V387"/>
      <c r="W387"/>
      <c r="X387"/>
    </row>
    <row r="388" spans="1:24" s="25" customFormat="1" ht="15" customHeight="1" x14ac:dyDescent="0.3">
      <c r="A388" s="130">
        <v>44463</v>
      </c>
      <c r="B388" s="131" t="s">
        <v>250</v>
      </c>
      <c r="C388" s="154">
        <v>25748.799999999999</v>
      </c>
      <c r="D388" s="132"/>
      <c r="E388" s="133">
        <f t="shared" si="7"/>
        <v>9614723.9735691231</v>
      </c>
      <c r="F388" s="101"/>
      <c r="G388" s="134"/>
      <c r="H388" s="143"/>
      <c r="I388" s="135"/>
      <c r="J388" s="144"/>
      <c r="K388" s="136"/>
      <c r="L388" s="137"/>
      <c r="M388" s="138"/>
      <c r="N388" s="139"/>
      <c r="O388"/>
      <c r="P388"/>
      <c r="Q388"/>
      <c r="R388"/>
      <c r="S388"/>
      <c r="T388"/>
      <c r="U388"/>
      <c r="V388"/>
      <c r="W388"/>
      <c r="X388"/>
    </row>
    <row r="389" spans="1:24" s="25" customFormat="1" ht="15" customHeight="1" x14ac:dyDescent="0.3">
      <c r="A389" s="130">
        <v>44463</v>
      </c>
      <c r="B389" s="131" t="s">
        <v>251</v>
      </c>
      <c r="C389" s="154">
        <v>21886.48</v>
      </c>
      <c r="D389" s="132"/>
      <c r="E389" s="133">
        <f t="shared" si="7"/>
        <v>9636610.4535691235</v>
      </c>
      <c r="F389" s="164"/>
      <c r="G389" s="134"/>
      <c r="H389" s="143"/>
      <c r="I389" s="135"/>
      <c r="J389" s="144"/>
      <c r="K389" s="136"/>
      <c r="L389" s="137"/>
      <c r="M389" s="138"/>
      <c r="N389" s="139"/>
      <c r="O389"/>
      <c r="P389"/>
      <c r="Q389"/>
      <c r="R389"/>
      <c r="S389"/>
      <c r="T389"/>
      <c r="U389"/>
      <c r="V389"/>
      <c r="W389"/>
      <c r="X389"/>
    </row>
    <row r="390" spans="1:24" s="25" customFormat="1" ht="15" customHeight="1" x14ac:dyDescent="0.3">
      <c r="A390" s="130">
        <v>44463</v>
      </c>
      <c r="B390" s="131" t="s">
        <v>470</v>
      </c>
      <c r="C390" s="154">
        <v>19311.599999999999</v>
      </c>
      <c r="D390" s="132"/>
      <c r="E390" s="133">
        <f t="shared" si="7"/>
        <v>9655922.0535691231</v>
      </c>
      <c r="F390" s="101"/>
      <c r="G390" s="134"/>
      <c r="H390" s="143"/>
      <c r="I390" s="135"/>
      <c r="J390" s="144"/>
      <c r="K390" s="136"/>
      <c r="L390" s="137"/>
      <c r="M390" s="138"/>
      <c r="N390" s="139"/>
      <c r="O390"/>
      <c r="P390"/>
      <c r="Q390"/>
      <c r="R390"/>
      <c r="S390"/>
      <c r="T390"/>
      <c r="U390"/>
      <c r="V390"/>
      <c r="W390"/>
      <c r="X390"/>
    </row>
    <row r="391" spans="1:24" s="25" customFormat="1" ht="15" customHeight="1" x14ac:dyDescent="0.3">
      <c r="A391" s="130">
        <v>44463</v>
      </c>
      <c r="B391" s="131" t="s">
        <v>226</v>
      </c>
      <c r="C391" s="154">
        <v>7724.64</v>
      </c>
      <c r="D391" s="132"/>
      <c r="E391" s="133">
        <f t="shared" si="7"/>
        <v>9663646.6935691237</v>
      </c>
      <c r="F391" s="101"/>
      <c r="G391" s="134"/>
      <c r="H391" s="143"/>
      <c r="I391" s="135"/>
      <c r="J391" s="144"/>
      <c r="K391" s="136"/>
      <c r="L391" s="137"/>
      <c r="M391" s="138"/>
      <c r="N391" s="139"/>
      <c r="O391"/>
      <c r="P391"/>
      <c r="Q391"/>
      <c r="R391"/>
      <c r="S391"/>
      <c r="T391"/>
      <c r="U391"/>
      <c r="V391"/>
      <c r="W391"/>
      <c r="X391"/>
    </row>
    <row r="392" spans="1:24" s="25" customFormat="1" ht="15" customHeight="1" x14ac:dyDescent="0.3">
      <c r="A392" s="130">
        <v>44463</v>
      </c>
      <c r="B392" s="131" t="s">
        <v>473</v>
      </c>
      <c r="C392" s="154">
        <v>11586.96</v>
      </c>
      <c r="D392" s="132"/>
      <c r="E392" s="133">
        <f t="shared" si="7"/>
        <v>9675233.6535691246</v>
      </c>
      <c r="F392" s="101"/>
      <c r="G392" s="134"/>
      <c r="H392" s="143"/>
      <c r="I392" s="135"/>
      <c r="J392" s="144"/>
      <c r="K392" s="136"/>
      <c r="L392" s="137"/>
      <c r="M392" s="138"/>
      <c r="N392" s="139"/>
      <c r="O392"/>
      <c r="P392"/>
      <c r="Q392"/>
      <c r="R392"/>
      <c r="S392"/>
      <c r="T392"/>
      <c r="U392"/>
      <c r="V392"/>
      <c r="W392"/>
      <c r="X392"/>
    </row>
    <row r="393" spans="1:24" s="25" customFormat="1" ht="15" customHeight="1" x14ac:dyDescent="0.3">
      <c r="A393" s="130">
        <v>44463</v>
      </c>
      <c r="B393" s="131" t="s">
        <v>253</v>
      </c>
      <c r="C393" s="154">
        <v>11586.96</v>
      </c>
      <c r="D393" s="132"/>
      <c r="E393" s="133">
        <f t="shared" si="7"/>
        <v>9686820.6135691255</v>
      </c>
      <c r="F393" s="164"/>
      <c r="G393" s="134"/>
      <c r="H393" s="143"/>
      <c r="I393" s="135"/>
      <c r="J393" s="144"/>
      <c r="K393" s="136"/>
      <c r="L393" s="137"/>
      <c r="M393" s="138"/>
      <c r="N393" s="139"/>
      <c r="O393"/>
      <c r="P393"/>
      <c r="Q393"/>
      <c r="R393"/>
      <c r="S393"/>
      <c r="T393"/>
      <c r="U393"/>
      <c r="V393"/>
      <c r="W393"/>
      <c r="X393"/>
    </row>
    <row r="394" spans="1:24" s="25" customFormat="1" ht="15" customHeight="1" x14ac:dyDescent="0.3">
      <c r="A394" s="130">
        <v>44463</v>
      </c>
      <c r="B394" s="131" t="s">
        <v>206</v>
      </c>
      <c r="C394" s="154">
        <v>112722.39</v>
      </c>
      <c r="D394" s="132"/>
      <c r="E394" s="133">
        <f t="shared" si="7"/>
        <v>9799543.0035691261</v>
      </c>
      <c r="F394" s="101"/>
      <c r="G394" s="134"/>
      <c r="H394" s="143"/>
      <c r="I394" s="135"/>
      <c r="J394" s="144"/>
      <c r="K394" s="136"/>
      <c r="L394" s="137"/>
      <c r="M394" s="138"/>
      <c r="N394" s="139"/>
      <c r="O394"/>
      <c r="P394"/>
      <c r="Q394"/>
      <c r="R394"/>
      <c r="S394"/>
      <c r="T394"/>
      <c r="U394"/>
      <c r="V394"/>
      <c r="W394"/>
      <c r="X394"/>
    </row>
    <row r="395" spans="1:24" s="25" customFormat="1" ht="15" customHeight="1" x14ac:dyDescent="0.3">
      <c r="A395" s="130">
        <v>44463</v>
      </c>
      <c r="B395" s="131" t="s">
        <v>317</v>
      </c>
      <c r="C395" s="154">
        <v>6437.2</v>
      </c>
      <c r="D395" s="132"/>
      <c r="E395" s="133">
        <f t="shared" si="7"/>
        <v>9805980.2035691254</v>
      </c>
      <c r="F395" s="101"/>
      <c r="G395" s="134"/>
      <c r="H395" s="143"/>
      <c r="I395" s="135"/>
      <c r="J395" s="144"/>
      <c r="K395" s="136"/>
      <c r="L395" s="137"/>
      <c r="M395" s="138"/>
      <c r="N395" s="139"/>
      <c r="O395"/>
      <c r="P395"/>
      <c r="Q395"/>
      <c r="R395"/>
      <c r="S395"/>
      <c r="T395"/>
      <c r="U395"/>
      <c r="V395"/>
      <c r="W395"/>
      <c r="X395"/>
    </row>
    <row r="396" spans="1:24" s="25" customFormat="1" ht="15" customHeight="1" x14ac:dyDescent="0.3">
      <c r="A396" s="130">
        <v>44463</v>
      </c>
      <c r="B396" s="131" t="s">
        <v>255</v>
      </c>
      <c r="C396" s="154">
        <v>33473.440000000002</v>
      </c>
      <c r="D396" s="132"/>
      <c r="E396" s="133">
        <f t="shared" ref="E396:E398" si="8">E395+C396-D396</f>
        <v>9839453.6435691249</v>
      </c>
      <c r="F396" s="101"/>
      <c r="G396" s="134"/>
      <c r="H396" s="143"/>
      <c r="I396" s="135"/>
      <c r="J396" s="144"/>
      <c r="K396" s="136"/>
      <c r="L396" s="137"/>
      <c r="M396" s="138"/>
      <c r="N396" s="139"/>
      <c r="O396"/>
      <c r="P396"/>
      <c r="Q396"/>
      <c r="R396"/>
      <c r="S396"/>
      <c r="T396"/>
      <c r="U396"/>
      <c r="V396"/>
      <c r="W396"/>
      <c r="X396"/>
    </row>
    <row r="397" spans="1:24" s="25" customFormat="1" ht="15" customHeight="1" x14ac:dyDescent="0.3">
      <c r="A397" s="130">
        <v>44463</v>
      </c>
      <c r="B397" s="131" t="s">
        <v>256</v>
      </c>
      <c r="C397" s="154">
        <v>79821.279999999999</v>
      </c>
      <c r="D397" s="132"/>
      <c r="E397" s="133">
        <f t="shared" si="8"/>
        <v>9919274.9235691242</v>
      </c>
      <c r="F397" s="101"/>
      <c r="G397" s="134"/>
      <c r="H397" s="143"/>
      <c r="I397" s="135"/>
      <c r="J397" s="144"/>
      <c r="K397" s="136"/>
      <c r="L397" s="137"/>
      <c r="M397" s="138"/>
      <c r="N397" s="139"/>
      <c r="O397"/>
      <c r="P397"/>
      <c r="Q397"/>
      <c r="R397"/>
      <c r="S397"/>
      <c r="T397"/>
      <c r="U397"/>
      <c r="V397"/>
      <c r="W397"/>
      <c r="X397"/>
    </row>
    <row r="398" spans="1:24" s="25" customFormat="1" ht="15" customHeight="1" x14ac:dyDescent="0.3">
      <c r="A398" s="130">
        <v>44463</v>
      </c>
      <c r="B398" s="131" t="s">
        <v>258</v>
      </c>
      <c r="C398" s="154">
        <v>54072.480000000003</v>
      </c>
      <c r="D398" s="132"/>
      <c r="E398" s="133">
        <f t="shared" si="8"/>
        <v>9973347.4035691246</v>
      </c>
      <c r="F398" s="101"/>
      <c r="G398" s="134"/>
      <c r="H398" s="143"/>
      <c r="I398" s="135"/>
      <c r="J398" s="144"/>
      <c r="K398" s="136"/>
      <c r="L398" s="137"/>
      <c r="M398" s="138"/>
      <c r="N398" s="139"/>
      <c r="O398"/>
      <c r="P398"/>
      <c r="Q398"/>
      <c r="R398"/>
      <c r="S398"/>
      <c r="T398"/>
      <c r="U398"/>
      <c r="V398"/>
      <c r="W398"/>
      <c r="X398"/>
    </row>
    <row r="399" spans="1:24" s="25" customFormat="1" ht="15" customHeight="1" x14ac:dyDescent="0.3">
      <c r="A399" s="130">
        <v>44463</v>
      </c>
      <c r="B399" s="131" t="s">
        <v>230</v>
      </c>
      <c r="C399" s="154">
        <v>19311.599999999999</v>
      </c>
      <c r="D399" s="132"/>
      <c r="E399" s="133">
        <f t="shared" ref="E399:E468" si="9">E398+C399-D399</f>
        <v>9992659.0035691243</v>
      </c>
      <c r="F399" s="101"/>
      <c r="G399" s="134"/>
      <c r="H399" s="143"/>
      <c r="I399" s="135"/>
      <c r="J399" s="144"/>
      <c r="K399" s="136"/>
      <c r="L399" s="137"/>
      <c r="M399" s="138"/>
      <c r="N399" s="139"/>
      <c r="O399"/>
      <c r="P399"/>
      <c r="Q399"/>
      <c r="R399"/>
      <c r="S399"/>
      <c r="T399"/>
      <c r="U399"/>
      <c r="V399"/>
      <c r="W399"/>
      <c r="X399"/>
    </row>
    <row r="400" spans="1:24" s="25" customFormat="1" ht="15" customHeight="1" x14ac:dyDescent="0.3">
      <c r="A400" s="130">
        <v>44463</v>
      </c>
      <c r="B400" s="131" t="s">
        <v>259</v>
      </c>
      <c r="C400" s="154">
        <v>101707.76</v>
      </c>
      <c r="D400" s="132"/>
      <c r="E400" s="133">
        <f t="shared" si="9"/>
        <v>10094366.763569124</v>
      </c>
      <c r="F400" s="101"/>
      <c r="G400" s="134"/>
      <c r="H400" s="143"/>
      <c r="I400" s="135"/>
      <c r="J400" s="144"/>
      <c r="K400" s="136"/>
      <c r="L400" s="137"/>
      <c r="M400" s="138"/>
      <c r="N400" s="139"/>
      <c r="O400"/>
      <c r="P400"/>
      <c r="Q400"/>
      <c r="R400"/>
      <c r="S400"/>
      <c r="T400"/>
      <c r="U400"/>
      <c r="V400"/>
      <c r="W400"/>
      <c r="X400"/>
    </row>
    <row r="401" spans="1:24" s="25" customFormat="1" ht="15" customHeight="1" x14ac:dyDescent="0.3">
      <c r="A401" s="130">
        <v>44463</v>
      </c>
      <c r="B401" s="131" t="s">
        <v>105</v>
      </c>
      <c r="C401" s="154">
        <v>6437.2</v>
      </c>
      <c r="D401" s="132"/>
      <c r="E401" s="133">
        <f t="shared" si="9"/>
        <v>10100803.963569123</v>
      </c>
      <c r="F401" s="101"/>
      <c r="G401" s="134"/>
      <c r="H401" s="143"/>
      <c r="I401" s="135"/>
      <c r="J401" s="144"/>
      <c r="K401" s="136"/>
      <c r="L401" s="137"/>
      <c r="M401" s="138"/>
      <c r="N401" s="139"/>
      <c r="O401"/>
      <c r="P401"/>
      <c r="Q401"/>
      <c r="R401"/>
      <c r="S401"/>
      <c r="T401"/>
      <c r="U401"/>
      <c r="V401"/>
      <c r="W401"/>
      <c r="X401"/>
    </row>
    <row r="402" spans="1:24" s="25" customFormat="1" ht="15" customHeight="1" x14ac:dyDescent="0.3">
      <c r="A402" s="130">
        <v>44463</v>
      </c>
      <c r="B402" s="131" t="s">
        <v>330</v>
      </c>
      <c r="C402" s="154">
        <v>19311.599999999999</v>
      </c>
      <c r="D402" s="132"/>
      <c r="E402" s="133">
        <f t="shared" si="9"/>
        <v>10120115.563569123</v>
      </c>
      <c r="F402" s="101"/>
      <c r="G402" s="134"/>
      <c r="H402" s="143"/>
      <c r="I402" s="135"/>
      <c r="J402" s="144"/>
      <c r="K402" s="136"/>
      <c r="L402" s="137"/>
      <c r="M402" s="138"/>
      <c r="N402" s="139"/>
      <c r="O402"/>
      <c r="P402"/>
      <c r="Q402"/>
      <c r="R402"/>
      <c r="S402"/>
      <c r="T402"/>
      <c r="U402"/>
      <c r="V402"/>
      <c r="W402"/>
      <c r="X402"/>
    </row>
    <row r="403" spans="1:24" s="25" customFormat="1" ht="15" customHeight="1" x14ac:dyDescent="0.3">
      <c r="A403" s="130">
        <v>44463</v>
      </c>
      <c r="B403" s="131" t="s">
        <v>262</v>
      </c>
      <c r="C403" s="154">
        <v>6437.2</v>
      </c>
      <c r="D403" s="132"/>
      <c r="E403" s="133">
        <f t="shared" si="9"/>
        <v>10126552.763569122</v>
      </c>
      <c r="F403" s="101"/>
      <c r="G403" s="134"/>
      <c r="H403" s="143"/>
      <c r="I403" s="135"/>
      <c r="J403" s="144"/>
      <c r="K403" s="136"/>
      <c r="L403" s="137"/>
      <c r="M403" s="138"/>
      <c r="N403" s="139"/>
      <c r="O403"/>
      <c r="P403"/>
      <c r="Q403"/>
      <c r="R403"/>
      <c r="S403"/>
      <c r="T403"/>
      <c r="U403"/>
      <c r="V403"/>
      <c r="W403"/>
      <c r="X403"/>
    </row>
    <row r="404" spans="1:24" s="25" customFormat="1" ht="15" customHeight="1" x14ac:dyDescent="0.3">
      <c r="A404" s="130">
        <v>44463</v>
      </c>
      <c r="B404" s="131" t="s">
        <v>263</v>
      </c>
      <c r="C404" s="154">
        <v>139043.51999999999</v>
      </c>
      <c r="D404" s="132"/>
      <c r="E404" s="133">
        <f t="shared" si="9"/>
        <v>10265596.283569122</v>
      </c>
      <c r="F404" s="101"/>
      <c r="G404" s="134"/>
      <c r="H404" s="143"/>
      <c r="I404" s="135"/>
      <c r="J404" s="144"/>
      <c r="K404" s="136"/>
      <c r="L404" s="137"/>
      <c r="M404" s="138"/>
      <c r="N404" s="139"/>
      <c r="O404"/>
      <c r="P404"/>
      <c r="Q404"/>
      <c r="R404"/>
      <c r="S404"/>
      <c r="T404"/>
      <c r="U404"/>
      <c r="V404"/>
      <c r="W404"/>
      <c r="X404"/>
    </row>
    <row r="405" spans="1:24" s="25" customFormat="1" ht="15" customHeight="1" x14ac:dyDescent="0.3">
      <c r="A405" s="130">
        <v>44463</v>
      </c>
      <c r="B405" s="131" t="s">
        <v>264</v>
      </c>
      <c r="C405" s="154">
        <v>11586.96</v>
      </c>
      <c r="D405" s="132"/>
      <c r="E405" s="133">
        <f t="shared" si="9"/>
        <v>10277183.243569123</v>
      </c>
      <c r="F405" s="101"/>
      <c r="G405" s="134"/>
      <c r="H405" s="143"/>
      <c r="I405" s="135"/>
      <c r="J405" s="144"/>
      <c r="K405" s="136"/>
      <c r="L405" s="137"/>
      <c r="M405" s="138"/>
      <c r="N405" s="139"/>
      <c r="O405"/>
      <c r="P405"/>
      <c r="Q405"/>
      <c r="R405"/>
      <c r="S405"/>
      <c r="T405"/>
      <c r="U405"/>
      <c r="V405"/>
      <c r="W405"/>
      <c r="X405"/>
    </row>
    <row r="406" spans="1:24" s="25" customFormat="1" ht="15" customHeight="1" x14ac:dyDescent="0.3">
      <c r="A406" s="130">
        <v>44463</v>
      </c>
      <c r="B406" s="131" t="s">
        <v>265</v>
      </c>
      <c r="C406" s="154">
        <v>18024.16</v>
      </c>
      <c r="D406" s="132"/>
      <c r="E406" s="133">
        <f t="shared" si="9"/>
        <v>10295207.403569123</v>
      </c>
      <c r="F406" s="101"/>
      <c r="G406" s="134"/>
      <c r="H406" s="143"/>
      <c r="I406" s="135"/>
      <c r="J406" s="144"/>
      <c r="K406" s="136"/>
      <c r="L406" s="137"/>
      <c r="M406" s="138"/>
      <c r="N406" s="139"/>
      <c r="O406"/>
      <c r="P406"/>
      <c r="Q406"/>
      <c r="R406"/>
      <c r="S406"/>
      <c r="T406"/>
      <c r="U406"/>
      <c r="V406"/>
      <c r="W406"/>
      <c r="X406"/>
    </row>
    <row r="407" spans="1:24" s="25" customFormat="1" ht="15" customHeight="1" x14ac:dyDescent="0.3">
      <c r="A407" s="130">
        <v>44463</v>
      </c>
      <c r="B407" s="131" t="s">
        <v>270</v>
      </c>
      <c r="C407" s="154">
        <v>3862.32</v>
      </c>
      <c r="D407" s="132"/>
      <c r="E407" s="133">
        <f t="shared" si="9"/>
        <v>10299069.723569123</v>
      </c>
      <c r="F407" s="101"/>
      <c r="G407" s="134"/>
      <c r="H407" s="143"/>
      <c r="I407" s="135"/>
      <c r="J407" s="144"/>
      <c r="K407" s="136"/>
      <c r="L407" s="137"/>
      <c r="M407" s="138"/>
      <c r="N407" s="139"/>
      <c r="O407"/>
      <c r="P407"/>
      <c r="Q407"/>
      <c r="R407"/>
      <c r="S407"/>
      <c r="T407"/>
      <c r="U407"/>
      <c r="V407"/>
      <c r="W407"/>
      <c r="X407"/>
    </row>
    <row r="408" spans="1:24" s="25" customFormat="1" ht="15" customHeight="1" x14ac:dyDescent="0.3">
      <c r="A408" s="130">
        <v>44463</v>
      </c>
      <c r="B408" s="131" t="s">
        <v>207</v>
      </c>
      <c r="C408" s="154">
        <v>11586.96</v>
      </c>
      <c r="D408" s="132"/>
      <c r="E408" s="133">
        <f t="shared" si="9"/>
        <v>10310656.683569124</v>
      </c>
      <c r="F408" s="101"/>
      <c r="G408" s="134"/>
      <c r="H408" s="143"/>
      <c r="I408" s="135"/>
      <c r="J408" s="144"/>
      <c r="K408" s="136"/>
      <c r="L408" s="137"/>
      <c r="M408" s="138"/>
      <c r="N408" s="139"/>
      <c r="O408"/>
      <c r="P408"/>
      <c r="Q408"/>
      <c r="R408"/>
      <c r="S408"/>
      <c r="T408"/>
      <c r="U408"/>
      <c r="V408"/>
      <c r="W408"/>
      <c r="X408"/>
    </row>
    <row r="409" spans="1:24" s="25" customFormat="1" ht="15" customHeight="1" x14ac:dyDescent="0.3">
      <c r="A409" s="130">
        <v>44463</v>
      </c>
      <c r="B409" s="131" t="s">
        <v>271</v>
      </c>
      <c r="C409" s="154">
        <v>7724.64</v>
      </c>
      <c r="D409" s="132"/>
      <c r="E409" s="133">
        <f t="shared" si="9"/>
        <v>10318381.323569125</v>
      </c>
      <c r="F409" s="101"/>
      <c r="G409" s="134"/>
      <c r="H409" s="143"/>
      <c r="I409" s="135"/>
      <c r="J409" s="144"/>
      <c r="K409" s="136"/>
      <c r="L409" s="137"/>
      <c r="M409" s="138"/>
      <c r="N409" s="139"/>
      <c r="O409"/>
      <c r="P409"/>
      <c r="Q409"/>
      <c r="R409"/>
      <c r="S409"/>
      <c r="T409"/>
      <c r="U409"/>
      <c r="V409"/>
      <c r="W409"/>
      <c r="X409"/>
    </row>
    <row r="410" spans="1:24" s="25" customFormat="1" ht="15" customHeight="1" x14ac:dyDescent="0.3">
      <c r="A410" s="130">
        <v>44463</v>
      </c>
      <c r="B410" s="131" t="s">
        <v>329</v>
      </c>
      <c r="C410" s="154">
        <v>25748.799999999999</v>
      </c>
      <c r="D410" s="132"/>
      <c r="E410" s="133">
        <f t="shared" si="9"/>
        <v>10344130.123569125</v>
      </c>
      <c r="F410" s="101"/>
      <c r="G410" s="134"/>
      <c r="H410" s="143"/>
      <c r="I410" s="135"/>
      <c r="J410" s="144"/>
      <c r="K410" s="136"/>
      <c r="L410" s="137"/>
      <c r="M410" s="138"/>
      <c r="N410" s="139"/>
      <c r="O410"/>
      <c r="P410"/>
      <c r="Q410"/>
      <c r="R410"/>
      <c r="S410"/>
      <c r="T410"/>
      <c r="U410"/>
      <c r="V410"/>
      <c r="W410"/>
      <c r="X410"/>
    </row>
    <row r="411" spans="1:24" s="25" customFormat="1" ht="15" customHeight="1" x14ac:dyDescent="0.3">
      <c r="A411" s="130">
        <v>44466</v>
      </c>
      <c r="B411" s="131" t="s">
        <v>311</v>
      </c>
      <c r="C411" s="154">
        <v>192861.9</v>
      </c>
      <c r="D411" s="132"/>
      <c r="E411" s="133">
        <f t="shared" si="9"/>
        <v>10536992.023569126</v>
      </c>
      <c r="F411" s="101"/>
      <c r="G411" s="134"/>
      <c r="H411" s="143"/>
      <c r="I411" s="135"/>
      <c r="J411" s="144"/>
      <c r="K411" s="136"/>
      <c r="L411" s="137"/>
      <c r="M411" s="138"/>
      <c r="N411" s="139"/>
      <c r="O411"/>
      <c r="P411"/>
      <c r="Q411"/>
      <c r="R411"/>
      <c r="S411"/>
      <c r="T411"/>
      <c r="U411"/>
      <c r="V411"/>
      <c r="W411"/>
      <c r="X411"/>
    </row>
    <row r="412" spans="1:24" s="25" customFormat="1" ht="15" customHeight="1" x14ac:dyDescent="0.3">
      <c r="A412" s="130">
        <v>44466</v>
      </c>
      <c r="B412" s="131" t="s">
        <v>433</v>
      </c>
      <c r="C412" s="154">
        <v>18416.64</v>
      </c>
      <c r="D412" s="132"/>
      <c r="E412" s="133">
        <f t="shared" si="9"/>
        <v>10555408.663569126</v>
      </c>
      <c r="F412" s="101"/>
      <c r="G412" s="134"/>
      <c r="H412" s="143"/>
      <c r="I412" s="135"/>
      <c r="J412" s="144"/>
      <c r="K412" s="136"/>
      <c r="L412" s="137"/>
      <c r="M412" s="138"/>
      <c r="N412" s="139"/>
      <c r="O412"/>
      <c r="P412"/>
      <c r="Q412"/>
      <c r="R412"/>
      <c r="S412"/>
      <c r="T412"/>
      <c r="U412"/>
      <c r="V412"/>
      <c r="W412"/>
      <c r="X412"/>
    </row>
    <row r="413" spans="1:24" s="25" customFormat="1" ht="15" customHeight="1" x14ac:dyDescent="0.3">
      <c r="A413" s="130">
        <v>44466</v>
      </c>
      <c r="B413" s="131" t="s">
        <v>300</v>
      </c>
      <c r="C413" s="154">
        <v>25748.799999999999</v>
      </c>
      <c r="D413" s="132"/>
      <c r="E413" s="133">
        <f t="shared" si="9"/>
        <v>10581157.463569127</v>
      </c>
      <c r="F413" s="101"/>
      <c r="G413" s="134"/>
      <c r="H413" s="143"/>
      <c r="I413" s="135"/>
      <c r="J413" s="144"/>
      <c r="K413" s="136"/>
      <c r="L413" s="137"/>
      <c r="M413" s="138"/>
      <c r="N413" s="139"/>
      <c r="O413"/>
      <c r="P413"/>
      <c r="Q413"/>
      <c r="R413"/>
      <c r="S413"/>
      <c r="T413"/>
      <c r="U413"/>
      <c r="V413"/>
      <c r="W413"/>
      <c r="X413"/>
    </row>
    <row r="414" spans="1:24" s="25" customFormat="1" ht="15" customHeight="1" x14ac:dyDescent="0.3">
      <c r="A414" s="130">
        <v>44466</v>
      </c>
      <c r="B414" s="131" t="s">
        <v>314</v>
      </c>
      <c r="C414" s="154">
        <v>19311.599999999999</v>
      </c>
      <c r="D414" s="132"/>
      <c r="E414" s="133">
        <f t="shared" si="9"/>
        <v>10600469.063569127</v>
      </c>
      <c r="F414" s="101"/>
      <c r="G414" s="134"/>
      <c r="H414" s="143"/>
      <c r="I414" s="135"/>
      <c r="J414" s="144"/>
      <c r="K414" s="136"/>
      <c r="L414" s="137"/>
      <c r="M414" s="138"/>
      <c r="N414" s="139"/>
      <c r="O414"/>
      <c r="P414"/>
      <c r="Q414"/>
      <c r="R414"/>
      <c r="S414"/>
      <c r="T414"/>
      <c r="U414"/>
      <c r="V414"/>
      <c r="W414"/>
      <c r="X414"/>
    </row>
    <row r="415" spans="1:24" s="25" customFormat="1" ht="15" customHeight="1" x14ac:dyDescent="0.3">
      <c r="A415" s="130">
        <v>44466</v>
      </c>
      <c r="B415" s="131" t="s">
        <v>304</v>
      </c>
      <c r="C415" s="154">
        <v>7884.75</v>
      </c>
      <c r="D415" s="132"/>
      <c r="E415" s="133">
        <f t="shared" si="9"/>
        <v>10608353.813569127</v>
      </c>
      <c r="F415" s="101"/>
      <c r="G415" s="134"/>
      <c r="H415" s="143"/>
      <c r="I415" s="135"/>
      <c r="J415" s="144"/>
      <c r="K415" s="136"/>
      <c r="L415" s="137"/>
      <c r="M415" s="138"/>
      <c r="N415" s="139"/>
      <c r="O415"/>
      <c r="P415"/>
      <c r="Q415"/>
      <c r="R415"/>
      <c r="S415"/>
      <c r="T415"/>
      <c r="U415"/>
      <c r="V415"/>
      <c r="W415"/>
      <c r="X415"/>
    </row>
    <row r="416" spans="1:24" s="25" customFormat="1" ht="15" customHeight="1" x14ac:dyDescent="0.3">
      <c r="A416" s="130">
        <v>44466</v>
      </c>
      <c r="B416" s="131" t="s">
        <v>269</v>
      </c>
      <c r="C416" s="154">
        <v>6437.2</v>
      </c>
      <c r="D416" s="132"/>
      <c r="E416" s="133">
        <f t="shared" si="9"/>
        <v>10614791.013569126</v>
      </c>
      <c r="F416" s="101"/>
      <c r="G416" s="134"/>
      <c r="H416" s="143"/>
      <c r="I416" s="135"/>
      <c r="J416" s="144"/>
      <c r="K416" s="136"/>
      <c r="L416" s="137"/>
      <c r="M416" s="138"/>
      <c r="N416" s="139"/>
      <c r="O416"/>
      <c r="P416"/>
      <c r="Q416"/>
      <c r="R416"/>
      <c r="S416"/>
      <c r="T416"/>
      <c r="U416"/>
      <c r="V416"/>
      <c r="W416"/>
      <c r="X416"/>
    </row>
    <row r="417" spans="1:24" s="25" customFormat="1" ht="15" customHeight="1" x14ac:dyDescent="0.3">
      <c r="A417" s="130">
        <v>44466</v>
      </c>
      <c r="B417" s="131" t="s">
        <v>299</v>
      </c>
      <c r="C417" s="154">
        <v>28323.68</v>
      </c>
      <c r="D417" s="132"/>
      <c r="E417" s="133">
        <f t="shared" si="9"/>
        <v>10643114.693569126</v>
      </c>
      <c r="F417" s="101"/>
      <c r="G417" s="134"/>
      <c r="H417" s="143"/>
      <c r="I417" s="135"/>
      <c r="J417" s="144"/>
      <c r="K417" s="136"/>
      <c r="L417" s="137"/>
      <c r="M417" s="138"/>
      <c r="N417" s="139"/>
      <c r="O417"/>
      <c r="P417"/>
      <c r="Q417"/>
      <c r="R417"/>
      <c r="S417"/>
      <c r="T417"/>
      <c r="U417"/>
      <c r="V417"/>
      <c r="W417"/>
      <c r="X417"/>
    </row>
    <row r="418" spans="1:24" s="25" customFormat="1" ht="15" customHeight="1" x14ac:dyDescent="0.3">
      <c r="A418" s="130">
        <v>44467</v>
      </c>
      <c r="B418" s="131" t="s">
        <v>224</v>
      </c>
      <c r="C418" s="154">
        <v>7724.64</v>
      </c>
      <c r="D418" s="132"/>
      <c r="E418" s="133">
        <f t="shared" si="9"/>
        <v>10650839.333569126</v>
      </c>
      <c r="F418" s="101"/>
      <c r="G418" s="134"/>
      <c r="H418" s="143"/>
      <c r="I418" s="135"/>
      <c r="J418" s="144"/>
      <c r="K418" s="136"/>
      <c r="L418" s="137"/>
      <c r="M418" s="138"/>
      <c r="N418" s="139"/>
      <c r="O418"/>
      <c r="P418"/>
      <c r="Q418"/>
      <c r="R418"/>
      <c r="S418"/>
      <c r="T418"/>
      <c r="U418"/>
      <c r="V418"/>
      <c r="W418"/>
      <c r="X418"/>
    </row>
    <row r="419" spans="1:24" s="25" customFormat="1" ht="15" customHeight="1" x14ac:dyDescent="0.3">
      <c r="A419" s="130">
        <v>44467</v>
      </c>
      <c r="B419" s="131" t="s">
        <v>234</v>
      </c>
      <c r="C419" s="154">
        <v>54072.480000000003</v>
      </c>
      <c r="D419" s="132"/>
      <c r="E419" s="133">
        <f t="shared" si="9"/>
        <v>10704911.813569127</v>
      </c>
      <c r="F419" s="101"/>
      <c r="G419" s="134"/>
      <c r="H419" s="143"/>
      <c r="I419" s="135"/>
      <c r="J419" s="144"/>
      <c r="K419" s="153"/>
      <c r="L419" s="137"/>
      <c r="M419" s="138"/>
      <c r="N419" s="139"/>
      <c r="O419"/>
      <c r="P419"/>
      <c r="Q419"/>
      <c r="R419"/>
      <c r="S419"/>
      <c r="T419"/>
      <c r="U419"/>
      <c r="V419"/>
      <c r="W419"/>
      <c r="X419"/>
    </row>
    <row r="420" spans="1:24" s="25" customFormat="1" ht="15" customHeight="1" x14ac:dyDescent="0.3">
      <c r="A420" s="130">
        <v>44467</v>
      </c>
      <c r="B420" s="131" t="s">
        <v>296</v>
      </c>
      <c r="C420" s="154">
        <v>36048.32</v>
      </c>
      <c r="D420" s="132"/>
      <c r="E420" s="133">
        <f t="shared" si="9"/>
        <v>10740960.133569127</v>
      </c>
      <c r="F420" s="101"/>
      <c r="G420" s="134"/>
      <c r="H420" s="143"/>
      <c r="I420" s="135"/>
      <c r="J420" s="144"/>
      <c r="K420" s="136"/>
      <c r="L420" s="137"/>
      <c r="M420" s="138"/>
      <c r="N420" s="139"/>
      <c r="O420"/>
      <c r="P420"/>
      <c r="Q420"/>
      <c r="R420"/>
      <c r="S420"/>
      <c r="T420"/>
      <c r="U420"/>
      <c r="V420"/>
      <c r="W420"/>
      <c r="X420"/>
    </row>
    <row r="421" spans="1:24" s="25" customFormat="1" ht="15" customHeight="1" x14ac:dyDescent="0.3">
      <c r="A421" s="130">
        <v>44467</v>
      </c>
      <c r="B421" s="131" t="s">
        <v>290</v>
      </c>
      <c r="C421" s="154">
        <v>33473.440000000002</v>
      </c>
      <c r="D421" s="132"/>
      <c r="E421" s="133">
        <f t="shared" si="9"/>
        <v>10774433.573569126</v>
      </c>
      <c r="F421" s="101"/>
      <c r="G421" s="134"/>
      <c r="H421" s="143"/>
      <c r="I421" s="135"/>
      <c r="J421" s="144"/>
      <c r="K421" s="136"/>
      <c r="L421" s="137"/>
      <c r="M421" s="138"/>
      <c r="N421" s="139"/>
      <c r="O421"/>
      <c r="P421"/>
      <c r="Q421"/>
      <c r="R421"/>
      <c r="S421"/>
      <c r="T421"/>
      <c r="U421"/>
      <c r="V421"/>
      <c r="W421"/>
      <c r="X421"/>
    </row>
    <row r="422" spans="1:24" s="25" customFormat="1" ht="15" customHeight="1" x14ac:dyDescent="0.3">
      <c r="A422" s="130">
        <v>44467</v>
      </c>
      <c r="B422" s="131" t="s">
        <v>291</v>
      </c>
      <c r="C422" s="154">
        <v>3862.32</v>
      </c>
      <c r="D422" s="132"/>
      <c r="E422" s="133">
        <f t="shared" si="9"/>
        <v>10778295.893569127</v>
      </c>
      <c r="F422" s="101"/>
      <c r="G422" s="134"/>
      <c r="H422" s="143"/>
      <c r="I422" s="135"/>
      <c r="J422" s="144"/>
      <c r="K422" s="136"/>
      <c r="L422" s="137"/>
      <c r="M422" s="138"/>
      <c r="N422" s="139"/>
      <c r="O422"/>
      <c r="P422"/>
      <c r="Q422"/>
      <c r="R422"/>
      <c r="S422"/>
      <c r="T422"/>
      <c r="U422"/>
      <c r="V422"/>
      <c r="W422"/>
      <c r="X422"/>
    </row>
    <row r="423" spans="1:24" s="25" customFormat="1" ht="15" customHeight="1" x14ac:dyDescent="0.3">
      <c r="A423" s="130">
        <v>44467</v>
      </c>
      <c r="B423" s="131" t="s">
        <v>287</v>
      </c>
      <c r="C423" s="154">
        <v>54072.480000000003</v>
      </c>
      <c r="D423" s="132"/>
      <c r="E423" s="133">
        <f t="shared" si="9"/>
        <v>10832368.373569127</v>
      </c>
      <c r="F423" s="101"/>
      <c r="G423" s="134"/>
      <c r="H423" s="143"/>
      <c r="I423" s="135"/>
      <c r="J423" s="144"/>
      <c r="K423" s="136"/>
      <c r="L423" s="137"/>
      <c r="M423" s="138"/>
      <c r="N423" s="139"/>
      <c r="O423"/>
      <c r="P423"/>
      <c r="Q423"/>
      <c r="R423"/>
      <c r="S423"/>
      <c r="T423"/>
      <c r="U423"/>
      <c r="V423"/>
      <c r="W423"/>
      <c r="X423"/>
    </row>
    <row r="424" spans="1:24" s="25" customFormat="1" ht="15" customHeight="1" x14ac:dyDescent="0.3">
      <c r="A424" s="130">
        <v>44468</v>
      </c>
      <c r="B424" s="131" t="s">
        <v>322</v>
      </c>
      <c r="C424" s="154">
        <v>76542.179999999993</v>
      </c>
      <c r="D424" s="132"/>
      <c r="E424" s="133">
        <f t="shared" si="9"/>
        <v>10908910.553569127</v>
      </c>
      <c r="F424" s="101"/>
      <c r="G424" s="134"/>
      <c r="H424" s="143"/>
      <c r="I424" s="135"/>
      <c r="J424" s="144"/>
      <c r="K424" s="136"/>
      <c r="L424" s="137"/>
      <c r="M424" s="138"/>
      <c r="N424" s="139"/>
      <c r="O424"/>
      <c r="P424"/>
      <c r="Q424"/>
      <c r="R424"/>
      <c r="S424"/>
      <c r="T424"/>
      <c r="U424"/>
      <c r="V424"/>
      <c r="W424"/>
      <c r="X424"/>
    </row>
    <row r="425" spans="1:24" s="25" customFormat="1" ht="15" customHeight="1" x14ac:dyDescent="0.3">
      <c r="A425" s="130">
        <v>44468</v>
      </c>
      <c r="B425" s="131" t="s">
        <v>204</v>
      </c>
      <c r="C425" s="154">
        <v>110719.84</v>
      </c>
      <c r="D425" s="132"/>
      <c r="E425" s="133">
        <f t="shared" si="9"/>
        <v>11019630.393569127</v>
      </c>
      <c r="F425" s="101"/>
      <c r="G425" s="134"/>
      <c r="H425" s="143"/>
      <c r="I425" s="135"/>
      <c r="J425" s="144"/>
      <c r="K425" s="136"/>
      <c r="L425" s="137"/>
      <c r="M425" s="138"/>
      <c r="N425" s="139"/>
      <c r="O425"/>
      <c r="P425"/>
      <c r="Q425"/>
      <c r="R425"/>
      <c r="S425"/>
      <c r="T425"/>
      <c r="U425"/>
      <c r="V425"/>
      <c r="W425"/>
      <c r="X425"/>
    </row>
    <row r="426" spans="1:24" s="25" customFormat="1" ht="15" customHeight="1" x14ac:dyDescent="0.3">
      <c r="A426" s="130">
        <v>44469</v>
      </c>
      <c r="B426" s="131" t="s">
        <v>206</v>
      </c>
      <c r="C426" s="154">
        <v>271664.36</v>
      </c>
      <c r="D426" s="132"/>
      <c r="E426" s="133">
        <f t="shared" si="9"/>
        <v>11291294.753569126</v>
      </c>
      <c r="F426" s="101"/>
      <c r="G426" s="134"/>
      <c r="H426" s="143"/>
      <c r="I426" s="135"/>
      <c r="J426" s="144"/>
      <c r="K426" s="136"/>
      <c r="L426" s="137"/>
      <c r="M426" s="138"/>
      <c r="N426" s="139"/>
      <c r="O426"/>
      <c r="P426"/>
      <c r="Q426"/>
      <c r="R426"/>
      <c r="S426"/>
      <c r="T426"/>
      <c r="U426"/>
      <c r="V426"/>
      <c r="W426"/>
      <c r="X426"/>
    </row>
    <row r="427" spans="1:24" s="25" customFormat="1" ht="15" customHeight="1" x14ac:dyDescent="0.3">
      <c r="A427" s="130">
        <v>44469</v>
      </c>
      <c r="B427" s="131" t="s">
        <v>292</v>
      </c>
      <c r="C427" s="154">
        <v>11586.96</v>
      </c>
      <c r="D427" s="132"/>
      <c r="E427" s="133">
        <f t="shared" si="9"/>
        <v>11302881.713569127</v>
      </c>
      <c r="F427" s="101"/>
      <c r="G427" s="134"/>
      <c r="H427" s="143"/>
      <c r="I427" s="135"/>
      <c r="J427" s="144"/>
      <c r="K427" s="136"/>
      <c r="L427" s="137"/>
      <c r="M427" s="138"/>
      <c r="N427" s="139"/>
      <c r="O427"/>
      <c r="P427"/>
      <c r="Q427"/>
      <c r="R427"/>
      <c r="S427"/>
      <c r="T427"/>
      <c r="U427"/>
      <c r="V427"/>
      <c r="W427"/>
      <c r="X427"/>
    </row>
    <row r="428" spans="1:24" s="25" customFormat="1" ht="15" customHeight="1" x14ac:dyDescent="0.3">
      <c r="A428" s="130">
        <v>44469</v>
      </c>
      <c r="B428" s="364" t="s">
        <v>497</v>
      </c>
      <c r="C428" s="154">
        <v>428000</v>
      </c>
      <c r="D428" s="132"/>
      <c r="E428" s="133">
        <f t="shared" si="9"/>
        <v>11730881.713569127</v>
      </c>
      <c r="F428" s="101"/>
      <c r="G428" s="134"/>
      <c r="H428" s="143"/>
      <c r="I428" s="135"/>
      <c r="J428" s="144"/>
      <c r="K428" s="136"/>
      <c r="L428" s="137"/>
      <c r="M428" s="138"/>
      <c r="N428" s="139"/>
      <c r="O428"/>
      <c r="P428"/>
      <c r="Q428"/>
      <c r="R428"/>
      <c r="S428"/>
      <c r="T428"/>
      <c r="U428"/>
      <c r="V428"/>
      <c r="W428"/>
      <c r="X428"/>
    </row>
    <row r="429" spans="1:24" s="25" customFormat="1" ht="15" customHeight="1" x14ac:dyDescent="0.3">
      <c r="A429" s="130">
        <v>44469</v>
      </c>
      <c r="B429" s="131" t="s">
        <v>203</v>
      </c>
      <c r="C429" s="154">
        <v>19311.599999999999</v>
      </c>
      <c r="D429" s="132"/>
      <c r="E429" s="133">
        <f t="shared" si="9"/>
        <v>11750193.313569127</v>
      </c>
      <c r="F429" s="101"/>
      <c r="G429" s="134"/>
      <c r="H429" s="143"/>
      <c r="I429" s="135"/>
      <c r="J429" s="144"/>
      <c r="K429" s="136"/>
      <c r="L429" s="137"/>
      <c r="M429" s="138"/>
      <c r="N429" s="139"/>
      <c r="O429"/>
      <c r="P429"/>
      <c r="Q429"/>
      <c r="R429"/>
      <c r="S429"/>
      <c r="T429"/>
      <c r="U429"/>
      <c r="V429"/>
      <c r="W429"/>
      <c r="X429"/>
    </row>
    <row r="430" spans="1:24" s="25" customFormat="1" ht="15" customHeight="1" x14ac:dyDescent="0.3">
      <c r="A430" s="130">
        <v>44469</v>
      </c>
      <c r="B430" s="131" t="s">
        <v>306</v>
      </c>
      <c r="C430" s="154">
        <v>24847.35</v>
      </c>
      <c r="D430" s="132"/>
      <c r="E430" s="133">
        <f t="shared" si="9"/>
        <v>11775040.663569126</v>
      </c>
      <c r="F430" s="101"/>
      <c r="G430" s="134"/>
      <c r="H430" s="143"/>
      <c r="I430" s="135"/>
      <c r="J430" s="144"/>
      <c r="K430" s="136"/>
      <c r="L430" s="137"/>
      <c r="M430" s="138"/>
      <c r="N430" s="139"/>
      <c r="O430"/>
      <c r="P430"/>
      <c r="Q430"/>
      <c r="R430"/>
      <c r="S430"/>
      <c r="T430"/>
      <c r="U430"/>
      <c r="V430"/>
      <c r="W430"/>
      <c r="X430"/>
    </row>
    <row r="431" spans="1:24" s="25" customFormat="1" ht="15" customHeight="1" x14ac:dyDescent="0.3">
      <c r="A431" s="130">
        <v>44469</v>
      </c>
      <c r="B431" s="131" t="s">
        <v>320</v>
      </c>
      <c r="C431" s="154">
        <v>7724.64</v>
      </c>
      <c r="D431" s="132"/>
      <c r="E431" s="133">
        <f t="shared" si="9"/>
        <v>11782765.303569127</v>
      </c>
      <c r="F431" s="101"/>
      <c r="G431" s="134"/>
      <c r="H431" s="143"/>
      <c r="I431" s="135"/>
      <c r="J431" s="144"/>
      <c r="K431" s="136"/>
      <c r="L431" s="137"/>
      <c r="M431" s="138"/>
      <c r="N431" s="139"/>
      <c r="O431"/>
      <c r="P431"/>
      <c r="Q431"/>
      <c r="R431"/>
      <c r="S431"/>
      <c r="T431"/>
      <c r="U431"/>
      <c r="V431"/>
      <c r="W431"/>
      <c r="X431"/>
    </row>
    <row r="432" spans="1:24" s="25" customFormat="1" ht="15" customHeight="1" x14ac:dyDescent="0.3">
      <c r="A432" s="119"/>
      <c r="B432" s="25" t="s">
        <v>500</v>
      </c>
      <c r="C432" s="354"/>
      <c r="D432" s="167">
        <v>795354.23</v>
      </c>
      <c r="E432" s="133">
        <f t="shared" si="9"/>
        <v>10987411.073569126</v>
      </c>
      <c r="F432" s="101"/>
      <c r="G432" s="134"/>
      <c r="H432" s="143"/>
      <c r="I432" s="135"/>
      <c r="J432" s="144"/>
      <c r="K432" s="136"/>
      <c r="L432" s="137"/>
      <c r="M432" s="138"/>
      <c r="N432" s="139"/>
      <c r="O432"/>
      <c r="P432"/>
      <c r="Q432"/>
      <c r="R432"/>
      <c r="S432"/>
      <c r="T432"/>
      <c r="U432"/>
      <c r="V432"/>
      <c r="W432"/>
      <c r="X432"/>
    </row>
    <row r="433" spans="1:24" s="25" customFormat="1" ht="15" customHeight="1" x14ac:dyDescent="0.3">
      <c r="A433" s="119"/>
      <c r="B433" s="361" t="s">
        <v>498</v>
      </c>
      <c r="C433" s="359">
        <v>91184.146669707829</v>
      </c>
      <c r="D433" s="167"/>
      <c r="E433" s="133">
        <f t="shared" si="9"/>
        <v>11078595.220238835</v>
      </c>
      <c r="F433" s="101"/>
      <c r="G433" s="134"/>
      <c r="H433" s="143"/>
      <c r="I433" s="135"/>
      <c r="J433" s="144"/>
      <c r="K433" s="136"/>
      <c r="L433" s="137"/>
      <c r="M433" s="138"/>
      <c r="N433" s="139"/>
      <c r="O433"/>
      <c r="P433"/>
      <c r="Q433"/>
      <c r="R433"/>
      <c r="S433"/>
      <c r="T433"/>
      <c r="U433"/>
      <c r="V433"/>
      <c r="W433"/>
      <c r="X433"/>
    </row>
    <row r="434" spans="1:24" s="25" customFormat="1" ht="15" customHeight="1" x14ac:dyDescent="0.3">
      <c r="B434" s="361" t="s">
        <v>499</v>
      </c>
      <c r="C434" s="360">
        <f>53.91*4116</f>
        <v>221893.56</v>
      </c>
      <c r="D434" s="167"/>
      <c r="E434" s="284">
        <f t="shared" si="9"/>
        <v>11300488.780238835</v>
      </c>
      <c r="F434" s="101"/>
      <c r="G434" s="134"/>
      <c r="H434" s="143"/>
      <c r="I434" s="135"/>
      <c r="J434" s="144"/>
      <c r="K434" s="136"/>
      <c r="L434" s="137"/>
      <c r="M434" s="138"/>
      <c r="N434" s="139"/>
      <c r="O434"/>
      <c r="P434"/>
      <c r="Q434"/>
      <c r="R434"/>
      <c r="S434"/>
      <c r="T434"/>
      <c r="U434"/>
      <c r="V434"/>
      <c r="W434"/>
      <c r="X434"/>
    </row>
    <row r="435" spans="1:24" s="25" customFormat="1" ht="15" customHeight="1" x14ac:dyDescent="0.3">
      <c r="A435" s="130">
        <v>44473</v>
      </c>
      <c r="B435" s="131" t="s">
        <v>298</v>
      </c>
      <c r="C435" s="154">
        <v>59222.239999999998</v>
      </c>
      <c r="D435" s="132"/>
      <c r="E435" s="133">
        <f t="shared" si="9"/>
        <v>11359711.020238835</v>
      </c>
      <c r="F435" s="101"/>
      <c r="G435" s="134"/>
      <c r="H435" s="143"/>
      <c r="I435" s="135"/>
      <c r="J435" s="144"/>
      <c r="K435" s="136"/>
      <c r="L435" s="137"/>
      <c r="M435" s="138"/>
      <c r="N435" s="139"/>
      <c r="O435"/>
      <c r="P435"/>
      <c r="Q435"/>
      <c r="R435"/>
      <c r="S435"/>
      <c r="T435"/>
      <c r="U435"/>
      <c r="V435"/>
      <c r="W435"/>
      <c r="X435"/>
    </row>
    <row r="436" spans="1:24" s="25" customFormat="1" ht="15" customHeight="1" x14ac:dyDescent="0.3">
      <c r="A436" s="130">
        <v>44475</v>
      </c>
      <c r="B436" s="131" t="s">
        <v>241</v>
      </c>
      <c r="C436" s="154">
        <v>5149.76</v>
      </c>
      <c r="D436" s="132"/>
      <c r="E436" s="133">
        <f t="shared" si="9"/>
        <v>11364860.780238835</v>
      </c>
      <c r="F436" s="101"/>
      <c r="G436" s="134"/>
      <c r="H436" s="143"/>
      <c r="I436" s="135"/>
      <c r="J436" s="144"/>
      <c r="K436" s="136"/>
      <c r="L436" s="137"/>
      <c r="M436" s="138"/>
      <c r="N436" s="139"/>
      <c r="O436"/>
      <c r="P436"/>
      <c r="Q436"/>
      <c r="R436"/>
      <c r="S436"/>
      <c r="T436"/>
      <c r="U436"/>
      <c r="V436"/>
      <c r="W436"/>
      <c r="X436"/>
    </row>
    <row r="437" spans="1:24" s="25" customFormat="1" ht="15" customHeight="1" x14ac:dyDescent="0.3">
      <c r="A437" s="130">
        <v>44475</v>
      </c>
      <c r="B437" s="131" t="s">
        <v>260</v>
      </c>
      <c r="C437" s="154">
        <v>88522.65</v>
      </c>
      <c r="D437" s="132"/>
      <c r="E437" s="133">
        <f t="shared" si="9"/>
        <v>11453383.430238836</v>
      </c>
      <c r="F437" s="101"/>
      <c r="G437" s="134"/>
      <c r="H437" s="143"/>
      <c r="I437" s="135"/>
      <c r="J437" s="144"/>
      <c r="K437" s="136"/>
      <c r="L437" s="137"/>
      <c r="M437" s="138"/>
      <c r="N437" s="139"/>
      <c r="O437"/>
      <c r="P437"/>
      <c r="Q437"/>
      <c r="R437"/>
      <c r="S437"/>
      <c r="T437"/>
      <c r="U437"/>
      <c r="V437"/>
      <c r="W437"/>
      <c r="X437"/>
    </row>
    <row r="438" spans="1:24" s="25" customFormat="1" ht="15" customHeight="1" x14ac:dyDescent="0.3">
      <c r="A438" s="130">
        <v>44475</v>
      </c>
      <c r="B438" s="131" t="s">
        <v>286</v>
      </c>
      <c r="C438" s="154">
        <v>14908.41</v>
      </c>
      <c r="D438" s="132"/>
      <c r="E438" s="133">
        <f t="shared" si="9"/>
        <v>11468291.840238836</v>
      </c>
      <c r="F438" s="101"/>
      <c r="G438" s="134"/>
      <c r="H438" s="143"/>
      <c r="I438" s="135"/>
      <c r="J438" s="144"/>
      <c r="K438" s="136"/>
      <c r="L438" s="137"/>
      <c r="M438" s="138"/>
      <c r="N438" s="139"/>
      <c r="O438"/>
      <c r="P438"/>
      <c r="Q438"/>
      <c r="R438"/>
      <c r="S438"/>
      <c r="T438"/>
      <c r="U438"/>
      <c r="V438"/>
      <c r="W438"/>
      <c r="X438"/>
    </row>
    <row r="439" spans="1:24" s="25" customFormat="1" ht="15" customHeight="1" x14ac:dyDescent="0.3">
      <c r="A439" s="130">
        <v>44476</v>
      </c>
      <c r="B439" s="131" t="s">
        <v>196</v>
      </c>
      <c r="C439" s="154">
        <v>243326.16</v>
      </c>
      <c r="D439" s="132"/>
      <c r="E439" s="133">
        <f t="shared" si="9"/>
        <v>11711618.000238836</v>
      </c>
      <c r="F439" s="101"/>
      <c r="G439" s="134"/>
      <c r="H439" s="143"/>
      <c r="I439" s="135"/>
      <c r="J439" s="144"/>
      <c r="K439" s="136"/>
      <c r="L439" s="137"/>
      <c r="M439" s="138"/>
      <c r="N439" s="139"/>
      <c r="O439"/>
      <c r="P439"/>
      <c r="Q439"/>
      <c r="R439"/>
      <c r="S439"/>
      <c r="T439"/>
      <c r="U439"/>
      <c r="V439"/>
      <c r="W439"/>
      <c r="X439"/>
    </row>
    <row r="440" spans="1:24" s="25" customFormat="1" ht="15" customHeight="1" x14ac:dyDescent="0.3">
      <c r="A440" s="130">
        <v>44476</v>
      </c>
      <c r="B440" s="131" t="s">
        <v>220</v>
      </c>
      <c r="C440" s="154">
        <v>3862.32</v>
      </c>
      <c r="D440" s="132"/>
      <c r="E440" s="133">
        <f t="shared" si="9"/>
        <v>11715480.320238836</v>
      </c>
      <c r="F440" s="101"/>
      <c r="G440" s="134"/>
      <c r="H440" s="143"/>
      <c r="I440" s="135"/>
      <c r="J440" s="144"/>
      <c r="K440" s="136"/>
      <c r="L440" s="137"/>
      <c r="M440" s="138"/>
      <c r="N440" s="139"/>
      <c r="O440"/>
      <c r="P440"/>
      <c r="Q440"/>
      <c r="R440"/>
      <c r="S440"/>
      <c r="T440"/>
      <c r="U440"/>
      <c r="V440"/>
      <c r="W440"/>
      <c r="X440"/>
    </row>
    <row r="441" spans="1:24" s="25" customFormat="1" ht="15" customHeight="1" x14ac:dyDescent="0.3">
      <c r="A441" s="119"/>
      <c r="B441" s="140" t="s">
        <v>501</v>
      </c>
      <c r="C441" s="141"/>
      <c r="D441" s="142">
        <v>1226343</v>
      </c>
      <c r="E441" s="133">
        <f t="shared" si="9"/>
        <v>10489137.320238836</v>
      </c>
      <c r="F441" s="101"/>
      <c r="G441" s="134"/>
      <c r="H441" s="143"/>
      <c r="I441" s="135"/>
      <c r="J441" s="144"/>
      <c r="K441" s="136"/>
      <c r="L441" s="137"/>
      <c r="M441" s="138"/>
      <c r="N441" s="139"/>
      <c r="O441"/>
      <c r="P441"/>
      <c r="Q441"/>
      <c r="R441"/>
      <c r="S441"/>
      <c r="T441"/>
      <c r="U441"/>
      <c r="V441"/>
      <c r="W441"/>
      <c r="X441"/>
    </row>
    <row r="442" spans="1:24" s="25" customFormat="1" ht="15" customHeight="1" x14ac:dyDescent="0.3">
      <c r="A442" s="119"/>
      <c r="B442" s="140" t="s">
        <v>502</v>
      </c>
      <c r="C442" s="141"/>
      <c r="D442" s="142">
        <v>2307126</v>
      </c>
      <c r="E442" s="133">
        <f t="shared" si="9"/>
        <v>8182011.3202388361</v>
      </c>
      <c r="F442" s="101"/>
      <c r="G442" s="134"/>
      <c r="H442" s="143"/>
      <c r="I442" s="135"/>
      <c r="J442" s="144"/>
      <c r="K442" s="136"/>
      <c r="L442" s="137"/>
      <c r="M442" s="138"/>
      <c r="N442" s="139"/>
      <c r="O442"/>
      <c r="P442"/>
      <c r="Q442"/>
      <c r="R442"/>
      <c r="S442"/>
      <c r="T442"/>
      <c r="U442"/>
      <c r="V442"/>
      <c r="W442"/>
      <c r="X442"/>
    </row>
    <row r="443" spans="1:24" s="25" customFormat="1" ht="15" customHeight="1" x14ac:dyDescent="0.3">
      <c r="B443" s="140" t="s">
        <v>192</v>
      </c>
      <c r="C443" s="145"/>
      <c r="D443" s="142">
        <v>341092</v>
      </c>
      <c r="E443" s="133">
        <f t="shared" si="9"/>
        <v>7840919.3202388361</v>
      </c>
      <c r="F443" s="101"/>
      <c r="G443" s="134"/>
      <c r="H443" s="143"/>
      <c r="I443" s="135"/>
      <c r="J443" s="144"/>
      <c r="K443" s="136"/>
      <c r="L443" s="137"/>
      <c r="M443" s="138"/>
      <c r="N443" s="139"/>
      <c r="O443"/>
      <c r="P443"/>
      <c r="Q443"/>
      <c r="R443"/>
      <c r="S443"/>
      <c r="T443"/>
      <c r="U443"/>
      <c r="V443"/>
      <c r="W443"/>
      <c r="X443"/>
    </row>
    <row r="444" spans="1:24" s="25" customFormat="1" ht="15" customHeight="1" x14ac:dyDescent="0.3">
      <c r="B444" s="140" t="s">
        <v>503</v>
      </c>
      <c r="D444" s="142">
        <v>73033.83</v>
      </c>
      <c r="E444" s="133">
        <f t="shared" si="9"/>
        <v>7767885.490238836</v>
      </c>
      <c r="F444" s="101"/>
      <c r="G444" s="134"/>
      <c r="H444" s="143"/>
      <c r="I444" s="135"/>
      <c r="J444" s="144"/>
      <c r="K444" s="136"/>
      <c r="L444" s="137"/>
      <c r="M444" s="138"/>
      <c r="N444" s="139"/>
      <c r="O444"/>
      <c r="P444"/>
      <c r="Q444"/>
      <c r="R444"/>
      <c r="S444"/>
      <c r="T444"/>
      <c r="U444"/>
      <c r="V444"/>
      <c r="W444"/>
      <c r="X444"/>
    </row>
    <row r="445" spans="1:24" s="25" customFormat="1" ht="15" customHeight="1" x14ac:dyDescent="0.3">
      <c r="B445" s="140" t="s">
        <v>504</v>
      </c>
      <c r="D445" s="142">
        <v>45000</v>
      </c>
      <c r="E445" s="133">
        <f t="shared" si="9"/>
        <v>7722885.490238836</v>
      </c>
      <c r="F445" s="101"/>
      <c r="G445" s="134"/>
      <c r="H445" s="143"/>
      <c r="I445" s="135"/>
      <c r="J445" s="144"/>
      <c r="K445" s="136"/>
      <c r="L445" s="137"/>
      <c r="M445" s="138"/>
      <c r="N445" s="139"/>
      <c r="O445"/>
      <c r="P445"/>
      <c r="Q445"/>
      <c r="R445"/>
      <c r="S445"/>
      <c r="T445"/>
      <c r="U445"/>
      <c r="V445"/>
      <c r="W445"/>
      <c r="X445"/>
    </row>
    <row r="446" spans="1:24" s="25" customFormat="1" ht="15" customHeight="1" x14ac:dyDescent="0.3">
      <c r="B446" s="140" t="s">
        <v>505</v>
      </c>
      <c r="D446" s="142">
        <v>157323.98000000001</v>
      </c>
      <c r="E446" s="133">
        <f t="shared" si="9"/>
        <v>7565561.5102388356</v>
      </c>
      <c r="F446" s="101"/>
      <c r="G446" s="134"/>
      <c r="H446" s="143"/>
      <c r="I446" s="135"/>
      <c r="J446" s="144"/>
      <c r="K446" s="136"/>
      <c r="L446" s="137"/>
      <c r="M446" s="138"/>
      <c r="N446" s="139"/>
      <c r="O446"/>
      <c r="P446"/>
      <c r="Q446"/>
      <c r="R446"/>
      <c r="S446"/>
      <c r="T446"/>
      <c r="U446"/>
      <c r="V446"/>
      <c r="W446"/>
      <c r="X446"/>
    </row>
    <row r="447" spans="1:24" s="25" customFormat="1" ht="15" customHeight="1" x14ac:dyDescent="0.3">
      <c r="B447" s="140" t="s">
        <v>506</v>
      </c>
      <c r="D447" s="142">
        <v>40547.78</v>
      </c>
      <c r="E447" s="133">
        <f t="shared" si="9"/>
        <v>7525013.7302388353</v>
      </c>
      <c r="F447" s="101"/>
      <c r="G447" s="134"/>
      <c r="H447" s="143"/>
      <c r="I447" s="135"/>
      <c r="J447" s="144"/>
      <c r="K447" s="136"/>
      <c r="L447" s="137"/>
      <c r="M447" s="138"/>
      <c r="N447" s="139"/>
      <c r="O447"/>
      <c r="P447"/>
      <c r="Q447"/>
      <c r="R447"/>
      <c r="S447"/>
      <c r="T447"/>
      <c r="U447"/>
      <c r="V447"/>
      <c r="W447"/>
      <c r="X447"/>
    </row>
    <row r="448" spans="1:24" s="25" customFormat="1" ht="15" customHeight="1" x14ac:dyDescent="0.3">
      <c r="B448" s="140" t="s">
        <v>507</v>
      </c>
      <c r="D448" s="142">
        <v>92122.52</v>
      </c>
      <c r="E448" s="133">
        <f t="shared" si="9"/>
        <v>7432891.2102388358</v>
      </c>
      <c r="F448" s="101"/>
      <c r="G448" s="134"/>
      <c r="H448" s="143"/>
      <c r="I448" s="135"/>
      <c r="J448" s="144"/>
      <c r="K448" s="136"/>
      <c r="L448" s="137"/>
      <c r="M448" s="138"/>
      <c r="N448" s="139"/>
      <c r="O448"/>
      <c r="P448"/>
      <c r="Q448"/>
      <c r="R448"/>
      <c r="S448"/>
      <c r="T448"/>
      <c r="U448"/>
      <c r="V448"/>
      <c r="W448"/>
      <c r="X448"/>
    </row>
    <row r="449" spans="1:24" s="25" customFormat="1" ht="15" customHeight="1" x14ac:dyDescent="0.3">
      <c r="B449" s="140" t="s">
        <v>519</v>
      </c>
      <c r="D449" s="142">
        <v>55392.3</v>
      </c>
      <c r="E449" s="133">
        <f t="shared" si="9"/>
        <v>7377498.910238836</v>
      </c>
      <c r="F449" s="101"/>
      <c r="G449" s="134"/>
      <c r="H449" s="143"/>
      <c r="I449" s="135"/>
      <c r="J449" s="144"/>
      <c r="K449" s="136"/>
      <c r="L449" s="137"/>
      <c r="M449" s="138"/>
      <c r="N449" s="139"/>
      <c r="O449"/>
      <c r="P449"/>
      <c r="Q449"/>
      <c r="R449"/>
      <c r="S449"/>
      <c r="T449"/>
      <c r="U449"/>
      <c r="V449"/>
      <c r="W449"/>
      <c r="X449"/>
    </row>
    <row r="450" spans="1:24" s="25" customFormat="1" ht="15" customHeight="1" x14ac:dyDescent="0.3">
      <c r="B450" s="140" t="s">
        <v>508</v>
      </c>
      <c r="D450" s="142">
        <v>63452.259999999995</v>
      </c>
      <c r="E450" s="133">
        <f t="shared" si="9"/>
        <v>7314046.6502388362</v>
      </c>
      <c r="F450" s="101"/>
      <c r="G450" s="134"/>
      <c r="H450" s="143"/>
      <c r="I450" s="135"/>
      <c r="J450" s="144"/>
      <c r="K450" s="136"/>
      <c r="L450" s="137"/>
      <c r="M450" s="138"/>
      <c r="N450" s="139"/>
      <c r="O450"/>
      <c r="P450"/>
      <c r="Q450"/>
      <c r="R450"/>
      <c r="S450"/>
      <c r="T450"/>
      <c r="U450"/>
      <c r="V450"/>
      <c r="W450"/>
      <c r="X450"/>
    </row>
    <row r="451" spans="1:24" s="25" customFormat="1" ht="15" customHeight="1" x14ac:dyDescent="0.3">
      <c r="B451" s="140" t="s">
        <v>509</v>
      </c>
      <c r="D451" s="142">
        <v>88849</v>
      </c>
      <c r="E451" s="133">
        <f t="shared" si="9"/>
        <v>7225197.6502388362</v>
      </c>
      <c r="F451" s="101"/>
      <c r="G451" s="134"/>
      <c r="H451" s="143"/>
      <c r="I451" s="135"/>
      <c r="J451" s="144"/>
      <c r="K451" s="136"/>
      <c r="L451" s="137"/>
      <c r="M451" s="138"/>
      <c r="N451" s="139"/>
      <c r="O451"/>
      <c r="P451"/>
      <c r="Q451"/>
      <c r="R451"/>
      <c r="S451"/>
      <c r="T451"/>
      <c r="U451"/>
      <c r="V451"/>
      <c r="W451"/>
      <c r="X451"/>
    </row>
    <row r="452" spans="1:24" s="25" customFormat="1" ht="15" customHeight="1" x14ac:dyDescent="0.3">
      <c r="B452" s="140" t="s">
        <v>508</v>
      </c>
      <c r="D452" s="142">
        <v>32596.19</v>
      </c>
      <c r="E452" s="133">
        <f t="shared" si="9"/>
        <v>7192601.4602388358</v>
      </c>
      <c r="F452" s="101"/>
      <c r="G452" s="134"/>
      <c r="H452" s="143"/>
      <c r="I452" s="135"/>
      <c r="J452" s="144"/>
      <c r="K452" s="136"/>
      <c r="L452" s="137"/>
      <c r="M452" s="138"/>
      <c r="N452" s="139"/>
      <c r="O452"/>
      <c r="P452"/>
      <c r="Q452"/>
      <c r="R452"/>
      <c r="S452"/>
      <c r="T452"/>
      <c r="U452"/>
      <c r="V452"/>
      <c r="W452"/>
      <c r="X452"/>
    </row>
    <row r="453" spans="1:24" s="25" customFormat="1" ht="15" customHeight="1" x14ac:dyDescent="0.3">
      <c r="B453" s="140" t="s">
        <v>510</v>
      </c>
      <c r="D453" s="142">
        <v>27124.86</v>
      </c>
      <c r="E453" s="133">
        <f t="shared" si="9"/>
        <v>7165476.6002388354</v>
      </c>
      <c r="F453" s="101"/>
      <c r="G453" s="134"/>
      <c r="H453" s="143"/>
      <c r="I453" s="135"/>
      <c r="J453" s="144"/>
      <c r="K453" s="136"/>
      <c r="L453" s="137"/>
      <c r="M453" s="138"/>
      <c r="N453" s="139"/>
      <c r="O453"/>
      <c r="P453"/>
      <c r="Q453"/>
      <c r="R453"/>
      <c r="S453"/>
      <c r="T453"/>
      <c r="U453"/>
      <c r="V453"/>
      <c r="W453"/>
      <c r="X453"/>
    </row>
    <row r="454" spans="1:24" s="25" customFormat="1" ht="15" customHeight="1" x14ac:dyDescent="0.3">
      <c r="B454" s="140" t="s">
        <v>511</v>
      </c>
      <c r="D454" s="142">
        <v>90594.36</v>
      </c>
      <c r="E454" s="133">
        <f t="shared" si="9"/>
        <v>7074882.2402388351</v>
      </c>
      <c r="F454" s="101"/>
      <c r="G454" s="134"/>
      <c r="H454" s="143"/>
      <c r="I454" s="135"/>
      <c r="J454" s="144"/>
      <c r="K454" s="136"/>
      <c r="L454" s="137"/>
      <c r="M454" s="138"/>
      <c r="N454" s="139"/>
      <c r="O454"/>
      <c r="P454"/>
      <c r="Q454"/>
      <c r="R454"/>
      <c r="S454"/>
      <c r="T454"/>
      <c r="U454"/>
      <c r="V454"/>
      <c r="W454"/>
      <c r="X454"/>
    </row>
    <row r="455" spans="1:24" s="25" customFormat="1" ht="15" customHeight="1" x14ac:dyDescent="0.3">
      <c r="A455" s="146"/>
      <c r="B455" s="146" t="s">
        <v>193</v>
      </c>
      <c r="C455" s="147"/>
      <c r="D455" s="148"/>
      <c r="E455" s="133">
        <f t="shared" si="9"/>
        <v>7074882.2402388351</v>
      </c>
      <c r="F455" s="101"/>
      <c r="G455" s="134"/>
      <c r="H455" s="143"/>
      <c r="I455" s="135">
        <v>550000</v>
      </c>
      <c r="J455" s="144"/>
      <c r="K455" s="136"/>
      <c r="L455" s="137"/>
      <c r="M455" s="138"/>
      <c r="N455" s="139"/>
      <c r="O455"/>
      <c r="P455"/>
      <c r="Q455"/>
      <c r="R455"/>
      <c r="S455"/>
      <c r="T455"/>
      <c r="U455"/>
      <c r="V455"/>
      <c r="W455"/>
      <c r="X455"/>
    </row>
    <row r="456" spans="1:24" s="25" customFormat="1" ht="15" customHeight="1" x14ac:dyDescent="0.3">
      <c r="A456" s="130">
        <v>44482</v>
      </c>
      <c r="B456" s="131" t="s">
        <v>211</v>
      </c>
      <c r="C456" s="132">
        <v>17623.650000000001</v>
      </c>
      <c r="D456" s="132"/>
      <c r="E456" s="133">
        <f t="shared" si="9"/>
        <v>7092505.8902388355</v>
      </c>
      <c r="F456" s="101"/>
      <c r="G456" s="134"/>
      <c r="H456" s="143"/>
      <c r="I456" s="135"/>
      <c r="J456" s="144"/>
      <c r="K456" s="136"/>
      <c r="L456" s="137"/>
      <c r="M456" s="138"/>
      <c r="N456" s="139"/>
      <c r="O456"/>
      <c r="P456"/>
      <c r="Q456"/>
      <c r="R456"/>
      <c r="S456"/>
      <c r="T456"/>
      <c r="U456"/>
      <c r="V456"/>
      <c r="W456"/>
      <c r="X456"/>
    </row>
    <row r="457" spans="1:24" s="25" customFormat="1" ht="15" customHeight="1" x14ac:dyDescent="0.3">
      <c r="A457" s="130">
        <v>44482</v>
      </c>
      <c r="B457" s="131" t="s">
        <v>445</v>
      </c>
      <c r="C457" s="132">
        <v>17623.650000000001</v>
      </c>
      <c r="D457" s="132"/>
      <c r="E457" s="133">
        <f t="shared" si="9"/>
        <v>7110129.5402388358</v>
      </c>
      <c r="F457" s="101"/>
      <c r="G457" s="134"/>
      <c r="H457" s="143"/>
      <c r="I457" s="135"/>
      <c r="J457" s="144"/>
      <c r="K457" s="136"/>
      <c r="L457" s="137"/>
      <c r="M457" s="138"/>
      <c r="N457" s="139"/>
      <c r="O457"/>
      <c r="P457"/>
      <c r="Q457"/>
      <c r="R457"/>
      <c r="S457"/>
      <c r="T457"/>
      <c r="U457"/>
      <c r="V457"/>
      <c r="W457"/>
      <c r="X457"/>
    </row>
    <row r="458" spans="1:24" s="25" customFormat="1" ht="15" customHeight="1" x14ac:dyDescent="0.3">
      <c r="A458" s="130">
        <v>44482</v>
      </c>
      <c r="B458" s="131" t="s">
        <v>240</v>
      </c>
      <c r="C458" s="132">
        <v>19476.61</v>
      </c>
      <c r="D458" s="132"/>
      <c r="E458" s="133">
        <f t="shared" si="9"/>
        <v>7129606.1502388362</v>
      </c>
      <c r="F458" s="101"/>
      <c r="G458" s="134"/>
      <c r="H458" s="143"/>
      <c r="I458" s="135"/>
      <c r="J458" s="144"/>
      <c r="K458" s="136"/>
      <c r="L458" s="137"/>
      <c r="M458" s="138"/>
      <c r="N458" s="139"/>
      <c r="O458"/>
      <c r="P458"/>
      <c r="Q458"/>
      <c r="R458"/>
      <c r="S458"/>
      <c r="T458"/>
      <c r="U458"/>
      <c r="V458"/>
      <c r="W458"/>
      <c r="X458"/>
    </row>
    <row r="459" spans="1:24" s="25" customFormat="1" ht="15" customHeight="1" x14ac:dyDescent="0.3">
      <c r="A459" s="130">
        <v>44482</v>
      </c>
      <c r="B459" s="131" t="s">
        <v>231</v>
      </c>
      <c r="C459" s="132">
        <v>11586.96</v>
      </c>
      <c r="D459" s="132"/>
      <c r="E459" s="133">
        <f t="shared" si="9"/>
        <v>7141193.1102388361</v>
      </c>
      <c r="F459" s="101"/>
      <c r="G459" s="134"/>
      <c r="H459" s="143"/>
      <c r="I459" s="135"/>
      <c r="J459" s="144"/>
      <c r="K459" s="136"/>
      <c r="L459" s="137"/>
      <c r="M459" s="138"/>
      <c r="N459" s="139"/>
      <c r="O459"/>
      <c r="P459"/>
      <c r="Q459"/>
      <c r="R459"/>
      <c r="S459"/>
      <c r="T459"/>
      <c r="U459"/>
      <c r="V459"/>
      <c r="W459"/>
      <c r="X459"/>
    </row>
    <row r="460" spans="1:24" s="25" customFormat="1" ht="15" customHeight="1" x14ac:dyDescent="0.3">
      <c r="A460" s="130">
        <v>44482</v>
      </c>
      <c r="B460" s="131" t="s">
        <v>266</v>
      </c>
      <c r="C460" s="132">
        <v>78718.97</v>
      </c>
      <c r="D460" s="132"/>
      <c r="E460" s="133">
        <f t="shared" si="9"/>
        <v>7219912.0802388359</v>
      </c>
      <c r="F460" s="101"/>
      <c r="G460" s="134"/>
      <c r="H460" s="143"/>
      <c r="I460" s="135"/>
      <c r="J460" s="144"/>
      <c r="K460" s="136"/>
      <c r="L460" s="137"/>
      <c r="M460" s="138"/>
      <c r="N460" s="139"/>
      <c r="O460"/>
      <c r="P460"/>
      <c r="Q460"/>
      <c r="R460"/>
      <c r="S460"/>
      <c r="T460"/>
      <c r="U460"/>
      <c r="V460"/>
      <c r="W460"/>
      <c r="X460"/>
    </row>
    <row r="461" spans="1:24" s="25" customFormat="1" ht="15" customHeight="1" x14ac:dyDescent="0.3">
      <c r="A461" s="130">
        <v>44483</v>
      </c>
      <c r="B461" s="131" t="s">
        <v>222</v>
      </c>
      <c r="C461" s="154">
        <v>17623.650000000001</v>
      </c>
      <c r="D461" s="132"/>
      <c r="E461" s="133">
        <f t="shared" si="9"/>
        <v>7237535.7302388363</v>
      </c>
      <c r="F461" s="101"/>
      <c r="G461" s="134"/>
      <c r="H461" s="143"/>
      <c r="I461" s="135"/>
      <c r="J461" s="144"/>
      <c r="K461" s="136"/>
      <c r="L461" s="137"/>
      <c r="M461" s="138"/>
      <c r="N461" s="139"/>
      <c r="O461"/>
      <c r="P461"/>
      <c r="Q461"/>
      <c r="R461"/>
      <c r="S461"/>
      <c r="T461"/>
      <c r="U461"/>
      <c r="V461"/>
      <c r="W461"/>
      <c r="X461"/>
    </row>
    <row r="462" spans="1:24" s="25" customFormat="1" ht="15" customHeight="1" x14ac:dyDescent="0.3">
      <c r="A462" s="130">
        <v>44483</v>
      </c>
      <c r="B462" s="131" t="s">
        <v>212</v>
      </c>
      <c r="C462" s="154">
        <v>30547.66</v>
      </c>
      <c r="D462" s="132"/>
      <c r="E462" s="133">
        <f t="shared" si="9"/>
        <v>7268083.3902388364</v>
      </c>
      <c r="F462" s="101"/>
      <c r="G462" s="134"/>
      <c r="H462" s="143"/>
      <c r="I462" s="135"/>
      <c r="J462" s="144"/>
      <c r="K462" s="136"/>
      <c r="L462" s="137"/>
      <c r="M462" s="138"/>
      <c r="N462" s="139"/>
      <c r="O462"/>
      <c r="P462"/>
      <c r="Q462"/>
      <c r="R462"/>
      <c r="S462"/>
      <c r="T462"/>
      <c r="U462"/>
      <c r="V462"/>
      <c r="W462"/>
      <c r="X462"/>
    </row>
    <row r="463" spans="1:24" s="25" customFormat="1" ht="15" customHeight="1" x14ac:dyDescent="0.3">
      <c r="A463" s="130">
        <v>44483</v>
      </c>
      <c r="B463" s="131" t="s">
        <v>434</v>
      </c>
      <c r="C463" s="154">
        <v>10574.19</v>
      </c>
      <c r="D463" s="132"/>
      <c r="E463" s="133">
        <f t="shared" si="9"/>
        <v>7278657.5802388368</v>
      </c>
      <c r="F463" s="101"/>
      <c r="G463" s="134"/>
      <c r="H463" s="143"/>
      <c r="I463" s="135"/>
      <c r="J463" s="144"/>
      <c r="K463" s="136"/>
      <c r="L463" s="137"/>
      <c r="M463" s="138"/>
      <c r="N463" s="139"/>
      <c r="O463"/>
      <c r="P463"/>
      <c r="Q463"/>
      <c r="R463"/>
      <c r="S463"/>
      <c r="T463"/>
      <c r="U463"/>
      <c r="V463"/>
      <c r="W463"/>
      <c r="X463"/>
    </row>
    <row r="464" spans="1:24" s="25" customFormat="1" ht="15" customHeight="1" x14ac:dyDescent="0.3">
      <c r="A464" s="130">
        <v>44483</v>
      </c>
      <c r="B464" s="131" t="s">
        <v>215</v>
      </c>
      <c r="C464" s="154">
        <v>4699.6400000000003</v>
      </c>
      <c r="D464" s="132"/>
      <c r="E464" s="133">
        <f t="shared" si="9"/>
        <v>7283357.2202388365</v>
      </c>
      <c r="F464" s="101"/>
      <c r="G464" s="134"/>
      <c r="H464" s="143"/>
      <c r="I464" s="135"/>
      <c r="J464" s="144"/>
      <c r="K464" s="136"/>
      <c r="L464" s="137"/>
      <c r="M464" s="138"/>
      <c r="N464" s="139"/>
      <c r="O464"/>
      <c r="P464"/>
      <c r="Q464"/>
      <c r="R464"/>
      <c r="S464"/>
      <c r="T464"/>
      <c r="U464"/>
      <c r="V464"/>
      <c r="W464"/>
      <c r="X464"/>
    </row>
    <row r="465" spans="1:24" s="25" customFormat="1" ht="15" customHeight="1" x14ac:dyDescent="0.3">
      <c r="A465" s="130">
        <v>44483</v>
      </c>
      <c r="B465" s="131" t="s">
        <v>203</v>
      </c>
      <c r="C465" s="154">
        <v>17623.650000000001</v>
      </c>
      <c r="D465" s="132"/>
      <c r="E465" s="133">
        <f t="shared" si="9"/>
        <v>7300980.8702388369</v>
      </c>
      <c r="F465" s="101"/>
      <c r="G465" s="134"/>
      <c r="H465" s="143"/>
      <c r="I465" s="135"/>
      <c r="J465" s="144"/>
      <c r="K465" s="136"/>
      <c r="L465" s="137"/>
      <c r="M465" s="138"/>
      <c r="N465" s="139"/>
      <c r="O465"/>
      <c r="P465"/>
      <c r="Q465"/>
      <c r="R465"/>
      <c r="S465"/>
      <c r="T465"/>
      <c r="U465"/>
      <c r="V465"/>
      <c r="W465"/>
      <c r="X465"/>
    </row>
    <row r="466" spans="1:24" s="25" customFormat="1" ht="15" customHeight="1" x14ac:dyDescent="0.3">
      <c r="A466" s="130">
        <v>44483</v>
      </c>
      <c r="B466" s="131" t="s">
        <v>261</v>
      </c>
      <c r="C466" s="154">
        <v>45821.49</v>
      </c>
      <c r="D466" s="132"/>
      <c r="E466" s="133">
        <f t="shared" si="9"/>
        <v>7346802.3602388371</v>
      </c>
      <c r="F466" s="101"/>
      <c r="G466" s="134"/>
      <c r="H466" s="143"/>
      <c r="I466" s="135"/>
      <c r="J466" s="144"/>
      <c r="K466" s="136"/>
      <c r="L466" s="137"/>
      <c r="M466" s="138"/>
      <c r="N466" s="139"/>
      <c r="O466"/>
      <c r="P466"/>
      <c r="Q466"/>
      <c r="R466"/>
      <c r="S466"/>
      <c r="T466"/>
      <c r="U466"/>
      <c r="V466"/>
      <c r="W466"/>
      <c r="X466"/>
    </row>
    <row r="467" spans="1:24" s="25" customFormat="1" ht="15" customHeight="1" x14ac:dyDescent="0.3">
      <c r="A467" s="130">
        <v>44483</v>
      </c>
      <c r="B467" s="131" t="s">
        <v>209</v>
      </c>
      <c r="C467" s="132">
        <v>17623.650000000001</v>
      </c>
      <c r="D467" s="132"/>
      <c r="E467" s="133">
        <f t="shared" si="9"/>
        <v>7364426.0102388375</v>
      </c>
      <c r="F467" s="101"/>
      <c r="G467" s="134"/>
      <c r="H467" s="143"/>
      <c r="I467" s="135"/>
      <c r="J467" s="144"/>
      <c r="K467" s="136"/>
      <c r="L467" s="137"/>
      <c r="M467" s="138"/>
      <c r="N467" s="139"/>
      <c r="O467"/>
      <c r="P467"/>
      <c r="Q467"/>
      <c r="R467"/>
      <c r="S467"/>
      <c r="T467"/>
      <c r="U467"/>
      <c r="V467"/>
      <c r="W467"/>
      <c r="X467"/>
    </row>
    <row r="468" spans="1:24" s="25" customFormat="1" ht="15" customHeight="1" x14ac:dyDescent="0.3">
      <c r="A468" s="130">
        <v>44483</v>
      </c>
      <c r="B468" s="131" t="s">
        <v>233</v>
      </c>
      <c r="C468" s="154">
        <v>3524.73</v>
      </c>
      <c r="D468" s="132"/>
      <c r="E468" s="133">
        <f t="shared" si="9"/>
        <v>7367950.7402388379</v>
      </c>
      <c r="F468" s="101"/>
      <c r="G468" s="134"/>
      <c r="H468" s="143"/>
      <c r="I468" s="135"/>
      <c r="J468" s="144"/>
      <c r="K468" s="136"/>
      <c r="L468" s="137"/>
      <c r="M468" s="138"/>
      <c r="N468" s="139"/>
      <c r="O468"/>
      <c r="P468"/>
      <c r="Q468"/>
      <c r="R468"/>
      <c r="S468"/>
      <c r="T468"/>
      <c r="U468"/>
      <c r="V468"/>
      <c r="W468"/>
      <c r="X468"/>
    </row>
    <row r="469" spans="1:24" s="25" customFormat="1" ht="15" customHeight="1" x14ac:dyDescent="0.3">
      <c r="A469" s="130">
        <v>44484</v>
      </c>
      <c r="B469" s="131" t="s">
        <v>208</v>
      </c>
      <c r="C469" s="154">
        <v>17623.650000000001</v>
      </c>
      <c r="D469" s="132"/>
      <c r="E469" s="133">
        <f t="shared" ref="E469:E532" si="10">E468+C469-D469</f>
        <v>7385574.3902388383</v>
      </c>
      <c r="F469" s="101"/>
      <c r="G469" s="134"/>
      <c r="H469" s="143"/>
      <c r="I469" s="135"/>
      <c r="J469" s="144"/>
      <c r="K469" s="136"/>
      <c r="L469" s="137"/>
      <c r="M469" s="138"/>
      <c r="N469" s="139"/>
      <c r="O469"/>
      <c r="P469"/>
      <c r="Q469"/>
      <c r="R469"/>
      <c r="S469"/>
      <c r="T469"/>
      <c r="U469"/>
      <c r="V469"/>
      <c r="W469"/>
      <c r="X469"/>
    </row>
    <row r="470" spans="1:24" s="25" customFormat="1" ht="15" customHeight="1" x14ac:dyDescent="0.3">
      <c r="A470" s="130">
        <v>44484</v>
      </c>
      <c r="B470" s="131" t="s">
        <v>463</v>
      </c>
      <c r="C470" s="154">
        <v>3524.73</v>
      </c>
      <c r="D470" s="132"/>
      <c r="E470" s="133">
        <f t="shared" si="10"/>
        <v>7389099.1202388387</v>
      </c>
      <c r="F470" s="101"/>
      <c r="G470" s="134"/>
      <c r="H470" s="143"/>
      <c r="I470" s="135"/>
      <c r="J470" s="144"/>
      <c r="K470" s="136"/>
      <c r="L470" s="137"/>
      <c r="M470" s="138"/>
      <c r="N470" s="139"/>
      <c r="O470"/>
      <c r="P470"/>
      <c r="Q470"/>
      <c r="R470"/>
      <c r="S470"/>
      <c r="T470"/>
      <c r="U470"/>
      <c r="V470"/>
      <c r="W470"/>
      <c r="X470"/>
    </row>
    <row r="471" spans="1:24" s="25" customFormat="1" ht="15" customHeight="1" x14ac:dyDescent="0.3">
      <c r="A471" s="130">
        <v>44484</v>
      </c>
      <c r="B471" s="131" t="s">
        <v>223</v>
      </c>
      <c r="C471" s="154">
        <v>3524.73</v>
      </c>
      <c r="D471" s="132"/>
      <c r="E471" s="133">
        <f t="shared" si="10"/>
        <v>7392623.8502388392</v>
      </c>
      <c r="F471" s="101"/>
      <c r="G471" s="134"/>
      <c r="H471" s="143"/>
      <c r="I471" s="135"/>
      <c r="J471" s="144"/>
      <c r="K471" s="136"/>
      <c r="L471" s="137"/>
      <c r="M471" s="138"/>
      <c r="N471" s="139"/>
      <c r="O471"/>
      <c r="P471"/>
      <c r="Q471"/>
      <c r="R471"/>
      <c r="S471"/>
      <c r="T471"/>
      <c r="U471"/>
      <c r="V471"/>
      <c r="W471"/>
      <c r="X471"/>
    </row>
    <row r="472" spans="1:24" s="25" customFormat="1" ht="15" customHeight="1" x14ac:dyDescent="0.3">
      <c r="A472" s="130">
        <v>44484</v>
      </c>
      <c r="B472" s="131" t="s">
        <v>225</v>
      </c>
      <c r="C472" s="154">
        <v>4969.47</v>
      </c>
      <c r="D472" s="132"/>
      <c r="E472" s="133">
        <f t="shared" si="10"/>
        <v>7397593.3202388389</v>
      </c>
      <c r="F472" s="101"/>
      <c r="G472" s="134"/>
      <c r="H472" s="143"/>
      <c r="I472" s="135"/>
      <c r="J472" s="144"/>
      <c r="K472" s="136"/>
      <c r="L472" s="137"/>
      <c r="M472" s="138"/>
      <c r="N472" s="139"/>
      <c r="O472"/>
      <c r="P472"/>
      <c r="Q472"/>
      <c r="R472"/>
      <c r="S472"/>
      <c r="T472"/>
      <c r="U472"/>
      <c r="V472"/>
      <c r="W472"/>
      <c r="X472"/>
    </row>
    <row r="473" spans="1:24" s="25" customFormat="1" ht="15" customHeight="1" x14ac:dyDescent="0.3">
      <c r="A473" s="130">
        <v>44484</v>
      </c>
      <c r="B473" s="131" t="s">
        <v>464</v>
      </c>
      <c r="C473" s="154">
        <v>10574.19</v>
      </c>
      <c r="D473" s="132"/>
      <c r="E473" s="133">
        <f t="shared" si="10"/>
        <v>7408167.5102388393</v>
      </c>
      <c r="F473" s="101"/>
      <c r="G473" s="134"/>
      <c r="H473" s="143"/>
      <c r="I473" s="135"/>
      <c r="J473" s="144"/>
      <c r="K473" s="136"/>
      <c r="L473" s="137"/>
      <c r="M473" s="138"/>
      <c r="N473" s="139"/>
      <c r="O473"/>
      <c r="P473"/>
      <c r="Q473"/>
      <c r="R473"/>
      <c r="S473"/>
      <c r="T473"/>
      <c r="U473"/>
      <c r="V473"/>
      <c r="W473"/>
      <c r="X473"/>
    </row>
    <row r="474" spans="1:24" s="25" customFormat="1" ht="15" customHeight="1" x14ac:dyDescent="0.3">
      <c r="A474" s="130">
        <v>44484</v>
      </c>
      <c r="B474" s="131" t="s">
        <v>228</v>
      </c>
      <c r="C474" s="154">
        <v>41859.949999999997</v>
      </c>
      <c r="D474" s="132"/>
      <c r="E474" s="133">
        <f t="shared" si="10"/>
        <v>7450027.4602388395</v>
      </c>
      <c r="F474" s="101"/>
      <c r="G474" s="134"/>
      <c r="H474" s="143"/>
      <c r="I474" s="135"/>
      <c r="J474" s="144"/>
      <c r="K474" s="136"/>
      <c r="L474" s="137"/>
      <c r="M474" s="138"/>
      <c r="N474" s="139"/>
      <c r="O474"/>
      <c r="P474"/>
      <c r="Q474"/>
      <c r="R474"/>
      <c r="S474"/>
      <c r="T474"/>
      <c r="U474"/>
      <c r="V474"/>
      <c r="W474"/>
      <c r="X474"/>
    </row>
    <row r="475" spans="1:24" s="25" customFormat="1" ht="15" customHeight="1" x14ac:dyDescent="0.3">
      <c r="A475" s="130">
        <v>44484</v>
      </c>
      <c r="B475" s="131" t="s">
        <v>216</v>
      </c>
      <c r="C475" s="154">
        <v>5874.55</v>
      </c>
      <c r="D475" s="132"/>
      <c r="E475" s="133">
        <f t="shared" si="10"/>
        <v>7455902.0102388393</v>
      </c>
      <c r="F475" s="101"/>
      <c r="G475" s="134"/>
      <c r="H475" s="143"/>
      <c r="I475" s="135"/>
      <c r="J475" s="144"/>
      <c r="K475" s="136"/>
      <c r="L475" s="137"/>
      <c r="M475" s="138"/>
      <c r="N475" s="139"/>
      <c r="O475"/>
      <c r="P475"/>
      <c r="Q475"/>
      <c r="R475"/>
      <c r="S475"/>
      <c r="T475"/>
      <c r="U475"/>
      <c r="V475"/>
      <c r="W475"/>
      <c r="X475"/>
    </row>
    <row r="476" spans="1:24" s="25" customFormat="1" ht="15" customHeight="1" x14ac:dyDescent="0.3">
      <c r="A476" s="130">
        <v>44484</v>
      </c>
      <c r="B476" s="131" t="s">
        <v>439</v>
      </c>
      <c r="C476" s="154">
        <v>23498.2</v>
      </c>
      <c r="D476" s="132"/>
      <c r="E476" s="133">
        <f t="shared" si="10"/>
        <v>7479400.2102388395</v>
      </c>
      <c r="F476" s="101"/>
      <c r="G476" s="134"/>
      <c r="H476" s="143"/>
      <c r="I476" s="135"/>
      <c r="J476" s="144"/>
      <c r="K476" s="136"/>
      <c r="L476" s="137"/>
      <c r="M476" s="138"/>
      <c r="N476" s="139"/>
      <c r="O476"/>
      <c r="P476"/>
      <c r="Q476"/>
      <c r="R476"/>
      <c r="S476"/>
      <c r="T476"/>
      <c r="U476"/>
      <c r="V476"/>
      <c r="W476"/>
      <c r="X476"/>
    </row>
    <row r="477" spans="1:24" s="25" customFormat="1" ht="15" customHeight="1" x14ac:dyDescent="0.3">
      <c r="A477" s="130">
        <v>44484</v>
      </c>
      <c r="B477" s="131" t="s">
        <v>213</v>
      </c>
      <c r="C477" s="154">
        <v>3862.32</v>
      </c>
      <c r="D477" s="132"/>
      <c r="E477" s="133">
        <f t="shared" si="10"/>
        <v>7483262.5302388398</v>
      </c>
      <c r="F477" s="101"/>
      <c r="G477" s="134"/>
      <c r="H477" s="143"/>
      <c r="I477" s="135"/>
      <c r="J477" s="144"/>
      <c r="K477" s="136"/>
      <c r="L477" s="137"/>
      <c r="M477" s="138"/>
      <c r="N477" s="139"/>
      <c r="O477"/>
      <c r="P477"/>
      <c r="Q477"/>
      <c r="R477"/>
      <c r="S477"/>
      <c r="T477"/>
      <c r="U477"/>
      <c r="V477"/>
      <c r="W477"/>
      <c r="X477"/>
    </row>
    <row r="478" spans="1:24" s="25" customFormat="1" ht="15" customHeight="1" x14ac:dyDescent="0.3">
      <c r="A478" s="130">
        <v>44487</v>
      </c>
      <c r="B478" s="131" t="s">
        <v>238</v>
      </c>
      <c r="C478" s="154">
        <v>222057.99</v>
      </c>
      <c r="D478" s="132"/>
      <c r="E478" s="133">
        <f t="shared" si="10"/>
        <v>7705320.52023884</v>
      </c>
      <c r="F478" s="101"/>
      <c r="G478" s="134"/>
      <c r="H478" s="143"/>
      <c r="I478" s="135"/>
      <c r="J478" s="144"/>
      <c r="K478" s="136"/>
      <c r="L478" s="137"/>
      <c r="M478" s="138"/>
      <c r="N478" s="139"/>
      <c r="O478"/>
      <c r="P478"/>
      <c r="Q478"/>
      <c r="R478"/>
      <c r="S478"/>
      <c r="T478"/>
      <c r="U478"/>
      <c r="V478"/>
      <c r="W478"/>
      <c r="X478"/>
    </row>
    <row r="479" spans="1:24" s="25" customFormat="1" ht="15" customHeight="1" x14ac:dyDescent="0.3">
      <c r="A479" s="130">
        <v>44487</v>
      </c>
      <c r="B479" s="131" t="s">
        <v>314</v>
      </c>
      <c r="C479" s="154">
        <v>17623.650000000001</v>
      </c>
      <c r="D479" s="132"/>
      <c r="E479" s="133">
        <f t="shared" si="10"/>
        <v>7722944.1702388404</v>
      </c>
      <c r="F479" s="101"/>
      <c r="G479" s="134"/>
      <c r="H479" s="143"/>
      <c r="I479" s="135"/>
      <c r="J479" s="144"/>
      <c r="K479" s="136"/>
      <c r="L479" s="137"/>
      <c r="M479" s="138"/>
      <c r="N479" s="139"/>
      <c r="O479"/>
      <c r="P479"/>
      <c r="Q479"/>
      <c r="R479"/>
      <c r="S479"/>
      <c r="T479"/>
      <c r="U479"/>
      <c r="V479"/>
      <c r="W479"/>
      <c r="X479"/>
    </row>
    <row r="480" spans="1:24" s="25" customFormat="1" ht="15" customHeight="1" x14ac:dyDescent="0.3">
      <c r="A480" s="130">
        <v>44487</v>
      </c>
      <c r="B480" s="131" t="s">
        <v>288</v>
      </c>
      <c r="C480" s="154">
        <v>12924.01</v>
      </c>
      <c r="D480" s="132"/>
      <c r="E480" s="133">
        <f t="shared" si="10"/>
        <v>7735868.1802388402</v>
      </c>
      <c r="F480" s="101"/>
      <c r="G480" s="134"/>
      <c r="H480" s="143"/>
      <c r="I480" s="135"/>
      <c r="J480" s="144"/>
      <c r="K480" s="136"/>
      <c r="L480" s="137"/>
      <c r="M480" s="138"/>
      <c r="N480" s="139"/>
      <c r="O480"/>
      <c r="P480"/>
      <c r="Q480"/>
      <c r="R480"/>
      <c r="S480"/>
      <c r="T480"/>
      <c r="U480"/>
      <c r="V480"/>
      <c r="W480"/>
      <c r="X480"/>
    </row>
    <row r="481" spans="1:24" s="25" customFormat="1" ht="15" customHeight="1" x14ac:dyDescent="0.3">
      <c r="A481" s="130">
        <v>44487</v>
      </c>
      <c r="B481" s="131" t="s">
        <v>214</v>
      </c>
      <c r="C481" s="154">
        <v>10574.19</v>
      </c>
      <c r="D481" s="132"/>
      <c r="E481" s="133">
        <f t="shared" si="10"/>
        <v>7746442.3702388406</v>
      </c>
      <c r="F481" s="101"/>
      <c r="G481" s="134"/>
      <c r="H481" s="143"/>
      <c r="I481" s="135"/>
      <c r="J481" s="144"/>
      <c r="K481" s="136"/>
      <c r="L481" s="137"/>
      <c r="M481" s="138"/>
      <c r="N481" s="139"/>
      <c r="O481"/>
      <c r="P481"/>
      <c r="Q481"/>
      <c r="R481"/>
      <c r="S481"/>
      <c r="T481"/>
      <c r="U481"/>
      <c r="V481"/>
      <c r="W481"/>
      <c r="X481"/>
    </row>
    <row r="482" spans="1:24" s="25" customFormat="1" ht="15" customHeight="1" x14ac:dyDescent="0.3">
      <c r="A482" s="130">
        <v>44487</v>
      </c>
      <c r="B482" s="131" t="s">
        <v>326</v>
      </c>
      <c r="C482" s="154">
        <v>17623.650000000001</v>
      </c>
      <c r="D482" s="132"/>
      <c r="E482" s="133">
        <f t="shared" si="10"/>
        <v>7764066.020238841</v>
      </c>
      <c r="F482" s="101"/>
      <c r="G482" s="134"/>
      <c r="H482" s="143"/>
      <c r="I482" s="135"/>
      <c r="J482" s="144"/>
      <c r="K482" s="136"/>
      <c r="L482" s="137"/>
      <c r="M482" s="138"/>
      <c r="N482" s="139"/>
      <c r="O482"/>
      <c r="P482"/>
      <c r="Q482"/>
      <c r="R482"/>
      <c r="S482"/>
      <c r="T482"/>
      <c r="U482"/>
      <c r="V482"/>
      <c r="W482"/>
      <c r="X482"/>
    </row>
    <row r="483" spans="1:24" s="25" customFormat="1" ht="15" customHeight="1" x14ac:dyDescent="0.3">
      <c r="A483" s="130">
        <v>44487</v>
      </c>
      <c r="B483" s="131" t="s">
        <v>305</v>
      </c>
      <c r="C483" s="154">
        <v>10574.19</v>
      </c>
      <c r="D483" s="132"/>
      <c r="E483" s="133">
        <f t="shared" si="10"/>
        <v>7774640.2102388414</v>
      </c>
      <c r="F483" s="101"/>
      <c r="G483" s="134"/>
      <c r="H483" s="143"/>
      <c r="I483" s="135"/>
      <c r="J483" s="144"/>
      <c r="K483" s="136"/>
      <c r="L483" s="137"/>
      <c r="M483" s="138"/>
      <c r="N483" s="139"/>
      <c r="O483"/>
      <c r="P483"/>
      <c r="Q483"/>
      <c r="R483"/>
      <c r="S483"/>
      <c r="T483"/>
      <c r="U483"/>
      <c r="V483"/>
      <c r="W483"/>
      <c r="X483"/>
    </row>
    <row r="484" spans="1:24" s="25" customFormat="1" ht="15" customHeight="1" x14ac:dyDescent="0.3">
      <c r="A484" s="130">
        <v>44488</v>
      </c>
      <c r="B484" s="131" t="s">
        <v>232</v>
      </c>
      <c r="C484" s="154">
        <v>17623.650000000001</v>
      </c>
      <c r="D484" s="132"/>
      <c r="E484" s="133">
        <f t="shared" si="10"/>
        <v>7792263.8602388417</v>
      </c>
      <c r="F484" s="101"/>
      <c r="G484" s="134"/>
      <c r="H484" s="143"/>
      <c r="I484" s="135"/>
      <c r="J484" s="144"/>
      <c r="K484" s="136"/>
      <c r="L484" s="137"/>
      <c r="M484" s="138"/>
      <c r="N484" s="139"/>
      <c r="O484"/>
      <c r="P484"/>
      <c r="Q484"/>
      <c r="R484"/>
      <c r="S484"/>
      <c r="T484"/>
      <c r="U484"/>
      <c r="V484"/>
      <c r="W484"/>
      <c r="X484"/>
    </row>
    <row r="485" spans="1:24" s="25" customFormat="1" ht="15" customHeight="1" x14ac:dyDescent="0.3">
      <c r="A485" s="130">
        <v>44488</v>
      </c>
      <c r="B485" s="131" t="s">
        <v>468</v>
      </c>
      <c r="C485" s="154">
        <v>14774.1</v>
      </c>
      <c r="D485" s="132"/>
      <c r="E485" s="133">
        <f t="shared" si="10"/>
        <v>7807037.9602388414</v>
      </c>
      <c r="F485" s="101"/>
      <c r="G485" s="134"/>
      <c r="H485" s="143"/>
      <c r="I485" s="135"/>
      <c r="J485" s="144"/>
      <c r="K485" s="136"/>
      <c r="L485" s="137"/>
      <c r="M485" s="138"/>
      <c r="N485" s="139"/>
      <c r="O485"/>
      <c r="P485"/>
      <c r="Q485"/>
      <c r="R485"/>
      <c r="S485"/>
      <c r="T485"/>
      <c r="U485"/>
      <c r="V485"/>
      <c r="W485"/>
      <c r="X485"/>
    </row>
    <row r="486" spans="1:24" s="25" customFormat="1" ht="15" customHeight="1" x14ac:dyDescent="0.3">
      <c r="A486" s="130">
        <v>44488</v>
      </c>
      <c r="B486" s="131" t="s">
        <v>302</v>
      </c>
      <c r="C486" s="154">
        <v>23498.2</v>
      </c>
      <c r="D486" s="132"/>
      <c r="E486" s="133">
        <f t="shared" si="10"/>
        <v>7830536.1602388415</v>
      </c>
      <c r="F486" s="101"/>
      <c r="G486" s="134"/>
      <c r="H486" s="143"/>
      <c r="I486" s="135"/>
      <c r="J486" s="144"/>
      <c r="K486" s="136"/>
      <c r="L486" s="137"/>
      <c r="M486" s="138"/>
      <c r="N486" s="139"/>
      <c r="O486"/>
      <c r="P486"/>
      <c r="Q486"/>
      <c r="R486"/>
      <c r="S486"/>
      <c r="T486"/>
      <c r="U486"/>
      <c r="V486"/>
      <c r="W486"/>
      <c r="X486"/>
    </row>
    <row r="487" spans="1:24" s="25" customFormat="1" ht="15" customHeight="1" x14ac:dyDescent="0.3">
      <c r="A487" s="130">
        <v>44489</v>
      </c>
      <c r="B487" s="131" t="s">
        <v>206</v>
      </c>
      <c r="C487" s="154">
        <v>211140.16</v>
      </c>
      <c r="D487" s="132"/>
      <c r="E487" s="133">
        <f t="shared" si="10"/>
        <v>8041676.3202388417</v>
      </c>
      <c r="F487" s="101"/>
      <c r="G487" s="134"/>
      <c r="H487" s="143"/>
      <c r="I487" s="135"/>
      <c r="J487" s="144"/>
      <c r="K487" s="136"/>
      <c r="L487" s="137"/>
      <c r="M487" s="138"/>
      <c r="N487" s="139"/>
      <c r="O487"/>
      <c r="P487"/>
      <c r="Q487"/>
      <c r="R487"/>
      <c r="S487"/>
      <c r="T487"/>
      <c r="U487"/>
      <c r="V487"/>
      <c r="W487"/>
      <c r="X487"/>
    </row>
    <row r="488" spans="1:24" s="25" customFormat="1" ht="15" customHeight="1" x14ac:dyDescent="0.3">
      <c r="A488" s="130">
        <v>44489</v>
      </c>
      <c r="B488" s="131" t="s">
        <v>239</v>
      </c>
      <c r="C488" s="154">
        <v>45821.49</v>
      </c>
      <c r="D488" s="132"/>
      <c r="E488" s="133">
        <f t="shared" si="10"/>
        <v>8087497.8102388419</v>
      </c>
      <c r="F488" s="101"/>
      <c r="G488" s="134"/>
      <c r="H488" s="143"/>
      <c r="I488" s="135"/>
      <c r="J488" s="144"/>
      <c r="K488" s="136"/>
      <c r="L488" s="137"/>
      <c r="M488" s="138"/>
      <c r="N488" s="139"/>
      <c r="O488"/>
      <c r="P488"/>
      <c r="Q488"/>
      <c r="R488"/>
      <c r="S488"/>
      <c r="T488"/>
      <c r="U488"/>
      <c r="V488"/>
      <c r="W488"/>
      <c r="X488"/>
    </row>
    <row r="489" spans="1:24" s="25" customFormat="1" ht="15" customHeight="1" x14ac:dyDescent="0.3">
      <c r="A489" s="130">
        <v>44489</v>
      </c>
      <c r="B489" s="131" t="s">
        <v>281</v>
      </c>
      <c r="C489" s="154">
        <v>76369.149999999994</v>
      </c>
      <c r="D489" s="132"/>
      <c r="E489" s="133">
        <f t="shared" si="10"/>
        <v>8163866.9602388423</v>
      </c>
      <c r="F489" s="101"/>
      <c r="G489" s="134"/>
      <c r="H489" s="143"/>
      <c r="I489" s="135"/>
      <c r="J489" s="144"/>
      <c r="K489" s="136"/>
      <c r="L489" s="137"/>
      <c r="M489" s="138"/>
      <c r="N489" s="139"/>
      <c r="O489"/>
      <c r="P489"/>
      <c r="Q489"/>
      <c r="R489"/>
      <c r="S489"/>
      <c r="T489"/>
      <c r="U489"/>
      <c r="V489"/>
      <c r="W489"/>
      <c r="X489"/>
    </row>
    <row r="490" spans="1:24" s="25" customFormat="1" ht="15" customHeight="1" x14ac:dyDescent="0.3">
      <c r="A490" s="130">
        <v>44489</v>
      </c>
      <c r="B490" s="131" t="s">
        <v>229</v>
      </c>
      <c r="C490" s="154">
        <v>10574.19</v>
      </c>
      <c r="D490" s="132"/>
      <c r="E490" s="133">
        <f t="shared" si="10"/>
        <v>8174441.1502388427</v>
      </c>
      <c r="F490" s="101"/>
      <c r="G490" s="134"/>
      <c r="H490" s="143"/>
      <c r="I490" s="135"/>
      <c r="J490" s="144"/>
      <c r="K490" s="136"/>
      <c r="L490" s="137"/>
      <c r="M490" s="138"/>
      <c r="N490" s="139"/>
      <c r="O490"/>
      <c r="P490"/>
      <c r="Q490"/>
      <c r="R490"/>
      <c r="S490"/>
      <c r="T490"/>
      <c r="U490"/>
      <c r="V490"/>
      <c r="W490"/>
      <c r="X490"/>
    </row>
    <row r="491" spans="1:24" s="25" customFormat="1" ht="15" customHeight="1" x14ac:dyDescent="0.3">
      <c r="A491" s="130">
        <v>44489</v>
      </c>
      <c r="B491" s="131" t="s">
        <v>199</v>
      </c>
      <c r="C491" s="154">
        <v>2349.8200000000002</v>
      </c>
      <c r="D491" s="132"/>
      <c r="E491" s="133">
        <f t="shared" si="10"/>
        <v>8176790.970238843</v>
      </c>
      <c r="F491" s="101"/>
      <c r="G491" s="134"/>
      <c r="H491" s="143"/>
      <c r="I491" s="135"/>
      <c r="J491" s="144"/>
      <c r="K491" s="136"/>
      <c r="L491" s="137"/>
      <c r="M491" s="138"/>
      <c r="N491" s="139"/>
      <c r="O491"/>
      <c r="P491"/>
      <c r="Q491"/>
      <c r="R491"/>
      <c r="S491"/>
      <c r="T491"/>
      <c r="U491"/>
      <c r="V491"/>
      <c r="W491"/>
      <c r="X491"/>
    </row>
    <row r="492" spans="1:24" s="25" customFormat="1" ht="15" customHeight="1" x14ac:dyDescent="0.3">
      <c r="A492" s="130">
        <v>44489</v>
      </c>
      <c r="B492" s="131" t="s">
        <v>218</v>
      </c>
      <c r="C492" s="154">
        <v>81068.789999999994</v>
      </c>
      <c r="D492" s="132"/>
      <c r="E492" s="133">
        <f t="shared" si="10"/>
        <v>8257859.760238843</v>
      </c>
      <c r="F492" s="101"/>
      <c r="G492" s="134"/>
      <c r="H492" s="143"/>
      <c r="I492" s="135"/>
      <c r="J492" s="144"/>
      <c r="K492" s="136"/>
      <c r="L492" s="137"/>
      <c r="M492" s="138"/>
      <c r="N492" s="139"/>
      <c r="O492"/>
      <c r="P492"/>
      <c r="Q492"/>
      <c r="R492"/>
      <c r="S492"/>
      <c r="T492"/>
      <c r="U492"/>
      <c r="V492"/>
      <c r="W492"/>
      <c r="X492"/>
    </row>
    <row r="493" spans="1:24" s="25" customFormat="1" ht="15" customHeight="1" x14ac:dyDescent="0.3">
      <c r="A493" s="130">
        <v>44489</v>
      </c>
      <c r="B493" s="131" t="s">
        <v>276</v>
      </c>
      <c r="C493" s="154">
        <v>17623.650000000001</v>
      </c>
      <c r="D493" s="132"/>
      <c r="E493" s="133">
        <f t="shared" si="10"/>
        <v>8275483.4102388434</v>
      </c>
      <c r="F493" s="101"/>
      <c r="G493" s="134"/>
      <c r="H493" s="143"/>
      <c r="I493" s="135"/>
      <c r="J493" s="144"/>
      <c r="K493" s="136"/>
      <c r="L493" s="137"/>
      <c r="M493" s="138"/>
      <c r="N493" s="139"/>
      <c r="O493"/>
      <c r="P493"/>
      <c r="Q493"/>
      <c r="R493"/>
      <c r="S493"/>
      <c r="T493"/>
      <c r="U493"/>
      <c r="V493"/>
      <c r="W493"/>
      <c r="X493"/>
    </row>
    <row r="494" spans="1:24" s="25" customFormat="1" ht="15" customHeight="1" x14ac:dyDescent="0.3">
      <c r="A494" s="130">
        <v>44489</v>
      </c>
      <c r="B494" s="131" t="s">
        <v>237</v>
      </c>
      <c r="C494" s="154">
        <v>17623.650000000001</v>
      </c>
      <c r="D494" s="132"/>
      <c r="E494" s="133">
        <f t="shared" si="10"/>
        <v>8293107.0602388438</v>
      </c>
      <c r="F494" s="101"/>
      <c r="G494" s="134"/>
      <c r="H494" s="143"/>
      <c r="I494" s="135"/>
      <c r="J494" s="144"/>
      <c r="K494" s="136"/>
      <c r="L494" s="137"/>
      <c r="M494" s="138"/>
      <c r="N494" s="139"/>
      <c r="O494"/>
      <c r="P494"/>
      <c r="Q494"/>
      <c r="R494"/>
      <c r="S494"/>
      <c r="T494"/>
      <c r="U494"/>
      <c r="V494"/>
      <c r="W494"/>
      <c r="X494"/>
    </row>
    <row r="495" spans="1:24" s="25" customFormat="1" ht="15" customHeight="1" x14ac:dyDescent="0.3">
      <c r="A495" s="130">
        <v>44490</v>
      </c>
      <c r="B495" s="131" t="s">
        <v>513</v>
      </c>
      <c r="C495" s="154">
        <v>23498.2</v>
      </c>
      <c r="D495" s="132"/>
      <c r="E495" s="133">
        <f t="shared" si="10"/>
        <v>8316605.260238844</v>
      </c>
      <c r="F495" s="101"/>
      <c r="G495" s="134"/>
      <c r="H495" s="143"/>
      <c r="I495" s="135"/>
      <c r="J495" s="144"/>
      <c r="K495" s="136"/>
      <c r="L495" s="137"/>
      <c r="M495" s="138"/>
      <c r="N495" s="139"/>
      <c r="O495"/>
      <c r="P495"/>
      <c r="Q495"/>
      <c r="R495"/>
      <c r="S495"/>
      <c r="T495"/>
      <c r="U495"/>
      <c r="V495"/>
      <c r="W495"/>
      <c r="X495"/>
    </row>
    <row r="496" spans="1:24" s="25" customFormat="1" ht="15" customHeight="1" x14ac:dyDescent="0.3">
      <c r="A496" s="130">
        <v>44490</v>
      </c>
      <c r="B496" s="131" t="s">
        <v>284</v>
      </c>
      <c r="C496" s="154">
        <v>10574.19</v>
      </c>
      <c r="D496" s="132"/>
      <c r="E496" s="133">
        <f t="shared" si="10"/>
        <v>8327179.4502388444</v>
      </c>
      <c r="F496" s="101"/>
      <c r="G496" s="134"/>
      <c r="H496" s="143"/>
      <c r="I496" s="135"/>
      <c r="J496" s="144"/>
      <c r="K496" s="136"/>
      <c r="L496" s="137"/>
      <c r="M496" s="138"/>
      <c r="N496" s="139"/>
      <c r="O496"/>
      <c r="P496"/>
      <c r="Q496"/>
      <c r="R496"/>
      <c r="S496"/>
      <c r="T496"/>
      <c r="U496"/>
      <c r="V496"/>
      <c r="W496"/>
      <c r="X496"/>
    </row>
    <row r="497" spans="1:24" s="25" customFormat="1" ht="15" customHeight="1" x14ac:dyDescent="0.3">
      <c r="A497" s="130">
        <v>44490</v>
      </c>
      <c r="B497" s="131" t="s">
        <v>469</v>
      </c>
      <c r="C497" s="154">
        <v>45821.49</v>
      </c>
      <c r="D497" s="132"/>
      <c r="E497" s="133">
        <f t="shared" si="10"/>
        <v>8373000.9402388446</v>
      </c>
      <c r="F497" s="101"/>
      <c r="G497" s="134"/>
      <c r="H497" s="143"/>
      <c r="I497" s="135"/>
      <c r="J497" s="144"/>
      <c r="K497" s="136"/>
      <c r="L497" s="137"/>
      <c r="M497" s="138"/>
      <c r="N497" s="139"/>
      <c r="O497"/>
      <c r="P497"/>
      <c r="Q497"/>
      <c r="R497"/>
      <c r="S497"/>
      <c r="T497"/>
      <c r="U497"/>
      <c r="V497"/>
      <c r="W497"/>
      <c r="X497"/>
    </row>
    <row r="498" spans="1:24" s="25" customFormat="1" ht="15" customHeight="1" x14ac:dyDescent="0.3">
      <c r="A498" s="130">
        <v>44490</v>
      </c>
      <c r="B498" s="131" t="s">
        <v>282</v>
      </c>
      <c r="C498" s="154">
        <v>3524.73</v>
      </c>
      <c r="D498" s="132"/>
      <c r="E498" s="133">
        <f t="shared" si="10"/>
        <v>8376525.6702388451</v>
      </c>
      <c r="F498" s="101"/>
      <c r="G498" s="134"/>
      <c r="H498" s="143"/>
      <c r="I498" s="135"/>
      <c r="J498" s="144"/>
      <c r="K498" s="136"/>
      <c r="L498" s="137"/>
      <c r="M498" s="138"/>
      <c r="N498" s="139"/>
      <c r="O498"/>
      <c r="P498"/>
      <c r="Q498"/>
      <c r="R498"/>
      <c r="S498"/>
      <c r="T498"/>
      <c r="U498"/>
      <c r="V498"/>
      <c r="W498"/>
      <c r="X498"/>
    </row>
    <row r="499" spans="1:24" s="25" customFormat="1" ht="15" customHeight="1" x14ac:dyDescent="0.3">
      <c r="A499" s="130">
        <v>44490</v>
      </c>
      <c r="B499" s="131" t="s">
        <v>290</v>
      </c>
      <c r="C499" s="154">
        <v>30547.66</v>
      </c>
      <c r="D499" s="132"/>
      <c r="E499" s="133">
        <f t="shared" si="10"/>
        <v>8407073.3302388452</v>
      </c>
      <c r="F499" s="101"/>
      <c r="G499" s="134"/>
      <c r="H499" s="143"/>
      <c r="I499" s="135"/>
      <c r="J499" s="144"/>
      <c r="K499" s="136"/>
      <c r="L499" s="137"/>
      <c r="M499" s="138"/>
      <c r="N499" s="139"/>
      <c r="O499"/>
      <c r="P499"/>
      <c r="Q499"/>
      <c r="R499"/>
      <c r="S499"/>
      <c r="T499"/>
      <c r="U499"/>
      <c r="V499"/>
      <c r="W499"/>
      <c r="X499"/>
    </row>
    <row r="500" spans="1:24" s="25" customFormat="1" ht="15" customHeight="1" x14ac:dyDescent="0.3">
      <c r="A500" s="130">
        <v>44490</v>
      </c>
      <c r="B500" s="131" t="s">
        <v>316</v>
      </c>
      <c r="C500" s="154">
        <v>162137.57999999999</v>
      </c>
      <c r="D500" s="132"/>
      <c r="E500" s="133">
        <f t="shared" si="10"/>
        <v>8569210.9102388453</v>
      </c>
      <c r="F500" s="101"/>
      <c r="G500" s="134"/>
      <c r="H500" s="143"/>
      <c r="I500" s="135"/>
      <c r="J500" s="144"/>
      <c r="K500" s="136"/>
      <c r="L500" s="137"/>
      <c r="M500" s="138"/>
      <c r="N500" s="139"/>
      <c r="O500"/>
      <c r="P500"/>
      <c r="Q500"/>
      <c r="R500"/>
      <c r="S500"/>
      <c r="T500"/>
      <c r="U500"/>
      <c r="V500"/>
      <c r="W500"/>
      <c r="X500"/>
    </row>
    <row r="501" spans="1:24" s="25" customFormat="1" ht="15" customHeight="1" x14ac:dyDescent="0.3">
      <c r="A501" s="130">
        <v>44491</v>
      </c>
      <c r="B501" s="131" t="s">
        <v>449</v>
      </c>
      <c r="C501" s="154">
        <v>10574.19</v>
      </c>
      <c r="D501" s="132"/>
      <c r="E501" s="133">
        <f t="shared" si="10"/>
        <v>8579785.1002388448</v>
      </c>
      <c r="F501" s="101"/>
      <c r="G501" s="134"/>
      <c r="H501" s="143"/>
      <c r="I501" s="135"/>
      <c r="J501" s="144"/>
      <c r="K501" s="136"/>
      <c r="L501" s="137"/>
      <c r="M501" s="138"/>
      <c r="N501" s="139"/>
      <c r="O501"/>
      <c r="P501"/>
      <c r="Q501"/>
      <c r="R501"/>
      <c r="S501"/>
      <c r="T501"/>
      <c r="U501"/>
      <c r="V501"/>
      <c r="W501"/>
      <c r="X501"/>
    </row>
    <row r="502" spans="1:24" s="25" customFormat="1" ht="15" customHeight="1" x14ac:dyDescent="0.3">
      <c r="A502" s="130">
        <v>44491</v>
      </c>
      <c r="B502" s="131" t="s">
        <v>472</v>
      </c>
      <c r="C502" s="154">
        <v>10574.19</v>
      </c>
      <c r="D502" s="132"/>
      <c r="E502" s="133">
        <f t="shared" si="10"/>
        <v>8590359.2902388442</v>
      </c>
      <c r="F502" s="101"/>
      <c r="G502" s="134"/>
      <c r="H502" s="143"/>
      <c r="I502" s="135"/>
      <c r="J502" s="144"/>
      <c r="K502" s="136"/>
      <c r="L502" s="137"/>
      <c r="M502" s="138"/>
      <c r="N502" s="139"/>
      <c r="O502"/>
      <c r="P502"/>
      <c r="Q502"/>
      <c r="R502"/>
      <c r="S502"/>
      <c r="T502"/>
      <c r="U502"/>
      <c r="V502"/>
      <c r="W502"/>
      <c r="X502"/>
    </row>
    <row r="503" spans="1:24" s="25" customFormat="1" ht="15" customHeight="1" x14ac:dyDescent="0.3">
      <c r="A503" s="130">
        <v>44491</v>
      </c>
      <c r="B503" s="131" t="s">
        <v>197</v>
      </c>
      <c r="C503" s="154">
        <v>3524.73</v>
      </c>
      <c r="D503" s="132"/>
      <c r="E503" s="133">
        <f t="shared" si="10"/>
        <v>8593884.0202388447</v>
      </c>
      <c r="F503" s="101"/>
      <c r="G503" s="134"/>
      <c r="H503" s="143"/>
      <c r="I503" s="135"/>
      <c r="J503" s="144"/>
      <c r="K503" s="136"/>
      <c r="L503" s="137"/>
      <c r="M503" s="138"/>
      <c r="N503" s="139"/>
      <c r="O503"/>
      <c r="P503"/>
      <c r="Q503"/>
      <c r="R503"/>
      <c r="S503"/>
      <c r="T503"/>
      <c r="U503"/>
      <c r="V503"/>
      <c r="W503"/>
      <c r="X503"/>
    </row>
    <row r="504" spans="1:24" s="25" customFormat="1" ht="15" customHeight="1" x14ac:dyDescent="0.3">
      <c r="A504" s="130">
        <v>44491</v>
      </c>
      <c r="B504" s="131" t="s">
        <v>280</v>
      </c>
      <c r="C504" s="154">
        <v>5874.55</v>
      </c>
      <c r="D504" s="132"/>
      <c r="E504" s="133">
        <f t="shared" si="10"/>
        <v>8599758.5702388454</v>
      </c>
      <c r="F504" s="101"/>
      <c r="G504" s="134"/>
      <c r="H504" s="143"/>
      <c r="I504" s="135"/>
      <c r="J504" s="144"/>
      <c r="K504" s="136"/>
      <c r="L504" s="137"/>
      <c r="M504" s="138"/>
      <c r="N504" s="139"/>
      <c r="O504"/>
      <c r="P504"/>
      <c r="Q504"/>
      <c r="R504"/>
      <c r="S504"/>
      <c r="T504"/>
      <c r="U504"/>
      <c r="V504"/>
      <c r="W504"/>
      <c r="X504"/>
    </row>
    <row r="505" spans="1:24" s="25" customFormat="1" ht="15" customHeight="1" x14ac:dyDescent="0.3">
      <c r="A505" s="130">
        <v>44491</v>
      </c>
      <c r="B505" s="131" t="s">
        <v>301</v>
      </c>
      <c r="C505" s="154">
        <v>212427.6</v>
      </c>
      <c r="D505" s="132"/>
      <c r="E505" s="133">
        <f t="shared" si="10"/>
        <v>8812186.1702388451</v>
      </c>
      <c r="F505" s="101"/>
      <c r="G505" s="134"/>
      <c r="H505" s="143"/>
      <c r="I505" s="135"/>
      <c r="J505" s="144"/>
      <c r="K505" s="136"/>
      <c r="L505" s="137"/>
      <c r="M505" s="138"/>
      <c r="N505" s="139"/>
      <c r="O505"/>
      <c r="P505"/>
      <c r="Q505"/>
      <c r="R505"/>
      <c r="S505"/>
      <c r="T505"/>
      <c r="U505"/>
      <c r="V505"/>
      <c r="W505"/>
      <c r="X505"/>
    </row>
    <row r="506" spans="1:24" s="25" customFormat="1" ht="15" customHeight="1" x14ac:dyDescent="0.3">
      <c r="A506" s="130">
        <v>44491</v>
      </c>
      <c r="B506" s="131" t="s">
        <v>296</v>
      </c>
      <c r="C506" s="154">
        <v>28197.84</v>
      </c>
      <c r="D506" s="132"/>
      <c r="E506" s="133">
        <f t="shared" si="10"/>
        <v>8840384.0102388449</v>
      </c>
      <c r="F506" s="101"/>
      <c r="G506" s="134"/>
      <c r="H506" s="143"/>
      <c r="I506" s="135"/>
      <c r="J506" s="144"/>
      <c r="K506" s="136"/>
      <c r="L506" s="137"/>
      <c r="M506" s="138"/>
      <c r="N506" s="139"/>
      <c r="O506"/>
      <c r="P506"/>
      <c r="Q506"/>
      <c r="R506"/>
      <c r="S506"/>
      <c r="T506"/>
      <c r="U506"/>
      <c r="V506"/>
      <c r="W506"/>
      <c r="X506"/>
    </row>
    <row r="507" spans="1:24" s="25" customFormat="1" ht="15" customHeight="1" x14ac:dyDescent="0.3">
      <c r="A507" s="130">
        <v>44491</v>
      </c>
      <c r="B507" s="131" t="s">
        <v>331</v>
      </c>
      <c r="C507" s="154">
        <v>30547.66</v>
      </c>
      <c r="D507" s="132"/>
      <c r="E507" s="133">
        <f t="shared" si="10"/>
        <v>8870931.6702388451</v>
      </c>
      <c r="F507" s="101"/>
      <c r="G507" s="134"/>
      <c r="H507" s="143"/>
      <c r="I507" s="135"/>
      <c r="J507" s="144"/>
      <c r="K507" s="136"/>
      <c r="L507" s="137"/>
      <c r="M507" s="138"/>
      <c r="N507" s="139"/>
      <c r="O507"/>
      <c r="P507"/>
      <c r="Q507"/>
      <c r="R507"/>
      <c r="S507"/>
      <c r="T507"/>
      <c r="U507"/>
      <c r="V507"/>
      <c r="W507"/>
      <c r="X507"/>
    </row>
    <row r="508" spans="1:24" s="25" customFormat="1" ht="15" customHeight="1" x14ac:dyDescent="0.3">
      <c r="A508" s="130">
        <v>44491</v>
      </c>
      <c r="B508" s="131" t="s">
        <v>275</v>
      </c>
      <c r="C508" s="154">
        <v>10574.19</v>
      </c>
      <c r="D508" s="132"/>
      <c r="E508" s="133">
        <f t="shared" si="10"/>
        <v>8881505.8602388445</v>
      </c>
      <c r="F508" s="101"/>
      <c r="G508" s="134"/>
      <c r="H508" s="143"/>
      <c r="I508" s="135"/>
      <c r="J508" s="144"/>
      <c r="K508" s="136"/>
      <c r="L508" s="137"/>
      <c r="M508" s="138"/>
      <c r="N508" s="139"/>
      <c r="O508"/>
      <c r="P508"/>
      <c r="Q508"/>
      <c r="R508"/>
      <c r="S508"/>
      <c r="T508"/>
      <c r="U508"/>
      <c r="V508"/>
      <c r="W508"/>
      <c r="X508"/>
    </row>
    <row r="509" spans="1:24" s="25" customFormat="1" ht="15" customHeight="1" x14ac:dyDescent="0.3">
      <c r="A509" s="130">
        <v>44491</v>
      </c>
      <c r="B509" s="131" t="s">
        <v>243</v>
      </c>
      <c r="C509" s="154">
        <v>3524.73</v>
      </c>
      <c r="D509" s="132"/>
      <c r="E509" s="133">
        <f t="shared" si="10"/>
        <v>8885030.590238845</v>
      </c>
      <c r="F509" s="101"/>
      <c r="G509" s="134"/>
      <c r="H509" s="143"/>
      <c r="I509" s="135"/>
      <c r="J509" s="144"/>
      <c r="K509" s="136"/>
      <c r="L509" s="137"/>
      <c r="M509" s="138"/>
      <c r="N509" s="139"/>
      <c r="O509"/>
      <c r="P509"/>
      <c r="Q509"/>
      <c r="R509"/>
      <c r="S509"/>
      <c r="T509"/>
      <c r="U509"/>
      <c r="V509"/>
      <c r="W509"/>
      <c r="X509"/>
    </row>
    <row r="510" spans="1:24" s="25" customFormat="1" ht="15" customHeight="1" x14ac:dyDescent="0.3">
      <c r="A510" s="130">
        <v>44491</v>
      </c>
      <c r="B510" s="131" t="s">
        <v>269</v>
      </c>
      <c r="C510" s="154">
        <v>5874.55</v>
      </c>
      <c r="D510" s="132"/>
      <c r="E510" s="133">
        <f t="shared" si="10"/>
        <v>8890905.1402388457</v>
      </c>
      <c r="F510" s="101"/>
      <c r="G510" s="134"/>
      <c r="H510" s="143"/>
      <c r="I510" s="135"/>
      <c r="J510" s="144"/>
      <c r="K510" s="136"/>
      <c r="L510" s="137"/>
      <c r="M510" s="138"/>
      <c r="N510" s="139"/>
      <c r="O510"/>
      <c r="P510"/>
      <c r="Q510"/>
      <c r="R510"/>
      <c r="S510"/>
      <c r="T510"/>
      <c r="U510"/>
      <c r="V510"/>
      <c r="W510"/>
      <c r="X510"/>
    </row>
    <row r="511" spans="1:24" s="25" customFormat="1" ht="15" customHeight="1" x14ac:dyDescent="0.3">
      <c r="A511" s="130">
        <v>44494</v>
      </c>
      <c r="B511" s="131" t="s">
        <v>444</v>
      </c>
      <c r="C511" s="154">
        <v>10574.19</v>
      </c>
      <c r="D511" s="132"/>
      <c r="E511" s="133">
        <f t="shared" si="10"/>
        <v>8901479.3302388452</v>
      </c>
      <c r="F511" s="101"/>
      <c r="G511" s="134"/>
      <c r="H511" s="143"/>
      <c r="I511" s="135"/>
      <c r="J511" s="144"/>
      <c r="K511" s="136"/>
      <c r="L511" s="137"/>
      <c r="M511" s="138"/>
      <c r="N511" s="139"/>
      <c r="O511"/>
      <c r="P511"/>
      <c r="Q511"/>
      <c r="R511"/>
      <c r="S511"/>
      <c r="T511"/>
      <c r="U511"/>
      <c r="V511"/>
      <c r="W511"/>
      <c r="X511"/>
    </row>
    <row r="512" spans="1:24" s="25" customFormat="1" ht="15" customHeight="1" x14ac:dyDescent="0.3">
      <c r="A512" s="130">
        <v>44494</v>
      </c>
      <c r="B512" s="131" t="s">
        <v>308</v>
      </c>
      <c r="C512" s="154">
        <v>19311.599999999999</v>
      </c>
      <c r="D512" s="132"/>
      <c r="E512" s="133">
        <f t="shared" si="10"/>
        <v>8920790.9302388448</v>
      </c>
      <c r="F512" s="101"/>
      <c r="G512" s="134"/>
      <c r="H512" s="143"/>
      <c r="I512" s="135"/>
      <c r="J512" s="144"/>
      <c r="K512" s="136"/>
      <c r="L512" s="137"/>
      <c r="M512" s="138"/>
      <c r="N512" s="139"/>
      <c r="O512"/>
      <c r="P512"/>
      <c r="Q512"/>
      <c r="R512"/>
      <c r="S512"/>
      <c r="T512"/>
      <c r="U512"/>
      <c r="V512"/>
      <c r="W512"/>
      <c r="X512"/>
    </row>
    <row r="513" spans="1:24" s="25" customFormat="1" ht="15" customHeight="1" x14ac:dyDescent="0.3">
      <c r="A513" s="130">
        <v>44494</v>
      </c>
      <c r="B513" s="131" t="s">
        <v>273</v>
      </c>
      <c r="C513" s="154">
        <v>109266.63</v>
      </c>
      <c r="D513" s="132"/>
      <c r="E513" s="133">
        <f t="shared" si="10"/>
        <v>9030057.5602388456</v>
      </c>
      <c r="F513" s="101"/>
      <c r="G513" s="134"/>
      <c r="H513" s="143"/>
      <c r="I513" s="135"/>
      <c r="J513" s="144"/>
      <c r="K513" s="136"/>
      <c r="L513" s="137"/>
      <c r="M513" s="138"/>
      <c r="N513" s="139"/>
      <c r="O513"/>
      <c r="P513"/>
      <c r="Q513"/>
      <c r="R513"/>
      <c r="S513"/>
      <c r="T513"/>
      <c r="U513"/>
      <c r="V513"/>
      <c r="W513"/>
      <c r="X513"/>
    </row>
    <row r="514" spans="1:24" s="25" customFormat="1" ht="15" customHeight="1" x14ac:dyDescent="0.3">
      <c r="A514" s="130">
        <v>44494</v>
      </c>
      <c r="B514" s="131" t="s">
        <v>230</v>
      </c>
      <c r="C514" s="154">
        <v>17623.650000000001</v>
      </c>
      <c r="D514" s="132"/>
      <c r="E514" s="133">
        <f t="shared" si="10"/>
        <v>9047681.210238846</v>
      </c>
      <c r="F514" s="101"/>
      <c r="G514" s="134"/>
      <c r="H514" s="143"/>
      <c r="I514" s="135"/>
      <c r="J514" s="144"/>
      <c r="K514" s="136"/>
      <c r="L514" s="137"/>
      <c r="M514" s="138"/>
      <c r="N514" s="139"/>
      <c r="O514"/>
      <c r="P514"/>
      <c r="Q514"/>
      <c r="R514"/>
      <c r="S514"/>
      <c r="T514"/>
      <c r="U514"/>
      <c r="V514"/>
      <c r="W514"/>
      <c r="X514"/>
    </row>
    <row r="515" spans="1:24" s="25" customFormat="1" ht="15" customHeight="1" x14ac:dyDescent="0.3">
      <c r="A515" s="130">
        <v>44494</v>
      </c>
      <c r="B515" s="131" t="s">
        <v>201</v>
      </c>
      <c r="C515" s="154">
        <v>18564.36</v>
      </c>
      <c r="D515" s="132"/>
      <c r="E515" s="133">
        <f t="shared" si="10"/>
        <v>9066245.5702388454</v>
      </c>
      <c r="F515" s="101"/>
      <c r="G515" s="134"/>
      <c r="H515" s="143"/>
      <c r="I515" s="135"/>
      <c r="J515" s="144"/>
      <c r="K515" s="136"/>
      <c r="L515" s="137"/>
      <c r="M515" s="138"/>
      <c r="N515" s="139"/>
      <c r="O515"/>
      <c r="P515"/>
      <c r="Q515"/>
      <c r="R515"/>
      <c r="S515"/>
      <c r="T515"/>
      <c r="U515"/>
      <c r="V515"/>
      <c r="W515"/>
      <c r="X515"/>
    </row>
    <row r="516" spans="1:24" s="25" customFormat="1" ht="15" customHeight="1" x14ac:dyDescent="0.3">
      <c r="A516" s="130">
        <v>44494</v>
      </c>
      <c r="B516" s="131" t="s">
        <v>297</v>
      </c>
      <c r="C516" s="154">
        <v>35247.300000000003</v>
      </c>
      <c r="D516" s="132"/>
      <c r="E516" s="133">
        <f t="shared" si="10"/>
        <v>9101492.8702388462</v>
      </c>
      <c r="F516" s="101"/>
      <c r="G516" s="134"/>
      <c r="H516" s="143"/>
      <c r="I516" s="135"/>
      <c r="J516" s="144"/>
      <c r="K516" s="136"/>
      <c r="L516" s="137"/>
      <c r="M516" s="138"/>
      <c r="N516" s="139"/>
      <c r="O516"/>
      <c r="P516"/>
      <c r="Q516"/>
      <c r="R516"/>
      <c r="S516"/>
      <c r="T516"/>
      <c r="U516"/>
      <c r="V516"/>
      <c r="W516"/>
      <c r="X516"/>
    </row>
    <row r="517" spans="1:24" s="25" customFormat="1" ht="15" customHeight="1" x14ac:dyDescent="0.3">
      <c r="A517" s="130">
        <v>44494</v>
      </c>
      <c r="B517" s="131" t="s">
        <v>516</v>
      </c>
      <c r="C517" s="154">
        <v>205000</v>
      </c>
      <c r="D517" s="132"/>
      <c r="E517" s="133">
        <f t="shared" si="10"/>
        <v>9306492.8702388462</v>
      </c>
      <c r="F517" s="101"/>
      <c r="G517" s="134"/>
      <c r="H517" s="143"/>
      <c r="I517" s="135"/>
      <c r="J517" s="144"/>
      <c r="K517" s="136"/>
      <c r="L517" s="137"/>
      <c r="M517" s="138"/>
      <c r="N517" s="139"/>
      <c r="O517"/>
      <c r="P517"/>
      <c r="Q517"/>
      <c r="R517"/>
      <c r="S517"/>
      <c r="T517"/>
      <c r="U517"/>
      <c r="V517"/>
      <c r="W517"/>
      <c r="X517"/>
    </row>
    <row r="518" spans="1:24" s="25" customFormat="1" ht="15" customHeight="1" x14ac:dyDescent="0.3">
      <c r="A518" s="157"/>
      <c r="B518" s="158" t="s">
        <v>517</v>
      </c>
      <c r="C518" s="159"/>
      <c r="D518" s="160">
        <v>51250</v>
      </c>
      <c r="E518" s="133">
        <f t="shared" si="10"/>
        <v>9255242.8702388462</v>
      </c>
      <c r="F518" s="101"/>
      <c r="G518" s="134">
        <f>D518</f>
        <v>51250</v>
      </c>
      <c r="H518" s="143"/>
      <c r="I518" s="135"/>
      <c r="J518" s="144"/>
      <c r="K518" s="136"/>
      <c r="L518" s="137"/>
      <c r="M518" s="138"/>
      <c r="N518" s="139"/>
      <c r="O518"/>
      <c r="P518"/>
      <c r="Q518"/>
      <c r="R518"/>
      <c r="S518"/>
      <c r="T518"/>
      <c r="U518"/>
      <c r="V518"/>
      <c r="W518"/>
      <c r="X518"/>
    </row>
    <row r="519" spans="1:24" s="25" customFormat="1" ht="15" customHeight="1" x14ac:dyDescent="0.3">
      <c r="A519" s="130">
        <v>44494</v>
      </c>
      <c r="B519" s="131" t="s">
        <v>299</v>
      </c>
      <c r="C519" s="154">
        <v>25848.02</v>
      </c>
      <c r="D519" s="132"/>
      <c r="E519" s="133">
        <f t="shared" si="10"/>
        <v>9281090.8902388457</v>
      </c>
      <c r="F519" s="101"/>
      <c r="G519" s="134"/>
      <c r="H519" s="143"/>
      <c r="I519" s="135"/>
      <c r="J519" s="144"/>
      <c r="K519" s="136"/>
      <c r="L519" s="137"/>
      <c r="M519" s="138"/>
      <c r="N519" s="139"/>
      <c r="O519"/>
      <c r="P519"/>
      <c r="Q519"/>
      <c r="R519"/>
      <c r="S519"/>
      <c r="T519"/>
      <c r="U519"/>
      <c r="V519"/>
      <c r="W519"/>
      <c r="X519"/>
    </row>
    <row r="520" spans="1:24" s="25" customFormat="1" ht="15" customHeight="1" x14ac:dyDescent="0.3">
      <c r="A520" s="130">
        <v>44494</v>
      </c>
      <c r="B520" s="131" t="s">
        <v>495</v>
      </c>
      <c r="C520" s="154">
        <v>51250</v>
      </c>
      <c r="D520" s="132"/>
      <c r="E520" s="133">
        <f t="shared" si="10"/>
        <v>9332340.8902388457</v>
      </c>
      <c r="F520" s="101"/>
      <c r="G520" s="134"/>
      <c r="H520" s="143"/>
      <c r="I520" s="135"/>
      <c r="J520" s="144"/>
      <c r="K520" s="136"/>
      <c r="L520" s="137"/>
      <c r="M520" s="138"/>
      <c r="N520" s="139"/>
      <c r="O520"/>
      <c r="P520"/>
      <c r="Q520"/>
      <c r="R520"/>
      <c r="S520"/>
      <c r="T520"/>
      <c r="U520"/>
      <c r="V520"/>
      <c r="W520"/>
      <c r="X520"/>
    </row>
    <row r="521" spans="1:24" s="25" customFormat="1" ht="15" customHeight="1" x14ac:dyDescent="0.3">
      <c r="A521" s="157"/>
      <c r="B521" s="158" t="s">
        <v>518</v>
      </c>
      <c r="C521" s="159"/>
      <c r="D521" s="160">
        <v>51250</v>
      </c>
      <c r="E521" s="133">
        <f t="shared" si="10"/>
        <v>9281090.8902388457</v>
      </c>
      <c r="F521" s="101"/>
      <c r="G521" s="134">
        <f>D521</f>
        <v>51250</v>
      </c>
      <c r="H521" s="143"/>
      <c r="I521" s="135"/>
      <c r="J521" s="144"/>
      <c r="K521" s="136"/>
      <c r="L521" s="137"/>
      <c r="M521" s="138"/>
      <c r="N521" s="139"/>
      <c r="O521"/>
      <c r="P521"/>
      <c r="Q521"/>
      <c r="R521"/>
      <c r="S521"/>
      <c r="T521"/>
      <c r="U521"/>
      <c r="V521"/>
      <c r="W521"/>
      <c r="X521"/>
    </row>
    <row r="522" spans="1:24" s="25" customFormat="1" ht="15" customHeight="1" x14ac:dyDescent="0.3">
      <c r="A522" s="344">
        <v>44494</v>
      </c>
      <c r="B522" s="349" t="s">
        <v>483</v>
      </c>
      <c r="C522" s="346"/>
      <c r="D522" s="346"/>
      <c r="E522" s="133">
        <f t="shared" si="10"/>
        <v>9281090.8902388457</v>
      </c>
      <c r="F522" s="101"/>
      <c r="G522" s="134"/>
      <c r="H522" s="143"/>
      <c r="I522" s="135"/>
      <c r="J522" s="144"/>
      <c r="K522" s="136"/>
      <c r="L522" s="137"/>
      <c r="M522" s="138">
        <v>242465.62</v>
      </c>
      <c r="N522" s="139"/>
      <c r="O522"/>
      <c r="P522"/>
      <c r="Q522"/>
      <c r="R522"/>
      <c r="S522"/>
      <c r="T522"/>
      <c r="U522"/>
      <c r="V522"/>
      <c r="W522"/>
      <c r="X522"/>
    </row>
    <row r="523" spans="1:24" s="25" customFormat="1" ht="15" customHeight="1" x14ac:dyDescent="0.3">
      <c r="A523" s="130">
        <v>44495</v>
      </c>
      <c r="B523" s="131" t="s">
        <v>244</v>
      </c>
      <c r="C523" s="154">
        <v>17623.650000000001</v>
      </c>
      <c r="D523" s="132"/>
      <c r="E523" s="133">
        <f t="shared" si="10"/>
        <v>9298714.5402388461</v>
      </c>
      <c r="F523" s="101"/>
      <c r="G523" s="134"/>
      <c r="H523" s="143"/>
      <c r="I523" s="135"/>
      <c r="J523" s="144"/>
      <c r="K523" s="136"/>
      <c r="L523" s="137"/>
      <c r="M523" s="138"/>
      <c r="N523" s="139"/>
      <c r="O523"/>
      <c r="P523"/>
      <c r="Q523"/>
      <c r="R523"/>
      <c r="S523"/>
      <c r="T523"/>
      <c r="U523"/>
      <c r="V523"/>
      <c r="W523"/>
      <c r="X523"/>
    </row>
    <row r="524" spans="1:24" s="25" customFormat="1" ht="15" customHeight="1" x14ac:dyDescent="0.3">
      <c r="A524" s="130">
        <v>44495</v>
      </c>
      <c r="B524" s="131" t="s">
        <v>272</v>
      </c>
      <c r="C524" s="154">
        <v>90468.07</v>
      </c>
      <c r="D524" s="132"/>
      <c r="E524" s="133">
        <f t="shared" si="10"/>
        <v>9389182.6102388464</v>
      </c>
      <c r="F524" s="101"/>
      <c r="G524" s="134"/>
      <c r="H524" s="143"/>
      <c r="I524" s="135"/>
      <c r="J524" s="144"/>
      <c r="K524" s="136"/>
      <c r="L524" s="137"/>
      <c r="M524" s="138"/>
      <c r="N524" s="139"/>
      <c r="O524"/>
      <c r="P524"/>
      <c r="Q524"/>
      <c r="R524"/>
      <c r="S524"/>
      <c r="T524"/>
      <c r="U524"/>
      <c r="V524"/>
      <c r="W524"/>
      <c r="X524"/>
    </row>
    <row r="525" spans="1:24" s="25" customFormat="1" ht="15" customHeight="1" x14ac:dyDescent="0.3">
      <c r="A525" s="130">
        <v>44495</v>
      </c>
      <c r="B525" s="131" t="s">
        <v>247</v>
      </c>
      <c r="C525" s="154">
        <v>3524.73</v>
      </c>
      <c r="D525" s="132"/>
      <c r="E525" s="133">
        <f t="shared" si="10"/>
        <v>9392707.3402388468</v>
      </c>
      <c r="F525" s="101"/>
      <c r="G525" s="134"/>
      <c r="H525" s="143"/>
      <c r="I525" s="135"/>
      <c r="J525" s="144"/>
      <c r="K525" s="136"/>
      <c r="L525" s="137"/>
      <c r="M525" s="138"/>
      <c r="N525" s="139"/>
      <c r="O525"/>
      <c r="P525"/>
      <c r="Q525"/>
      <c r="R525"/>
      <c r="S525"/>
      <c r="T525"/>
      <c r="U525"/>
      <c r="V525"/>
      <c r="W525"/>
      <c r="X525"/>
    </row>
    <row r="526" spans="1:24" s="25" customFormat="1" ht="15" customHeight="1" x14ac:dyDescent="0.3">
      <c r="A526" s="130">
        <v>44495</v>
      </c>
      <c r="B526" s="131" t="s">
        <v>248</v>
      </c>
      <c r="C526" s="154">
        <v>10574.19</v>
      </c>
      <c r="D526" s="132"/>
      <c r="E526" s="133">
        <f t="shared" si="10"/>
        <v>9403281.5302388463</v>
      </c>
      <c r="F526" s="101"/>
      <c r="G526" s="134"/>
      <c r="H526" s="143"/>
      <c r="I526" s="135"/>
      <c r="J526" s="144"/>
      <c r="K526" s="136"/>
      <c r="L526" s="137"/>
      <c r="M526" s="138"/>
      <c r="N526" s="139"/>
      <c r="O526"/>
      <c r="P526"/>
      <c r="Q526"/>
      <c r="R526"/>
      <c r="S526"/>
      <c r="T526"/>
      <c r="U526"/>
      <c r="V526"/>
      <c r="W526"/>
      <c r="X526"/>
    </row>
    <row r="527" spans="1:24" s="25" customFormat="1" ht="15" customHeight="1" x14ac:dyDescent="0.3">
      <c r="A527" s="130">
        <v>44495</v>
      </c>
      <c r="B527" s="131" t="s">
        <v>249</v>
      </c>
      <c r="C527" s="154">
        <v>30547.66</v>
      </c>
      <c r="D527" s="132"/>
      <c r="E527" s="133">
        <f t="shared" si="10"/>
        <v>9433829.1902388465</v>
      </c>
      <c r="F527" s="101"/>
      <c r="G527" s="134"/>
      <c r="H527" s="143"/>
      <c r="I527" s="135"/>
      <c r="J527" s="144"/>
      <c r="K527" s="136"/>
      <c r="L527" s="137"/>
      <c r="M527" s="138"/>
      <c r="N527" s="139"/>
      <c r="O527"/>
      <c r="P527"/>
      <c r="Q527"/>
      <c r="R527"/>
      <c r="S527"/>
      <c r="T527"/>
      <c r="U527"/>
      <c r="V527"/>
      <c r="W527"/>
      <c r="X527"/>
    </row>
    <row r="528" spans="1:24" s="25" customFormat="1" ht="15" customHeight="1" x14ac:dyDescent="0.3">
      <c r="A528" s="130">
        <v>44495</v>
      </c>
      <c r="B528" s="131" t="s">
        <v>303</v>
      </c>
      <c r="C528" s="154">
        <v>17623.650000000001</v>
      </c>
      <c r="D528" s="132"/>
      <c r="E528" s="133">
        <f t="shared" si="10"/>
        <v>9451452.8402388468</v>
      </c>
      <c r="F528" s="101"/>
      <c r="G528" s="134"/>
      <c r="H528" s="143"/>
      <c r="I528" s="135"/>
      <c r="J528" s="144"/>
      <c r="K528" s="136"/>
      <c r="L528" s="137"/>
      <c r="M528" s="138"/>
      <c r="N528" s="139"/>
      <c r="O528"/>
      <c r="P528"/>
      <c r="Q528"/>
      <c r="R528"/>
      <c r="S528"/>
      <c r="T528"/>
      <c r="U528"/>
      <c r="V528"/>
      <c r="W528"/>
      <c r="X528"/>
    </row>
    <row r="529" spans="1:24" s="25" customFormat="1" ht="15" customHeight="1" x14ac:dyDescent="0.3">
      <c r="A529" s="130">
        <v>44495</v>
      </c>
      <c r="B529" s="131" t="s">
        <v>251</v>
      </c>
      <c r="C529" s="154">
        <v>19973.47</v>
      </c>
      <c r="D529" s="132"/>
      <c r="E529" s="133">
        <f t="shared" si="10"/>
        <v>9471426.3102388475</v>
      </c>
      <c r="F529" s="101"/>
      <c r="G529" s="134"/>
      <c r="H529" s="143"/>
      <c r="I529" s="135"/>
      <c r="J529" s="144"/>
      <c r="K529" s="136"/>
      <c r="L529" s="137"/>
      <c r="M529" s="138"/>
      <c r="N529" s="139"/>
      <c r="O529"/>
      <c r="P529"/>
      <c r="Q529"/>
      <c r="R529"/>
      <c r="S529"/>
      <c r="T529"/>
      <c r="U529"/>
      <c r="V529"/>
      <c r="W529"/>
      <c r="X529"/>
    </row>
    <row r="530" spans="1:24" s="25" customFormat="1" ht="15" customHeight="1" x14ac:dyDescent="0.3">
      <c r="A530" s="130">
        <v>44495</v>
      </c>
      <c r="B530" s="131" t="s">
        <v>226</v>
      </c>
      <c r="C530" s="154">
        <v>7049.46</v>
      </c>
      <c r="D530" s="132"/>
      <c r="E530" s="133">
        <f t="shared" si="10"/>
        <v>9478475.7702388484</v>
      </c>
      <c r="F530" s="101"/>
      <c r="G530" s="134"/>
      <c r="H530" s="143"/>
      <c r="I530" s="135"/>
      <c r="J530" s="144"/>
      <c r="K530" s="136"/>
      <c r="L530" s="137"/>
      <c r="M530" s="138"/>
      <c r="N530" s="139"/>
      <c r="O530"/>
      <c r="P530"/>
      <c r="Q530"/>
      <c r="R530"/>
      <c r="S530"/>
      <c r="T530"/>
      <c r="U530"/>
      <c r="V530"/>
      <c r="W530"/>
      <c r="X530"/>
    </row>
    <row r="531" spans="1:24" s="25" customFormat="1" ht="15" customHeight="1" x14ac:dyDescent="0.3">
      <c r="A531" s="130">
        <v>44495</v>
      </c>
      <c r="B531" s="131" t="s">
        <v>252</v>
      </c>
      <c r="C531" s="154">
        <v>5874.55</v>
      </c>
      <c r="D531" s="132"/>
      <c r="E531" s="133">
        <f t="shared" si="10"/>
        <v>9484350.3202388491</v>
      </c>
      <c r="F531" s="101"/>
      <c r="G531" s="134"/>
      <c r="H531" s="143"/>
      <c r="I531" s="135"/>
      <c r="J531" s="144"/>
      <c r="K531" s="136"/>
      <c r="L531" s="137"/>
      <c r="M531" s="138"/>
      <c r="N531" s="139"/>
      <c r="O531"/>
      <c r="P531"/>
      <c r="Q531"/>
      <c r="R531"/>
      <c r="S531"/>
      <c r="T531"/>
      <c r="U531"/>
      <c r="V531"/>
      <c r="W531"/>
      <c r="X531"/>
    </row>
    <row r="532" spans="1:24" s="25" customFormat="1" ht="15" customHeight="1" x14ac:dyDescent="0.3">
      <c r="A532" s="130">
        <v>44495</v>
      </c>
      <c r="B532" s="131" t="s">
        <v>253</v>
      </c>
      <c r="C532" s="154">
        <v>10574.19</v>
      </c>
      <c r="D532" s="132"/>
      <c r="E532" s="133">
        <f t="shared" si="10"/>
        <v>9494924.5102388486</v>
      </c>
      <c r="F532" s="101"/>
      <c r="G532" s="134"/>
      <c r="H532" s="143"/>
      <c r="I532" s="135"/>
      <c r="J532" s="144"/>
      <c r="K532" s="136"/>
      <c r="L532" s="137"/>
      <c r="M532" s="138"/>
      <c r="N532" s="139"/>
      <c r="O532"/>
      <c r="P532"/>
      <c r="Q532"/>
      <c r="R532"/>
      <c r="S532"/>
      <c r="T532"/>
      <c r="U532"/>
      <c r="V532"/>
      <c r="W532"/>
      <c r="X532"/>
    </row>
    <row r="533" spans="1:24" s="25" customFormat="1" ht="15" customHeight="1" x14ac:dyDescent="0.3">
      <c r="A533" s="130">
        <v>44495</v>
      </c>
      <c r="B533" s="131" t="s">
        <v>254</v>
      </c>
      <c r="C533" s="154">
        <v>49247</v>
      </c>
      <c r="D533" s="132"/>
      <c r="E533" s="133">
        <f t="shared" ref="E533:E596" si="11">E532+C533-D533</f>
        <v>9544171.5102388486</v>
      </c>
      <c r="F533" s="101"/>
      <c r="G533" s="134"/>
      <c r="H533" s="143"/>
      <c r="I533" s="135"/>
      <c r="J533" s="144"/>
      <c r="K533" s="136"/>
      <c r="L533" s="137"/>
      <c r="M533" s="138"/>
      <c r="N533" s="139"/>
      <c r="O533"/>
      <c r="P533"/>
      <c r="Q533"/>
      <c r="R533"/>
      <c r="S533"/>
      <c r="T533"/>
      <c r="U533"/>
      <c r="V533"/>
      <c r="W533"/>
      <c r="X533"/>
    </row>
    <row r="534" spans="1:24" s="25" customFormat="1" ht="15" customHeight="1" x14ac:dyDescent="0.3">
      <c r="A534" s="130">
        <v>44495</v>
      </c>
      <c r="B534" s="131" t="s">
        <v>306</v>
      </c>
      <c r="C534" s="154">
        <v>19311.599999999999</v>
      </c>
      <c r="D534" s="132"/>
      <c r="E534" s="133">
        <f t="shared" si="11"/>
        <v>9563483.1102388483</v>
      </c>
      <c r="F534" s="101"/>
      <c r="G534" s="134"/>
      <c r="H534" s="143"/>
      <c r="I534" s="135"/>
      <c r="J534" s="144"/>
      <c r="K534" s="136"/>
      <c r="L534" s="137"/>
      <c r="M534" s="138"/>
      <c r="N534" s="139"/>
      <c r="O534"/>
      <c r="P534"/>
      <c r="Q534"/>
      <c r="R534"/>
      <c r="S534"/>
      <c r="T534"/>
      <c r="U534"/>
      <c r="V534"/>
      <c r="W534"/>
      <c r="X534"/>
    </row>
    <row r="535" spans="1:24" s="25" customFormat="1" ht="15" customHeight="1" x14ac:dyDescent="0.3">
      <c r="A535" s="130">
        <v>44495</v>
      </c>
      <c r="B535" s="131" t="s">
        <v>317</v>
      </c>
      <c r="C535" s="154">
        <v>7049.46</v>
      </c>
      <c r="D535" s="132"/>
      <c r="E535" s="133">
        <f t="shared" si="11"/>
        <v>9570532.5702388491</v>
      </c>
      <c r="F535" s="101"/>
      <c r="G535" s="134"/>
      <c r="H535" s="143"/>
      <c r="I535" s="135"/>
      <c r="J535" s="144"/>
      <c r="K535" s="136"/>
      <c r="L535" s="137"/>
      <c r="M535" s="138"/>
      <c r="N535" s="139"/>
      <c r="O535"/>
      <c r="P535"/>
      <c r="Q535"/>
      <c r="R535"/>
      <c r="S535"/>
      <c r="T535"/>
      <c r="U535"/>
      <c r="V535"/>
      <c r="W535"/>
      <c r="X535"/>
    </row>
    <row r="536" spans="1:24" s="25" customFormat="1" ht="15" customHeight="1" x14ac:dyDescent="0.3">
      <c r="A536" s="130">
        <v>44495</v>
      </c>
      <c r="B536" s="131" t="s">
        <v>255</v>
      </c>
      <c r="C536" s="154">
        <v>30547.66</v>
      </c>
      <c r="D536" s="132"/>
      <c r="E536" s="133">
        <f t="shared" si="11"/>
        <v>9601080.2302388493</v>
      </c>
      <c r="F536" s="101"/>
      <c r="G536" s="134"/>
      <c r="H536" s="143"/>
      <c r="I536" s="135"/>
      <c r="J536" s="144"/>
      <c r="K536" s="136"/>
      <c r="L536" s="137"/>
      <c r="M536" s="138"/>
      <c r="N536" s="139"/>
      <c r="O536"/>
      <c r="P536"/>
      <c r="Q536"/>
      <c r="R536"/>
      <c r="S536"/>
      <c r="T536"/>
      <c r="U536"/>
      <c r="V536"/>
      <c r="W536"/>
      <c r="X536"/>
    </row>
    <row r="537" spans="1:24" s="25" customFormat="1" ht="15" customHeight="1" x14ac:dyDescent="0.3">
      <c r="A537" s="130">
        <v>44495</v>
      </c>
      <c r="B537" s="131" t="s">
        <v>256</v>
      </c>
      <c r="C537" s="154">
        <v>72844.42</v>
      </c>
      <c r="D537" s="132"/>
      <c r="E537" s="133">
        <f t="shared" si="11"/>
        <v>9673924.6502388492</v>
      </c>
      <c r="F537" s="101"/>
      <c r="G537" s="134"/>
      <c r="H537" s="143"/>
      <c r="I537" s="135"/>
      <c r="J537" s="144"/>
      <c r="K537" s="136"/>
      <c r="L537" s="137"/>
      <c r="M537" s="138"/>
      <c r="N537" s="139"/>
      <c r="O537"/>
      <c r="P537"/>
      <c r="Q537"/>
      <c r="R537"/>
      <c r="S537"/>
      <c r="T537"/>
      <c r="U537"/>
      <c r="V537"/>
      <c r="W537"/>
      <c r="X537"/>
    </row>
    <row r="538" spans="1:24" s="25" customFormat="1" ht="15" customHeight="1" x14ac:dyDescent="0.3">
      <c r="A538" s="130">
        <v>44495</v>
      </c>
      <c r="B538" s="131" t="s">
        <v>274</v>
      </c>
      <c r="C538" s="154">
        <v>5874.55</v>
      </c>
      <c r="D538" s="132"/>
      <c r="E538" s="133">
        <f t="shared" si="11"/>
        <v>9679799.20023885</v>
      </c>
      <c r="F538" s="101"/>
      <c r="G538" s="134"/>
      <c r="H538" s="143"/>
      <c r="I538" s="135"/>
      <c r="J538" s="144"/>
      <c r="K538" s="136"/>
      <c r="L538" s="137"/>
      <c r="M538" s="138"/>
      <c r="N538" s="139"/>
      <c r="O538"/>
      <c r="P538"/>
      <c r="Q538"/>
      <c r="R538"/>
      <c r="S538"/>
      <c r="T538"/>
      <c r="U538"/>
      <c r="V538"/>
      <c r="W538"/>
      <c r="X538"/>
    </row>
    <row r="539" spans="1:24" s="25" customFormat="1" ht="15" customHeight="1" x14ac:dyDescent="0.3">
      <c r="A539" s="130">
        <v>44495</v>
      </c>
      <c r="B539" s="131" t="s">
        <v>258</v>
      </c>
      <c r="C539" s="154">
        <v>49346.22</v>
      </c>
      <c r="D539" s="132"/>
      <c r="E539" s="133">
        <f t="shared" si="11"/>
        <v>9729145.4202388506</v>
      </c>
      <c r="F539" s="101"/>
      <c r="G539" s="134"/>
      <c r="H539" s="143"/>
      <c r="I539" s="135"/>
      <c r="J539" s="144"/>
      <c r="K539" s="136"/>
      <c r="L539" s="137"/>
      <c r="M539" s="138"/>
      <c r="N539" s="139"/>
      <c r="O539"/>
      <c r="P539"/>
      <c r="Q539"/>
      <c r="R539"/>
      <c r="S539"/>
      <c r="T539"/>
      <c r="U539"/>
      <c r="V539"/>
      <c r="W539"/>
      <c r="X539"/>
    </row>
    <row r="540" spans="1:24" s="25" customFormat="1" ht="15" customHeight="1" x14ac:dyDescent="0.3">
      <c r="A540" s="130">
        <v>44495</v>
      </c>
      <c r="B540" s="131" t="s">
        <v>259</v>
      </c>
      <c r="C540" s="154">
        <v>92817.89</v>
      </c>
      <c r="D540" s="132"/>
      <c r="E540" s="133">
        <f t="shared" si="11"/>
        <v>9821963.3102388512</v>
      </c>
      <c r="F540" s="101"/>
      <c r="G540" s="134"/>
      <c r="H540" s="143"/>
      <c r="I540" s="135"/>
      <c r="J540" s="144"/>
      <c r="K540" s="136"/>
      <c r="L540" s="137"/>
      <c r="M540" s="138"/>
      <c r="N540" s="139"/>
      <c r="O540"/>
      <c r="P540"/>
      <c r="Q540"/>
      <c r="R540"/>
      <c r="S540"/>
      <c r="T540"/>
      <c r="U540"/>
      <c r="V540"/>
      <c r="W540"/>
      <c r="X540"/>
    </row>
    <row r="541" spans="1:24" s="25" customFormat="1" ht="15" customHeight="1" x14ac:dyDescent="0.3">
      <c r="A541" s="130">
        <v>44495</v>
      </c>
      <c r="B541" s="131" t="s">
        <v>105</v>
      </c>
      <c r="C541" s="154">
        <v>5874.55</v>
      </c>
      <c r="D541" s="132"/>
      <c r="E541" s="133">
        <f>E540+C541-D541</f>
        <v>9827837.860238852</v>
      </c>
      <c r="F541" s="101"/>
      <c r="G541" s="134"/>
      <c r="H541" s="143"/>
      <c r="I541" s="135"/>
      <c r="J541" s="144"/>
      <c r="K541" s="136"/>
      <c r="L541" s="137"/>
      <c r="M541" s="138"/>
      <c r="N541" s="139"/>
      <c r="O541"/>
      <c r="P541"/>
      <c r="Q541"/>
      <c r="R541"/>
      <c r="S541"/>
      <c r="T541"/>
      <c r="U541"/>
      <c r="V541"/>
      <c r="W541"/>
      <c r="X541"/>
    </row>
    <row r="542" spans="1:24" s="25" customFormat="1" ht="15" customHeight="1" x14ac:dyDescent="0.3">
      <c r="A542" s="130">
        <v>44495</v>
      </c>
      <c r="B542" s="131" t="s">
        <v>330</v>
      </c>
      <c r="C542" s="154">
        <v>17623.650000000001</v>
      </c>
      <c r="D542" s="132"/>
      <c r="E542" s="133">
        <f t="shared" ref="E542:E547" si="12">E541+C542-D542</f>
        <v>9845461.5102388524</v>
      </c>
      <c r="F542" s="101"/>
      <c r="G542" s="134"/>
      <c r="H542" s="143"/>
      <c r="I542" s="135"/>
      <c r="J542" s="144"/>
      <c r="K542" s="136"/>
      <c r="L542" s="137"/>
      <c r="M542" s="138"/>
      <c r="N542" s="139"/>
      <c r="O542"/>
      <c r="P542"/>
      <c r="Q542"/>
      <c r="R542"/>
      <c r="S542"/>
      <c r="T542"/>
      <c r="U542"/>
      <c r="V542"/>
      <c r="W542"/>
      <c r="X542"/>
    </row>
    <row r="543" spans="1:24" s="25" customFormat="1" ht="15" customHeight="1" x14ac:dyDescent="0.3">
      <c r="A543" s="130">
        <v>44495</v>
      </c>
      <c r="B543" s="131" t="s">
        <v>262</v>
      </c>
      <c r="C543" s="154">
        <v>5874.55</v>
      </c>
      <c r="D543" s="132"/>
      <c r="E543" s="133">
        <f t="shared" si="12"/>
        <v>9851336.0602388531</v>
      </c>
      <c r="F543" s="101"/>
      <c r="G543" s="134"/>
      <c r="H543" s="143"/>
      <c r="I543" s="135"/>
      <c r="J543" s="144"/>
      <c r="K543" s="136"/>
      <c r="L543" s="137"/>
      <c r="M543" s="138"/>
      <c r="N543" s="139"/>
      <c r="O543"/>
      <c r="P543"/>
      <c r="Q543"/>
      <c r="R543"/>
      <c r="S543"/>
      <c r="T543"/>
      <c r="U543"/>
      <c r="V543"/>
      <c r="W543"/>
      <c r="X543"/>
    </row>
    <row r="544" spans="1:24" s="25" customFormat="1" ht="15" customHeight="1" x14ac:dyDescent="0.3">
      <c r="A544" s="130">
        <v>44495</v>
      </c>
      <c r="B544" s="131" t="s">
        <v>263</v>
      </c>
      <c r="C544" s="154">
        <v>126890.28</v>
      </c>
      <c r="D544" s="132"/>
      <c r="E544" s="133">
        <f t="shared" si="12"/>
        <v>9978226.3402388524</v>
      </c>
      <c r="F544" s="101"/>
      <c r="G544" s="134"/>
      <c r="H544" s="143"/>
      <c r="I544" s="135"/>
      <c r="J544" s="144"/>
      <c r="K544" s="136"/>
      <c r="L544" s="137"/>
      <c r="M544" s="138"/>
      <c r="N544" s="139"/>
      <c r="O544"/>
      <c r="P544"/>
      <c r="Q544"/>
      <c r="R544"/>
      <c r="S544"/>
      <c r="T544"/>
      <c r="U544"/>
      <c r="V544"/>
      <c r="W544"/>
      <c r="X544"/>
    </row>
    <row r="545" spans="1:24" s="25" customFormat="1" ht="15" customHeight="1" x14ac:dyDescent="0.3">
      <c r="A545" s="130">
        <v>44495</v>
      </c>
      <c r="B545" s="131" t="s">
        <v>264</v>
      </c>
      <c r="C545" s="154">
        <v>10574.19</v>
      </c>
      <c r="D545" s="132"/>
      <c r="E545" s="133">
        <f t="shared" si="12"/>
        <v>9988800.5302388519</v>
      </c>
      <c r="F545" s="101"/>
      <c r="G545" s="134"/>
      <c r="H545" s="143"/>
      <c r="I545" s="135"/>
      <c r="J545" s="144"/>
      <c r="K545" s="136"/>
      <c r="L545" s="137"/>
      <c r="M545" s="138"/>
      <c r="N545" s="139"/>
      <c r="O545"/>
      <c r="P545"/>
      <c r="Q545"/>
      <c r="R545"/>
      <c r="S545"/>
      <c r="T545"/>
      <c r="U545"/>
      <c r="V545"/>
      <c r="W545"/>
      <c r="X545"/>
    </row>
    <row r="546" spans="1:24" s="25" customFormat="1" ht="15" customHeight="1" x14ac:dyDescent="0.3">
      <c r="A546" s="130">
        <v>44495</v>
      </c>
      <c r="B546" s="131" t="s">
        <v>441</v>
      </c>
      <c r="C546" s="154">
        <v>76369.149999999994</v>
      </c>
      <c r="D546" s="132"/>
      <c r="E546" s="133">
        <f t="shared" si="12"/>
        <v>10065169.680238852</v>
      </c>
      <c r="F546" s="101"/>
      <c r="G546" s="134"/>
      <c r="H546" s="143"/>
      <c r="I546" s="135"/>
      <c r="J546" s="144"/>
      <c r="K546" s="136"/>
      <c r="L546" s="137"/>
      <c r="M546" s="138"/>
      <c r="N546" s="139"/>
      <c r="O546"/>
      <c r="P546"/>
      <c r="Q546"/>
      <c r="R546"/>
      <c r="S546"/>
      <c r="T546"/>
      <c r="U546"/>
      <c r="V546"/>
      <c r="W546"/>
      <c r="X546"/>
    </row>
    <row r="547" spans="1:24" s="25" customFormat="1" x14ac:dyDescent="0.3">
      <c r="A547" s="130">
        <v>44495</v>
      </c>
      <c r="B547" s="131" t="s">
        <v>236</v>
      </c>
      <c r="C547" s="154">
        <v>82243.7</v>
      </c>
      <c r="D547" s="132"/>
      <c r="E547" s="133">
        <f t="shared" si="12"/>
        <v>10147413.380238852</v>
      </c>
      <c r="F547" s="101"/>
      <c r="G547" s="134"/>
      <c r="H547" s="143"/>
      <c r="I547" s="135"/>
      <c r="J547" s="144"/>
      <c r="K547" s="136"/>
      <c r="L547" s="137"/>
      <c r="M547" s="138"/>
      <c r="N547" s="139"/>
      <c r="O547"/>
      <c r="P547"/>
      <c r="Q547"/>
      <c r="R547"/>
      <c r="S547"/>
      <c r="T547"/>
      <c r="U547"/>
      <c r="V547"/>
      <c r="W547"/>
      <c r="X547"/>
    </row>
    <row r="548" spans="1:24" s="25" customFormat="1" x14ac:dyDescent="0.3">
      <c r="A548" s="130">
        <v>44495</v>
      </c>
      <c r="B548" s="131" t="s">
        <v>270</v>
      </c>
      <c r="C548" s="154">
        <v>3524.73</v>
      </c>
      <c r="D548" s="132"/>
      <c r="E548" s="133">
        <f t="shared" si="11"/>
        <v>10150938.110238852</v>
      </c>
      <c r="F548" s="101"/>
      <c r="G548" s="134"/>
      <c r="H548" s="143"/>
      <c r="I548" s="135"/>
      <c r="J548" s="144"/>
      <c r="K548" s="136"/>
      <c r="L548" s="137"/>
      <c r="M548" s="138"/>
      <c r="N548" s="139"/>
      <c r="O548"/>
      <c r="P548"/>
      <c r="Q548"/>
      <c r="R548"/>
      <c r="S548"/>
      <c r="T548"/>
      <c r="U548"/>
      <c r="V548"/>
      <c r="W548"/>
      <c r="X548"/>
    </row>
    <row r="549" spans="1:24" s="25" customFormat="1" x14ac:dyDescent="0.3">
      <c r="A549" s="130">
        <v>44495</v>
      </c>
      <c r="B549" s="131" t="s">
        <v>207</v>
      </c>
      <c r="C549" s="154">
        <v>10574.19</v>
      </c>
      <c r="D549" s="132"/>
      <c r="E549" s="133">
        <f t="shared" si="11"/>
        <v>10161512.300238851</v>
      </c>
      <c r="F549" s="101"/>
      <c r="G549" s="134"/>
      <c r="H549" s="143"/>
      <c r="I549" s="135"/>
      <c r="J549" s="144"/>
      <c r="K549" s="136"/>
      <c r="L549" s="137"/>
      <c r="M549" s="138"/>
      <c r="N549" s="139"/>
      <c r="O549"/>
      <c r="P549"/>
      <c r="Q549"/>
      <c r="R549"/>
      <c r="S549"/>
      <c r="T549"/>
      <c r="U549"/>
      <c r="V549"/>
      <c r="W549"/>
      <c r="X549"/>
    </row>
    <row r="550" spans="1:24" s="25" customFormat="1" x14ac:dyDescent="0.3">
      <c r="A550" s="130">
        <v>44495</v>
      </c>
      <c r="B550" s="131" t="s">
        <v>271</v>
      </c>
      <c r="C550" s="154">
        <v>7049.46</v>
      </c>
      <c r="D550" s="132"/>
      <c r="E550" s="133">
        <f t="shared" si="11"/>
        <v>10168561.760238852</v>
      </c>
      <c r="F550" s="101"/>
      <c r="G550" s="134"/>
      <c r="H550" s="143"/>
      <c r="I550" s="135"/>
      <c r="J550" s="144"/>
      <c r="K550" s="136"/>
      <c r="L550" s="137"/>
      <c r="M550" s="138"/>
      <c r="N550" s="139"/>
      <c r="O550"/>
      <c r="P550"/>
      <c r="Q550"/>
      <c r="R550"/>
      <c r="S550"/>
      <c r="T550"/>
      <c r="U550"/>
      <c r="V550"/>
      <c r="W550"/>
      <c r="X550"/>
    </row>
    <row r="551" spans="1:24" s="25" customFormat="1" x14ac:dyDescent="0.3">
      <c r="A551" s="130">
        <v>44495</v>
      </c>
      <c r="B551" s="131" t="s">
        <v>329</v>
      </c>
      <c r="C551" s="154">
        <v>23498.2</v>
      </c>
      <c r="D551" s="132"/>
      <c r="E551" s="133">
        <f t="shared" si="11"/>
        <v>10192059.960238852</v>
      </c>
      <c r="F551" s="101"/>
      <c r="G551" s="134"/>
      <c r="H551" s="143"/>
      <c r="I551" s="135"/>
      <c r="J551" s="144"/>
      <c r="K551" s="136"/>
      <c r="L551" s="137"/>
      <c r="M551" s="138"/>
      <c r="N551" s="139"/>
      <c r="O551"/>
      <c r="P551"/>
      <c r="Q551"/>
      <c r="R551"/>
      <c r="S551"/>
      <c r="T551"/>
      <c r="U551"/>
      <c r="V551"/>
      <c r="W551"/>
      <c r="X551"/>
    </row>
    <row r="552" spans="1:24" s="25" customFormat="1" x14ac:dyDescent="0.3">
      <c r="A552" s="130">
        <v>44496</v>
      </c>
      <c r="B552" s="131" t="s">
        <v>195</v>
      </c>
      <c r="C552" s="154">
        <v>5874.55</v>
      </c>
      <c r="D552" s="132"/>
      <c r="E552" s="133">
        <f t="shared" si="11"/>
        <v>10197934.510238852</v>
      </c>
      <c r="F552" s="101"/>
      <c r="G552" s="134"/>
      <c r="H552" s="143"/>
      <c r="I552" s="135"/>
      <c r="J552" s="144"/>
      <c r="K552" s="136"/>
      <c r="L552" s="137"/>
      <c r="M552" s="138"/>
      <c r="N552" s="139"/>
      <c r="O552"/>
      <c r="P552"/>
      <c r="Q552"/>
      <c r="R552"/>
      <c r="S552"/>
      <c r="T552"/>
      <c r="U552"/>
      <c r="V552"/>
      <c r="W552"/>
      <c r="X552"/>
    </row>
    <row r="553" spans="1:24" s="25" customFormat="1" x14ac:dyDescent="0.3">
      <c r="A553" s="130">
        <v>44496</v>
      </c>
      <c r="B553" s="131" t="s">
        <v>484</v>
      </c>
      <c r="C553" s="154">
        <v>10574.19</v>
      </c>
      <c r="D553" s="132"/>
      <c r="E553" s="133">
        <f t="shared" si="11"/>
        <v>10208508.700238852</v>
      </c>
      <c r="F553" s="101"/>
      <c r="G553" s="134"/>
      <c r="H553" s="143"/>
      <c r="I553" s="135"/>
      <c r="J553" s="144"/>
      <c r="K553" s="136"/>
      <c r="L553" s="137"/>
      <c r="M553" s="138"/>
      <c r="N553" s="139"/>
      <c r="O553"/>
      <c r="P553"/>
      <c r="Q553"/>
      <c r="R553"/>
      <c r="S553"/>
      <c r="T553"/>
      <c r="U553"/>
      <c r="V553"/>
      <c r="W553"/>
      <c r="X553"/>
    </row>
    <row r="554" spans="1:24" s="25" customFormat="1" x14ac:dyDescent="0.3">
      <c r="A554" s="130">
        <v>44496</v>
      </c>
      <c r="B554" s="131" t="s">
        <v>279</v>
      </c>
      <c r="C554" s="154">
        <v>17623.650000000001</v>
      </c>
      <c r="D554" s="132"/>
      <c r="E554" s="133">
        <f t="shared" si="11"/>
        <v>10226132.350238852</v>
      </c>
      <c r="F554" s="101"/>
      <c r="G554" s="134"/>
      <c r="H554" s="143"/>
      <c r="I554" s="135"/>
      <c r="J554" s="144"/>
      <c r="K554" s="136"/>
      <c r="L554" s="137"/>
      <c r="M554" s="138"/>
      <c r="N554" s="139"/>
      <c r="O554"/>
      <c r="P554"/>
      <c r="Q554"/>
      <c r="R554"/>
      <c r="S554"/>
      <c r="T554"/>
      <c r="U554"/>
      <c r="V554"/>
      <c r="W554"/>
      <c r="X554"/>
    </row>
    <row r="555" spans="1:24" s="25" customFormat="1" ht="15" customHeight="1" x14ac:dyDescent="0.3">
      <c r="A555" s="130">
        <v>44496</v>
      </c>
      <c r="B555" s="131" t="s">
        <v>250</v>
      </c>
      <c r="C555" s="154">
        <v>23498.2</v>
      </c>
      <c r="D555" s="132"/>
      <c r="E555" s="133">
        <f t="shared" si="11"/>
        <v>10249630.550238851</v>
      </c>
      <c r="F555" s="101"/>
      <c r="G555" s="165"/>
      <c r="H555" s="166"/>
      <c r="I555" s="135"/>
      <c r="J555" s="144"/>
      <c r="K555" s="136"/>
      <c r="L555" s="137"/>
      <c r="M555" s="138"/>
      <c r="N555" s="139"/>
      <c r="O555"/>
      <c r="P555"/>
      <c r="Q555"/>
      <c r="R555"/>
      <c r="S555"/>
      <c r="T555"/>
      <c r="U555"/>
      <c r="V555"/>
      <c r="W555"/>
      <c r="X555"/>
    </row>
    <row r="556" spans="1:24" s="25" customFormat="1" ht="15" customHeight="1" x14ac:dyDescent="0.3">
      <c r="A556" s="130">
        <v>44496</v>
      </c>
      <c r="B556" s="131" t="s">
        <v>473</v>
      </c>
      <c r="C556" s="154">
        <v>10574.19</v>
      </c>
      <c r="D556" s="132"/>
      <c r="E556" s="133">
        <f t="shared" si="11"/>
        <v>10260204.740238851</v>
      </c>
      <c r="F556" s="101"/>
      <c r="G556" s="165"/>
      <c r="H556" s="166"/>
      <c r="I556" s="135"/>
      <c r="J556" s="144"/>
      <c r="K556" s="136"/>
      <c r="L556" s="137"/>
      <c r="M556" s="138"/>
      <c r="N556" s="139"/>
      <c r="O556"/>
      <c r="P556"/>
      <c r="Q556"/>
      <c r="R556"/>
      <c r="S556"/>
      <c r="T556"/>
      <c r="U556"/>
      <c r="V556"/>
      <c r="W556"/>
      <c r="X556"/>
    </row>
    <row r="557" spans="1:24" s="25" customFormat="1" ht="15" customHeight="1" x14ac:dyDescent="0.3">
      <c r="A557" s="130">
        <v>44496</v>
      </c>
      <c r="B557" s="131" t="s">
        <v>292</v>
      </c>
      <c r="C557" s="154">
        <v>10574.19</v>
      </c>
      <c r="D557" s="132"/>
      <c r="E557" s="133">
        <f t="shared" si="11"/>
        <v>10270778.93023885</v>
      </c>
      <c r="F557" s="101"/>
      <c r="G557" s="165"/>
      <c r="H557" s="166"/>
      <c r="I557" s="135"/>
      <c r="J557" s="144"/>
      <c r="K557" s="136"/>
      <c r="L557" s="137"/>
      <c r="M557" s="138"/>
      <c r="N557" s="139"/>
      <c r="O557"/>
      <c r="P557"/>
      <c r="Q557"/>
      <c r="R557"/>
      <c r="S557"/>
      <c r="T557"/>
      <c r="U557"/>
      <c r="V557"/>
      <c r="W557"/>
      <c r="X557"/>
    </row>
    <row r="558" spans="1:24" s="25" customFormat="1" ht="15" customHeight="1" x14ac:dyDescent="0.3">
      <c r="A558" s="130">
        <v>44497</v>
      </c>
      <c r="B558" s="131" t="s">
        <v>277</v>
      </c>
      <c r="C558" s="154">
        <v>26495.37</v>
      </c>
      <c r="D558" s="132"/>
      <c r="E558" s="133">
        <f t="shared" si="11"/>
        <v>10297274.30023885</v>
      </c>
      <c r="F558" s="101"/>
      <c r="G558" s="165"/>
      <c r="H558" s="166"/>
      <c r="I558" s="135"/>
      <c r="J558" s="144"/>
      <c r="K558" s="136"/>
      <c r="L558" s="137"/>
      <c r="M558" s="138"/>
      <c r="N558" s="139"/>
      <c r="O558"/>
      <c r="P558"/>
      <c r="Q558"/>
      <c r="R558"/>
      <c r="S558"/>
      <c r="T558"/>
      <c r="U558"/>
      <c r="V558"/>
      <c r="W558"/>
      <c r="X558"/>
    </row>
    <row r="559" spans="1:24" s="25" customFormat="1" ht="15" customHeight="1" x14ac:dyDescent="0.3">
      <c r="A559" s="130">
        <v>44497</v>
      </c>
      <c r="B559" s="131" t="s">
        <v>278</v>
      </c>
      <c r="C559" s="154">
        <v>28197.84</v>
      </c>
      <c r="D559" s="132"/>
      <c r="E559" s="133">
        <f t="shared" si="11"/>
        <v>10325472.140238849</v>
      </c>
      <c r="F559" s="101"/>
      <c r="G559" s="165"/>
      <c r="H559" s="166"/>
      <c r="I559" s="135"/>
      <c r="J559" s="144"/>
      <c r="K559" s="136"/>
      <c r="L559" s="137"/>
      <c r="M559" s="138"/>
      <c r="N559" s="139"/>
      <c r="O559"/>
      <c r="P559"/>
      <c r="Q559"/>
      <c r="R559"/>
      <c r="S559"/>
      <c r="T559"/>
      <c r="U559"/>
      <c r="V559"/>
      <c r="W559"/>
      <c r="X559"/>
    </row>
    <row r="560" spans="1:24" s="25" customFormat="1" ht="15" customHeight="1" x14ac:dyDescent="0.3">
      <c r="A560" s="130">
        <v>44497</v>
      </c>
      <c r="B560" s="131" t="s">
        <v>194</v>
      </c>
      <c r="C560" s="154">
        <v>42296.76</v>
      </c>
      <c r="D560" s="132"/>
      <c r="E560" s="133">
        <f t="shared" si="11"/>
        <v>10367768.900238849</v>
      </c>
      <c r="F560" s="101"/>
      <c r="G560" s="165"/>
      <c r="H560" s="166"/>
      <c r="I560" s="135"/>
      <c r="J560" s="144"/>
      <c r="K560" s="136"/>
      <c r="L560" s="137"/>
      <c r="M560" s="138"/>
      <c r="N560" s="139"/>
      <c r="O560"/>
      <c r="P560"/>
      <c r="Q560"/>
      <c r="R560"/>
      <c r="S560"/>
      <c r="T560"/>
      <c r="U560"/>
      <c r="V560"/>
      <c r="W560"/>
      <c r="X560"/>
    </row>
    <row r="561" spans="1:24" s="25" customFormat="1" ht="15" customHeight="1" x14ac:dyDescent="0.3">
      <c r="A561" s="130">
        <v>44497</v>
      </c>
      <c r="B561" s="131" t="s">
        <v>293</v>
      </c>
      <c r="C561" s="154">
        <f>346471.6+352362.53</f>
        <v>698834.13</v>
      </c>
      <c r="D561" s="132"/>
      <c r="E561" s="133">
        <f t="shared" si="11"/>
        <v>11066603.03023885</v>
      </c>
      <c r="F561" s="101"/>
      <c r="G561" s="165"/>
      <c r="H561" s="166"/>
      <c r="I561" s="135"/>
      <c r="J561" s="144"/>
      <c r="K561" s="136"/>
      <c r="L561" s="137"/>
      <c r="M561" s="138"/>
      <c r="N561" s="139"/>
      <c r="O561"/>
      <c r="P561"/>
      <c r="Q561"/>
      <c r="R561"/>
      <c r="S561"/>
      <c r="T561"/>
      <c r="U561"/>
      <c r="V561"/>
      <c r="W561"/>
      <c r="X561"/>
    </row>
    <row r="562" spans="1:24" s="25" customFormat="1" ht="15" customHeight="1" x14ac:dyDescent="0.3">
      <c r="A562" s="130">
        <v>44497</v>
      </c>
      <c r="B562" s="131" t="s">
        <v>242</v>
      </c>
      <c r="C562" s="154">
        <v>17623.650000000001</v>
      </c>
      <c r="D562" s="132"/>
      <c r="E562" s="133">
        <f t="shared" si="11"/>
        <v>11084226.68023885</v>
      </c>
      <c r="F562" s="101"/>
      <c r="G562" s="165"/>
      <c r="H562" s="166"/>
      <c r="I562" s="135"/>
      <c r="J562" s="144"/>
      <c r="K562" s="136"/>
      <c r="L562" s="137"/>
      <c r="M562" s="138"/>
      <c r="N562" s="139"/>
      <c r="O562"/>
      <c r="P562"/>
      <c r="Q562"/>
      <c r="R562"/>
      <c r="S562"/>
      <c r="T562"/>
      <c r="U562"/>
      <c r="V562"/>
      <c r="W562"/>
      <c r="X562"/>
    </row>
    <row r="563" spans="1:24" s="25" customFormat="1" ht="15" customHeight="1" x14ac:dyDescent="0.3">
      <c r="A563" s="130">
        <v>44497</v>
      </c>
      <c r="B563" s="131" t="s">
        <v>287</v>
      </c>
      <c r="C563" s="154">
        <v>49346.22</v>
      </c>
      <c r="D563" s="132"/>
      <c r="E563" s="133">
        <f t="shared" si="11"/>
        <v>11133572.900238851</v>
      </c>
      <c r="F563" s="101"/>
      <c r="G563" s="165"/>
      <c r="H563" s="166"/>
      <c r="I563" s="135"/>
      <c r="J563" s="144"/>
      <c r="K563" s="136"/>
      <c r="L563" s="137"/>
      <c r="M563" s="138"/>
      <c r="N563" s="139"/>
      <c r="O563"/>
      <c r="P563"/>
      <c r="Q563"/>
      <c r="R563"/>
      <c r="S563"/>
      <c r="T563"/>
      <c r="U563"/>
      <c r="V563"/>
      <c r="W563"/>
      <c r="X563"/>
    </row>
    <row r="564" spans="1:24" s="25" customFormat="1" ht="15" customHeight="1" x14ac:dyDescent="0.3">
      <c r="A564" s="130">
        <v>44498</v>
      </c>
      <c r="B564" s="131" t="s">
        <v>312</v>
      </c>
      <c r="C564" s="154">
        <v>7049.46</v>
      </c>
      <c r="D564" s="132"/>
      <c r="E564" s="133">
        <f t="shared" si="11"/>
        <v>11140622.360238852</v>
      </c>
      <c r="F564" s="101"/>
      <c r="G564" s="165"/>
      <c r="H564" s="166"/>
      <c r="I564" s="135"/>
      <c r="J564" s="144"/>
      <c r="K564" s="136"/>
      <c r="L564" s="137"/>
      <c r="M564" s="138"/>
      <c r="N564" s="139"/>
      <c r="O564"/>
      <c r="P564"/>
      <c r="Q564"/>
      <c r="R564"/>
      <c r="S564"/>
      <c r="T564"/>
      <c r="U564"/>
      <c r="V564"/>
      <c r="W564"/>
      <c r="X564"/>
    </row>
    <row r="565" spans="1:24" s="25" customFormat="1" ht="15" customHeight="1" x14ac:dyDescent="0.3">
      <c r="A565" s="130">
        <v>44498</v>
      </c>
      <c r="B565" s="131" t="s">
        <v>300</v>
      </c>
      <c r="C565" s="154">
        <v>23498.2</v>
      </c>
      <c r="D565" s="132"/>
      <c r="E565" s="133">
        <f t="shared" si="11"/>
        <v>11164120.560238851</v>
      </c>
      <c r="F565" s="101"/>
      <c r="G565" s="134"/>
      <c r="H565" s="166"/>
      <c r="I565" s="135"/>
      <c r="J565" s="144"/>
      <c r="K565" s="136"/>
      <c r="L565" s="137"/>
      <c r="M565" s="138"/>
      <c r="N565" s="139"/>
      <c r="O565"/>
      <c r="P565"/>
      <c r="Q565"/>
      <c r="R565"/>
      <c r="S565"/>
      <c r="T565"/>
      <c r="U565"/>
      <c r="V565"/>
      <c r="W565"/>
      <c r="X565"/>
    </row>
    <row r="566" spans="1:24" s="25" customFormat="1" ht="15" customHeight="1" x14ac:dyDescent="0.3">
      <c r="A566" s="130">
        <v>44498</v>
      </c>
      <c r="B566" s="131" t="s">
        <v>204</v>
      </c>
      <c r="C566" s="154">
        <v>101042.26</v>
      </c>
      <c r="D566" s="132"/>
      <c r="E566" s="133">
        <f t="shared" si="11"/>
        <v>11265162.820238851</v>
      </c>
      <c r="F566" s="101"/>
      <c r="G566" s="165"/>
      <c r="H566" s="166"/>
      <c r="I566" s="135"/>
      <c r="J566" s="144"/>
      <c r="K566" s="136"/>
      <c r="L566" s="137"/>
      <c r="M566" s="138"/>
      <c r="N566" s="139"/>
      <c r="O566"/>
      <c r="P566"/>
      <c r="Q566"/>
      <c r="R566"/>
      <c r="S566"/>
      <c r="T566"/>
      <c r="U566"/>
      <c r="V566"/>
      <c r="W566"/>
      <c r="X566"/>
    </row>
    <row r="567" spans="1:24" s="25" customFormat="1" ht="15" customHeight="1" x14ac:dyDescent="0.3">
      <c r="A567" s="130">
        <v>44498</v>
      </c>
      <c r="B567" s="131" t="s">
        <v>432</v>
      </c>
      <c r="C567" s="154">
        <v>7049.46</v>
      </c>
      <c r="D567" s="132"/>
      <c r="E567" s="133">
        <f t="shared" si="11"/>
        <v>11272212.280238852</v>
      </c>
      <c r="F567" s="101"/>
      <c r="G567" s="165"/>
      <c r="H567" s="166"/>
      <c r="I567" s="135"/>
      <c r="J567" s="144"/>
      <c r="K567" s="136"/>
      <c r="L567" s="137"/>
      <c r="M567" s="138"/>
      <c r="N567" s="139"/>
      <c r="O567"/>
      <c r="P567"/>
      <c r="Q567"/>
      <c r="R567"/>
      <c r="S567"/>
      <c r="T567"/>
      <c r="U567"/>
      <c r="V567"/>
      <c r="W567"/>
      <c r="X567"/>
    </row>
    <row r="568" spans="1:24" s="25" customFormat="1" ht="15" customHeight="1" x14ac:dyDescent="0.3">
      <c r="A568" s="130">
        <v>44500</v>
      </c>
      <c r="B568" s="131" t="s">
        <v>206</v>
      </c>
      <c r="C568" s="154">
        <v>192685.24</v>
      </c>
      <c r="D568" s="132"/>
      <c r="E568" s="133">
        <f t="shared" si="11"/>
        <v>11464897.520238852</v>
      </c>
      <c r="F568" s="101"/>
      <c r="G568" s="165"/>
      <c r="H568" s="166"/>
      <c r="I568" s="135"/>
      <c r="J568" s="144"/>
      <c r="K568" s="136"/>
      <c r="L568" s="137"/>
      <c r="M568" s="138"/>
      <c r="N568" s="139"/>
      <c r="O568"/>
      <c r="P568"/>
      <c r="Q568"/>
      <c r="R568"/>
      <c r="S568"/>
      <c r="T568"/>
      <c r="U568"/>
      <c r="V568"/>
      <c r="W568"/>
      <c r="X568"/>
    </row>
    <row r="569" spans="1:24" s="25" customFormat="1" ht="15" customHeight="1" x14ac:dyDescent="0.3">
      <c r="A569" s="130">
        <v>44500</v>
      </c>
      <c r="B569" s="131" t="s">
        <v>234</v>
      </c>
      <c r="C569" s="154">
        <v>49346.22</v>
      </c>
      <c r="D569" s="132"/>
      <c r="E569" s="133">
        <f t="shared" si="11"/>
        <v>11514243.740238853</v>
      </c>
      <c r="F569" s="101"/>
      <c r="G569" s="165"/>
      <c r="H569" s="166"/>
      <c r="I569" s="135"/>
      <c r="J569" s="144"/>
      <c r="K569" s="136"/>
      <c r="L569" s="137"/>
      <c r="M569" s="138"/>
      <c r="N569" s="139"/>
      <c r="O569"/>
      <c r="P569"/>
      <c r="Q569"/>
      <c r="R569"/>
      <c r="S569"/>
      <c r="T569"/>
      <c r="U569"/>
      <c r="V569"/>
      <c r="W569"/>
      <c r="X569"/>
    </row>
    <row r="570" spans="1:24" s="25" customFormat="1" ht="15" customHeight="1" x14ac:dyDescent="0.3">
      <c r="A570" s="130">
        <v>44500</v>
      </c>
      <c r="B570" s="131" t="s">
        <v>260</v>
      </c>
      <c r="C570" s="154">
        <f>86699.4+2582.7</f>
        <v>89282.099999999991</v>
      </c>
      <c r="D570" s="132"/>
      <c r="E570" s="133">
        <f t="shared" si="11"/>
        <v>11603525.840238852</v>
      </c>
      <c r="F570" s="101"/>
      <c r="G570" s="165"/>
      <c r="H570" s="166"/>
      <c r="I570" s="135"/>
      <c r="J570" s="144"/>
      <c r="K570" s="136"/>
      <c r="L570" s="137"/>
      <c r="M570" s="138"/>
      <c r="N570" s="139"/>
      <c r="O570"/>
      <c r="P570"/>
      <c r="Q570"/>
      <c r="R570"/>
      <c r="S570"/>
      <c r="T570"/>
      <c r="U570"/>
      <c r="V570"/>
      <c r="W570"/>
      <c r="X570"/>
    </row>
    <row r="571" spans="1:24" s="25" customFormat="1" ht="15" customHeight="1" x14ac:dyDescent="0.3">
      <c r="A571" s="119"/>
      <c r="B571" s="25" t="s">
        <v>520</v>
      </c>
      <c r="C571" s="354"/>
      <c r="D571" s="167">
        <v>990858.22</v>
      </c>
      <c r="E571" s="133">
        <f t="shared" si="11"/>
        <v>10612667.620238852</v>
      </c>
      <c r="F571" s="101"/>
      <c r="G571" s="165"/>
      <c r="H571" s="166"/>
      <c r="I571" s="135"/>
      <c r="J571" s="144"/>
      <c r="K571" s="136"/>
      <c r="L571" s="137"/>
      <c r="M571" s="138"/>
      <c r="N571" s="139"/>
      <c r="O571"/>
      <c r="P571"/>
      <c r="Q571"/>
      <c r="R571"/>
      <c r="S571"/>
      <c r="T571"/>
      <c r="U571"/>
      <c r="V571"/>
      <c r="W571"/>
      <c r="X571"/>
    </row>
    <row r="572" spans="1:24" s="25" customFormat="1" ht="15" customHeight="1" x14ac:dyDescent="0.3">
      <c r="A572" s="119"/>
      <c r="B572" s="361" t="s">
        <v>521</v>
      </c>
      <c r="C572" s="359">
        <v>126918.50192946808</v>
      </c>
      <c r="D572" s="167"/>
      <c r="E572" s="133">
        <f t="shared" si="11"/>
        <v>10739586.122168319</v>
      </c>
      <c r="F572" s="101"/>
      <c r="G572" s="165"/>
      <c r="H572" s="166"/>
      <c r="I572" s="135"/>
      <c r="J572" s="144"/>
      <c r="K572" s="136"/>
      <c r="L572" s="137"/>
      <c r="M572" s="138"/>
      <c r="N572" s="139"/>
      <c r="O572"/>
      <c r="P572"/>
      <c r="Q572"/>
      <c r="R572"/>
      <c r="S572"/>
      <c r="T572"/>
      <c r="U572"/>
      <c r="V572"/>
      <c r="W572"/>
      <c r="X572"/>
    </row>
    <row r="573" spans="1:24" s="25" customFormat="1" ht="15" customHeight="1" x14ac:dyDescent="0.3">
      <c r="B573" s="361" t="s">
        <v>522</v>
      </c>
      <c r="C573" s="360">
        <f>55.05*4177</f>
        <v>229943.84999999998</v>
      </c>
      <c r="D573" s="167"/>
      <c r="E573" s="284">
        <f t="shared" si="11"/>
        <v>10969529.972168319</v>
      </c>
      <c r="F573" s="101"/>
      <c r="G573" s="165"/>
      <c r="H573" s="166"/>
      <c r="I573" s="135"/>
      <c r="J573" s="144"/>
      <c r="K573" s="136"/>
      <c r="L573" s="137"/>
      <c r="M573" s="138"/>
      <c r="N573" s="139"/>
      <c r="O573"/>
      <c r="P573"/>
      <c r="Q573"/>
      <c r="R573"/>
      <c r="S573"/>
      <c r="T573"/>
      <c r="U573"/>
      <c r="V573"/>
      <c r="W573"/>
      <c r="X573"/>
    </row>
    <row r="574" spans="1:24" s="25" customFormat="1" ht="15" customHeight="1" x14ac:dyDescent="0.3">
      <c r="A574" s="130">
        <v>44503</v>
      </c>
      <c r="B574" s="131" t="s">
        <v>322</v>
      </c>
      <c r="C574" s="154">
        <v>30547.66</v>
      </c>
      <c r="D574" s="132"/>
      <c r="E574" s="133">
        <f t="shared" si="11"/>
        <v>11000077.632168319</v>
      </c>
      <c r="F574" s="101"/>
      <c r="G574" s="165"/>
      <c r="H574" s="166"/>
      <c r="I574" s="135"/>
      <c r="J574" s="144"/>
      <c r="K574" s="136"/>
      <c r="L574" s="137"/>
      <c r="M574" s="138"/>
      <c r="N574" s="139"/>
      <c r="O574"/>
      <c r="P574"/>
      <c r="Q574"/>
      <c r="R574"/>
      <c r="S574"/>
      <c r="T574"/>
      <c r="U574"/>
      <c r="V574"/>
      <c r="W574"/>
      <c r="X574"/>
    </row>
    <row r="575" spans="1:24" s="25" customFormat="1" ht="15" customHeight="1" x14ac:dyDescent="0.3">
      <c r="A575" s="130">
        <v>44503</v>
      </c>
      <c r="B575" s="131" t="s">
        <v>470</v>
      </c>
      <c r="C575" s="154">
        <v>17623.650000000001</v>
      </c>
      <c r="D575" s="132"/>
      <c r="E575" s="133">
        <f t="shared" si="11"/>
        <v>11017701.282168319</v>
      </c>
      <c r="F575" s="101"/>
      <c r="G575" s="165"/>
      <c r="H575" s="166"/>
      <c r="I575" s="135"/>
      <c r="J575" s="144"/>
      <c r="K575" s="136"/>
      <c r="L575" s="137"/>
      <c r="M575" s="138"/>
      <c r="N575" s="139"/>
      <c r="O575"/>
      <c r="P575"/>
      <c r="Q575"/>
      <c r="R575"/>
      <c r="S575"/>
      <c r="T575"/>
      <c r="U575"/>
      <c r="V575"/>
      <c r="W575"/>
      <c r="X575"/>
    </row>
    <row r="576" spans="1:24" s="25" customFormat="1" ht="15" customHeight="1" x14ac:dyDescent="0.3">
      <c r="A576" s="130">
        <v>44508</v>
      </c>
      <c r="B576" s="131" t="s">
        <v>241</v>
      </c>
      <c r="C576" s="154">
        <v>4699.6400000000003</v>
      </c>
      <c r="D576" s="132"/>
      <c r="E576" s="133">
        <f t="shared" si="11"/>
        <v>11022400.92216832</v>
      </c>
      <c r="F576" s="101"/>
      <c r="G576" s="165"/>
      <c r="H576" s="166"/>
      <c r="I576" s="135"/>
      <c r="J576" s="144"/>
      <c r="K576" s="136"/>
      <c r="L576" s="137"/>
      <c r="M576" s="138"/>
      <c r="N576" s="139"/>
      <c r="O576"/>
      <c r="P576"/>
      <c r="Q576"/>
      <c r="R576"/>
      <c r="S576"/>
      <c r="T576"/>
      <c r="U576"/>
      <c r="V576"/>
      <c r="W576"/>
      <c r="X576"/>
    </row>
    <row r="577" spans="1:24" s="25" customFormat="1" ht="15" customHeight="1" x14ac:dyDescent="0.3">
      <c r="A577" s="130">
        <v>44508</v>
      </c>
      <c r="B577" s="131" t="s">
        <v>231</v>
      </c>
      <c r="C577" s="154">
        <v>10574.19</v>
      </c>
      <c r="D577" s="132"/>
      <c r="E577" s="133">
        <f t="shared" si="11"/>
        <v>11032975.11216832</v>
      </c>
      <c r="F577" s="101"/>
      <c r="G577" s="165"/>
      <c r="H577" s="166"/>
      <c r="I577" s="135"/>
      <c r="J577" s="144"/>
      <c r="K577" s="136"/>
      <c r="L577" s="137"/>
      <c r="M577" s="138"/>
      <c r="N577" s="139"/>
      <c r="O577"/>
      <c r="P577"/>
      <c r="Q577"/>
      <c r="R577"/>
      <c r="S577"/>
      <c r="T577"/>
      <c r="U577"/>
      <c r="V577"/>
      <c r="W577"/>
      <c r="X577"/>
    </row>
    <row r="578" spans="1:24" s="25" customFormat="1" ht="15" customHeight="1" x14ac:dyDescent="0.3">
      <c r="A578" s="130">
        <v>44508</v>
      </c>
      <c r="B578" s="131" t="s">
        <v>523</v>
      </c>
      <c r="C578" s="154">
        <v>209500</v>
      </c>
      <c r="D578" s="132"/>
      <c r="E578" s="133">
        <f t="shared" si="11"/>
        <v>11242475.11216832</v>
      </c>
      <c r="F578" s="101"/>
      <c r="G578" s="165"/>
      <c r="H578" s="166"/>
      <c r="I578" s="135"/>
      <c r="J578" s="144"/>
      <c r="K578" s="136"/>
      <c r="L578" s="137"/>
      <c r="M578" s="138"/>
      <c r="N578" s="139"/>
      <c r="O578"/>
      <c r="P578"/>
      <c r="Q578"/>
      <c r="R578"/>
      <c r="S578"/>
      <c r="T578"/>
      <c r="U578"/>
      <c r="V578"/>
      <c r="W578"/>
      <c r="X578"/>
    </row>
    <row r="579" spans="1:24" s="25" customFormat="1" ht="15" customHeight="1" x14ac:dyDescent="0.3">
      <c r="A579" s="157"/>
      <c r="B579" s="158" t="s">
        <v>524</v>
      </c>
      <c r="C579" s="159"/>
      <c r="D579" s="160">
        <v>52375</v>
      </c>
      <c r="E579" s="133">
        <f t="shared" si="11"/>
        <v>11190100.11216832</v>
      </c>
      <c r="F579" s="101"/>
      <c r="G579" s="134">
        <f>D579</f>
        <v>52375</v>
      </c>
      <c r="H579" s="166"/>
      <c r="I579" s="135"/>
      <c r="J579" s="144"/>
      <c r="K579" s="136"/>
      <c r="L579" s="137"/>
      <c r="M579" s="138"/>
      <c r="N579" s="139"/>
      <c r="O579"/>
      <c r="P579"/>
      <c r="Q579"/>
      <c r="R579"/>
      <c r="S579"/>
      <c r="T579"/>
      <c r="U579"/>
      <c r="V579"/>
      <c r="W579"/>
      <c r="X579"/>
    </row>
    <row r="580" spans="1:24" s="25" customFormat="1" ht="15" customHeight="1" x14ac:dyDescent="0.3">
      <c r="A580" s="130">
        <v>44508</v>
      </c>
      <c r="B580" s="131" t="s">
        <v>291</v>
      </c>
      <c r="C580" s="154">
        <v>3524.73</v>
      </c>
      <c r="D580" s="132"/>
      <c r="E580" s="133">
        <f t="shared" si="11"/>
        <v>11193624.84216832</v>
      </c>
      <c r="F580" s="101"/>
      <c r="G580" s="165"/>
      <c r="H580" s="166"/>
      <c r="I580" s="135"/>
      <c r="J580" s="144"/>
      <c r="K580" s="136"/>
      <c r="L580" s="137"/>
      <c r="M580" s="138"/>
      <c r="N580" s="139"/>
      <c r="O580"/>
      <c r="P580"/>
      <c r="Q580"/>
      <c r="R580"/>
      <c r="S580"/>
      <c r="T580"/>
      <c r="U580"/>
      <c r="V580"/>
      <c r="W580"/>
      <c r="X580"/>
    </row>
    <row r="581" spans="1:24" s="25" customFormat="1" ht="15" customHeight="1" x14ac:dyDescent="0.3">
      <c r="A581" s="130">
        <v>44508</v>
      </c>
      <c r="B581" s="131" t="s">
        <v>320</v>
      </c>
      <c r="C581" s="154">
        <v>6976.86</v>
      </c>
      <c r="D581" s="132"/>
      <c r="E581" s="133">
        <f t="shared" si="11"/>
        <v>11200601.702168319</v>
      </c>
      <c r="F581" s="101"/>
      <c r="G581" s="165"/>
      <c r="H581" s="166"/>
      <c r="I581" s="135"/>
      <c r="J581" s="144"/>
      <c r="K581" s="136"/>
      <c r="L581" s="137"/>
      <c r="M581" s="138"/>
      <c r="N581" s="139"/>
      <c r="O581"/>
      <c r="P581"/>
      <c r="Q581"/>
      <c r="R581"/>
      <c r="S581"/>
      <c r="T581"/>
      <c r="U581"/>
      <c r="V581"/>
      <c r="W581"/>
      <c r="X581"/>
    </row>
    <row r="582" spans="1:24" s="25" customFormat="1" ht="15" customHeight="1" x14ac:dyDescent="0.3">
      <c r="A582" s="130">
        <v>44509</v>
      </c>
      <c r="B582" s="131" t="s">
        <v>328</v>
      </c>
      <c r="C582" s="154">
        <v>36935.25</v>
      </c>
      <c r="D582" s="132"/>
      <c r="E582" s="133">
        <f t="shared" si="11"/>
        <v>11237536.952168319</v>
      </c>
      <c r="F582" s="101"/>
      <c r="G582" s="165"/>
      <c r="H582" s="166"/>
      <c r="I582" s="135"/>
      <c r="J582" s="144"/>
      <c r="K582" s="136"/>
      <c r="L582" s="137"/>
      <c r="M582" s="138"/>
      <c r="N582" s="139"/>
      <c r="O582"/>
      <c r="P582"/>
      <c r="Q582"/>
      <c r="R582"/>
      <c r="S582"/>
      <c r="T582"/>
      <c r="U582"/>
      <c r="V582"/>
      <c r="W582"/>
      <c r="X582"/>
    </row>
    <row r="583" spans="1:24" s="25" customFormat="1" ht="15" customHeight="1" x14ac:dyDescent="0.3">
      <c r="A583" s="119"/>
      <c r="B583" s="140" t="s">
        <v>525</v>
      </c>
      <c r="C583" s="141"/>
      <c r="D583" s="142">
        <v>1240758</v>
      </c>
      <c r="E583" s="133">
        <f t="shared" si="11"/>
        <v>9996778.9521683194</v>
      </c>
      <c r="F583" s="101"/>
      <c r="G583" s="165"/>
      <c r="H583" s="166"/>
      <c r="I583" s="135"/>
      <c r="J583" s="144"/>
      <c r="K583" s="136"/>
      <c r="L583" s="137"/>
      <c r="M583" s="138"/>
      <c r="N583" s="139"/>
      <c r="O583"/>
      <c r="P583"/>
      <c r="Q583"/>
      <c r="R583"/>
      <c r="S583"/>
      <c r="T583"/>
      <c r="U583"/>
      <c r="V583"/>
      <c r="W583"/>
      <c r="X583"/>
    </row>
    <row r="584" spans="1:24" s="25" customFormat="1" ht="15" customHeight="1" x14ac:dyDescent="0.3">
      <c r="A584" s="119"/>
      <c r="B584" s="140" t="s">
        <v>526</v>
      </c>
      <c r="C584" s="141"/>
      <c r="D584" s="142">
        <v>2511324</v>
      </c>
      <c r="E584" s="133">
        <f t="shared" si="11"/>
        <v>7485454.9521683194</v>
      </c>
      <c r="F584" s="101"/>
      <c r="G584" s="165"/>
      <c r="H584" s="166"/>
      <c r="I584" s="135"/>
      <c r="J584" s="144"/>
      <c r="K584" s="136"/>
      <c r="L584" s="137"/>
      <c r="M584" s="138"/>
      <c r="N584" s="139"/>
      <c r="O584"/>
      <c r="P584"/>
      <c r="Q584"/>
      <c r="R584"/>
      <c r="S584"/>
      <c r="T584"/>
      <c r="U584"/>
      <c r="V584"/>
      <c r="W584"/>
      <c r="X584"/>
    </row>
    <row r="585" spans="1:24" s="25" customFormat="1" ht="15" customHeight="1" x14ac:dyDescent="0.3">
      <c r="B585" s="140" t="s">
        <v>192</v>
      </c>
      <c r="C585" s="145"/>
      <c r="D585" s="142">
        <v>392942</v>
      </c>
      <c r="E585" s="133">
        <f t="shared" si="11"/>
        <v>7092512.9521683194</v>
      </c>
      <c r="F585" s="101"/>
      <c r="G585" s="165"/>
      <c r="H585" s="166"/>
      <c r="I585" s="135"/>
      <c r="J585" s="144"/>
      <c r="K585" s="136"/>
      <c r="L585" s="137"/>
      <c r="M585" s="138"/>
      <c r="N585" s="139"/>
      <c r="O585"/>
      <c r="P585"/>
      <c r="Q585"/>
      <c r="R585"/>
      <c r="S585"/>
      <c r="T585"/>
      <c r="U585"/>
      <c r="V585"/>
      <c r="W585"/>
      <c r="X585"/>
    </row>
    <row r="586" spans="1:24" s="25" customFormat="1" ht="15" customHeight="1" x14ac:dyDescent="0.3">
      <c r="B586" s="140" t="s">
        <v>503</v>
      </c>
      <c r="C586" s="145"/>
      <c r="D586" s="142">
        <v>66733</v>
      </c>
      <c r="E586" s="133">
        <f t="shared" si="11"/>
        <v>7025779.9521683194</v>
      </c>
      <c r="F586" s="101"/>
      <c r="G586" s="165"/>
      <c r="H586" s="166"/>
      <c r="I586" s="135"/>
      <c r="J586" s="144"/>
      <c r="K586" s="136"/>
      <c r="L586" s="137"/>
      <c r="M586" s="138"/>
      <c r="N586" s="139"/>
      <c r="O586"/>
      <c r="P586"/>
      <c r="Q586"/>
      <c r="R586"/>
      <c r="S586"/>
      <c r="T586"/>
      <c r="U586"/>
      <c r="V586"/>
      <c r="W586"/>
      <c r="X586"/>
    </row>
    <row r="587" spans="1:24" s="25" customFormat="1" ht="15" customHeight="1" x14ac:dyDescent="0.3">
      <c r="B587" s="140" t="s">
        <v>527</v>
      </c>
      <c r="C587" s="145"/>
      <c r="D587" s="142">
        <v>175456</v>
      </c>
      <c r="E587" s="133">
        <f t="shared" si="11"/>
        <v>6850323.9521683194</v>
      </c>
      <c r="F587" s="101"/>
      <c r="G587" s="165"/>
      <c r="H587" s="166"/>
      <c r="I587" s="135"/>
      <c r="J587" s="144"/>
      <c r="K587" s="136"/>
      <c r="L587" s="137"/>
      <c r="M587" s="138"/>
      <c r="N587" s="139"/>
      <c r="O587"/>
      <c r="P587"/>
      <c r="Q587"/>
      <c r="R587"/>
      <c r="S587"/>
      <c r="T587"/>
      <c r="U587"/>
      <c r="V587"/>
      <c r="W587"/>
      <c r="X587"/>
    </row>
    <row r="588" spans="1:24" s="25" customFormat="1" ht="15" customHeight="1" x14ac:dyDescent="0.3">
      <c r="B588" s="140" t="s">
        <v>528</v>
      </c>
      <c r="C588" s="145"/>
      <c r="D588" s="142">
        <v>230094</v>
      </c>
      <c r="E588" s="133">
        <f t="shared" si="11"/>
        <v>6620229.9521683194</v>
      </c>
      <c r="F588" s="101"/>
      <c r="G588" s="165"/>
      <c r="H588" s="166"/>
      <c r="I588" s="135"/>
      <c r="J588" s="144"/>
      <c r="K588" s="136"/>
      <c r="L588" s="137"/>
      <c r="M588" s="138"/>
      <c r="N588" s="139"/>
      <c r="O588"/>
      <c r="P588"/>
      <c r="Q588"/>
      <c r="R588"/>
      <c r="S588"/>
      <c r="T588"/>
      <c r="U588"/>
      <c r="V588"/>
      <c r="W588"/>
      <c r="X588"/>
    </row>
    <row r="589" spans="1:24" s="25" customFormat="1" ht="15" customHeight="1" x14ac:dyDescent="0.3">
      <c r="B589" s="140" t="s">
        <v>529</v>
      </c>
      <c r="C589" s="145"/>
      <c r="D589" s="142">
        <v>14667</v>
      </c>
      <c r="E589" s="133">
        <f t="shared" si="11"/>
        <v>6605562.9521683194</v>
      </c>
      <c r="F589" s="101"/>
      <c r="G589" s="165"/>
      <c r="H589" s="166"/>
      <c r="I589" s="135"/>
      <c r="J589" s="144"/>
      <c r="K589" s="136"/>
      <c r="L589" s="137"/>
      <c r="M589" s="138"/>
      <c r="N589" s="139"/>
      <c r="O589"/>
      <c r="P589"/>
      <c r="Q589"/>
      <c r="R589"/>
      <c r="S589"/>
      <c r="T589"/>
      <c r="U589"/>
      <c r="V589"/>
      <c r="W589"/>
      <c r="X589"/>
    </row>
    <row r="590" spans="1:24" s="25" customFormat="1" ht="15" customHeight="1" x14ac:dyDescent="0.3">
      <c r="B590" s="140" t="s">
        <v>530</v>
      </c>
      <c r="C590" s="145"/>
      <c r="D590" s="142">
        <v>16000</v>
      </c>
      <c r="E590" s="133">
        <f t="shared" si="11"/>
        <v>6589562.9521683194</v>
      </c>
      <c r="F590" s="101"/>
      <c r="G590" s="165"/>
      <c r="H590" s="166"/>
      <c r="I590" s="135"/>
      <c r="J590" s="144"/>
      <c r="K590" s="136"/>
      <c r="L590" s="137"/>
      <c r="M590" s="138"/>
      <c r="N590" s="139"/>
      <c r="O590"/>
      <c r="P590"/>
      <c r="Q590"/>
      <c r="R590"/>
      <c r="S590"/>
      <c r="T590"/>
      <c r="U590"/>
      <c r="V590"/>
      <c r="W590"/>
      <c r="X590"/>
    </row>
    <row r="591" spans="1:24" s="25" customFormat="1" ht="15" customHeight="1" x14ac:dyDescent="0.3">
      <c r="A591" s="146"/>
      <c r="B591" s="146" t="s">
        <v>193</v>
      </c>
      <c r="C591" s="147"/>
      <c r="D591" s="148"/>
      <c r="E591" s="133">
        <f t="shared" si="11"/>
        <v>6589562.9521683194</v>
      </c>
      <c r="F591" s="101"/>
      <c r="G591" s="165"/>
      <c r="H591" s="166"/>
      <c r="I591" s="135">
        <v>550000</v>
      </c>
      <c r="J591" s="144"/>
      <c r="K591" s="136"/>
      <c r="L591" s="137"/>
      <c r="M591" s="138"/>
      <c r="N591" s="139"/>
      <c r="O591"/>
      <c r="P591"/>
      <c r="Q591"/>
      <c r="R591"/>
      <c r="S591"/>
      <c r="T591"/>
      <c r="U591"/>
      <c r="V591"/>
      <c r="W591"/>
      <c r="X591"/>
    </row>
    <row r="592" spans="1:24" s="25" customFormat="1" ht="15" customHeight="1" x14ac:dyDescent="0.3">
      <c r="A592" s="130">
        <v>44510</v>
      </c>
      <c r="B592" s="131" t="s">
        <v>463</v>
      </c>
      <c r="C592" s="154">
        <v>3655.41</v>
      </c>
      <c r="D592" s="132"/>
      <c r="E592" s="133">
        <f t="shared" si="11"/>
        <v>6593218.3621683195</v>
      </c>
      <c r="F592" s="101"/>
      <c r="G592" s="165"/>
      <c r="H592" s="166"/>
      <c r="I592" s="135"/>
      <c r="J592" s="144"/>
      <c r="K592" s="136"/>
      <c r="L592" s="137"/>
      <c r="M592" s="138"/>
      <c r="N592" s="139"/>
      <c r="O592"/>
      <c r="P592"/>
      <c r="Q592"/>
      <c r="R592"/>
      <c r="S592"/>
      <c r="T592"/>
      <c r="U592"/>
      <c r="V592"/>
      <c r="W592"/>
      <c r="X592"/>
    </row>
    <row r="593" spans="1:24" s="25" customFormat="1" ht="15" customHeight="1" x14ac:dyDescent="0.3">
      <c r="A593" s="130">
        <v>44510</v>
      </c>
      <c r="B593" s="131" t="s">
        <v>223</v>
      </c>
      <c r="C593" s="154">
        <v>3655.41</v>
      </c>
      <c r="D593" s="132"/>
      <c r="E593" s="133">
        <f t="shared" si="11"/>
        <v>6596873.7721683197</v>
      </c>
      <c r="F593" s="101"/>
      <c r="G593" s="165"/>
      <c r="H593" s="166"/>
      <c r="I593" s="135"/>
      <c r="J593" s="144"/>
      <c r="K593" s="136"/>
      <c r="L593" s="137"/>
      <c r="M593" s="138"/>
      <c r="N593" s="139"/>
      <c r="O593"/>
      <c r="P593"/>
      <c r="Q593"/>
      <c r="R593"/>
      <c r="S593"/>
      <c r="T593"/>
      <c r="U593"/>
      <c r="V593"/>
      <c r="W593"/>
      <c r="X593"/>
    </row>
    <row r="594" spans="1:24" s="25" customFormat="1" ht="15" customHeight="1" x14ac:dyDescent="0.3">
      <c r="A594" s="130">
        <v>44510</v>
      </c>
      <c r="B594" s="131" t="s">
        <v>224</v>
      </c>
      <c r="C594" s="154">
        <v>7049.46</v>
      </c>
      <c r="D594" s="132"/>
      <c r="E594" s="133">
        <f t="shared" si="11"/>
        <v>6603923.2321683196</v>
      </c>
      <c r="F594" s="101"/>
      <c r="G594" s="165"/>
      <c r="H594" s="166"/>
      <c r="I594" s="135"/>
      <c r="J594" s="144"/>
      <c r="K594" s="136"/>
      <c r="L594" s="137"/>
      <c r="M594" s="138"/>
      <c r="N594" s="139"/>
      <c r="O594"/>
      <c r="P594"/>
      <c r="Q594"/>
      <c r="R594"/>
      <c r="S594"/>
      <c r="T594"/>
      <c r="U594"/>
      <c r="V594"/>
      <c r="W594"/>
      <c r="X594"/>
    </row>
    <row r="595" spans="1:24" s="25" customFormat="1" ht="15" customHeight="1" x14ac:dyDescent="0.3">
      <c r="A595" s="130">
        <v>44510</v>
      </c>
      <c r="B595" s="131" t="s">
        <v>211</v>
      </c>
      <c r="C595" s="154">
        <v>18277.05</v>
      </c>
      <c r="D595" s="132"/>
      <c r="E595" s="133">
        <f t="shared" si="11"/>
        <v>6622200.2821683194</v>
      </c>
      <c r="F595" s="101"/>
      <c r="G595" s="165"/>
      <c r="H595" s="166"/>
      <c r="I595" s="135"/>
      <c r="J595" s="144"/>
      <c r="K595" s="136"/>
      <c r="L595" s="137"/>
      <c r="M595" s="138"/>
      <c r="N595" s="139"/>
      <c r="O595"/>
      <c r="P595"/>
      <c r="Q595"/>
      <c r="R595"/>
      <c r="S595"/>
      <c r="T595"/>
      <c r="U595"/>
      <c r="V595"/>
      <c r="W595"/>
      <c r="X595"/>
    </row>
    <row r="596" spans="1:24" s="25" customFormat="1" ht="15" customHeight="1" x14ac:dyDescent="0.3">
      <c r="A596" s="130">
        <v>44510</v>
      </c>
      <c r="B596" s="131" t="s">
        <v>214</v>
      </c>
      <c r="C596" s="154">
        <v>10966.23</v>
      </c>
      <c r="D596" s="132"/>
      <c r="E596" s="133">
        <f t="shared" si="11"/>
        <v>6633166.5121683199</v>
      </c>
      <c r="F596" s="101"/>
      <c r="G596" s="165"/>
      <c r="H596" s="166"/>
      <c r="I596" s="135"/>
      <c r="J596" s="144"/>
      <c r="K596" s="136"/>
      <c r="L596" s="137"/>
      <c r="M596" s="138"/>
      <c r="N596" s="139"/>
      <c r="O596"/>
      <c r="P596"/>
      <c r="Q596"/>
      <c r="R596"/>
      <c r="S596"/>
      <c r="T596"/>
      <c r="U596"/>
      <c r="V596"/>
      <c r="W596"/>
      <c r="X596"/>
    </row>
    <row r="597" spans="1:24" s="25" customFormat="1" ht="15" customHeight="1" x14ac:dyDescent="0.3">
      <c r="A597" s="130">
        <v>44510</v>
      </c>
      <c r="B597" s="131" t="s">
        <v>434</v>
      </c>
      <c r="C597" s="154">
        <v>10966.23</v>
      </c>
      <c r="D597" s="132"/>
      <c r="E597" s="133">
        <f t="shared" ref="E597:E627" si="13">E596+C597-D597</f>
        <v>6644132.7421683203</v>
      </c>
      <c r="F597" s="101"/>
      <c r="G597" s="165"/>
      <c r="H597" s="166"/>
      <c r="I597" s="135"/>
      <c r="J597" s="144"/>
      <c r="K597" s="136"/>
      <c r="L597" s="137"/>
      <c r="M597" s="138"/>
      <c r="N597" s="139"/>
      <c r="O597"/>
      <c r="P597"/>
      <c r="Q597"/>
      <c r="R597"/>
      <c r="S597"/>
      <c r="T597"/>
      <c r="U597"/>
      <c r="V597"/>
      <c r="W597"/>
      <c r="X597"/>
    </row>
    <row r="598" spans="1:24" s="25" customFormat="1" ht="15" customHeight="1" x14ac:dyDescent="0.3">
      <c r="A598" s="130">
        <v>44510</v>
      </c>
      <c r="B598" s="131" t="s">
        <v>215</v>
      </c>
      <c r="C598" s="154">
        <v>4873.88</v>
      </c>
      <c r="D598" s="132"/>
      <c r="E598" s="133">
        <f t="shared" si="13"/>
        <v>6649006.6221683202</v>
      </c>
      <c r="F598" s="101"/>
      <c r="G598" s="165"/>
      <c r="H598" s="166"/>
      <c r="I598" s="135"/>
      <c r="J598" s="144"/>
      <c r="K598" s="136"/>
      <c r="L598" s="137"/>
      <c r="M598" s="138"/>
      <c r="N598" s="139"/>
      <c r="O598"/>
      <c r="P598"/>
      <c r="Q598"/>
      <c r="R598"/>
      <c r="S598"/>
      <c r="T598"/>
      <c r="U598"/>
      <c r="V598"/>
      <c r="W598"/>
      <c r="X598"/>
    </row>
    <row r="599" spans="1:24" s="25" customFormat="1" ht="15" customHeight="1" x14ac:dyDescent="0.3">
      <c r="A599" s="130">
        <v>44510</v>
      </c>
      <c r="B599" s="131" t="s">
        <v>265</v>
      </c>
      <c r="C599" s="154">
        <v>16448.740000000002</v>
      </c>
      <c r="D599" s="132"/>
      <c r="E599" s="133">
        <f t="shared" si="13"/>
        <v>6665455.3621683205</v>
      </c>
      <c r="F599" s="101"/>
      <c r="G599" s="165"/>
      <c r="H599" s="166"/>
      <c r="I599" s="135"/>
      <c r="J599" s="144"/>
      <c r="K599" s="136"/>
      <c r="L599" s="137"/>
      <c r="M599" s="138"/>
      <c r="N599" s="139"/>
      <c r="O599"/>
      <c r="P599"/>
      <c r="Q599"/>
      <c r="R599"/>
      <c r="S599"/>
      <c r="T599"/>
      <c r="U599"/>
      <c r="V599"/>
      <c r="W599"/>
      <c r="X599"/>
    </row>
    <row r="600" spans="1:24" s="25" customFormat="1" ht="15" customHeight="1" x14ac:dyDescent="0.3">
      <c r="A600" s="130">
        <v>44511</v>
      </c>
      <c r="B600" s="131" t="s">
        <v>210</v>
      </c>
      <c r="C600" s="154">
        <v>14360.28</v>
      </c>
      <c r="D600" s="132"/>
      <c r="E600" s="133">
        <f t="shared" si="13"/>
        <v>6679815.6421683207</v>
      </c>
      <c r="F600" s="101"/>
      <c r="G600" s="165"/>
      <c r="H600" s="166"/>
      <c r="I600" s="135"/>
      <c r="J600" s="144"/>
      <c r="K600" s="136"/>
      <c r="L600" s="137"/>
      <c r="M600" s="138"/>
      <c r="N600" s="139"/>
      <c r="O600"/>
      <c r="P600"/>
      <c r="Q600"/>
      <c r="R600"/>
      <c r="S600"/>
      <c r="T600"/>
      <c r="U600"/>
      <c r="V600"/>
      <c r="W600"/>
      <c r="X600"/>
    </row>
    <row r="601" spans="1:24" s="25" customFormat="1" ht="15.75" customHeight="1" x14ac:dyDescent="0.3">
      <c r="A601" s="130">
        <v>44511</v>
      </c>
      <c r="B601" s="131" t="s">
        <v>464</v>
      </c>
      <c r="C601" s="154">
        <v>10966.23</v>
      </c>
      <c r="D601" s="132"/>
      <c r="E601" s="133">
        <f t="shared" si="13"/>
        <v>6690781.8721683212</v>
      </c>
      <c r="F601" s="101"/>
      <c r="G601" s="165"/>
      <c r="H601" s="166"/>
      <c r="I601" s="135"/>
      <c r="J601" s="144"/>
      <c r="K601" s="136"/>
      <c r="L601" s="137"/>
      <c r="M601" s="138"/>
      <c r="N601" s="139"/>
      <c r="O601"/>
      <c r="P601"/>
      <c r="Q601"/>
      <c r="R601"/>
      <c r="S601"/>
      <c r="T601"/>
      <c r="U601"/>
      <c r="V601"/>
      <c r="W601"/>
      <c r="X601"/>
    </row>
    <row r="602" spans="1:24" s="25" customFormat="1" ht="15.75" customHeight="1" x14ac:dyDescent="0.3">
      <c r="A602" s="130">
        <v>44511</v>
      </c>
      <c r="B602" s="131" t="s">
        <v>233</v>
      </c>
      <c r="C602" s="154">
        <v>3655.41</v>
      </c>
      <c r="D602" s="132"/>
      <c r="E602" s="133">
        <f t="shared" si="13"/>
        <v>6694437.2821683213</v>
      </c>
      <c r="F602" s="101"/>
      <c r="G602" s="165"/>
      <c r="H602" s="166"/>
      <c r="I602" s="135"/>
      <c r="J602" s="144"/>
      <c r="K602" s="136"/>
      <c r="L602" s="137"/>
      <c r="M602" s="138"/>
      <c r="N602" s="139"/>
      <c r="O602"/>
      <c r="P602"/>
      <c r="Q602"/>
      <c r="R602"/>
      <c r="S602"/>
      <c r="T602"/>
      <c r="U602"/>
      <c r="V602"/>
      <c r="W602"/>
      <c r="X602"/>
    </row>
    <row r="603" spans="1:24" s="25" customFormat="1" ht="15" customHeight="1" x14ac:dyDescent="0.3">
      <c r="A603" s="130">
        <v>44511</v>
      </c>
      <c r="B603" s="131" t="s">
        <v>196</v>
      </c>
      <c r="C603" s="154">
        <v>222057.99</v>
      </c>
      <c r="D603" s="132"/>
      <c r="E603" s="133">
        <f t="shared" si="13"/>
        <v>6916495.2721683215</v>
      </c>
      <c r="F603" s="101"/>
      <c r="G603" s="134"/>
      <c r="H603" s="166"/>
      <c r="I603" s="135"/>
      <c r="J603" s="144"/>
      <c r="K603" s="136"/>
      <c r="L603" s="137"/>
      <c r="M603" s="138"/>
      <c r="N603" s="139"/>
      <c r="O603"/>
      <c r="P603"/>
      <c r="Q603"/>
      <c r="R603"/>
      <c r="S603"/>
      <c r="T603"/>
      <c r="U603"/>
      <c r="V603"/>
      <c r="W603"/>
      <c r="X603"/>
    </row>
    <row r="604" spans="1:24" s="25" customFormat="1" ht="15" customHeight="1" x14ac:dyDescent="0.3">
      <c r="A604" s="130">
        <v>44511</v>
      </c>
      <c r="B604" s="131" t="s">
        <v>227</v>
      </c>
      <c r="C604" s="154">
        <v>222057.99</v>
      </c>
      <c r="D604" s="132"/>
      <c r="E604" s="133">
        <f t="shared" si="13"/>
        <v>7138553.2621683218</v>
      </c>
      <c r="F604" s="101"/>
      <c r="G604" s="165"/>
      <c r="H604" s="166"/>
      <c r="I604" s="135"/>
      <c r="J604" s="144"/>
      <c r="K604" s="136"/>
      <c r="L604" s="137"/>
      <c r="M604" s="138"/>
      <c r="N604" s="139"/>
      <c r="O604"/>
      <c r="P604"/>
      <c r="Q604"/>
      <c r="R604"/>
      <c r="S604"/>
      <c r="T604"/>
      <c r="U604"/>
      <c r="V604"/>
      <c r="W604"/>
      <c r="X604"/>
    </row>
    <row r="605" spans="1:24" s="25" customFormat="1" ht="15.75" customHeight="1" x14ac:dyDescent="0.3">
      <c r="A605" s="130">
        <v>44511</v>
      </c>
      <c r="B605" s="131" t="s">
        <v>212</v>
      </c>
      <c r="C605" s="154">
        <v>31680.22</v>
      </c>
      <c r="D605" s="132"/>
      <c r="E605" s="133">
        <f t="shared" si="13"/>
        <v>7170233.4821683215</v>
      </c>
      <c r="F605" s="101"/>
      <c r="G605" s="165"/>
      <c r="H605" s="166"/>
      <c r="I605" s="135"/>
      <c r="J605" s="144"/>
      <c r="K605" s="136"/>
      <c r="L605" s="137"/>
      <c r="M605" s="138"/>
      <c r="N605" s="139"/>
      <c r="O605"/>
      <c r="P605"/>
      <c r="Q605"/>
      <c r="R605"/>
      <c r="S605"/>
      <c r="T605"/>
      <c r="U605"/>
      <c r="V605"/>
      <c r="W605"/>
      <c r="X605"/>
    </row>
    <row r="606" spans="1:24" s="25" customFormat="1" ht="16.5" customHeight="1" x14ac:dyDescent="0.3">
      <c r="A606" s="130">
        <v>44511</v>
      </c>
      <c r="B606" s="131" t="s">
        <v>439</v>
      </c>
      <c r="C606" s="154">
        <v>31680.22</v>
      </c>
      <c r="D606" s="132"/>
      <c r="E606" s="133">
        <f t="shared" si="13"/>
        <v>7201913.7021683212</v>
      </c>
      <c r="F606" s="101"/>
      <c r="G606" s="165"/>
      <c r="H606" s="166"/>
      <c r="I606" s="135"/>
      <c r="J606" s="144"/>
      <c r="K606" s="136"/>
      <c r="L606" s="137"/>
      <c r="M606" s="138"/>
      <c r="N606" s="139"/>
      <c r="O606"/>
      <c r="P606"/>
      <c r="Q606"/>
      <c r="R606"/>
      <c r="S606"/>
      <c r="T606"/>
      <c r="U606"/>
      <c r="V606"/>
      <c r="W606"/>
      <c r="X606"/>
    </row>
    <row r="607" spans="1:24" s="25" customFormat="1" ht="16.5" customHeight="1" x14ac:dyDescent="0.3">
      <c r="A607" s="130">
        <v>44511</v>
      </c>
      <c r="B607" s="131" t="s">
        <v>326</v>
      </c>
      <c r="C607" s="154">
        <v>18277.05</v>
      </c>
      <c r="D607" s="132"/>
      <c r="E607" s="133">
        <f t="shared" si="13"/>
        <v>7220190.7521683211</v>
      </c>
      <c r="F607" s="101"/>
      <c r="G607" s="165"/>
      <c r="H607" s="166"/>
      <c r="I607" s="135"/>
      <c r="J607" s="144"/>
      <c r="K607" s="136"/>
      <c r="L607" s="137"/>
      <c r="M607" s="138"/>
      <c r="N607" s="139"/>
      <c r="O607"/>
      <c r="P607"/>
      <c r="Q607"/>
      <c r="R607"/>
      <c r="S607"/>
      <c r="T607"/>
      <c r="U607"/>
      <c r="V607"/>
      <c r="W607"/>
      <c r="X607"/>
    </row>
    <row r="608" spans="1:24" s="25" customFormat="1" ht="15" customHeight="1" x14ac:dyDescent="0.3">
      <c r="A608" s="130">
        <v>44511</v>
      </c>
      <c r="B608" s="131" t="s">
        <v>286</v>
      </c>
      <c r="C608" s="154">
        <v>22161.15</v>
      </c>
      <c r="D608" s="132"/>
      <c r="E608" s="133">
        <f t="shared" si="13"/>
        <v>7242351.9021683214</v>
      </c>
      <c r="F608" s="101"/>
      <c r="G608" s="165"/>
      <c r="H608" s="166"/>
      <c r="I608" s="135"/>
      <c r="J608" s="144"/>
      <c r="K608" s="136"/>
      <c r="L608" s="137"/>
      <c r="M608" s="138"/>
      <c r="N608" s="139"/>
      <c r="O608"/>
      <c r="P608"/>
      <c r="Q608"/>
      <c r="R608"/>
      <c r="S608"/>
      <c r="T608"/>
      <c r="U608"/>
      <c r="V608"/>
      <c r="W608"/>
      <c r="X608"/>
    </row>
    <row r="609" spans="1:24" s="25" customFormat="1" ht="15" customHeight="1" x14ac:dyDescent="0.3">
      <c r="A609" s="130">
        <v>44512</v>
      </c>
      <c r="B609" s="131" t="s">
        <v>311</v>
      </c>
      <c r="C609" s="154">
        <v>207499.27</v>
      </c>
      <c r="D609" s="132"/>
      <c r="E609" s="133">
        <f t="shared" si="13"/>
        <v>7449851.172168321</v>
      </c>
      <c r="F609" s="101"/>
      <c r="G609" s="165"/>
      <c r="H609" s="166"/>
      <c r="I609" s="135"/>
      <c r="J609" s="144"/>
      <c r="K609" s="136"/>
      <c r="L609" s="137"/>
      <c r="M609" s="138"/>
      <c r="N609" s="139"/>
      <c r="O609"/>
      <c r="P609"/>
      <c r="Q609"/>
      <c r="R609"/>
      <c r="S609"/>
      <c r="T609"/>
      <c r="U609"/>
      <c r="V609"/>
      <c r="W609"/>
      <c r="X609"/>
    </row>
    <row r="610" spans="1:24" s="25" customFormat="1" ht="15" customHeight="1" x14ac:dyDescent="0.3">
      <c r="A610" s="130">
        <v>44512</v>
      </c>
      <c r="B610" s="131" t="s">
        <v>238</v>
      </c>
      <c r="C610" s="154">
        <v>230290.83</v>
      </c>
      <c r="D610" s="132"/>
      <c r="E610" s="133">
        <f t="shared" si="13"/>
        <v>7680142.0021683211</v>
      </c>
      <c r="F610" s="101"/>
      <c r="G610" s="165"/>
      <c r="H610" s="166"/>
      <c r="I610" s="135"/>
      <c r="J610" s="144"/>
      <c r="K610" s="136"/>
      <c r="L610" s="137"/>
      <c r="M610" s="138"/>
      <c r="N610" s="139"/>
      <c r="O610"/>
      <c r="P610"/>
      <c r="Q610"/>
      <c r="R610"/>
      <c r="S610"/>
      <c r="T610"/>
      <c r="U610"/>
      <c r="V610"/>
      <c r="W610"/>
      <c r="X610"/>
    </row>
    <row r="611" spans="1:24" s="25" customFormat="1" ht="15" customHeight="1" x14ac:dyDescent="0.3">
      <c r="A611" s="130">
        <v>44512</v>
      </c>
      <c r="B611" s="131" t="s">
        <v>445</v>
      </c>
      <c r="C611" s="154">
        <v>18277.05</v>
      </c>
      <c r="D611" s="132"/>
      <c r="E611" s="133">
        <f t="shared" si="13"/>
        <v>7698419.0521683209</v>
      </c>
      <c r="F611" s="101"/>
      <c r="G611" s="165"/>
      <c r="H611" s="166"/>
      <c r="I611" s="135"/>
      <c r="J611" s="144"/>
      <c r="K611" s="136"/>
      <c r="L611" s="137"/>
      <c r="M611" s="138"/>
      <c r="N611" s="139"/>
      <c r="O611"/>
      <c r="P611"/>
      <c r="Q611"/>
      <c r="R611"/>
      <c r="S611"/>
      <c r="T611"/>
      <c r="U611"/>
      <c r="V611"/>
      <c r="W611"/>
      <c r="X611"/>
    </row>
    <row r="612" spans="1:24" s="25" customFormat="1" ht="15" customHeight="1" x14ac:dyDescent="0.3">
      <c r="A612" s="130">
        <v>44512</v>
      </c>
      <c r="B612" s="131" t="s">
        <v>213</v>
      </c>
      <c r="C612" s="154">
        <v>2349.8200000000002</v>
      </c>
      <c r="D612" s="132"/>
      <c r="E612" s="133">
        <f t="shared" si="13"/>
        <v>7700768.8721683212</v>
      </c>
      <c r="F612" s="101"/>
      <c r="G612" s="165"/>
      <c r="H612" s="166"/>
      <c r="I612" s="135"/>
      <c r="J612" s="144"/>
      <c r="K612" s="136"/>
      <c r="L612" s="137"/>
      <c r="M612" s="138"/>
      <c r="N612" s="139"/>
      <c r="O612"/>
      <c r="P612"/>
      <c r="Q612"/>
      <c r="R612"/>
      <c r="S612"/>
      <c r="T612"/>
      <c r="U612"/>
      <c r="V612"/>
      <c r="W612"/>
      <c r="X612"/>
    </row>
    <row r="613" spans="1:24" s="25" customFormat="1" ht="15" customHeight="1" x14ac:dyDescent="0.3">
      <c r="A613" s="130">
        <v>44512</v>
      </c>
      <c r="B613" s="131" t="s">
        <v>281</v>
      </c>
      <c r="C613" s="154">
        <v>79200.55</v>
      </c>
      <c r="D613" s="132"/>
      <c r="E613" s="133">
        <f t="shared" si="13"/>
        <v>7779969.422168321</v>
      </c>
      <c r="F613" s="101"/>
      <c r="G613" s="165"/>
      <c r="H613" s="166"/>
      <c r="I613" s="135"/>
      <c r="J613" s="144"/>
      <c r="K613" s="136"/>
      <c r="L613" s="137"/>
      <c r="M613" s="138"/>
      <c r="N613" s="139"/>
      <c r="O613"/>
      <c r="P613"/>
      <c r="Q613"/>
      <c r="R613"/>
      <c r="S613"/>
      <c r="T613"/>
      <c r="U613"/>
      <c r="V613"/>
      <c r="W613"/>
      <c r="X613"/>
    </row>
    <row r="614" spans="1:24" s="25" customFormat="1" ht="15" customHeight="1" x14ac:dyDescent="0.3">
      <c r="A614" s="130">
        <v>44512</v>
      </c>
      <c r="B614" s="131" t="s">
        <v>216</v>
      </c>
      <c r="C614" s="154">
        <v>6092.35</v>
      </c>
      <c r="D614" s="132"/>
      <c r="E614" s="133">
        <f t="shared" si="13"/>
        <v>7786061.7721683206</v>
      </c>
      <c r="F614" s="101"/>
      <c r="G614" s="165"/>
      <c r="H614" s="166"/>
      <c r="I614" s="135"/>
      <c r="J614" s="144"/>
      <c r="K614" s="136"/>
      <c r="L614" s="137"/>
      <c r="M614" s="138"/>
      <c r="N614" s="139"/>
      <c r="O614"/>
      <c r="P614"/>
      <c r="Q614"/>
      <c r="R614"/>
      <c r="S614"/>
      <c r="T614"/>
      <c r="U614"/>
      <c r="V614"/>
      <c r="W614"/>
      <c r="X614"/>
    </row>
    <row r="615" spans="1:24" s="25" customFormat="1" ht="15" customHeight="1" x14ac:dyDescent="0.3">
      <c r="A615" s="130">
        <v>44515</v>
      </c>
      <c r="B615" s="131" t="s">
        <v>221</v>
      </c>
      <c r="C615" s="154">
        <v>27022.93</v>
      </c>
      <c r="D615" s="132"/>
      <c r="E615" s="133">
        <f t="shared" si="13"/>
        <v>7813084.7021683203</v>
      </c>
      <c r="F615" s="101"/>
      <c r="G615" s="165"/>
      <c r="H615" s="166"/>
      <c r="I615" s="135"/>
      <c r="J615" s="144"/>
      <c r="K615" s="136"/>
      <c r="L615" s="137"/>
      <c r="M615" s="138"/>
      <c r="N615" s="139"/>
      <c r="O615"/>
      <c r="P615"/>
      <c r="Q615"/>
      <c r="R615"/>
      <c r="S615"/>
      <c r="T615"/>
      <c r="U615"/>
      <c r="V615"/>
      <c r="W615"/>
      <c r="X615"/>
    </row>
    <row r="616" spans="1:24" s="25" customFormat="1" ht="15" customHeight="1" x14ac:dyDescent="0.3">
      <c r="A616" s="130">
        <v>44515</v>
      </c>
      <c r="B616" s="131" t="s">
        <v>433</v>
      </c>
      <c r="C616" s="154">
        <v>17591.439999999999</v>
      </c>
      <c r="D616" s="132"/>
      <c r="E616" s="133">
        <f t="shared" si="13"/>
        <v>7830676.1421683207</v>
      </c>
      <c r="F616" s="101"/>
      <c r="G616" s="165"/>
      <c r="H616" s="166"/>
      <c r="I616" s="135"/>
      <c r="J616" s="144"/>
      <c r="K616" s="136"/>
      <c r="L616" s="137"/>
      <c r="M616" s="138"/>
      <c r="N616" s="139"/>
      <c r="O616"/>
      <c r="P616"/>
      <c r="Q616"/>
      <c r="R616"/>
      <c r="S616"/>
      <c r="T616"/>
      <c r="U616"/>
      <c r="V616"/>
      <c r="W616"/>
      <c r="X616"/>
    </row>
    <row r="617" spans="1:24" s="25" customFormat="1" ht="15" customHeight="1" x14ac:dyDescent="0.3">
      <c r="A617" s="130">
        <v>44515</v>
      </c>
      <c r="B617" s="131" t="s">
        <v>294</v>
      </c>
      <c r="C617" s="154">
        <v>54072.480000000003</v>
      </c>
      <c r="D617" s="132"/>
      <c r="E617" s="133">
        <f t="shared" si="13"/>
        <v>7884748.6221683212</v>
      </c>
      <c r="F617" s="101"/>
      <c r="G617" s="134"/>
      <c r="H617" s="166"/>
      <c r="I617" s="135"/>
      <c r="J617" s="144"/>
      <c r="K617" s="136"/>
      <c r="L617" s="137"/>
      <c r="M617" s="138"/>
      <c r="N617" s="139"/>
      <c r="O617"/>
      <c r="P617"/>
      <c r="Q617"/>
      <c r="R617"/>
      <c r="S617"/>
      <c r="T617"/>
      <c r="U617"/>
      <c r="V617"/>
      <c r="W617"/>
      <c r="X617"/>
    </row>
    <row r="618" spans="1:24" s="25" customFormat="1" ht="15" customHeight="1" x14ac:dyDescent="0.3">
      <c r="A618" s="130">
        <v>44515</v>
      </c>
      <c r="B618" s="131" t="s">
        <v>232</v>
      </c>
      <c r="C618" s="154">
        <v>18277.05</v>
      </c>
      <c r="D618" s="132"/>
      <c r="E618" s="133">
        <f t="shared" si="13"/>
        <v>7903025.672168321</v>
      </c>
      <c r="F618" s="101"/>
      <c r="G618" s="165"/>
      <c r="H618" s="166"/>
      <c r="I618" s="135"/>
      <c r="J618" s="144"/>
      <c r="K618" s="136"/>
      <c r="L618" s="137"/>
      <c r="M618" s="138"/>
      <c r="N618" s="139"/>
      <c r="O618"/>
      <c r="P618"/>
      <c r="Q618"/>
      <c r="R618"/>
      <c r="S618"/>
      <c r="T618"/>
      <c r="U618"/>
      <c r="V618"/>
      <c r="W618"/>
      <c r="X618"/>
    </row>
    <row r="619" spans="1:24" s="25" customFormat="1" ht="15" customHeight="1" x14ac:dyDescent="0.3">
      <c r="A619" s="130">
        <v>44515</v>
      </c>
      <c r="B619" s="131" t="s">
        <v>218</v>
      </c>
      <c r="C619" s="154">
        <v>84074.43</v>
      </c>
      <c r="D619" s="132"/>
      <c r="E619" s="133">
        <f t="shared" si="13"/>
        <v>7987100.1021683207</v>
      </c>
      <c r="F619" s="101"/>
      <c r="G619" s="165"/>
      <c r="H619" s="166"/>
      <c r="I619" s="135"/>
      <c r="J619" s="144"/>
      <c r="K619" s="136"/>
      <c r="L619" s="137"/>
      <c r="M619" s="138"/>
      <c r="N619" s="139"/>
      <c r="O619"/>
      <c r="P619"/>
      <c r="Q619"/>
      <c r="R619"/>
      <c r="S619"/>
      <c r="T619"/>
      <c r="U619"/>
      <c r="V619"/>
      <c r="W619"/>
      <c r="X619"/>
    </row>
    <row r="620" spans="1:24" s="25" customFormat="1" ht="15.75" customHeight="1" x14ac:dyDescent="0.3">
      <c r="A620" s="130">
        <v>44515</v>
      </c>
      <c r="B620" s="131" t="s">
        <v>266</v>
      </c>
      <c r="C620" s="154">
        <v>81637.490000000005</v>
      </c>
      <c r="D620" s="132"/>
      <c r="E620" s="133">
        <f t="shared" si="13"/>
        <v>8068737.5921683209</v>
      </c>
      <c r="F620" s="101"/>
      <c r="G620" s="165"/>
      <c r="H620" s="166"/>
      <c r="I620" s="135"/>
      <c r="J620" s="144"/>
      <c r="K620" s="136"/>
      <c r="L620" s="137"/>
      <c r="M620" s="138"/>
      <c r="N620" s="139"/>
      <c r="O620"/>
      <c r="P620"/>
      <c r="Q620"/>
      <c r="R620"/>
      <c r="S620"/>
      <c r="T620"/>
      <c r="U620"/>
      <c r="V620"/>
      <c r="W620"/>
      <c r="X620"/>
    </row>
    <row r="621" spans="1:24" s="25" customFormat="1" ht="15" customHeight="1" x14ac:dyDescent="0.3">
      <c r="A621" s="130">
        <v>44515</v>
      </c>
      <c r="B621" s="131" t="s">
        <v>267</v>
      </c>
      <c r="C621" s="154">
        <v>17623.650000000001</v>
      </c>
      <c r="D621" s="132"/>
      <c r="E621" s="133">
        <f t="shared" si="13"/>
        <v>8086361.2421683213</v>
      </c>
      <c r="F621" s="101"/>
      <c r="G621" s="165"/>
      <c r="H621" s="166"/>
      <c r="I621" s="135"/>
      <c r="J621" s="144"/>
      <c r="K621" s="136"/>
      <c r="L621" s="137"/>
      <c r="M621" s="138"/>
      <c r="N621" s="139"/>
      <c r="O621"/>
      <c r="P621"/>
      <c r="Q621"/>
      <c r="R621"/>
      <c r="S621"/>
      <c r="T621"/>
      <c r="U621"/>
      <c r="V621"/>
      <c r="W621"/>
      <c r="X621"/>
    </row>
    <row r="622" spans="1:24" s="25" customFormat="1" ht="15" customHeight="1" x14ac:dyDescent="0.3">
      <c r="A622" s="130">
        <v>44516</v>
      </c>
      <c r="B622" s="131" t="s">
        <v>208</v>
      </c>
      <c r="C622" s="154">
        <v>18277.05</v>
      </c>
      <c r="D622" s="132"/>
      <c r="E622" s="133">
        <f t="shared" si="13"/>
        <v>8104638.2921683211</v>
      </c>
      <c r="F622" s="101"/>
      <c r="G622" s="165"/>
      <c r="H622" s="166"/>
      <c r="I622" s="135"/>
      <c r="J622" s="144"/>
      <c r="K622" s="136"/>
      <c r="L622" s="137"/>
      <c r="M622" s="138"/>
      <c r="N622" s="139"/>
      <c r="O622"/>
      <c r="P622"/>
      <c r="Q622"/>
      <c r="R622"/>
      <c r="S622"/>
      <c r="T622"/>
      <c r="U622"/>
      <c r="V622"/>
      <c r="W622"/>
      <c r="X622"/>
    </row>
    <row r="623" spans="1:24" s="25" customFormat="1" ht="15" customHeight="1" x14ac:dyDescent="0.3">
      <c r="A623" s="130">
        <v>44516</v>
      </c>
      <c r="B623" s="131" t="s">
        <v>468</v>
      </c>
      <c r="C623" s="154">
        <v>7310.82</v>
      </c>
      <c r="D623" s="132"/>
      <c r="E623" s="133">
        <f t="shared" si="13"/>
        <v>8111949.1121683214</v>
      </c>
      <c r="F623" s="101"/>
      <c r="G623" s="165"/>
      <c r="H623" s="166"/>
      <c r="I623" s="135"/>
      <c r="J623" s="144"/>
      <c r="K623" s="136"/>
      <c r="L623" s="137"/>
      <c r="M623" s="138"/>
      <c r="N623" s="139"/>
      <c r="O623"/>
      <c r="P623"/>
      <c r="Q623"/>
      <c r="R623"/>
      <c r="S623"/>
      <c r="T623"/>
      <c r="U623"/>
      <c r="V623"/>
      <c r="W623"/>
      <c r="X623"/>
    </row>
    <row r="624" spans="1:24" s="25" customFormat="1" ht="15" customHeight="1" x14ac:dyDescent="0.3">
      <c r="A624" s="130">
        <v>44516</v>
      </c>
      <c r="B624" s="131" t="s">
        <v>242</v>
      </c>
      <c r="C624" s="154">
        <v>19311.599999999999</v>
      </c>
      <c r="D624" s="132"/>
      <c r="E624" s="133">
        <f t="shared" si="13"/>
        <v>8131260.712168321</v>
      </c>
      <c r="F624" s="101"/>
      <c r="G624" s="165"/>
      <c r="H624" s="166"/>
      <c r="I624" s="135"/>
      <c r="J624" s="144"/>
      <c r="K624" s="136"/>
      <c r="L624" s="137"/>
      <c r="M624" s="138"/>
      <c r="N624" s="139"/>
      <c r="O624"/>
      <c r="P624"/>
      <c r="Q624"/>
      <c r="R624"/>
      <c r="S624"/>
      <c r="T624"/>
      <c r="U624"/>
      <c r="V624"/>
      <c r="W624"/>
      <c r="X624"/>
    </row>
    <row r="625" spans="1:24" s="25" customFormat="1" ht="15" customHeight="1" x14ac:dyDescent="0.3">
      <c r="A625" s="130">
        <v>44516</v>
      </c>
      <c r="B625" s="131" t="s">
        <v>298</v>
      </c>
      <c r="C625" s="154">
        <v>54664.17</v>
      </c>
      <c r="D625" s="132"/>
      <c r="E625" s="133">
        <f t="shared" si="13"/>
        <v>8185924.8821683209</v>
      </c>
      <c r="F625" s="101"/>
      <c r="G625" s="165"/>
      <c r="H625" s="166"/>
      <c r="I625" s="135"/>
      <c r="J625" s="144"/>
      <c r="K625" s="136"/>
      <c r="L625" s="137"/>
      <c r="M625" s="138"/>
      <c r="N625" s="139"/>
      <c r="O625"/>
      <c r="P625"/>
      <c r="Q625"/>
      <c r="R625"/>
      <c r="S625"/>
      <c r="T625"/>
      <c r="U625"/>
      <c r="V625"/>
      <c r="W625"/>
      <c r="X625"/>
    </row>
    <row r="626" spans="1:24" s="25" customFormat="1" ht="15" customHeight="1" x14ac:dyDescent="0.3">
      <c r="A626" s="130">
        <v>44516</v>
      </c>
      <c r="B626" s="131" t="s">
        <v>531</v>
      </c>
      <c r="C626" s="154">
        <v>196500</v>
      </c>
      <c r="D626" s="132"/>
      <c r="E626" s="133">
        <f t="shared" si="13"/>
        <v>8382424.8821683209</v>
      </c>
      <c r="F626" s="101"/>
      <c r="G626" s="165"/>
      <c r="H626" s="166"/>
      <c r="I626" s="135"/>
      <c r="J626" s="144"/>
      <c r="K626" s="136"/>
      <c r="L626" s="137"/>
      <c r="M626" s="138"/>
      <c r="N626" s="139"/>
      <c r="O626"/>
      <c r="P626"/>
      <c r="Q626"/>
      <c r="R626"/>
      <c r="S626"/>
      <c r="T626"/>
      <c r="U626"/>
      <c r="V626"/>
      <c r="W626"/>
      <c r="X626"/>
    </row>
    <row r="627" spans="1:24" s="25" customFormat="1" ht="15" customHeight="1" x14ac:dyDescent="0.3">
      <c r="A627" s="157"/>
      <c r="B627" s="158" t="s">
        <v>532</v>
      </c>
      <c r="C627" s="159"/>
      <c r="D627" s="160">
        <v>49125</v>
      </c>
      <c r="E627" s="133">
        <f t="shared" si="13"/>
        <v>8333299.8821683209</v>
      </c>
      <c r="F627" s="101"/>
      <c r="G627" s="134">
        <f>D627</f>
        <v>49125</v>
      </c>
      <c r="H627" s="166"/>
      <c r="I627" s="135"/>
      <c r="J627" s="144"/>
      <c r="K627" s="136"/>
      <c r="L627" s="137"/>
      <c r="M627" s="138"/>
      <c r="N627" s="139"/>
      <c r="O627"/>
      <c r="P627"/>
      <c r="Q627"/>
      <c r="R627"/>
      <c r="S627"/>
      <c r="T627"/>
      <c r="U627"/>
      <c r="V627"/>
      <c r="W627"/>
      <c r="X627"/>
    </row>
    <row r="628" spans="1:24" s="25" customFormat="1" ht="15" customHeight="1" x14ac:dyDescent="0.3">
      <c r="A628" s="130">
        <v>44516</v>
      </c>
      <c r="B628" s="131" t="s">
        <v>320</v>
      </c>
      <c r="C628" s="154">
        <v>7383.42</v>
      </c>
      <c r="D628" s="132"/>
      <c r="E628" s="133">
        <f t="shared" ref="E628:E659" si="14">E627+C628-D628</f>
        <v>8340683.3021683209</v>
      </c>
      <c r="F628" s="101"/>
      <c r="G628" s="165"/>
      <c r="H628" s="166"/>
      <c r="I628" s="135"/>
      <c r="J628" s="144"/>
      <c r="K628" s="136"/>
      <c r="L628" s="137"/>
      <c r="M628" s="138"/>
      <c r="N628" s="139"/>
      <c r="O628"/>
      <c r="P628"/>
      <c r="Q628"/>
      <c r="R628"/>
      <c r="S628"/>
      <c r="T628"/>
      <c r="U628"/>
      <c r="V628"/>
      <c r="W628"/>
      <c r="X628"/>
    </row>
    <row r="629" spans="1:24" s="25" customFormat="1" ht="15" customHeight="1" x14ac:dyDescent="0.3">
      <c r="A629" s="130">
        <v>44516</v>
      </c>
      <c r="B629" s="131" t="s">
        <v>236</v>
      </c>
      <c r="C629" s="154">
        <v>74326.67</v>
      </c>
      <c r="D629" s="132"/>
      <c r="E629" s="133">
        <f t="shared" si="14"/>
        <v>8415009.9721683208</v>
      </c>
      <c r="F629" s="101"/>
      <c r="G629" s="165"/>
      <c r="H629" s="166"/>
      <c r="I629" s="135"/>
      <c r="J629" s="144"/>
      <c r="K629" s="136"/>
      <c r="L629" s="137"/>
      <c r="M629" s="138"/>
      <c r="N629" s="139"/>
      <c r="O629"/>
      <c r="P629"/>
      <c r="Q629"/>
      <c r="R629"/>
      <c r="S629"/>
      <c r="T629"/>
      <c r="U629"/>
      <c r="V629"/>
      <c r="W629"/>
      <c r="X629"/>
    </row>
    <row r="630" spans="1:24" s="25" customFormat="1" ht="15" customHeight="1" x14ac:dyDescent="0.3">
      <c r="A630" s="130">
        <v>44517</v>
      </c>
      <c r="B630" s="131" t="s">
        <v>222</v>
      </c>
      <c r="C630" s="154">
        <v>18277.05</v>
      </c>
      <c r="D630" s="132"/>
      <c r="E630" s="133">
        <f t="shared" si="14"/>
        <v>8433287.0221683215</v>
      </c>
      <c r="F630" s="101"/>
      <c r="G630" s="165"/>
      <c r="H630" s="166"/>
      <c r="I630" s="135"/>
      <c r="J630" s="144"/>
      <c r="K630" s="136"/>
      <c r="L630" s="137"/>
      <c r="M630" s="138"/>
      <c r="N630" s="139"/>
      <c r="O630"/>
      <c r="P630"/>
      <c r="Q630"/>
      <c r="R630"/>
      <c r="S630"/>
      <c r="T630"/>
      <c r="U630"/>
      <c r="V630"/>
      <c r="W630"/>
      <c r="X630"/>
    </row>
    <row r="631" spans="1:24" s="25" customFormat="1" ht="15" customHeight="1" x14ac:dyDescent="0.3">
      <c r="A631" s="130">
        <v>44517</v>
      </c>
      <c r="B631" s="131" t="s">
        <v>278</v>
      </c>
      <c r="C631" s="154">
        <v>29243.279999999999</v>
      </c>
      <c r="D631" s="132"/>
      <c r="E631" s="133">
        <f t="shared" si="14"/>
        <v>8462530.3021683209</v>
      </c>
      <c r="F631" s="101"/>
      <c r="G631" s="165"/>
      <c r="H631" s="166"/>
      <c r="I631" s="135"/>
      <c r="J631" s="144"/>
      <c r="K631" s="136"/>
      <c r="L631" s="137"/>
      <c r="M631" s="138"/>
      <c r="N631" s="139"/>
      <c r="O631"/>
      <c r="P631"/>
      <c r="Q631"/>
      <c r="R631"/>
      <c r="S631"/>
      <c r="T631"/>
      <c r="U631"/>
      <c r="V631"/>
      <c r="W631"/>
      <c r="X631"/>
    </row>
    <row r="632" spans="1:24" s="25" customFormat="1" ht="15" customHeight="1" x14ac:dyDescent="0.3">
      <c r="A632" s="130">
        <v>44517</v>
      </c>
      <c r="B632" s="131" t="s">
        <v>288</v>
      </c>
      <c r="C632" s="154">
        <v>13403.17</v>
      </c>
      <c r="D632" s="132"/>
      <c r="E632" s="133">
        <f t="shared" si="14"/>
        <v>8475933.4721683208</v>
      </c>
      <c r="F632" s="101"/>
      <c r="G632" s="165"/>
      <c r="H632" s="166"/>
      <c r="I632" s="135"/>
      <c r="J632" s="144"/>
      <c r="K632" s="136"/>
      <c r="L632" s="137"/>
      <c r="M632" s="138"/>
      <c r="N632" s="139"/>
      <c r="O632"/>
      <c r="P632"/>
      <c r="Q632"/>
      <c r="R632"/>
      <c r="S632"/>
      <c r="T632"/>
      <c r="U632"/>
      <c r="V632"/>
      <c r="W632"/>
      <c r="X632"/>
    </row>
    <row r="633" spans="1:24" s="25" customFormat="1" ht="15" customHeight="1" x14ac:dyDescent="0.3">
      <c r="A633" s="130">
        <v>44517</v>
      </c>
      <c r="B633" s="131" t="s">
        <v>453</v>
      </c>
      <c r="C633" s="154">
        <v>47520.33</v>
      </c>
      <c r="D633" s="132"/>
      <c r="E633" s="133">
        <f t="shared" si="14"/>
        <v>8523453.8021683209</v>
      </c>
      <c r="F633" s="101"/>
      <c r="G633" s="165"/>
      <c r="H633" s="166"/>
      <c r="I633" s="135"/>
      <c r="J633" s="144"/>
      <c r="K633" s="136"/>
      <c r="L633" s="137"/>
      <c r="M633" s="138"/>
      <c r="N633" s="139"/>
      <c r="O633"/>
      <c r="P633"/>
      <c r="Q633"/>
      <c r="R633"/>
      <c r="S633"/>
      <c r="T633"/>
      <c r="U633"/>
      <c r="V633"/>
      <c r="W633"/>
      <c r="X633"/>
    </row>
    <row r="634" spans="1:24" s="25" customFormat="1" ht="15" customHeight="1" x14ac:dyDescent="0.3">
      <c r="A634" s="130">
        <v>44517</v>
      </c>
      <c r="B634" s="131" t="s">
        <v>235</v>
      </c>
      <c r="C634" s="154">
        <v>7180.14</v>
      </c>
      <c r="D634" s="132"/>
      <c r="E634" s="133">
        <f t="shared" si="14"/>
        <v>8530633.9421683215</v>
      </c>
      <c r="F634" s="101"/>
      <c r="G634" s="165"/>
      <c r="H634" s="166"/>
      <c r="I634" s="135"/>
      <c r="J634" s="144"/>
      <c r="K634" s="136"/>
      <c r="L634" s="137"/>
      <c r="M634" s="138"/>
      <c r="N634" s="139"/>
      <c r="O634"/>
      <c r="P634"/>
      <c r="Q634"/>
      <c r="R634"/>
      <c r="S634"/>
      <c r="T634"/>
      <c r="U634"/>
      <c r="V634"/>
      <c r="W634"/>
      <c r="X634"/>
    </row>
    <row r="635" spans="1:24" s="25" customFormat="1" ht="15" customHeight="1" x14ac:dyDescent="0.3">
      <c r="A635" s="130">
        <v>44517</v>
      </c>
      <c r="B635" s="131" t="s">
        <v>199</v>
      </c>
      <c r="C635" s="154">
        <v>2436.94</v>
      </c>
      <c r="D635" s="132"/>
      <c r="E635" s="133">
        <f t="shared" si="14"/>
        <v>8533070.8821683209</v>
      </c>
      <c r="F635" s="101"/>
      <c r="G635" s="165"/>
      <c r="H635" s="166"/>
      <c r="I635" s="135"/>
      <c r="J635" s="144"/>
      <c r="K635" s="136"/>
      <c r="L635" s="137"/>
      <c r="M635" s="138"/>
      <c r="N635" s="139"/>
      <c r="O635"/>
      <c r="P635"/>
      <c r="Q635"/>
      <c r="R635"/>
      <c r="S635"/>
      <c r="T635"/>
      <c r="U635"/>
      <c r="V635"/>
      <c r="W635"/>
      <c r="X635"/>
    </row>
    <row r="636" spans="1:24" s="25" customFormat="1" ht="15" customHeight="1" x14ac:dyDescent="0.3">
      <c r="A636" s="130">
        <v>44517</v>
      </c>
      <c r="B636" s="131" t="s">
        <v>331</v>
      </c>
      <c r="C636" s="154">
        <v>31680.22</v>
      </c>
      <c r="D636" s="132"/>
      <c r="E636" s="133">
        <f t="shared" si="14"/>
        <v>8564751.1021683216</v>
      </c>
      <c r="F636" s="101"/>
      <c r="G636" s="165"/>
      <c r="H636" s="166"/>
      <c r="I636" s="135"/>
      <c r="J636" s="144"/>
      <c r="K636" s="136"/>
      <c r="L636" s="137"/>
      <c r="M636" s="138"/>
      <c r="N636" s="139"/>
      <c r="O636"/>
      <c r="P636"/>
      <c r="Q636"/>
      <c r="R636"/>
      <c r="S636"/>
      <c r="T636"/>
      <c r="U636"/>
      <c r="V636"/>
      <c r="W636"/>
      <c r="X636"/>
    </row>
    <row r="637" spans="1:24" s="25" customFormat="1" ht="15" customHeight="1" x14ac:dyDescent="0.3">
      <c r="A637" s="130">
        <v>44517</v>
      </c>
      <c r="B637" s="131" t="s">
        <v>282</v>
      </c>
      <c r="C637" s="154">
        <v>3655.41</v>
      </c>
      <c r="D637" s="132"/>
      <c r="E637" s="133">
        <f t="shared" si="14"/>
        <v>8568406.5121683218</v>
      </c>
      <c r="F637" s="101"/>
      <c r="G637" s="165"/>
      <c r="H637" s="166"/>
      <c r="I637" s="135"/>
      <c r="J637" s="144"/>
      <c r="K637" s="136"/>
      <c r="L637" s="137"/>
      <c r="M637" s="138"/>
      <c r="N637" s="139"/>
      <c r="O637"/>
      <c r="P637"/>
      <c r="Q637"/>
      <c r="R637"/>
      <c r="S637"/>
      <c r="T637"/>
      <c r="U637"/>
      <c r="V637"/>
      <c r="W637"/>
      <c r="X637"/>
    </row>
    <row r="638" spans="1:24" s="25" customFormat="1" ht="15" customHeight="1" x14ac:dyDescent="0.3">
      <c r="A638" s="130">
        <v>44518</v>
      </c>
      <c r="B638" s="131" t="s">
        <v>293</v>
      </c>
      <c r="C638" s="154">
        <v>353174.4</v>
      </c>
      <c r="D638" s="132"/>
      <c r="E638" s="133">
        <f t="shared" si="14"/>
        <v>8921580.9121683221</v>
      </c>
      <c r="F638" s="101"/>
      <c r="G638" s="165"/>
      <c r="H638" s="166"/>
      <c r="I638" s="135"/>
      <c r="J638" s="144"/>
      <c r="K638" s="136"/>
      <c r="L638" s="137"/>
      <c r="M638" s="138"/>
      <c r="N638" s="139"/>
      <c r="O638"/>
      <c r="P638"/>
      <c r="Q638"/>
      <c r="R638"/>
      <c r="S638"/>
      <c r="T638"/>
      <c r="U638"/>
      <c r="V638"/>
      <c r="W638"/>
      <c r="X638"/>
    </row>
    <row r="639" spans="1:24" s="25" customFormat="1" ht="15" customHeight="1" x14ac:dyDescent="0.3">
      <c r="A639" s="130">
        <v>44518</v>
      </c>
      <c r="B639" s="131" t="s">
        <v>470</v>
      </c>
      <c r="C639" s="154">
        <v>18277.05</v>
      </c>
      <c r="D639" s="132"/>
      <c r="E639" s="133">
        <f t="shared" si="14"/>
        <v>8939857.9621683229</v>
      </c>
      <c r="F639" s="101"/>
      <c r="G639" s="165"/>
      <c r="H639" s="166"/>
      <c r="I639" s="135"/>
      <c r="J639" s="144"/>
      <c r="K639" s="136"/>
      <c r="L639" s="137"/>
      <c r="M639" s="138"/>
      <c r="N639" s="139"/>
      <c r="O639"/>
      <c r="P639"/>
      <c r="Q639"/>
      <c r="R639"/>
      <c r="S639"/>
      <c r="T639"/>
      <c r="U639"/>
      <c r="V639"/>
      <c r="W639"/>
      <c r="X639"/>
    </row>
    <row r="640" spans="1:24" s="25" customFormat="1" ht="15" customHeight="1" x14ac:dyDescent="0.3">
      <c r="A640" s="130">
        <v>44518</v>
      </c>
      <c r="B640" s="131" t="s">
        <v>513</v>
      </c>
      <c r="C640" s="154">
        <v>24369.4</v>
      </c>
      <c r="D640" s="132"/>
      <c r="E640" s="133">
        <f t="shared" si="14"/>
        <v>8964227.3621683232</v>
      </c>
      <c r="F640" s="101"/>
      <c r="G640" s="165"/>
      <c r="H640" s="166"/>
      <c r="I640" s="135"/>
      <c r="J640" s="144"/>
      <c r="K640" s="136"/>
      <c r="L640" s="137"/>
      <c r="M640" s="138"/>
      <c r="N640" s="139"/>
      <c r="O640"/>
      <c r="P640"/>
      <c r="Q640"/>
      <c r="R640"/>
      <c r="S640"/>
      <c r="T640"/>
      <c r="U640"/>
      <c r="V640"/>
      <c r="W640"/>
      <c r="X640"/>
    </row>
    <row r="641" spans="1:24" s="25" customFormat="1" ht="15" customHeight="1" x14ac:dyDescent="0.3">
      <c r="A641" s="130">
        <v>44518</v>
      </c>
      <c r="B641" s="131" t="s">
        <v>451</v>
      </c>
      <c r="C641" s="154">
        <v>201000</v>
      </c>
      <c r="D641" s="132"/>
      <c r="E641" s="133">
        <f t="shared" si="14"/>
        <v>9165227.3621683232</v>
      </c>
      <c r="F641" s="101"/>
      <c r="G641" s="165"/>
      <c r="H641" s="166"/>
      <c r="I641" s="135"/>
      <c r="J641" s="144"/>
      <c r="K641" s="136"/>
      <c r="L641" s="137"/>
      <c r="M641" s="138"/>
      <c r="N641" s="139"/>
      <c r="O641"/>
      <c r="P641"/>
      <c r="Q641"/>
      <c r="R641"/>
      <c r="S641"/>
      <c r="T641"/>
      <c r="U641"/>
      <c r="V641"/>
      <c r="W641"/>
      <c r="X641"/>
    </row>
    <row r="642" spans="1:24" s="25" customFormat="1" ht="15" customHeight="1" x14ac:dyDescent="0.3">
      <c r="A642" s="157"/>
      <c r="B642" s="158" t="s">
        <v>534</v>
      </c>
      <c r="C642" s="159"/>
      <c r="D642" s="160">
        <v>50250</v>
      </c>
      <c r="E642" s="133">
        <f t="shared" si="14"/>
        <v>9114977.3621683232</v>
      </c>
      <c r="F642" s="101"/>
      <c r="G642" s="134">
        <f>D642</f>
        <v>50250</v>
      </c>
      <c r="H642" s="166"/>
      <c r="I642" s="135"/>
      <c r="J642" s="144"/>
      <c r="K642" s="136"/>
      <c r="L642" s="137"/>
      <c r="M642" s="138"/>
      <c r="N642" s="139"/>
      <c r="O642"/>
      <c r="P642"/>
      <c r="Q642"/>
      <c r="R642"/>
      <c r="S642"/>
      <c r="T642"/>
      <c r="U642"/>
      <c r="V642"/>
      <c r="W642"/>
      <c r="X642"/>
    </row>
    <row r="643" spans="1:24" s="25" customFormat="1" ht="15" customHeight="1" x14ac:dyDescent="0.3">
      <c r="A643" s="130">
        <v>44518</v>
      </c>
      <c r="B643" s="131" t="s">
        <v>309</v>
      </c>
      <c r="C643" s="154">
        <v>103062.96</v>
      </c>
      <c r="D643" s="132"/>
      <c r="E643" s="133">
        <f t="shared" si="14"/>
        <v>9218040.3221683241</v>
      </c>
      <c r="F643" s="101"/>
      <c r="G643" s="165"/>
      <c r="H643" s="166"/>
      <c r="I643" s="135"/>
      <c r="J643" s="144"/>
      <c r="K643" s="136"/>
      <c r="L643" s="137"/>
      <c r="M643" s="138"/>
      <c r="N643" s="139"/>
      <c r="O643"/>
      <c r="P643"/>
      <c r="Q643"/>
      <c r="R643"/>
      <c r="S643"/>
      <c r="T643"/>
      <c r="U643"/>
      <c r="V643"/>
      <c r="W643"/>
      <c r="X643"/>
    </row>
    <row r="644" spans="1:24" s="25" customFormat="1" ht="15" customHeight="1" x14ac:dyDescent="0.3">
      <c r="A644" s="130">
        <v>44518</v>
      </c>
      <c r="B644" s="131" t="s">
        <v>298</v>
      </c>
      <c r="C644" s="154">
        <v>54045.86</v>
      </c>
      <c r="D644" s="132"/>
      <c r="E644" s="133">
        <f t="shared" si="14"/>
        <v>9272086.1821683235</v>
      </c>
      <c r="F644" s="101"/>
      <c r="G644" s="165"/>
      <c r="H644" s="166"/>
      <c r="I644" s="135"/>
      <c r="J644" s="144"/>
      <c r="K644" s="136"/>
      <c r="L644" s="137"/>
      <c r="M644" s="138"/>
      <c r="N644" s="139"/>
      <c r="O644"/>
      <c r="P644"/>
      <c r="Q644"/>
      <c r="R644"/>
      <c r="S644"/>
      <c r="T644"/>
      <c r="U644"/>
      <c r="V644"/>
      <c r="W644"/>
      <c r="X644"/>
    </row>
    <row r="645" spans="1:24" s="25" customFormat="1" ht="15" customHeight="1" x14ac:dyDescent="0.3">
      <c r="A645" s="130">
        <v>44518</v>
      </c>
      <c r="B645" s="131" t="s">
        <v>227</v>
      </c>
      <c r="C645" s="154">
        <v>230290.83</v>
      </c>
      <c r="D645" s="132"/>
      <c r="E645" s="133">
        <f t="shared" si="14"/>
        <v>9502377.0121683236</v>
      </c>
      <c r="F645" s="101"/>
      <c r="G645" s="165"/>
      <c r="H645" s="166"/>
      <c r="I645" s="135"/>
      <c r="J645" s="144"/>
      <c r="K645" s="136"/>
      <c r="L645" s="137"/>
      <c r="M645" s="138"/>
      <c r="N645" s="139"/>
      <c r="O645"/>
      <c r="P645"/>
      <c r="Q645"/>
      <c r="R645"/>
      <c r="S645"/>
      <c r="T645"/>
      <c r="U645"/>
      <c r="V645"/>
      <c r="W645"/>
      <c r="X645"/>
    </row>
    <row r="646" spans="1:24" s="25" customFormat="1" ht="15" customHeight="1" x14ac:dyDescent="0.3">
      <c r="A646" s="130">
        <v>44518</v>
      </c>
      <c r="B646" s="131" t="s">
        <v>469</v>
      </c>
      <c r="C646" s="154">
        <v>47520.33</v>
      </c>
      <c r="D646" s="132"/>
      <c r="E646" s="133">
        <f t="shared" si="14"/>
        <v>9549897.3421683237</v>
      </c>
      <c r="F646" s="101"/>
      <c r="G646" s="165"/>
      <c r="H646" s="166"/>
      <c r="I646" s="135"/>
      <c r="J646" s="144"/>
      <c r="K646" s="136"/>
      <c r="L646" s="137"/>
      <c r="M646" s="138"/>
      <c r="N646" s="139"/>
      <c r="O646"/>
      <c r="P646"/>
      <c r="Q646"/>
      <c r="R646"/>
      <c r="S646"/>
      <c r="T646"/>
      <c r="U646"/>
      <c r="V646"/>
      <c r="W646"/>
      <c r="X646"/>
    </row>
    <row r="647" spans="1:24" s="25" customFormat="1" ht="15" customHeight="1" x14ac:dyDescent="0.3">
      <c r="A647" s="130">
        <v>44518</v>
      </c>
      <c r="B647" s="131" t="s">
        <v>322</v>
      </c>
      <c r="C647" s="154">
        <v>31680.22</v>
      </c>
      <c r="D647" s="132"/>
      <c r="E647" s="133">
        <f t="shared" si="14"/>
        <v>9581577.5621683244</v>
      </c>
      <c r="F647" s="101"/>
      <c r="G647" s="165"/>
      <c r="H647" s="166"/>
      <c r="I647" s="135"/>
      <c r="J647" s="144"/>
      <c r="K647" s="136"/>
      <c r="L647" s="137"/>
      <c r="M647" s="138"/>
      <c r="N647" s="139"/>
      <c r="O647"/>
      <c r="P647"/>
      <c r="Q647"/>
      <c r="R647"/>
      <c r="S647"/>
      <c r="T647"/>
      <c r="U647"/>
      <c r="V647"/>
      <c r="W647"/>
      <c r="X647"/>
    </row>
    <row r="648" spans="1:24" s="25" customFormat="1" ht="15" customHeight="1" x14ac:dyDescent="0.3">
      <c r="A648" s="130">
        <v>44518</v>
      </c>
      <c r="B648" s="131" t="s">
        <v>472</v>
      </c>
      <c r="C648" s="154">
        <v>10966.23</v>
      </c>
      <c r="D648" s="132"/>
      <c r="E648" s="133">
        <f t="shared" si="14"/>
        <v>9592543.7921683248</v>
      </c>
      <c r="F648" s="101"/>
      <c r="G648" s="165"/>
      <c r="H648" s="166"/>
      <c r="I648" s="135"/>
      <c r="J648" s="144"/>
      <c r="K648" s="136"/>
      <c r="L648" s="137"/>
      <c r="M648" s="138"/>
      <c r="N648" s="139"/>
      <c r="O648"/>
      <c r="P648"/>
      <c r="Q648"/>
      <c r="R648"/>
      <c r="S648"/>
      <c r="T648"/>
      <c r="U648"/>
      <c r="V648"/>
      <c r="W648"/>
      <c r="X648"/>
    </row>
    <row r="649" spans="1:24" s="25" customFormat="1" ht="15" customHeight="1" x14ac:dyDescent="0.3">
      <c r="A649" s="130">
        <v>44518</v>
      </c>
      <c r="B649" s="131" t="s">
        <v>240</v>
      </c>
      <c r="C649" s="154">
        <v>12245.96</v>
      </c>
      <c r="D649" s="132"/>
      <c r="E649" s="133">
        <f t="shared" si="14"/>
        <v>9604789.7521683257</v>
      </c>
      <c r="F649" s="101"/>
      <c r="G649" s="165"/>
      <c r="H649" s="166"/>
      <c r="I649" s="135"/>
      <c r="J649" s="144"/>
      <c r="K649" s="136"/>
      <c r="L649" s="137"/>
      <c r="M649" s="138"/>
      <c r="N649" s="139"/>
      <c r="O649"/>
      <c r="P649"/>
      <c r="Q649"/>
      <c r="R649"/>
      <c r="S649"/>
      <c r="T649"/>
      <c r="U649"/>
      <c r="V649"/>
      <c r="W649"/>
      <c r="X649"/>
    </row>
    <row r="650" spans="1:24" s="25" customFormat="1" ht="15" customHeight="1" x14ac:dyDescent="0.3">
      <c r="A650" s="130">
        <v>44519</v>
      </c>
      <c r="B650" s="131" t="s">
        <v>244</v>
      </c>
      <c r="C650" s="154">
        <v>18277.05</v>
      </c>
      <c r="D650" s="132"/>
      <c r="E650" s="133">
        <f t="shared" si="14"/>
        <v>9623066.8021683265</v>
      </c>
      <c r="F650" s="101"/>
      <c r="G650" s="165"/>
      <c r="H650" s="166"/>
      <c r="I650" s="135"/>
      <c r="J650" s="144"/>
      <c r="K650" s="136"/>
      <c r="L650" s="137"/>
      <c r="M650" s="138"/>
      <c r="N650" s="139"/>
      <c r="O650"/>
      <c r="P650"/>
      <c r="Q650"/>
      <c r="R650"/>
      <c r="S650"/>
      <c r="T650"/>
      <c r="U650"/>
      <c r="V650"/>
      <c r="W650"/>
      <c r="X650"/>
    </row>
    <row r="651" spans="1:24" s="25" customFormat="1" ht="15" customHeight="1" x14ac:dyDescent="0.3">
      <c r="A651" s="130">
        <v>44519</v>
      </c>
      <c r="B651" s="131" t="s">
        <v>247</v>
      </c>
      <c r="C651" s="154">
        <v>3655.41</v>
      </c>
      <c r="D651" s="132"/>
      <c r="E651" s="133">
        <f t="shared" si="14"/>
        <v>9626722.2121683266</v>
      </c>
      <c r="F651" s="101"/>
      <c r="G651" s="165"/>
      <c r="H651" s="166"/>
      <c r="I651" s="135"/>
      <c r="J651" s="144"/>
      <c r="K651" s="136"/>
      <c r="L651" s="137"/>
      <c r="M651" s="138"/>
      <c r="N651" s="139"/>
      <c r="O651"/>
      <c r="P651"/>
      <c r="Q651"/>
      <c r="R651"/>
      <c r="S651"/>
      <c r="T651"/>
      <c r="U651"/>
      <c r="V651"/>
      <c r="W651"/>
      <c r="X651"/>
    </row>
    <row r="652" spans="1:24" s="25" customFormat="1" ht="15" customHeight="1" x14ac:dyDescent="0.3">
      <c r="A652" s="130">
        <v>44519</v>
      </c>
      <c r="B652" s="131" t="s">
        <v>194</v>
      </c>
      <c r="C652" s="154">
        <v>49957.27</v>
      </c>
      <c r="D652" s="132"/>
      <c r="E652" s="133">
        <f t="shared" si="14"/>
        <v>9676679.4821683262</v>
      </c>
      <c r="F652" s="101"/>
      <c r="G652" s="165"/>
      <c r="H652" s="166"/>
      <c r="I652" s="135"/>
      <c r="J652" s="144"/>
      <c r="K652" s="136"/>
      <c r="L652" s="137"/>
      <c r="M652" s="138"/>
      <c r="N652" s="139"/>
      <c r="O652"/>
      <c r="P652"/>
      <c r="Q652"/>
      <c r="R652"/>
      <c r="S652"/>
      <c r="T652"/>
      <c r="U652"/>
      <c r="V652"/>
      <c r="W652"/>
      <c r="X652"/>
    </row>
    <row r="653" spans="1:24" s="25" customFormat="1" ht="15" customHeight="1" x14ac:dyDescent="0.3">
      <c r="A653" s="130">
        <v>44519</v>
      </c>
      <c r="B653" s="131" t="s">
        <v>248</v>
      </c>
      <c r="C653" s="154">
        <v>10966.23</v>
      </c>
      <c r="D653" s="132"/>
      <c r="E653" s="133">
        <f t="shared" si="14"/>
        <v>9687645.7121683266</v>
      </c>
      <c r="F653" s="101"/>
      <c r="G653" s="165"/>
      <c r="H653" s="166"/>
      <c r="I653" s="135"/>
      <c r="J653" s="144"/>
      <c r="K653" s="136"/>
      <c r="L653" s="137"/>
      <c r="M653" s="138"/>
      <c r="N653" s="139"/>
      <c r="O653"/>
      <c r="P653"/>
      <c r="Q653"/>
      <c r="R653"/>
      <c r="S653"/>
      <c r="T653"/>
      <c r="U653"/>
      <c r="V653"/>
      <c r="W653"/>
      <c r="X653"/>
    </row>
    <row r="654" spans="1:24" s="25" customFormat="1" ht="15" customHeight="1" x14ac:dyDescent="0.3">
      <c r="A654" s="130">
        <v>44519</v>
      </c>
      <c r="B654" s="131" t="s">
        <v>249</v>
      </c>
      <c r="C654" s="154">
        <v>31680.22</v>
      </c>
      <c r="D654" s="132"/>
      <c r="E654" s="133">
        <f t="shared" si="14"/>
        <v>9719325.9321683273</v>
      </c>
      <c r="F654" s="101"/>
      <c r="G654" s="165"/>
      <c r="H654" s="166"/>
      <c r="I654" s="135"/>
      <c r="J654" s="144"/>
      <c r="K654" s="136"/>
      <c r="L654" s="137"/>
      <c r="M654" s="138"/>
      <c r="N654" s="139"/>
      <c r="O654"/>
      <c r="P654"/>
      <c r="Q654"/>
      <c r="R654"/>
      <c r="S654"/>
      <c r="T654"/>
      <c r="U654"/>
      <c r="V654"/>
      <c r="W654"/>
      <c r="X654"/>
    </row>
    <row r="655" spans="1:24" s="25" customFormat="1" ht="15" customHeight="1" x14ac:dyDescent="0.3">
      <c r="A655" s="130">
        <v>44519</v>
      </c>
      <c r="B655" s="131" t="s">
        <v>251</v>
      </c>
      <c r="C655" s="154">
        <v>26806.34</v>
      </c>
      <c r="D655" s="132"/>
      <c r="E655" s="133">
        <f t="shared" si="14"/>
        <v>9746132.2721683271</v>
      </c>
      <c r="F655" s="101"/>
      <c r="G655" s="165"/>
      <c r="H655" s="166"/>
      <c r="I655" s="135"/>
      <c r="J655" s="144"/>
      <c r="K655" s="136"/>
      <c r="L655" s="137"/>
      <c r="M655" s="138"/>
      <c r="N655" s="139"/>
      <c r="O655"/>
      <c r="P655"/>
      <c r="Q655"/>
      <c r="R655"/>
      <c r="S655"/>
      <c r="T655"/>
      <c r="U655"/>
      <c r="V655"/>
      <c r="W655"/>
      <c r="X655"/>
    </row>
    <row r="656" spans="1:24" s="25" customFormat="1" ht="15" customHeight="1" x14ac:dyDescent="0.3">
      <c r="A656" s="130">
        <v>44519</v>
      </c>
      <c r="B656" s="131" t="s">
        <v>253</v>
      </c>
      <c r="C656" s="154">
        <v>10966.23</v>
      </c>
      <c r="D656" s="132"/>
      <c r="E656" s="133">
        <f t="shared" si="14"/>
        <v>9757098.5021683276</v>
      </c>
      <c r="F656" s="101"/>
      <c r="G656" s="165"/>
      <c r="H656" s="166"/>
      <c r="I656" s="135"/>
      <c r="J656" s="144"/>
      <c r="K656" s="136"/>
      <c r="L656" s="137"/>
      <c r="M656" s="138"/>
      <c r="N656" s="139"/>
      <c r="O656"/>
      <c r="P656"/>
      <c r="Q656"/>
      <c r="R656"/>
      <c r="S656"/>
      <c r="T656"/>
      <c r="U656"/>
      <c r="V656"/>
      <c r="W656"/>
      <c r="X656"/>
    </row>
    <row r="657" spans="1:24" s="25" customFormat="1" ht="15" customHeight="1" x14ac:dyDescent="0.3">
      <c r="A657" s="130">
        <v>44519</v>
      </c>
      <c r="B657" s="131" t="s">
        <v>254</v>
      </c>
      <c r="C657" s="154">
        <v>24369.4</v>
      </c>
      <c r="D657" s="132"/>
      <c r="E657" s="133">
        <f t="shared" si="14"/>
        <v>9781467.9021683279</v>
      </c>
      <c r="F657" s="101"/>
      <c r="G657" s="165"/>
      <c r="H657" s="166"/>
      <c r="I657" s="135"/>
      <c r="J657" s="144"/>
      <c r="K657" s="136"/>
      <c r="L657" s="137"/>
      <c r="M657" s="138"/>
      <c r="N657" s="139"/>
      <c r="O657"/>
      <c r="P657"/>
      <c r="Q657"/>
      <c r="R657"/>
      <c r="S657"/>
      <c r="T657"/>
      <c r="U657"/>
      <c r="V657"/>
      <c r="W657"/>
      <c r="X657"/>
    </row>
    <row r="658" spans="1:24" s="25" customFormat="1" ht="15" customHeight="1" x14ac:dyDescent="0.3">
      <c r="A658" s="130">
        <v>44519</v>
      </c>
      <c r="B658" s="131" t="s">
        <v>280</v>
      </c>
      <c r="C658" s="154">
        <v>7310.82</v>
      </c>
      <c r="D658" s="132"/>
      <c r="E658" s="133">
        <f t="shared" si="14"/>
        <v>9788778.7221683282</v>
      </c>
      <c r="F658" s="101"/>
      <c r="G658" s="134"/>
      <c r="H658" s="166"/>
      <c r="I658" s="135"/>
      <c r="J658" s="144"/>
      <c r="K658" s="136"/>
      <c r="L658" s="137"/>
      <c r="M658" s="138"/>
      <c r="N658" s="139"/>
      <c r="O658"/>
      <c r="P658"/>
      <c r="Q658"/>
      <c r="R658"/>
      <c r="S658"/>
      <c r="T658"/>
      <c r="U658"/>
      <c r="V658"/>
      <c r="W658"/>
      <c r="X658"/>
    </row>
    <row r="659" spans="1:24" s="25" customFormat="1" ht="15" customHeight="1" x14ac:dyDescent="0.3">
      <c r="A659" s="130">
        <v>44519</v>
      </c>
      <c r="B659" s="131" t="s">
        <v>255</v>
      </c>
      <c r="C659" s="154">
        <v>31680.22</v>
      </c>
      <c r="D659" s="132"/>
      <c r="E659" s="133">
        <f t="shared" si="14"/>
        <v>9820458.9421683289</v>
      </c>
      <c r="F659" s="101"/>
      <c r="G659" s="134"/>
      <c r="H659" s="166"/>
      <c r="I659" s="135"/>
      <c r="J659" s="144"/>
      <c r="K659" s="136"/>
      <c r="L659" s="137"/>
      <c r="M659" s="138"/>
      <c r="N659" s="139"/>
      <c r="O659"/>
      <c r="P659"/>
      <c r="Q659"/>
      <c r="R659"/>
      <c r="S659"/>
      <c r="T659"/>
      <c r="U659"/>
      <c r="V659"/>
      <c r="W659"/>
      <c r="X659"/>
    </row>
    <row r="660" spans="1:24" s="25" customFormat="1" ht="15" customHeight="1" x14ac:dyDescent="0.3">
      <c r="A660" s="130">
        <v>44519</v>
      </c>
      <c r="B660" s="131" t="s">
        <v>256</v>
      </c>
      <c r="C660" s="154">
        <v>75545.14</v>
      </c>
      <c r="D660" s="132"/>
      <c r="E660" s="133">
        <f t="shared" ref="E660:E723" si="15">E659+C660-D660</f>
        <v>9896004.0821683295</v>
      </c>
      <c r="F660" s="101"/>
      <c r="G660" s="165"/>
      <c r="H660" s="166"/>
      <c r="I660" s="135"/>
      <c r="J660" s="144"/>
      <c r="K660" s="136"/>
      <c r="L660" s="137"/>
      <c r="M660" s="138"/>
      <c r="N660" s="139"/>
      <c r="O660"/>
      <c r="P660"/>
      <c r="Q660"/>
      <c r="R660"/>
      <c r="S660"/>
      <c r="T660"/>
      <c r="U660"/>
      <c r="V660"/>
      <c r="W660"/>
      <c r="X660"/>
    </row>
    <row r="661" spans="1:24" s="25" customFormat="1" ht="15" customHeight="1" x14ac:dyDescent="0.3">
      <c r="A661" s="130">
        <v>44519</v>
      </c>
      <c r="B661" s="131" t="s">
        <v>228</v>
      </c>
      <c r="C661" s="154">
        <v>20713.990000000002</v>
      </c>
      <c r="D661" s="132"/>
      <c r="E661" s="133">
        <f t="shared" si="15"/>
        <v>9916718.0721683297</v>
      </c>
      <c r="F661" s="101"/>
      <c r="G661" s="165"/>
      <c r="H661" s="166"/>
      <c r="I661" s="135"/>
      <c r="J661" s="144"/>
      <c r="K661" s="136"/>
      <c r="L661" s="137"/>
      <c r="M661" s="138"/>
      <c r="N661" s="139"/>
      <c r="O661"/>
      <c r="P661"/>
      <c r="Q661"/>
      <c r="R661"/>
      <c r="S661"/>
      <c r="T661"/>
      <c r="U661"/>
      <c r="V661"/>
      <c r="W661"/>
      <c r="X661"/>
    </row>
    <row r="662" spans="1:24" s="25" customFormat="1" ht="15" customHeight="1" x14ac:dyDescent="0.3">
      <c r="A662" s="130">
        <v>44519</v>
      </c>
      <c r="B662" s="131" t="s">
        <v>258</v>
      </c>
      <c r="C662" s="154">
        <v>48738.8</v>
      </c>
      <c r="D662" s="132"/>
      <c r="E662" s="133">
        <f t="shared" si="15"/>
        <v>9965456.8721683305</v>
      </c>
      <c r="F662" s="101"/>
      <c r="G662" s="165"/>
      <c r="H662" s="166"/>
      <c r="I662" s="135"/>
      <c r="J662" s="144"/>
      <c r="K662" s="136"/>
      <c r="L662" s="137"/>
      <c r="M662" s="138"/>
      <c r="N662" s="139"/>
      <c r="O662"/>
      <c r="P662"/>
      <c r="Q662"/>
      <c r="R662"/>
      <c r="S662"/>
      <c r="T662"/>
      <c r="U662"/>
      <c r="V662"/>
      <c r="W662"/>
      <c r="X662"/>
    </row>
    <row r="663" spans="1:24" s="25" customFormat="1" ht="15" customHeight="1" x14ac:dyDescent="0.3">
      <c r="A663" s="130">
        <v>44519</v>
      </c>
      <c r="B663" s="131" t="s">
        <v>259</v>
      </c>
      <c r="C663" s="154">
        <v>96259.13</v>
      </c>
      <c r="D663" s="132"/>
      <c r="E663" s="133">
        <f t="shared" si="15"/>
        <v>10061716.002168331</v>
      </c>
      <c r="F663" s="101"/>
      <c r="G663" s="165"/>
      <c r="H663" s="166"/>
      <c r="I663" s="135"/>
      <c r="J663" s="144"/>
      <c r="K663" s="136"/>
      <c r="L663" s="137"/>
      <c r="M663" s="138"/>
      <c r="N663" s="139"/>
      <c r="O663"/>
      <c r="P663"/>
      <c r="Q663"/>
      <c r="R663"/>
      <c r="S663"/>
      <c r="T663"/>
      <c r="U663"/>
      <c r="V663"/>
      <c r="W663"/>
      <c r="X663"/>
    </row>
    <row r="664" spans="1:24" s="25" customFormat="1" ht="15" customHeight="1" x14ac:dyDescent="0.3">
      <c r="A664" s="130">
        <v>44519</v>
      </c>
      <c r="B664" s="131" t="s">
        <v>105</v>
      </c>
      <c r="C664" s="154">
        <v>6092.35</v>
      </c>
      <c r="D664" s="132"/>
      <c r="E664" s="133">
        <f t="shared" si="15"/>
        <v>10067808.352168331</v>
      </c>
      <c r="F664" s="101"/>
      <c r="G664" s="165"/>
      <c r="H664" s="166"/>
      <c r="I664" s="135"/>
      <c r="J664" s="144"/>
      <c r="K664" s="136"/>
      <c r="L664" s="137"/>
      <c r="M664" s="138"/>
      <c r="N664" s="139"/>
      <c r="O664"/>
      <c r="P664"/>
      <c r="Q664"/>
      <c r="R664"/>
      <c r="S664"/>
      <c r="T664"/>
      <c r="U664"/>
      <c r="V664"/>
      <c r="W664"/>
      <c r="X664"/>
    </row>
    <row r="665" spans="1:24" s="25" customFormat="1" ht="15" customHeight="1" x14ac:dyDescent="0.3">
      <c r="A665" s="130">
        <v>44519</v>
      </c>
      <c r="B665" s="131" t="s">
        <v>330</v>
      </c>
      <c r="C665" s="154">
        <v>18277.05</v>
      </c>
      <c r="D665" s="132"/>
      <c r="E665" s="133">
        <f t="shared" si="15"/>
        <v>10086085.402168332</v>
      </c>
      <c r="F665" s="101"/>
      <c r="G665" s="165"/>
      <c r="H665" s="166"/>
      <c r="I665" s="135"/>
      <c r="J665" s="144"/>
      <c r="K665" s="136"/>
      <c r="L665" s="137"/>
      <c r="M665" s="138"/>
      <c r="N665" s="139"/>
      <c r="O665"/>
      <c r="P665"/>
      <c r="Q665"/>
      <c r="R665"/>
      <c r="S665"/>
      <c r="T665"/>
      <c r="U665"/>
      <c r="V665"/>
      <c r="W665"/>
      <c r="X665"/>
    </row>
    <row r="666" spans="1:24" s="25" customFormat="1" ht="15" customHeight="1" x14ac:dyDescent="0.3">
      <c r="A666" s="130">
        <v>44519</v>
      </c>
      <c r="B666" s="131" t="s">
        <v>262</v>
      </c>
      <c r="C666" s="154">
        <v>6092.35</v>
      </c>
      <c r="D666" s="132"/>
      <c r="E666" s="133">
        <f t="shared" si="15"/>
        <v>10092177.752168331</v>
      </c>
      <c r="F666" s="101"/>
      <c r="G666" s="165"/>
      <c r="H666" s="166"/>
      <c r="I666" s="135"/>
      <c r="J666" s="144"/>
      <c r="K666" s="136"/>
      <c r="L666" s="137"/>
      <c r="M666" s="138"/>
      <c r="N666" s="139"/>
      <c r="O666"/>
      <c r="P666"/>
      <c r="Q666"/>
      <c r="R666"/>
      <c r="S666"/>
      <c r="T666"/>
      <c r="U666"/>
      <c r="V666"/>
      <c r="W666"/>
      <c r="X666"/>
    </row>
    <row r="667" spans="1:24" s="25" customFormat="1" ht="15" customHeight="1" x14ac:dyDescent="0.3">
      <c r="A667" s="130">
        <v>44519</v>
      </c>
      <c r="B667" s="131" t="s">
        <v>263</v>
      </c>
      <c r="C667" s="154">
        <v>131594.76</v>
      </c>
      <c r="D667" s="132"/>
      <c r="E667" s="133">
        <f t="shared" si="15"/>
        <v>10223772.512168331</v>
      </c>
      <c r="F667" s="101"/>
      <c r="G667" s="165"/>
      <c r="H667" s="166"/>
      <c r="I667" s="135"/>
      <c r="J667" s="144"/>
      <c r="K667" s="136"/>
      <c r="L667" s="137"/>
      <c r="M667" s="138"/>
      <c r="N667" s="139"/>
      <c r="O667"/>
      <c r="P667"/>
      <c r="Q667"/>
      <c r="R667"/>
      <c r="S667"/>
      <c r="T667"/>
      <c r="U667"/>
      <c r="V667"/>
      <c r="W667"/>
      <c r="X667"/>
    </row>
    <row r="668" spans="1:24" s="25" customFormat="1" ht="15" customHeight="1" x14ac:dyDescent="0.3">
      <c r="A668" s="130">
        <v>44519</v>
      </c>
      <c r="B668" s="131" t="s">
        <v>264</v>
      </c>
      <c r="C668" s="154">
        <v>10966.23</v>
      </c>
      <c r="D668" s="132"/>
      <c r="E668" s="133">
        <f t="shared" si="15"/>
        <v>10234738.742168332</v>
      </c>
      <c r="F668" s="101"/>
      <c r="G668" s="165"/>
      <c r="H668" s="166"/>
      <c r="I668" s="135"/>
      <c r="J668" s="144"/>
      <c r="K668" s="136"/>
      <c r="L668" s="137"/>
      <c r="M668" s="138"/>
      <c r="N668" s="139"/>
      <c r="O668"/>
      <c r="P668"/>
      <c r="Q668"/>
      <c r="R668"/>
      <c r="S668"/>
      <c r="T668"/>
      <c r="U668"/>
      <c r="V668"/>
      <c r="W668"/>
      <c r="X668"/>
    </row>
    <row r="669" spans="1:24" s="25" customFormat="1" ht="15" customHeight="1" x14ac:dyDescent="0.3">
      <c r="A669" s="130">
        <v>44519</v>
      </c>
      <c r="B669" s="131" t="s">
        <v>265</v>
      </c>
      <c r="C669" s="154">
        <v>40209.51</v>
      </c>
      <c r="D669" s="132"/>
      <c r="E669" s="133">
        <f t="shared" si="15"/>
        <v>10274948.252168331</v>
      </c>
      <c r="F669" s="101"/>
      <c r="G669" s="165"/>
      <c r="H669" s="166"/>
      <c r="I669" s="135"/>
      <c r="J669" s="144"/>
      <c r="K669" s="136"/>
      <c r="L669" s="137"/>
      <c r="M669" s="138"/>
      <c r="N669" s="139"/>
      <c r="O669"/>
      <c r="P669"/>
      <c r="Q669"/>
      <c r="R669"/>
      <c r="S669"/>
      <c r="T669"/>
      <c r="U669"/>
      <c r="V669"/>
      <c r="W669"/>
      <c r="X669"/>
    </row>
    <row r="670" spans="1:24" s="25" customFormat="1" ht="15" customHeight="1" x14ac:dyDescent="0.3">
      <c r="A670" s="130">
        <v>44519</v>
      </c>
      <c r="B670" s="131" t="s">
        <v>316</v>
      </c>
      <c r="C670" s="154">
        <v>168148.86</v>
      </c>
      <c r="D670" s="132"/>
      <c r="E670" s="133">
        <f t="shared" si="15"/>
        <v>10443097.112168331</v>
      </c>
      <c r="F670" s="101"/>
      <c r="G670" s="165"/>
      <c r="H670" s="166"/>
      <c r="I670" s="135"/>
      <c r="J670" s="144"/>
      <c r="K670" s="136"/>
      <c r="L670" s="137"/>
      <c r="M670" s="138"/>
      <c r="N670" s="139"/>
      <c r="O670"/>
      <c r="P670"/>
      <c r="Q670"/>
      <c r="R670"/>
      <c r="S670"/>
      <c r="T670"/>
      <c r="U670"/>
      <c r="V670"/>
      <c r="W670"/>
      <c r="X670"/>
    </row>
    <row r="671" spans="1:24" s="25" customFormat="1" ht="15" customHeight="1" x14ac:dyDescent="0.3">
      <c r="A671" s="130">
        <v>44519</v>
      </c>
      <c r="B671" s="131" t="s">
        <v>268</v>
      </c>
      <c r="C671" s="154">
        <v>3655.41</v>
      </c>
      <c r="D671" s="132"/>
      <c r="E671" s="133">
        <f t="shared" si="15"/>
        <v>10446752.522168331</v>
      </c>
      <c r="F671" s="101"/>
      <c r="G671" s="165"/>
      <c r="H671" s="166"/>
      <c r="I671" s="135"/>
      <c r="J671" s="144"/>
      <c r="K671" s="136"/>
      <c r="L671" s="137"/>
      <c r="M671" s="138"/>
      <c r="N671" s="139"/>
      <c r="O671"/>
      <c r="P671"/>
      <c r="Q671"/>
      <c r="R671"/>
      <c r="S671"/>
      <c r="T671"/>
      <c r="U671"/>
      <c r="V671"/>
      <c r="W671"/>
      <c r="X671"/>
    </row>
    <row r="672" spans="1:24" s="25" customFormat="1" ht="15" customHeight="1" x14ac:dyDescent="0.3">
      <c r="A672" s="130">
        <v>44519</v>
      </c>
      <c r="B672" s="131" t="s">
        <v>270</v>
      </c>
      <c r="C672" s="154">
        <v>3655.41</v>
      </c>
      <c r="D672" s="132"/>
      <c r="E672" s="133">
        <f t="shared" si="15"/>
        <v>10450407.932168331</v>
      </c>
      <c r="F672" s="101"/>
      <c r="G672" s="165"/>
      <c r="H672" s="166"/>
      <c r="I672" s="135"/>
      <c r="J672" s="144"/>
      <c r="K672" s="136"/>
      <c r="L672" s="137"/>
      <c r="M672" s="138"/>
      <c r="N672" s="139"/>
      <c r="O672"/>
      <c r="P672"/>
      <c r="Q672"/>
      <c r="R672"/>
      <c r="S672"/>
      <c r="T672"/>
      <c r="U672"/>
      <c r="V672"/>
      <c r="W672"/>
      <c r="X672"/>
    </row>
    <row r="673" spans="1:24" s="25" customFormat="1" ht="15" customHeight="1" x14ac:dyDescent="0.3">
      <c r="A673" s="130">
        <v>44519</v>
      </c>
      <c r="B673" s="131" t="s">
        <v>207</v>
      </c>
      <c r="C673" s="154">
        <v>10966.23</v>
      </c>
      <c r="D673" s="132"/>
      <c r="E673" s="133">
        <f t="shared" si="15"/>
        <v>10461374.162168331</v>
      </c>
      <c r="F673" s="101"/>
      <c r="G673" s="134"/>
      <c r="H673" s="166"/>
      <c r="I673" s="135"/>
      <c r="J673" s="144"/>
      <c r="K673" s="136"/>
      <c r="L673" s="137"/>
      <c r="M673" s="138"/>
      <c r="N673" s="139"/>
      <c r="O673"/>
      <c r="P673"/>
      <c r="Q673"/>
      <c r="R673"/>
      <c r="S673"/>
      <c r="T673"/>
      <c r="U673"/>
      <c r="V673"/>
      <c r="W673"/>
      <c r="X673"/>
    </row>
    <row r="674" spans="1:24" s="25" customFormat="1" ht="15" customHeight="1" x14ac:dyDescent="0.3">
      <c r="A674" s="130">
        <v>44519</v>
      </c>
      <c r="B674" s="131" t="s">
        <v>271</v>
      </c>
      <c r="C674" s="154">
        <v>7310.82</v>
      </c>
      <c r="D674" s="132"/>
      <c r="E674" s="133">
        <f t="shared" si="15"/>
        <v>10468684.982168332</v>
      </c>
      <c r="F674" s="101"/>
      <c r="G674" s="165"/>
      <c r="H674" s="166"/>
      <c r="I674" s="135"/>
      <c r="J674" s="144"/>
      <c r="K674" s="136"/>
      <c r="L674" s="137"/>
      <c r="M674" s="138"/>
      <c r="N674" s="139"/>
      <c r="O674"/>
      <c r="P674"/>
      <c r="Q674"/>
      <c r="R674"/>
      <c r="S674"/>
      <c r="T674"/>
      <c r="U674"/>
      <c r="V674"/>
      <c r="W674"/>
      <c r="X674"/>
    </row>
    <row r="675" spans="1:24" s="25" customFormat="1" ht="15" customHeight="1" x14ac:dyDescent="0.3">
      <c r="A675" s="130">
        <v>44519</v>
      </c>
      <c r="B675" s="131" t="s">
        <v>299</v>
      </c>
      <c r="C675" s="154">
        <v>26806.34</v>
      </c>
      <c r="D675" s="132"/>
      <c r="E675" s="133">
        <f t="shared" si="15"/>
        <v>10495491.322168332</v>
      </c>
      <c r="F675" s="101"/>
      <c r="G675" s="165"/>
      <c r="H675" s="166"/>
      <c r="I675" s="135"/>
      <c r="J675" s="144"/>
      <c r="K675" s="136"/>
      <c r="L675" s="137"/>
      <c r="M675" s="138"/>
      <c r="N675" s="139"/>
      <c r="O675"/>
      <c r="P675"/>
      <c r="Q675"/>
      <c r="R675"/>
      <c r="S675"/>
      <c r="T675"/>
      <c r="U675"/>
      <c r="V675"/>
      <c r="W675"/>
      <c r="X675"/>
    </row>
    <row r="676" spans="1:24" s="25" customFormat="1" ht="15" customHeight="1" x14ac:dyDescent="0.3">
      <c r="A676" s="130">
        <v>44519</v>
      </c>
      <c r="B676" s="131" t="s">
        <v>329</v>
      </c>
      <c r="C676" s="154">
        <v>24369.4</v>
      </c>
      <c r="D676" s="132"/>
      <c r="E676" s="133">
        <f t="shared" si="15"/>
        <v>10519860.722168332</v>
      </c>
      <c r="F676" s="101"/>
      <c r="G676" s="165"/>
      <c r="H676" s="166"/>
      <c r="I676" s="135"/>
      <c r="J676" s="144"/>
      <c r="K676" s="136"/>
      <c r="L676" s="137"/>
      <c r="M676" s="138"/>
      <c r="N676" s="139"/>
      <c r="O676"/>
      <c r="P676"/>
      <c r="Q676"/>
      <c r="R676"/>
      <c r="S676"/>
      <c r="T676"/>
      <c r="U676"/>
      <c r="V676"/>
      <c r="W676"/>
      <c r="X676"/>
    </row>
    <row r="677" spans="1:24" s="25" customFormat="1" ht="15" customHeight="1" x14ac:dyDescent="0.3">
      <c r="A677" s="130">
        <v>44523</v>
      </c>
      <c r="B677" s="131" t="s">
        <v>301</v>
      </c>
      <c r="C677" s="154">
        <v>193860.15</v>
      </c>
      <c r="D677" s="132"/>
      <c r="E677" s="133">
        <f t="shared" si="15"/>
        <v>10713720.872168332</v>
      </c>
      <c r="F677" s="101"/>
      <c r="G677" s="165"/>
      <c r="H677" s="166"/>
      <c r="I677" s="135"/>
      <c r="J677" s="144"/>
      <c r="K677" s="136"/>
      <c r="L677" s="137"/>
      <c r="M677" s="138"/>
      <c r="N677" s="139"/>
      <c r="O677"/>
      <c r="P677"/>
      <c r="Q677"/>
      <c r="R677"/>
      <c r="S677"/>
      <c r="T677"/>
      <c r="U677"/>
      <c r="V677"/>
      <c r="W677"/>
      <c r="X677"/>
    </row>
    <row r="678" spans="1:24" s="25" customFormat="1" ht="15" customHeight="1" x14ac:dyDescent="0.3">
      <c r="A678" s="130">
        <v>44523</v>
      </c>
      <c r="B678" s="131" t="s">
        <v>230</v>
      </c>
      <c r="C678" s="154">
        <v>18277.05</v>
      </c>
      <c r="D678" s="132"/>
      <c r="E678" s="133">
        <f t="shared" si="15"/>
        <v>10731997.922168333</v>
      </c>
      <c r="F678" s="101"/>
      <c r="G678" s="165"/>
      <c r="H678" s="166"/>
      <c r="I678" s="135"/>
      <c r="J678" s="144"/>
      <c r="K678" s="136"/>
      <c r="L678" s="137"/>
      <c r="M678" s="138"/>
      <c r="N678" s="139"/>
      <c r="O678"/>
      <c r="P678"/>
      <c r="Q678"/>
      <c r="R678"/>
      <c r="S678"/>
      <c r="T678"/>
      <c r="U678"/>
      <c r="V678"/>
      <c r="W678"/>
      <c r="X678"/>
    </row>
    <row r="679" spans="1:24" s="25" customFormat="1" ht="15" customHeight="1" x14ac:dyDescent="0.3">
      <c r="A679" s="130">
        <v>44523</v>
      </c>
      <c r="B679" s="131" t="s">
        <v>267</v>
      </c>
      <c r="C679" s="154">
        <v>18277.05</v>
      </c>
      <c r="D679" s="132"/>
      <c r="E679" s="133">
        <f t="shared" si="15"/>
        <v>10750274.972168334</v>
      </c>
      <c r="F679" s="101"/>
      <c r="G679" s="165"/>
      <c r="H679" s="166"/>
      <c r="I679" s="135"/>
      <c r="J679" s="144"/>
      <c r="K679" s="136"/>
      <c r="L679" s="137"/>
      <c r="M679" s="138"/>
      <c r="N679" s="139"/>
      <c r="O679"/>
      <c r="P679"/>
      <c r="Q679"/>
      <c r="R679"/>
      <c r="S679"/>
      <c r="T679"/>
      <c r="U679"/>
      <c r="V679"/>
      <c r="W679"/>
      <c r="X679"/>
    </row>
    <row r="680" spans="1:24" s="25" customFormat="1" ht="15" customHeight="1" x14ac:dyDescent="0.3">
      <c r="A680" s="130">
        <v>44523</v>
      </c>
      <c r="B680" s="131" t="s">
        <v>269</v>
      </c>
      <c r="C680" s="154">
        <v>6092.35</v>
      </c>
      <c r="D680" s="132"/>
      <c r="E680" s="133">
        <f t="shared" si="15"/>
        <v>10756367.322168333</v>
      </c>
      <c r="F680" s="101"/>
      <c r="G680" s="165"/>
      <c r="H680" s="166"/>
      <c r="I680" s="135"/>
      <c r="J680" s="144"/>
      <c r="K680" s="136"/>
      <c r="L680" s="137"/>
      <c r="M680" s="138"/>
      <c r="N680" s="139"/>
      <c r="O680"/>
      <c r="P680"/>
      <c r="Q680"/>
      <c r="R680"/>
      <c r="S680"/>
      <c r="T680"/>
      <c r="U680"/>
      <c r="V680"/>
      <c r="W680"/>
      <c r="X680"/>
    </row>
    <row r="681" spans="1:24" s="25" customFormat="1" ht="15" customHeight="1" x14ac:dyDescent="0.3">
      <c r="A681" s="130">
        <v>44523</v>
      </c>
      <c r="B681" s="131" t="s">
        <v>290</v>
      </c>
      <c r="C681" s="154">
        <v>24369.4</v>
      </c>
      <c r="D681" s="132"/>
      <c r="E681" s="133">
        <f t="shared" si="15"/>
        <v>10780736.722168334</v>
      </c>
      <c r="F681" s="101"/>
      <c r="G681" s="165"/>
      <c r="H681" s="166"/>
      <c r="I681" s="135"/>
      <c r="J681" s="144"/>
      <c r="K681" s="136"/>
      <c r="L681" s="137"/>
      <c r="M681" s="138"/>
      <c r="N681" s="139"/>
      <c r="O681"/>
      <c r="P681"/>
      <c r="Q681"/>
      <c r="R681"/>
      <c r="S681"/>
      <c r="T681"/>
      <c r="U681"/>
      <c r="V681"/>
      <c r="W681"/>
      <c r="X681"/>
    </row>
    <row r="682" spans="1:24" s="25" customFormat="1" ht="15" customHeight="1" x14ac:dyDescent="0.3">
      <c r="A682" s="130">
        <v>44524</v>
      </c>
      <c r="B682" s="131" t="s">
        <v>272</v>
      </c>
      <c r="C682" s="154">
        <v>93822.19</v>
      </c>
      <c r="D682" s="132"/>
      <c r="E682" s="133">
        <f t="shared" si="15"/>
        <v>10874558.912168333</v>
      </c>
      <c r="F682" s="101"/>
      <c r="G682" s="165"/>
      <c r="H682" s="166"/>
      <c r="I682" s="135"/>
      <c r="J682" s="144"/>
      <c r="K682" s="136"/>
      <c r="L682" s="137"/>
      <c r="M682" s="138"/>
      <c r="N682" s="139"/>
      <c r="O682"/>
      <c r="P682"/>
      <c r="Q682"/>
      <c r="R682"/>
      <c r="S682"/>
      <c r="T682"/>
      <c r="U682"/>
      <c r="V682"/>
      <c r="W682"/>
      <c r="X682"/>
    </row>
    <row r="683" spans="1:24" s="25" customFormat="1" ht="15" customHeight="1" x14ac:dyDescent="0.3">
      <c r="A683" s="130">
        <v>44524</v>
      </c>
      <c r="B683" s="131" t="s">
        <v>484</v>
      </c>
      <c r="C683" s="154">
        <v>10966.23</v>
      </c>
      <c r="D683" s="132"/>
      <c r="E683" s="133">
        <f t="shared" si="15"/>
        <v>10885525.142168334</v>
      </c>
      <c r="F683" s="101"/>
      <c r="G683" s="165"/>
      <c r="H683" s="166"/>
      <c r="I683" s="135"/>
      <c r="J683" s="144"/>
      <c r="K683" s="136"/>
      <c r="L683" s="137"/>
      <c r="M683" s="138"/>
      <c r="N683" s="139"/>
      <c r="O683"/>
      <c r="P683"/>
      <c r="Q683"/>
      <c r="R683"/>
      <c r="S683"/>
      <c r="T683"/>
      <c r="U683"/>
      <c r="V683"/>
      <c r="W683"/>
      <c r="X683"/>
    </row>
    <row r="684" spans="1:24" s="25" customFormat="1" ht="15" customHeight="1" x14ac:dyDescent="0.3">
      <c r="A684" s="130">
        <v>44524</v>
      </c>
      <c r="B684" s="131" t="s">
        <v>303</v>
      </c>
      <c r="C684" s="154">
        <v>47520.33</v>
      </c>
      <c r="D684" s="132"/>
      <c r="E684" s="133">
        <f t="shared" si="15"/>
        <v>10933045.472168334</v>
      </c>
      <c r="F684" s="101"/>
      <c r="G684" s="165"/>
      <c r="H684" s="166"/>
      <c r="I684" s="135"/>
      <c r="J684" s="144"/>
      <c r="K684" s="136"/>
      <c r="L684" s="137"/>
      <c r="M684" s="138"/>
      <c r="N684" s="139"/>
      <c r="O684"/>
      <c r="P684"/>
      <c r="Q684"/>
      <c r="R684"/>
      <c r="S684"/>
      <c r="T684"/>
      <c r="U684"/>
      <c r="V684"/>
      <c r="W684"/>
      <c r="X684"/>
    </row>
    <row r="685" spans="1:24" s="25" customFormat="1" ht="15" customHeight="1" x14ac:dyDescent="0.3">
      <c r="A685" s="130">
        <v>44524</v>
      </c>
      <c r="B685" s="131" t="s">
        <v>250</v>
      </c>
      <c r="C685" s="154">
        <v>24369.4</v>
      </c>
      <c r="D685" s="132"/>
      <c r="E685" s="133">
        <f t="shared" si="15"/>
        <v>10957414.872168334</v>
      </c>
      <c r="F685" s="101"/>
      <c r="G685" s="165"/>
      <c r="H685" s="166"/>
      <c r="I685" s="135"/>
      <c r="J685" s="144"/>
      <c r="K685" s="136"/>
      <c r="L685" s="137"/>
      <c r="M685" s="138"/>
      <c r="N685" s="139"/>
      <c r="O685"/>
      <c r="P685"/>
      <c r="Q685"/>
      <c r="R685"/>
      <c r="S685"/>
      <c r="T685"/>
      <c r="U685"/>
      <c r="V685"/>
      <c r="W685"/>
      <c r="X685"/>
    </row>
    <row r="686" spans="1:24" s="25" customFormat="1" ht="15" customHeight="1" x14ac:dyDescent="0.3">
      <c r="A686" s="130">
        <v>44524</v>
      </c>
      <c r="B686" s="131" t="s">
        <v>473</v>
      </c>
      <c r="C686" s="154">
        <v>10966.23</v>
      </c>
      <c r="D686" s="132"/>
      <c r="E686" s="133">
        <f t="shared" si="15"/>
        <v>10968381.102168335</v>
      </c>
      <c r="F686" s="101"/>
      <c r="G686" s="165"/>
      <c r="H686" s="166"/>
      <c r="I686" s="135"/>
      <c r="J686" s="144"/>
      <c r="K686" s="136"/>
      <c r="L686" s="137"/>
      <c r="M686" s="138"/>
      <c r="N686" s="139"/>
      <c r="O686"/>
      <c r="P686"/>
      <c r="Q686"/>
      <c r="R686"/>
      <c r="S686"/>
      <c r="T686"/>
      <c r="U686"/>
      <c r="V686"/>
      <c r="W686"/>
      <c r="X686"/>
    </row>
    <row r="687" spans="1:24" s="25" customFormat="1" ht="15" customHeight="1" x14ac:dyDescent="0.3">
      <c r="A687" s="130">
        <v>44524</v>
      </c>
      <c r="B687" s="131" t="s">
        <v>252</v>
      </c>
      <c r="C687" s="154">
        <v>6092.35</v>
      </c>
      <c r="D687" s="132"/>
      <c r="E687" s="133">
        <f t="shared" si="15"/>
        <v>10974473.452168334</v>
      </c>
      <c r="F687" s="101"/>
      <c r="G687" s="165"/>
      <c r="H687" s="166"/>
      <c r="I687" s="135"/>
      <c r="J687" s="144"/>
      <c r="K687" s="136"/>
      <c r="L687" s="137"/>
      <c r="M687" s="138"/>
      <c r="N687" s="139"/>
      <c r="O687"/>
      <c r="P687"/>
      <c r="Q687"/>
      <c r="R687"/>
      <c r="S687"/>
      <c r="T687"/>
      <c r="U687"/>
      <c r="V687"/>
      <c r="W687"/>
      <c r="X687"/>
    </row>
    <row r="688" spans="1:24" s="25" customFormat="1" ht="15" customHeight="1" x14ac:dyDescent="0.3">
      <c r="A688" s="130">
        <v>44524</v>
      </c>
      <c r="B688" s="131" t="s">
        <v>273</v>
      </c>
      <c r="C688" s="154">
        <v>113317.71</v>
      </c>
      <c r="D688" s="132"/>
      <c r="E688" s="133">
        <f t="shared" si="15"/>
        <v>11087791.162168335</v>
      </c>
      <c r="F688" s="101"/>
      <c r="G688" s="165"/>
      <c r="H688" s="166"/>
      <c r="I688" s="135"/>
      <c r="J688" s="144"/>
      <c r="K688" s="136"/>
      <c r="L688" s="137"/>
      <c r="M688" s="138"/>
      <c r="N688" s="139"/>
      <c r="O688"/>
      <c r="P688"/>
      <c r="Q688"/>
      <c r="R688"/>
      <c r="S688"/>
      <c r="T688"/>
      <c r="U688"/>
      <c r="V688"/>
      <c r="W688"/>
      <c r="X688"/>
    </row>
    <row r="689" spans="1:24" s="25" customFormat="1" ht="15" customHeight="1" x14ac:dyDescent="0.3">
      <c r="A689" s="130">
        <v>44524</v>
      </c>
      <c r="B689" s="131" t="s">
        <v>239</v>
      </c>
      <c r="C689" s="154">
        <v>47520.33</v>
      </c>
      <c r="D689" s="132"/>
      <c r="E689" s="133">
        <f t="shared" si="15"/>
        <v>11135311.492168335</v>
      </c>
      <c r="F689" s="101"/>
      <c r="G689" s="165"/>
      <c r="H689" s="166"/>
      <c r="I689" s="135"/>
      <c r="J689" s="144"/>
      <c r="K689" s="136"/>
      <c r="L689" s="137"/>
      <c r="M689" s="138"/>
      <c r="N689" s="139"/>
      <c r="O689"/>
      <c r="P689"/>
      <c r="Q689"/>
      <c r="R689"/>
      <c r="S689"/>
      <c r="T689"/>
      <c r="U689"/>
      <c r="V689"/>
      <c r="W689"/>
      <c r="X689"/>
    </row>
    <row r="690" spans="1:24" s="25" customFormat="1" ht="15" customHeight="1" x14ac:dyDescent="0.3">
      <c r="A690" s="130">
        <v>44524</v>
      </c>
      <c r="B690" s="131" t="s">
        <v>274</v>
      </c>
      <c r="C690" s="154">
        <v>12184.7</v>
      </c>
      <c r="D690" s="132"/>
      <c r="E690" s="133">
        <f t="shared" si="15"/>
        <v>11147496.192168334</v>
      </c>
      <c r="F690" s="101"/>
      <c r="G690" s="165"/>
      <c r="H690" s="166"/>
      <c r="I690" s="135"/>
      <c r="J690" s="144"/>
      <c r="K690" s="136"/>
      <c r="L690" s="137"/>
      <c r="M690" s="138"/>
      <c r="N690" s="139"/>
      <c r="O690"/>
      <c r="P690"/>
      <c r="Q690"/>
      <c r="R690"/>
      <c r="S690"/>
      <c r="T690"/>
      <c r="U690"/>
      <c r="V690"/>
      <c r="W690"/>
      <c r="X690"/>
    </row>
    <row r="691" spans="1:24" s="25" customFormat="1" ht="15" customHeight="1" x14ac:dyDescent="0.3">
      <c r="A691" s="130">
        <v>44524</v>
      </c>
      <c r="B691" s="131" t="s">
        <v>275</v>
      </c>
      <c r="C691" s="154">
        <v>10966.23</v>
      </c>
      <c r="D691" s="132"/>
      <c r="E691" s="133">
        <f t="shared" si="15"/>
        <v>11158462.422168335</v>
      </c>
      <c r="F691" s="101"/>
      <c r="G691" s="165"/>
      <c r="H691" s="166"/>
      <c r="I691" s="135"/>
      <c r="J691" s="144"/>
      <c r="K691" s="136"/>
      <c r="L691" s="137"/>
      <c r="M691" s="138"/>
      <c r="N691" s="139"/>
      <c r="O691"/>
      <c r="P691"/>
      <c r="Q691"/>
      <c r="R691"/>
      <c r="S691"/>
      <c r="T691"/>
      <c r="U691"/>
      <c r="V691"/>
      <c r="W691"/>
      <c r="X691"/>
    </row>
    <row r="692" spans="1:24" s="25" customFormat="1" ht="15" customHeight="1" x14ac:dyDescent="0.3">
      <c r="A692" s="130">
        <v>44524</v>
      </c>
      <c r="B692" s="131" t="s">
        <v>261</v>
      </c>
      <c r="C692" s="154">
        <v>47520.33</v>
      </c>
      <c r="D692" s="132"/>
      <c r="E692" s="133">
        <f t="shared" si="15"/>
        <v>11205982.752168335</v>
      </c>
      <c r="F692" s="101"/>
      <c r="G692" s="165"/>
      <c r="H692" s="166"/>
      <c r="I692" s="135"/>
      <c r="J692" s="144"/>
      <c r="K692" s="136"/>
      <c r="L692" s="137"/>
      <c r="M692" s="138"/>
      <c r="N692" s="139"/>
      <c r="O692"/>
      <c r="P692"/>
      <c r="Q692"/>
      <c r="R692"/>
      <c r="S692"/>
      <c r="T692"/>
      <c r="U692"/>
      <c r="V692"/>
      <c r="W692"/>
      <c r="X692"/>
    </row>
    <row r="693" spans="1:24" s="25" customFormat="1" ht="15" customHeight="1" x14ac:dyDescent="0.3">
      <c r="A693" s="130">
        <v>44524</v>
      </c>
      <c r="B693" s="131" t="s">
        <v>243</v>
      </c>
      <c r="C693" s="154">
        <v>3655.41</v>
      </c>
      <c r="D693" s="132"/>
      <c r="E693" s="133">
        <f t="shared" si="15"/>
        <v>11209638.162168335</v>
      </c>
      <c r="F693" s="101"/>
      <c r="G693" s="165"/>
      <c r="H693" s="166"/>
      <c r="I693" s="135"/>
      <c r="J693" s="144"/>
      <c r="K693" s="136"/>
      <c r="L693" s="137"/>
      <c r="M693" s="138"/>
      <c r="N693" s="139"/>
      <c r="O693"/>
      <c r="P693"/>
      <c r="Q693"/>
      <c r="R693"/>
      <c r="S693"/>
      <c r="T693"/>
      <c r="U693"/>
      <c r="V693"/>
      <c r="W693"/>
      <c r="X693"/>
    </row>
    <row r="694" spans="1:24" s="25" customFormat="1" ht="15" customHeight="1" x14ac:dyDescent="0.3">
      <c r="A694" s="130">
        <v>44524</v>
      </c>
      <c r="B694" s="131" t="s">
        <v>441</v>
      </c>
      <c r="C694" s="154">
        <v>79200.55</v>
      </c>
      <c r="D694" s="132"/>
      <c r="E694" s="133">
        <f t="shared" si="15"/>
        <v>11288838.712168336</v>
      </c>
      <c r="F694" s="101"/>
      <c r="G694" s="165"/>
      <c r="H694" s="166"/>
      <c r="I694" s="135"/>
      <c r="J694" s="144"/>
      <c r="K694" s="136"/>
      <c r="L694" s="137"/>
      <c r="M694" s="138"/>
      <c r="N694" s="139"/>
      <c r="O694"/>
      <c r="P694"/>
      <c r="Q694"/>
      <c r="R694"/>
      <c r="S694"/>
      <c r="T694"/>
      <c r="U694"/>
      <c r="V694"/>
      <c r="W694"/>
      <c r="X694"/>
    </row>
    <row r="695" spans="1:24" s="25" customFormat="1" ht="15" customHeight="1" x14ac:dyDescent="0.3">
      <c r="A695" s="130">
        <v>44524</v>
      </c>
      <c r="B695" s="131" t="s">
        <v>432</v>
      </c>
      <c r="C695" s="154">
        <v>7310.82</v>
      </c>
      <c r="D695" s="132"/>
      <c r="E695" s="133">
        <f t="shared" si="15"/>
        <v>11296149.532168336</v>
      </c>
      <c r="F695" s="101"/>
      <c r="G695" s="165"/>
      <c r="H695" s="166"/>
      <c r="I695" s="135"/>
      <c r="J695" s="144"/>
      <c r="K695" s="136"/>
      <c r="L695" s="137"/>
      <c r="M695" s="138"/>
      <c r="N695" s="139"/>
      <c r="O695"/>
      <c r="P695"/>
      <c r="Q695"/>
      <c r="R695"/>
      <c r="S695"/>
      <c r="T695"/>
      <c r="U695"/>
      <c r="V695"/>
      <c r="W695"/>
      <c r="X695"/>
    </row>
    <row r="696" spans="1:24" s="25" customFormat="1" ht="15" customHeight="1" x14ac:dyDescent="0.3">
      <c r="A696" s="130">
        <v>44525</v>
      </c>
      <c r="B696" s="131" t="s">
        <v>444</v>
      </c>
      <c r="C696" s="154">
        <v>10966.23</v>
      </c>
      <c r="D696" s="132"/>
      <c r="E696" s="133">
        <f t="shared" si="15"/>
        <v>11307115.762168337</v>
      </c>
      <c r="F696" s="101"/>
      <c r="G696" s="165"/>
      <c r="H696" s="166"/>
      <c r="I696" s="135"/>
      <c r="J696" s="144"/>
      <c r="K696" s="136"/>
      <c r="L696" s="137"/>
      <c r="M696" s="138"/>
      <c r="N696" s="139"/>
      <c r="O696"/>
      <c r="P696"/>
      <c r="Q696"/>
      <c r="R696"/>
      <c r="S696"/>
      <c r="T696"/>
      <c r="U696"/>
      <c r="V696"/>
      <c r="W696"/>
      <c r="X696"/>
    </row>
    <row r="697" spans="1:24" s="25" customFormat="1" ht="15" customHeight="1" x14ac:dyDescent="0.3">
      <c r="A697" s="130">
        <v>44525</v>
      </c>
      <c r="B697" s="131" t="s">
        <v>449</v>
      </c>
      <c r="C697" s="154">
        <v>10966.23</v>
      </c>
      <c r="D697" s="132"/>
      <c r="E697" s="133">
        <f t="shared" si="15"/>
        <v>11318081.992168337</v>
      </c>
      <c r="F697" s="101"/>
      <c r="G697" s="165"/>
      <c r="H697" s="166"/>
      <c r="I697" s="135"/>
      <c r="J697" s="144"/>
      <c r="K697" s="136"/>
      <c r="L697" s="137"/>
      <c r="M697" s="138"/>
      <c r="N697" s="139"/>
      <c r="O697"/>
      <c r="P697"/>
      <c r="Q697"/>
      <c r="R697"/>
      <c r="S697"/>
      <c r="T697"/>
      <c r="U697"/>
      <c r="V697"/>
      <c r="W697"/>
      <c r="X697"/>
    </row>
    <row r="698" spans="1:24" s="25" customFormat="1" ht="15" customHeight="1" x14ac:dyDescent="0.3">
      <c r="A698" s="130">
        <v>44525</v>
      </c>
      <c r="B698" s="131" t="s">
        <v>206</v>
      </c>
      <c r="C698" s="154">
        <v>199829.08</v>
      </c>
      <c r="D698" s="132"/>
      <c r="E698" s="133">
        <f t="shared" si="15"/>
        <v>11517911.072168337</v>
      </c>
      <c r="F698" s="101"/>
      <c r="G698" s="165"/>
      <c r="H698" s="166"/>
      <c r="I698" s="135"/>
      <c r="J698" s="144"/>
      <c r="K698" s="136"/>
      <c r="L698" s="137"/>
      <c r="M698" s="138"/>
      <c r="N698" s="139"/>
      <c r="O698"/>
      <c r="P698"/>
      <c r="Q698"/>
      <c r="R698"/>
      <c r="S698"/>
      <c r="T698"/>
      <c r="U698"/>
      <c r="V698"/>
      <c r="W698"/>
      <c r="X698"/>
    </row>
    <row r="699" spans="1:24" s="25" customFormat="1" ht="15" customHeight="1" x14ac:dyDescent="0.3">
      <c r="A699" s="130">
        <v>44525</v>
      </c>
      <c r="B699" s="131" t="s">
        <v>317</v>
      </c>
      <c r="C699" s="154">
        <v>7310.82</v>
      </c>
      <c r="D699" s="132"/>
      <c r="E699" s="133">
        <f t="shared" si="15"/>
        <v>11525221.892168337</v>
      </c>
      <c r="F699" s="101"/>
      <c r="G699" s="165"/>
      <c r="H699" s="166"/>
      <c r="I699" s="135"/>
      <c r="J699" s="144"/>
      <c r="K699" s="136"/>
      <c r="L699" s="137"/>
      <c r="M699" s="138"/>
      <c r="N699" s="139"/>
      <c r="O699"/>
      <c r="P699"/>
      <c r="Q699"/>
      <c r="R699"/>
      <c r="S699"/>
      <c r="T699"/>
      <c r="U699"/>
      <c r="V699"/>
      <c r="W699"/>
      <c r="X699"/>
    </row>
    <row r="700" spans="1:24" s="25" customFormat="1" ht="15" customHeight="1" x14ac:dyDescent="0.3">
      <c r="A700" s="130">
        <v>44525</v>
      </c>
      <c r="B700" s="131" t="s">
        <v>229</v>
      </c>
      <c r="C700" s="154">
        <v>10966.23</v>
      </c>
      <c r="D700" s="132"/>
      <c r="E700" s="133">
        <f t="shared" si="15"/>
        <v>11536188.122168338</v>
      </c>
      <c r="F700" s="101"/>
      <c r="G700" s="165"/>
      <c r="H700" s="166"/>
      <c r="I700" s="135"/>
      <c r="J700" s="144"/>
      <c r="K700" s="136"/>
      <c r="L700" s="137"/>
      <c r="M700" s="138"/>
      <c r="N700" s="139"/>
      <c r="O700"/>
      <c r="P700"/>
      <c r="Q700"/>
      <c r="R700"/>
      <c r="S700"/>
      <c r="T700"/>
      <c r="U700"/>
      <c r="V700"/>
      <c r="W700"/>
      <c r="X700"/>
    </row>
    <row r="701" spans="1:24" s="25" customFormat="1" ht="15" customHeight="1" x14ac:dyDescent="0.3">
      <c r="A701" s="130">
        <v>44525</v>
      </c>
      <c r="B701" s="131" t="s">
        <v>276</v>
      </c>
      <c r="C701" s="154">
        <v>18277.05</v>
      </c>
      <c r="D701" s="132"/>
      <c r="E701" s="133">
        <f t="shared" si="15"/>
        <v>11554465.172168339</v>
      </c>
      <c r="F701" s="101"/>
      <c r="G701" s="165"/>
      <c r="H701" s="166"/>
      <c r="I701" s="135"/>
      <c r="J701" s="144"/>
      <c r="K701" s="136"/>
      <c r="L701" s="137"/>
      <c r="M701" s="138"/>
      <c r="N701" s="139"/>
      <c r="O701"/>
      <c r="P701"/>
      <c r="Q701"/>
      <c r="R701"/>
      <c r="S701"/>
      <c r="T701"/>
      <c r="U701"/>
      <c r="V701"/>
      <c r="W701"/>
      <c r="X701"/>
    </row>
    <row r="702" spans="1:24" s="25" customFormat="1" ht="15" customHeight="1" x14ac:dyDescent="0.3">
      <c r="A702" s="130">
        <v>44525</v>
      </c>
      <c r="B702" s="131" t="s">
        <v>287</v>
      </c>
      <c r="C702" s="154">
        <v>53612.68</v>
      </c>
      <c r="D702" s="132"/>
      <c r="E702" s="133">
        <f t="shared" si="15"/>
        <v>11608077.852168338</v>
      </c>
      <c r="F702" s="101"/>
      <c r="G702" s="165"/>
      <c r="H702" s="166"/>
      <c r="I702" s="135"/>
      <c r="J702" s="144"/>
      <c r="K702" s="136"/>
      <c r="L702" s="137"/>
      <c r="M702" s="138"/>
      <c r="N702" s="139"/>
      <c r="O702"/>
      <c r="P702"/>
      <c r="Q702"/>
      <c r="R702"/>
      <c r="S702"/>
      <c r="T702"/>
      <c r="U702"/>
      <c r="V702"/>
      <c r="W702"/>
      <c r="X702"/>
    </row>
    <row r="703" spans="1:24" s="25" customFormat="1" ht="15" customHeight="1" x14ac:dyDescent="0.3">
      <c r="A703" s="130">
        <v>44525</v>
      </c>
      <c r="B703" s="131" t="s">
        <v>237</v>
      </c>
      <c r="C703" s="154">
        <v>18277.05</v>
      </c>
      <c r="D703" s="132"/>
      <c r="E703" s="133">
        <f t="shared" si="15"/>
        <v>11626354.902168339</v>
      </c>
      <c r="F703" s="101"/>
      <c r="G703" s="165"/>
      <c r="H703" s="166"/>
      <c r="I703" s="135"/>
      <c r="J703" s="144"/>
      <c r="K703" s="136"/>
      <c r="L703" s="137"/>
      <c r="M703" s="138"/>
      <c r="N703" s="139"/>
      <c r="O703"/>
      <c r="P703"/>
      <c r="Q703"/>
      <c r="R703"/>
      <c r="S703"/>
      <c r="T703"/>
      <c r="U703"/>
      <c r="V703"/>
      <c r="W703"/>
      <c r="X703"/>
    </row>
    <row r="704" spans="1:24" s="25" customFormat="1" ht="15" customHeight="1" x14ac:dyDescent="0.3">
      <c r="A704" s="130">
        <v>44526</v>
      </c>
      <c r="B704" s="131" t="s">
        <v>209</v>
      </c>
      <c r="C704" s="154">
        <v>18277.05</v>
      </c>
      <c r="D704" s="132"/>
      <c r="E704" s="133">
        <f t="shared" si="15"/>
        <v>11644631.95216834</v>
      </c>
      <c r="F704" s="101"/>
      <c r="G704" s="165"/>
      <c r="H704" s="166"/>
      <c r="I704" s="135"/>
      <c r="J704" s="144"/>
      <c r="K704" s="136"/>
      <c r="L704" s="137"/>
      <c r="M704" s="138"/>
      <c r="N704" s="139"/>
      <c r="O704"/>
      <c r="P704"/>
      <c r="Q704"/>
      <c r="R704"/>
      <c r="S704"/>
      <c r="T704"/>
      <c r="U704"/>
      <c r="V704"/>
      <c r="W704"/>
      <c r="X704"/>
    </row>
    <row r="705" spans="1:24" s="25" customFormat="1" ht="15" customHeight="1" x14ac:dyDescent="0.3">
      <c r="A705" s="130">
        <v>44526</v>
      </c>
      <c r="B705" s="131" t="s">
        <v>433</v>
      </c>
      <c r="C705" s="154">
        <v>18014.400000000001</v>
      </c>
      <c r="D705" s="132"/>
      <c r="E705" s="133">
        <f t="shared" si="15"/>
        <v>11662646.35216834</v>
      </c>
      <c r="F705" s="101"/>
      <c r="G705" s="165"/>
      <c r="H705" s="166"/>
      <c r="I705" s="135"/>
      <c r="J705" s="144"/>
      <c r="K705" s="136"/>
      <c r="L705" s="137"/>
      <c r="M705" s="138"/>
      <c r="N705" s="139"/>
      <c r="O705"/>
      <c r="P705"/>
      <c r="Q705"/>
      <c r="R705"/>
      <c r="S705"/>
      <c r="T705"/>
      <c r="U705"/>
      <c r="V705"/>
      <c r="W705"/>
      <c r="X705"/>
    </row>
    <row r="706" spans="1:24" s="25" customFormat="1" ht="15" customHeight="1" x14ac:dyDescent="0.3">
      <c r="A706" s="130">
        <v>44526</v>
      </c>
      <c r="B706" s="131" t="s">
        <v>308</v>
      </c>
      <c r="C706" s="154">
        <v>17623.650000000001</v>
      </c>
      <c r="D706" s="132"/>
      <c r="E706" s="133">
        <f t="shared" si="15"/>
        <v>11680270.002168341</v>
      </c>
      <c r="F706" s="101"/>
      <c r="G706" s="165"/>
      <c r="H706" s="166"/>
      <c r="I706" s="135"/>
      <c r="J706" s="144"/>
      <c r="K706" s="136"/>
      <c r="L706" s="137"/>
      <c r="M706" s="138"/>
      <c r="N706" s="139"/>
      <c r="O706"/>
      <c r="P706"/>
      <c r="Q706"/>
      <c r="R706"/>
      <c r="S706"/>
      <c r="T706"/>
      <c r="U706"/>
      <c r="V706"/>
      <c r="W706"/>
      <c r="X706"/>
    </row>
    <row r="707" spans="1:24" s="25" customFormat="1" ht="15" customHeight="1" x14ac:dyDescent="0.3">
      <c r="A707" s="130">
        <v>44526</v>
      </c>
      <c r="B707" s="131" t="s">
        <v>246</v>
      </c>
      <c r="C707" s="154">
        <v>24231.46</v>
      </c>
      <c r="D707" s="132"/>
      <c r="E707" s="133">
        <f t="shared" si="15"/>
        <v>11704501.462168342</v>
      </c>
      <c r="F707" s="101"/>
      <c r="G707" s="165"/>
      <c r="H707" s="166"/>
      <c r="I707" s="135"/>
      <c r="J707" s="144"/>
      <c r="K707" s="136"/>
      <c r="L707" s="137"/>
      <c r="M707" s="138"/>
      <c r="N707" s="139"/>
      <c r="O707"/>
      <c r="P707"/>
      <c r="Q707"/>
      <c r="R707"/>
      <c r="S707"/>
      <c r="T707"/>
      <c r="U707"/>
      <c r="V707"/>
      <c r="W707"/>
      <c r="X707"/>
    </row>
    <row r="708" spans="1:24" s="25" customFormat="1" ht="15" customHeight="1" x14ac:dyDescent="0.3">
      <c r="A708" s="130">
        <v>44526</v>
      </c>
      <c r="B708" s="131" t="s">
        <v>294</v>
      </c>
      <c r="C708" s="154">
        <v>100521.96</v>
      </c>
      <c r="D708" s="132"/>
      <c r="E708" s="133">
        <f t="shared" si="15"/>
        <v>11805023.422168342</v>
      </c>
      <c r="F708" s="101"/>
      <c r="G708" s="165"/>
      <c r="H708" s="166"/>
      <c r="I708" s="135"/>
      <c r="J708" s="144"/>
      <c r="K708" s="136"/>
      <c r="L708" s="137"/>
      <c r="M708" s="138"/>
      <c r="N708" s="139"/>
      <c r="O708"/>
      <c r="P708"/>
      <c r="Q708"/>
      <c r="R708"/>
      <c r="S708"/>
      <c r="T708"/>
      <c r="U708"/>
      <c r="V708"/>
      <c r="W708"/>
      <c r="X708"/>
    </row>
    <row r="709" spans="1:24" s="25" customFormat="1" ht="15" customHeight="1" x14ac:dyDescent="0.3">
      <c r="A709" s="130">
        <v>44526</v>
      </c>
      <c r="B709" s="131" t="s">
        <v>226</v>
      </c>
      <c r="C709" s="154">
        <v>7310.82</v>
      </c>
      <c r="D709" s="132"/>
      <c r="E709" s="133">
        <f t="shared" si="15"/>
        <v>11812334.242168343</v>
      </c>
      <c r="F709" s="101"/>
      <c r="G709" s="165"/>
      <c r="H709" s="166"/>
      <c r="I709" s="135"/>
      <c r="J709" s="144"/>
      <c r="K709" s="136"/>
      <c r="L709" s="137"/>
      <c r="M709" s="138"/>
      <c r="N709" s="139"/>
      <c r="O709"/>
      <c r="P709"/>
      <c r="Q709"/>
      <c r="R709"/>
      <c r="S709"/>
      <c r="T709"/>
      <c r="U709"/>
      <c r="V709"/>
      <c r="W709"/>
      <c r="X709"/>
    </row>
    <row r="710" spans="1:24" s="25" customFormat="1" ht="15" customHeight="1" x14ac:dyDescent="0.3">
      <c r="A710" s="130">
        <v>44526</v>
      </c>
      <c r="B710" s="131" t="s">
        <v>306</v>
      </c>
      <c r="C710" s="154">
        <v>35900.699999999997</v>
      </c>
      <c r="D710" s="132"/>
      <c r="E710" s="133">
        <f t="shared" si="15"/>
        <v>11848234.942168342</v>
      </c>
      <c r="F710" s="101"/>
      <c r="G710" s="165"/>
      <c r="H710" s="166"/>
      <c r="I710" s="135"/>
      <c r="J710" s="144"/>
      <c r="K710" s="136"/>
      <c r="L710" s="137"/>
      <c r="M710" s="138"/>
      <c r="N710" s="139"/>
      <c r="O710"/>
      <c r="P710"/>
      <c r="Q710"/>
      <c r="R710"/>
      <c r="S710"/>
      <c r="T710"/>
      <c r="U710"/>
      <c r="V710"/>
      <c r="W710"/>
      <c r="X710"/>
    </row>
    <row r="711" spans="1:24" s="25" customFormat="1" ht="15" customHeight="1" x14ac:dyDescent="0.3">
      <c r="A711" s="130">
        <v>44526</v>
      </c>
      <c r="B711" s="131" t="s">
        <v>197</v>
      </c>
      <c r="C711" s="154">
        <v>3655.41</v>
      </c>
      <c r="D711" s="132"/>
      <c r="E711" s="133">
        <f t="shared" si="15"/>
        <v>11851890.352168342</v>
      </c>
      <c r="F711" s="101"/>
      <c r="G711" s="165"/>
      <c r="H711" s="166"/>
      <c r="I711" s="135"/>
      <c r="J711" s="144"/>
      <c r="K711" s="136"/>
      <c r="L711" s="137"/>
      <c r="M711" s="138"/>
      <c r="N711" s="139"/>
      <c r="O711"/>
      <c r="P711"/>
      <c r="Q711"/>
      <c r="R711"/>
      <c r="S711"/>
      <c r="T711"/>
      <c r="U711"/>
      <c r="V711"/>
      <c r="W711"/>
      <c r="X711"/>
    </row>
    <row r="712" spans="1:24" s="25" customFormat="1" ht="15" customHeight="1" x14ac:dyDescent="0.3">
      <c r="A712" s="130">
        <v>44526</v>
      </c>
      <c r="B712" s="131" t="s">
        <v>204</v>
      </c>
      <c r="C712" s="154">
        <v>104788.42</v>
      </c>
      <c r="D712" s="132"/>
      <c r="E712" s="133">
        <f t="shared" si="15"/>
        <v>11956678.772168342</v>
      </c>
      <c r="F712" s="101"/>
      <c r="G712" s="165"/>
      <c r="H712" s="166"/>
      <c r="I712" s="135"/>
      <c r="J712" s="144"/>
      <c r="K712" s="136"/>
      <c r="L712" s="137"/>
      <c r="M712" s="138"/>
      <c r="N712" s="139"/>
      <c r="O712"/>
      <c r="P712"/>
      <c r="Q712"/>
      <c r="R712"/>
      <c r="S712"/>
      <c r="T712"/>
      <c r="U712"/>
      <c r="V712"/>
      <c r="W712"/>
      <c r="X712"/>
    </row>
    <row r="713" spans="1:24" s="25" customFormat="1" ht="15" customHeight="1" x14ac:dyDescent="0.3">
      <c r="A713" s="130">
        <v>44529</v>
      </c>
      <c r="B713" s="131" t="s">
        <v>221</v>
      </c>
      <c r="C713" s="154">
        <v>30461.75</v>
      </c>
      <c r="D713" s="132"/>
      <c r="E713" s="133">
        <f t="shared" si="15"/>
        <v>11987140.522168342</v>
      </c>
      <c r="F713" s="101"/>
      <c r="G713" s="165"/>
      <c r="H713" s="166"/>
      <c r="I713" s="135"/>
      <c r="J713" s="144"/>
      <c r="K713" s="136"/>
      <c r="L713" s="137"/>
      <c r="M713" s="138"/>
      <c r="N713" s="139"/>
      <c r="O713"/>
      <c r="P713"/>
      <c r="Q713"/>
      <c r="R713"/>
      <c r="S713"/>
      <c r="T713"/>
      <c r="U713"/>
      <c r="V713"/>
      <c r="W713"/>
      <c r="X713"/>
    </row>
    <row r="714" spans="1:24" s="25" customFormat="1" ht="15" customHeight="1" x14ac:dyDescent="0.3">
      <c r="A714" s="130">
        <v>44529</v>
      </c>
      <c r="B714" s="131" t="s">
        <v>224</v>
      </c>
      <c r="C714" s="154">
        <v>7310.82</v>
      </c>
      <c r="D714" s="132"/>
      <c r="E714" s="133">
        <f t="shared" si="15"/>
        <v>11994451.342168342</v>
      </c>
      <c r="F714" s="101"/>
      <c r="G714" s="165"/>
      <c r="H714" s="166"/>
      <c r="I714" s="135"/>
      <c r="J714" s="144"/>
      <c r="K714" s="136"/>
      <c r="L714" s="137"/>
      <c r="M714" s="138"/>
      <c r="N714" s="139"/>
      <c r="O714"/>
      <c r="P714"/>
      <c r="Q714"/>
      <c r="R714"/>
      <c r="S714"/>
      <c r="T714"/>
      <c r="U714"/>
      <c r="V714"/>
      <c r="W714"/>
      <c r="X714"/>
    </row>
    <row r="715" spans="1:24" s="25" customFormat="1" ht="15" customHeight="1" x14ac:dyDescent="0.3">
      <c r="A715" s="130">
        <v>44529</v>
      </c>
      <c r="B715" s="131" t="s">
        <v>279</v>
      </c>
      <c r="C715" s="154">
        <v>18277.05</v>
      </c>
      <c r="D715" s="132"/>
      <c r="E715" s="133">
        <f t="shared" si="15"/>
        <v>12012728.392168343</v>
      </c>
      <c r="F715" s="101"/>
      <c r="G715" s="165"/>
      <c r="H715" s="166"/>
      <c r="I715" s="135"/>
      <c r="J715" s="144"/>
      <c r="K715" s="136"/>
      <c r="L715" s="137"/>
      <c r="M715" s="138"/>
      <c r="N715" s="139"/>
      <c r="O715"/>
      <c r="P715"/>
      <c r="Q715"/>
      <c r="R715"/>
      <c r="S715"/>
      <c r="T715"/>
      <c r="U715"/>
      <c r="V715"/>
      <c r="W715"/>
      <c r="X715"/>
    </row>
    <row r="716" spans="1:24" s="25" customFormat="1" ht="15" customHeight="1" x14ac:dyDescent="0.3">
      <c r="A716" s="130">
        <v>44529</v>
      </c>
      <c r="B716" s="131" t="s">
        <v>314</v>
      </c>
      <c r="C716" s="154">
        <v>18277.05</v>
      </c>
      <c r="D716" s="132"/>
      <c r="E716" s="133">
        <f t="shared" si="15"/>
        <v>12031005.442168344</v>
      </c>
      <c r="F716" s="101"/>
      <c r="G716" s="165"/>
      <c r="H716" s="166"/>
      <c r="I716" s="135"/>
      <c r="J716" s="144"/>
      <c r="K716" s="136"/>
      <c r="L716" s="137"/>
      <c r="M716" s="138"/>
      <c r="N716" s="139"/>
      <c r="O716"/>
      <c r="P716"/>
      <c r="Q716"/>
      <c r="R716"/>
      <c r="S716"/>
      <c r="T716"/>
      <c r="U716"/>
      <c r="V716"/>
      <c r="W716"/>
      <c r="X716"/>
    </row>
    <row r="717" spans="1:24" s="25" customFormat="1" ht="15" customHeight="1" x14ac:dyDescent="0.3">
      <c r="A717" s="130">
        <v>44529</v>
      </c>
      <c r="B717" s="131" t="s">
        <v>234</v>
      </c>
      <c r="C717" s="154">
        <v>51175.74</v>
      </c>
      <c r="D717" s="132"/>
      <c r="E717" s="133">
        <f t="shared" si="15"/>
        <v>12082181.182168344</v>
      </c>
      <c r="F717" s="101"/>
      <c r="G717" s="165"/>
      <c r="H717" s="166"/>
      <c r="I717" s="135"/>
      <c r="J717" s="144"/>
      <c r="K717" s="136"/>
      <c r="L717" s="137"/>
      <c r="M717" s="138"/>
      <c r="N717" s="139"/>
      <c r="O717"/>
      <c r="P717"/>
      <c r="Q717"/>
      <c r="R717"/>
      <c r="S717"/>
      <c r="T717"/>
      <c r="U717"/>
      <c r="V717"/>
      <c r="W717"/>
      <c r="X717"/>
    </row>
    <row r="718" spans="1:24" s="25" customFormat="1" ht="15" customHeight="1" x14ac:dyDescent="0.3">
      <c r="A718" s="130">
        <v>44529</v>
      </c>
      <c r="B718" s="131" t="s">
        <v>296</v>
      </c>
      <c r="C718" s="154">
        <v>26806.34</v>
      </c>
      <c r="D718" s="132"/>
      <c r="E718" s="133">
        <f t="shared" si="15"/>
        <v>12108987.522168344</v>
      </c>
      <c r="F718" s="101"/>
      <c r="G718" s="165"/>
      <c r="H718" s="166"/>
      <c r="I718" s="135"/>
      <c r="J718" s="144"/>
      <c r="K718" s="136"/>
      <c r="L718" s="137"/>
      <c r="M718" s="138"/>
      <c r="N718" s="139"/>
      <c r="O718"/>
      <c r="P718"/>
      <c r="Q718"/>
      <c r="R718"/>
      <c r="S718"/>
      <c r="T718"/>
      <c r="U718"/>
      <c r="V718"/>
      <c r="W718"/>
      <c r="X718"/>
    </row>
    <row r="719" spans="1:24" s="25" customFormat="1" ht="15" customHeight="1" x14ac:dyDescent="0.3">
      <c r="A719" s="130">
        <v>44529</v>
      </c>
      <c r="B719" s="131" t="s">
        <v>297</v>
      </c>
      <c r="C719" s="154">
        <v>36554.1</v>
      </c>
      <c r="D719" s="132"/>
      <c r="E719" s="133">
        <f t="shared" si="15"/>
        <v>12145541.622168344</v>
      </c>
      <c r="F719" s="101"/>
      <c r="G719" s="165"/>
      <c r="H719" s="166"/>
      <c r="I719" s="135"/>
      <c r="J719" s="144"/>
      <c r="K719" s="136"/>
      <c r="L719" s="137"/>
      <c r="M719" s="138"/>
      <c r="N719" s="139"/>
      <c r="O719"/>
      <c r="P719"/>
      <c r="Q719"/>
      <c r="R719"/>
      <c r="S719"/>
      <c r="T719"/>
      <c r="U719"/>
      <c r="V719"/>
      <c r="W719"/>
      <c r="X719"/>
    </row>
    <row r="720" spans="1:24" s="25" customFormat="1" ht="15" customHeight="1" x14ac:dyDescent="0.3">
      <c r="A720" s="130">
        <v>44529</v>
      </c>
      <c r="B720" s="131" t="s">
        <v>305</v>
      </c>
      <c r="C720" s="154">
        <v>12184.7</v>
      </c>
      <c r="D720" s="132"/>
      <c r="E720" s="133">
        <f t="shared" si="15"/>
        <v>12157726.322168343</v>
      </c>
      <c r="F720" s="101"/>
      <c r="G720" s="165"/>
      <c r="H720" s="166"/>
      <c r="I720" s="135"/>
      <c r="J720" s="144"/>
      <c r="K720" s="136"/>
      <c r="L720" s="137"/>
      <c r="M720" s="138"/>
      <c r="N720" s="139"/>
      <c r="O720"/>
      <c r="P720"/>
      <c r="Q720"/>
      <c r="R720"/>
      <c r="S720"/>
      <c r="T720"/>
      <c r="U720"/>
      <c r="V720"/>
      <c r="W720"/>
      <c r="X720"/>
    </row>
    <row r="721" spans="1:24" s="25" customFormat="1" ht="15" customHeight="1" x14ac:dyDescent="0.3">
      <c r="A721" s="344">
        <v>44529</v>
      </c>
      <c r="B721" s="349" t="s">
        <v>483</v>
      </c>
      <c r="C721" s="346"/>
      <c r="D721" s="346"/>
      <c r="E721" s="133">
        <f t="shared" si="15"/>
        <v>12157726.322168343</v>
      </c>
      <c r="F721" s="101"/>
      <c r="G721" s="165"/>
      <c r="H721" s="166"/>
      <c r="I721" s="135"/>
      <c r="J721" s="144"/>
      <c r="K721" s="136"/>
      <c r="L721" s="137"/>
      <c r="M721" s="138">
        <v>250370.66</v>
      </c>
      <c r="N721" s="139"/>
      <c r="O721"/>
      <c r="P721"/>
      <c r="Q721"/>
      <c r="R721"/>
      <c r="S721"/>
      <c r="T721"/>
      <c r="U721"/>
      <c r="V721"/>
      <c r="W721"/>
      <c r="X721"/>
    </row>
    <row r="722" spans="1:24" s="25" customFormat="1" ht="15" customHeight="1" x14ac:dyDescent="0.3">
      <c r="A722" s="130">
        <v>44530</v>
      </c>
      <c r="B722" s="131" t="s">
        <v>284</v>
      </c>
      <c r="C722" s="154">
        <v>10966.23</v>
      </c>
      <c r="D722" s="132"/>
      <c r="E722" s="133">
        <f t="shared" si="15"/>
        <v>12168692.552168343</v>
      </c>
      <c r="F722" s="101"/>
      <c r="G722" s="165"/>
      <c r="H722" s="166"/>
      <c r="I722" s="135"/>
      <c r="J722" s="144"/>
      <c r="K722" s="136"/>
      <c r="L722" s="137"/>
      <c r="M722" s="138"/>
      <c r="N722" s="139"/>
      <c r="O722"/>
      <c r="P722"/>
      <c r="Q722"/>
      <c r="R722"/>
      <c r="S722"/>
      <c r="T722"/>
      <c r="U722"/>
      <c r="V722"/>
      <c r="W722"/>
      <c r="X722"/>
    </row>
    <row r="723" spans="1:24" s="25" customFormat="1" ht="15" customHeight="1" x14ac:dyDescent="0.3">
      <c r="A723" s="130">
        <v>44530</v>
      </c>
      <c r="B723" s="131" t="s">
        <v>291</v>
      </c>
      <c r="C723" s="154">
        <v>3655.41</v>
      </c>
      <c r="D723" s="132"/>
      <c r="E723" s="133">
        <f t="shared" si="15"/>
        <v>12172347.962168343</v>
      </c>
      <c r="F723" s="101"/>
      <c r="G723" s="165"/>
      <c r="H723" s="166"/>
      <c r="I723" s="135"/>
      <c r="J723" s="144"/>
      <c r="K723" s="136"/>
      <c r="L723" s="137"/>
      <c r="M723" s="138"/>
      <c r="N723" s="139"/>
      <c r="O723"/>
      <c r="P723"/>
      <c r="Q723"/>
      <c r="R723"/>
      <c r="S723"/>
      <c r="T723"/>
      <c r="U723"/>
      <c r="V723"/>
      <c r="W723"/>
      <c r="X723"/>
    </row>
    <row r="724" spans="1:24" s="25" customFormat="1" ht="15" customHeight="1" x14ac:dyDescent="0.3">
      <c r="A724" s="130">
        <v>44530</v>
      </c>
      <c r="B724" s="131" t="s">
        <v>220</v>
      </c>
      <c r="C724" s="154">
        <v>3524.73</v>
      </c>
      <c r="D724" s="132"/>
      <c r="E724" s="133">
        <f t="shared" ref="E724:E787" si="16">E723+C724-D724</f>
        <v>12175872.692168344</v>
      </c>
      <c r="F724" s="101"/>
      <c r="G724" s="165"/>
      <c r="H724" s="166"/>
      <c r="I724" s="135"/>
      <c r="J724" s="144"/>
      <c r="K724" s="136"/>
      <c r="L724" s="137"/>
      <c r="M724" s="138"/>
      <c r="N724" s="139"/>
      <c r="O724"/>
      <c r="P724"/>
      <c r="Q724"/>
      <c r="R724"/>
      <c r="S724"/>
      <c r="T724"/>
      <c r="U724"/>
      <c r="V724"/>
      <c r="W724"/>
      <c r="X724"/>
    </row>
    <row r="725" spans="1:24" s="25" customFormat="1" ht="15" customHeight="1" x14ac:dyDescent="0.3">
      <c r="A725" s="130">
        <v>44530</v>
      </c>
      <c r="B725" s="131" t="s">
        <v>277</v>
      </c>
      <c r="C725" s="154">
        <v>10574.19</v>
      </c>
      <c r="D725" s="132"/>
      <c r="E725" s="133">
        <f t="shared" si="16"/>
        <v>12186446.882168343</v>
      </c>
      <c r="F725" s="101"/>
      <c r="G725" s="165"/>
      <c r="H725" s="166"/>
      <c r="I725" s="135"/>
      <c r="J725" s="144"/>
      <c r="K725" s="136"/>
      <c r="L725" s="137"/>
      <c r="M725" s="138"/>
      <c r="N725" s="139"/>
      <c r="O725"/>
      <c r="P725"/>
      <c r="Q725"/>
      <c r="R725"/>
      <c r="S725"/>
      <c r="T725"/>
      <c r="U725"/>
      <c r="V725"/>
      <c r="W725"/>
      <c r="X725"/>
    </row>
    <row r="726" spans="1:24" s="25" customFormat="1" ht="15" customHeight="1" x14ac:dyDescent="0.3">
      <c r="A726" s="130">
        <v>44530</v>
      </c>
      <c r="B726" s="131" t="s">
        <v>225</v>
      </c>
      <c r="C726" s="154">
        <v>3862.32</v>
      </c>
      <c r="D726" s="132"/>
      <c r="E726" s="133">
        <f t="shared" si="16"/>
        <v>12190309.202168344</v>
      </c>
      <c r="F726" s="101"/>
      <c r="G726" s="165"/>
      <c r="H726" s="166"/>
      <c r="I726" s="135"/>
      <c r="J726" s="144"/>
      <c r="K726" s="136"/>
      <c r="L726" s="137"/>
      <c r="M726" s="138"/>
      <c r="N726" s="139"/>
      <c r="O726"/>
      <c r="P726"/>
      <c r="Q726"/>
      <c r="R726"/>
      <c r="S726"/>
      <c r="T726"/>
      <c r="U726"/>
      <c r="V726"/>
      <c r="W726"/>
      <c r="X726"/>
    </row>
    <row r="727" spans="1:24" s="25" customFormat="1" ht="15" customHeight="1" x14ac:dyDescent="0.3">
      <c r="A727" s="130">
        <v>44530</v>
      </c>
      <c r="B727" s="131" t="s">
        <v>195</v>
      </c>
      <c r="C727" s="154">
        <v>6092.35</v>
      </c>
      <c r="D727" s="132"/>
      <c r="E727" s="133">
        <f t="shared" si="16"/>
        <v>12196401.552168343</v>
      </c>
      <c r="F727" s="101"/>
      <c r="G727" s="165"/>
      <c r="H727" s="166"/>
      <c r="I727" s="135"/>
      <c r="J727" s="144"/>
      <c r="K727" s="136"/>
      <c r="L727" s="137"/>
      <c r="M727" s="138"/>
      <c r="N727" s="139"/>
      <c r="O727"/>
      <c r="P727"/>
      <c r="Q727"/>
      <c r="R727"/>
      <c r="S727"/>
      <c r="T727"/>
      <c r="U727"/>
      <c r="V727"/>
      <c r="W727"/>
      <c r="X727"/>
    </row>
    <row r="728" spans="1:24" s="25" customFormat="1" ht="15" customHeight="1" x14ac:dyDescent="0.3">
      <c r="A728" s="130">
        <v>44530</v>
      </c>
      <c r="B728" s="131" t="s">
        <v>241</v>
      </c>
      <c r="C728" s="154">
        <v>3655.41</v>
      </c>
      <c r="D728" s="132"/>
      <c r="E728" s="133">
        <f t="shared" si="16"/>
        <v>12200056.962168343</v>
      </c>
      <c r="F728" s="101"/>
      <c r="G728" s="165"/>
      <c r="H728" s="166"/>
      <c r="I728" s="135"/>
      <c r="J728" s="144"/>
      <c r="K728" s="136"/>
      <c r="L728" s="137"/>
      <c r="M728" s="138"/>
      <c r="N728" s="139"/>
      <c r="O728"/>
      <c r="P728"/>
      <c r="Q728"/>
      <c r="R728"/>
      <c r="S728"/>
      <c r="T728"/>
      <c r="U728"/>
      <c r="V728"/>
      <c r="W728"/>
      <c r="X728"/>
    </row>
    <row r="729" spans="1:24" s="25" customFormat="1" ht="15" customHeight="1" x14ac:dyDescent="0.3">
      <c r="A729" s="119"/>
      <c r="B729" s="25" t="s">
        <v>535</v>
      </c>
      <c r="C729" s="354"/>
      <c r="D729" s="167">
        <v>787937.22</v>
      </c>
      <c r="E729" s="133">
        <f t="shared" si="16"/>
        <v>11412119.742168343</v>
      </c>
      <c r="F729" s="101"/>
      <c r="G729" s="165"/>
      <c r="H729" s="166"/>
      <c r="I729" s="135"/>
      <c r="J729" s="144"/>
      <c r="K729" s="136"/>
      <c r="L729" s="137"/>
      <c r="M729" s="138"/>
      <c r="N729" s="139"/>
      <c r="O729"/>
      <c r="P729"/>
      <c r="Q729"/>
      <c r="R729"/>
      <c r="S729"/>
      <c r="T729"/>
      <c r="U729"/>
      <c r="V729"/>
      <c r="W729"/>
      <c r="X729"/>
    </row>
    <row r="730" spans="1:24" s="25" customFormat="1" ht="15" customHeight="1" x14ac:dyDescent="0.3">
      <c r="A730" s="119"/>
      <c r="B730" s="361" t="s">
        <v>537</v>
      </c>
      <c r="C730" s="359">
        <v>252024.74528015754</v>
      </c>
      <c r="D730" s="167"/>
      <c r="E730" s="133">
        <f t="shared" si="16"/>
        <v>11664144.4874485</v>
      </c>
      <c r="F730" s="101"/>
      <c r="G730" s="165"/>
      <c r="H730" s="166"/>
      <c r="I730" s="135"/>
      <c r="J730" s="144"/>
      <c r="K730" s="136"/>
      <c r="L730" s="137"/>
      <c r="M730" s="138"/>
      <c r="N730" s="139"/>
      <c r="O730"/>
      <c r="P730"/>
      <c r="Q730"/>
      <c r="R730"/>
      <c r="S730"/>
      <c r="T730"/>
      <c r="U730"/>
      <c r="V730"/>
      <c r="W730"/>
      <c r="X730"/>
    </row>
    <row r="731" spans="1:24" s="25" customFormat="1" ht="15" customHeight="1" x14ac:dyDescent="0.3">
      <c r="B731" s="361" t="s">
        <v>536</v>
      </c>
      <c r="C731" s="360">
        <f>70.77*4309</f>
        <v>304947.93</v>
      </c>
      <c r="D731" s="167"/>
      <c r="E731" s="284">
        <f t="shared" si="16"/>
        <v>11969092.4174485</v>
      </c>
      <c r="F731" s="101"/>
      <c r="G731" s="165"/>
      <c r="H731" s="166"/>
      <c r="I731" s="135"/>
      <c r="J731" s="144"/>
      <c r="K731" s="136"/>
      <c r="L731" s="137"/>
      <c r="M731" s="138"/>
      <c r="N731" s="139"/>
      <c r="O731"/>
      <c r="P731"/>
      <c r="Q731"/>
      <c r="R731"/>
      <c r="S731"/>
      <c r="T731"/>
      <c r="U731"/>
      <c r="V731"/>
      <c r="W731"/>
      <c r="X731"/>
    </row>
    <row r="732" spans="1:24" s="25" customFormat="1" ht="15" customHeight="1" x14ac:dyDescent="0.3">
      <c r="A732" s="130">
        <v>44536</v>
      </c>
      <c r="B732" s="131" t="s">
        <v>311</v>
      </c>
      <c r="C732" s="154">
        <v>123065.47</v>
      </c>
      <c r="D732" s="132"/>
      <c r="E732" s="133">
        <f t="shared" si="16"/>
        <v>12092157.887448501</v>
      </c>
      <c r="F732" s="101"/>
      <c r="G732" s="165"/>
      <c r="H732" s="166"/>
      <c r="I732" s="135"/>
      <c r="J732" s="144"/>
      <c r="K732" s="136"/>
      <c r="L732" s="137"/>
      <c r="M732" s="138"/>
      <c r="N732" s="139"/>
      <c r="O732"/>
      <c r="P732"/>
      <c r="Q732"/>
      <c r="R732"/>
      <c r="S732"/>
      <c r="T732"/>
      <c r="U732"/>
      <c r="V732"/>
      <c r="W732"/>
      <c r="X732"/>
    </row>
    <row r="733" spans="1:24" s="25" customFormat="1" ht="15" customHeight="1" x14ac:dyDescent="0.3">
      <c r="A733" s="130">
        <v>44536</v>
      </c>
      <c r="B733" s="131" t="s">
        <v>301</v>
      </c>
      <c r="C733" s="154">
        <v>201047.55</v>
      </c>
      <c r="D733" s="132"/>
      <c r="E733" s="133">
        <f t="shared" si="16"/>
        <v>12293205.437448502</v>
      </c>
      <c r="F733" s="101"/>
      <c r="G733" s="165"/>
      <c r="H733" s="166"/>
      <c r="I733" s="135"/>
      <c r="J733" s="144"/>
      <c r="K733" s="136"/>
      <c r="L733" s="137"/>
      <c r="M733" s="138"/>
      <c r="N733" s="139"/>
      <c r="O733"/>
      <c r="P733"/>
      <c r="Q733"/>
      <c r="R733"/>
      <c r="S733"/>
      <c r="T733"/>
      <c r="U733"/>
      <c r="V733"/>
      <c r="W733"/>
      <c r="X733"/>
    </row>
    <row r="734" spans="1:24" s="25" customFormat="1" ht="15" customHeight="1" x14ac:dyDescent="0.3">
      <c r="A734" s="130">
        <v>44536</v>
      </c>
      <c r="B734" s="131" t="s">
        <v>231</v>
      </c>
      <c r="C734" s="154">
        <v>10966.23</v>
      </c>
      <c r="D734" s="132"/>
      <c r="E734" s="133">
        <f t="shared" si="16"/>
        <v>12304171.667448502</v>
      </c>
      <c r="F734" s="101"/>
      <c r="G734" s="165"/>
      <c r="H734" s="166"/>
      <c r="I734" s="135"/>
      <c r="J734" s="144"/>
      <c r="K734" s="136"/>
      <c r="L734" s="137"/>
      <c r="M734" s="138"/>
      <c r="N734" s="139"/>
      <c r="O734"/>
      <c r="P734"/>
      <c r="Q734"/>
      <c r="R734"/>
      <c r="S734"/>
      <c r="T734"/>
      <c r="U734"/>
      <c r="V734"/>
      <c r="W734"/>
      <c r="X734"/>
    </row>
    <row r="735" spans="1:24" s="25" customFormat="1" ht="15" customHeight="1" x14ac:dyDescent="0.3">
      <c r="A735" s="130">
        <v>44536</v>
      </c>
      <c r="B735" s="131" t="s">
        <v>298</v>
      </c>
      <c r="C735" s="154">
        <v>53612.68</v>
      </c>
      <c r="D735" s="132"/>
      <c r="E735" s="133">
        <f t="shared" si="16"/>
        <v>12357784.347448502</v>
      </c>
      <c r="F735" s="101"/>
      <c r="G735" s="165"/>
      <c r="H735" s="166"/>
      <c r="I735" s="135"/>
      <c r="J735" s="144"/>
      <c r="K735" s="136"/>
      <c r="L735" s="137"/>
      <c r="M735" s="138"/>
      <c r="N735" s="139"/>
      <c r="O735"/>
      <c r="P735"/>
      <c r="Q735"/>
      <c r="R735"/>
      <c r="S735"/>
      <c r="T735"/>
      <c r="U735"/>
      <c r="V735"/>
      <c r="W735"/>
      <c r="X735"/>
    </row>
    <row r="736" spans="1:24" s="25" customFormat="1" ht="15" customHeight="1" x14ac:dyDescent="0.3">
      <c r="A736" s="119"/>
      <c r="B736" s="140" t="s">
        <v>538</v>
      </c>
      <c r="C736" s="141"/>
      <c r="D736" s="142">
        <v>1258740</v>
      </c>
      <c r="E736" s="133">
        <f t="shared" si="16"/>
        <v>11099044.347448502</v>
      </c>
      <c r="F736" s="101"/>
      <c r="G736" s="165"/>
      <c r="H736" s="166"/>
      <c r="I736" s="135"/>
      <c r="J736" s="144"/>
      <c r="K736" s="136"/>
      <c r="L736" s="137"/>
      <c r="M736" s="138"/>
      <c r="N736" s="139"/>
      <c r="O736"/>
      <c r="P736"/>
      <c r="Q736"/>
      <c r="R736"/>
      <c r="S736"/>
      <c r="T736"/>
      <c r="U736"/>
      <c r="V736"/>
      <c r="W736"/>
      <c r="X736"/>
    </row>
    <row r="737" spans="1:24" s="25" customFormat="1" ht="15" customHeight="1" x14ac:dyDescent="0.3">
      <c r="A737" s="119"/>
      <c r="B737" s="140" t="s">
        <v>539</v>
      </c>
      <c r="C737" s="141"/>
      <c r="D737" s="142">
        <v>3141180</v>
      </c>
      <c r="E737" s="133">
        <f t="shared" si="16"/>
        <v>7957864.3474485017</v>
      </c>
      <c r="F737" s="101"/>
      <c r="G737" s="165"/>
      <c r="H737" s="166"/>
      <c r="I737" s="135"/>
      <c r="J737" s="144"/>
      <c r="K737" s="136"/>
      <c r="L737" s="137"/>
      <c r="M737" s="138"/>
      <c r="N737" s="139"/>
      <c r="O737"/>
      <c r="P737"/>
      <c r="Q737"/>
      <c r="R737"/>
      <c r="S737"/>
      <c r="T737"/>
      <c r="U737"/>
      <c r="V737"/>
      <c r="W737"/>
      <c r="X737"/>
    </row>
    <row r="738" spans="1:24" s="25" customFormat="1" ht="15" customHeight="1" x14ac:dyDescent="0.3">
      <c r="B738" s="140" t="s">
        <v>192</v>
      </c>
      <c r="C738" s="145"/>
      <c r="D738" s="142">
        <v>506079</v>
      </c>
      <c r="E738" s="133">
        <f t="shared" si="16"/>
        <v>7451785.3474485017</v>
      </c>
      <c r="F738" s="101"/>
      <c r="G738" s="165"/>
      <c r="H738" s="166"/>
      <c r="I738" s="135"/>
      <c r="J738" s="144"/>
      <c r="K738" s="136"/>
      <c r="L738" s="137"/>
      <c r="M738" s="138"/>
      <c r="N738" s="139"/>
      <c r="O738"/>
      <c r="P738"/>
      <c r="Q738"/>
      <c r="R738"/>
      <c r="S738"/>
      <c r="T738"/>
      <c r="U738"/>
      <c r="V738"/>
      <c r="W738"/>
      <c r="X738"/>
    </row>
    <row r="739" spans="1:24" s="25" customFormat="1" ht="15" customHeight="1" x14ac:dyDescent="0.3">
      <c r="A739" s="119"/>
      <c r="B739" s="140" t="s">
        <v>503</v>
      </c>
      <c r="C739" s="141"/>
      <c r="D739" s="142">
        <v>71760.52</v>
      </c>
      <c r="E739" s="133">
        <f t="shared" si="16"/>
        <v>7380024.8274485022</v>
      </c>
      <c r="F739" s="101"/>
      <c r="G739" s="165"/>
      <c r="H739" s="166"/>
      <c r="I739" s="135"/>
      <c r="J739" s="144"/>
      <c r="K739" s="136"/>
      <c r="L739" s="137"/>
      <c r="M739" s="138"/>
      <c r="N739" s="139"/>
      <c r="O739"/>
      <c r="P739"/>
      <c r="Q739"/>
      <c r="R739"/>
      <c r="S739"/>
      <c r="T739"/>
      <c r="U739"/>
      <c r="V739"/>
      <c r="W739"/>
      <c r="X739"/>
    </row>
    <row r="740" spans="1:24" s="25" customFormat="1" ht="15" customHeight="1" x14ac:dyDescent="0.3">
      <c r="A740" s="119"/>
      <c r="B740" s="140" t="s">
        <v>540</v>
      </c>
      <c r="C740" s="141"/>
      <c r="D740" s="142">
        <v>447626.34</v>
      </c>
      <c r="E740" s="133">
        <f t="shared" si="16"/>
        <v>6932398.4874485023</v>
      </c>
      <c r="F740" s="101"/>
      <c r="G740" s="134"/>
      <c r="H740" s="166"/>
      <c r="I740" s="135"/>
      <c r="J740" s="144"/>
      <c r="K740" s="136"/>
      <c r="L740" s="137"/>
      <c r="M740" s="138"/>
      <c r="N740" s="139"/>
      <c r="O740"/>
      <c r="P740"/>
      <c r="Q740"/>
      <c r="R740"/>
      <c r="S740"/>
      <c r="T740"/>
      <c r="U740"/>
      <c r="V740"/>
      <c r="W740"/>
      <c r="X740"/>
    </row>
    <row r="741" spans="1:24" s="25" customFormat="1" ht="15" customHeight="1" x14ac:dyDescent="0.3">
      <c r="B741" s="140" t="s">
        <v>541</v>
      </c>
      <c r="C741" s="145"/>
      <c r="D741" s="142">
        <v>2879</v>
      </c>
      <c r="E741" s="133">
        <f t="shared" si="16"/>
        <v>6929519.4874485023</v>
      </c>
      <c r="F741" s="101"/>
      <c r="G741" s="165"/>
      <c r="H741" s="166"/>
      <c r="I741" s="135"/>
      <c r="J741" s="144"/>
      <c r="K741" s="136"/>
      <c r="L741" s="137"/>
      <c r="M741" s="138"/>
      <c r="N741" s="139"/>
      <c r="O741"/>
      <c r="P741"/>
      <c r="Q741"/>
      <c r="R741"/>
      <c r="S741"/>
      <c r="T741"/>
      <c r="U741"/>
      <c r="V741"/>
      <c r="W741"/>
      <c r="X741"/>
    </row>
    <row r="742" spans="1:24" s="25" customFormat="1" ht="15" customHeight="1" x14ac:dyDescent="0.3">
      <c r="A742" s="119"/>
      <c r="B742" s="140" t="s">
        <v>542</v>
      </c>
      <c r="C742" s="141"/>
      <c r="D742" s="142">
        <v>19504</v>
      </c>
      <c r="E742" s="133">
        <f t="shared" si="16"/>
        <v>6910015.4874485023</v>
      </c>
      <c r="F742" s="101"/>
      <c r="G742" s="165"/>
      <c r="H742" s="166"/>
      <c r="I742" s="135"/>
      <c r="J742" s="144"/>
      <c r="K742" s="136"/>
      <c r="L742" s="137"/>
      <c r="M742" s="138"/>
      <c r="N742" s="139"/>
      <c r="O742"/>
      <c r="P742"/>
      <c r="Q742"/>
      <c r="R742"/>
      <c r="S742"/>
      <c r="T742"/>
      <c r="U742"/>
      <c r="V742"/>
      <c r="W742"/>
      <c r="X742"/>
    </row>
    <row r="743" spans="1:24" s="25" customFormat="1" ht="15" customHeight="1" x14ac:dyDescent="0.3">
      <c r="A743" s="119"/>
      <c r="B743" s="140" t="s">
        <v>543</v>
      </c>
      <c r="C743" s="141"/>
      <c r="D743" s="142">
        <v>15680</v>
      </c>
      <c r="E743" s="133">
        <f t="shared" si="16"/>
        <v>6894335.4874485023</v>
      </c>
      <c r="F743" s="101"/>
      <c r="G743" s="165"/>
      <c r="H743" s="166"/>
      <c r="I743" s="135"/>
      <c r="J743" s="144"/>
      <c r="K743" s="136"/>
      <c r="L743" s="137"/>
      <c r="M743" s="138"/>
      <c r="N743" s="139"/>
      <c r="O743"/>
      <c r="P743"/>
      <c r="Q743"/>
      <c r="R743"/>
      <c r="S743"/>
      <c r="T743"/>
      <c r="U743"/>
      <c r="V743"/>
      <c r="W743"/>
      <c r="X743"/>
    </row>
    <row r="744" spans="1:24" s="25" customFormat="1" ht="15" customHeight="1" x14ac:dyDescent="0.3">
      <c r="B744" s="140" t="s">
        <v>544</v>
      </c>
      <c r="C744" s="145"/>
      <c r="D744" s="142">
        <v>825031.61</v>
      </c>
      <c r="E744" s="133">
        <f t="shared" si="16"/>
        <v>6069303.877448502</v>
      </c>
      <c r="F744" s="101"/>
      <c r="G744" s="165"/>
      <c r="H744" s="166"/>
      <c r="I744" s="135"/>
      <c r="J744" s="144"/>
      <c r="K744" s="136"/>
      <c r="L744" s="137"/>
      <c r="M744" s="138"/>
      <c r="N744" s="139"/>
      <c r="O744"/>
      <c r="P744"/>
      <c r="Q744"/>
      <c r="R744"/>
      <c r="S744"/>
      <c r="T744"/>
      <c r="U744"/>
      <c r="V744"/>
      <c r="W744"/>
      <c r="X744"/>
    </row>
    <row r="745" spans="1:24" s="25" customFormat="1" ht="15" customHeight="1" x14ac:dyDescent="0.3">
      <c r="A745" s="119"/>
      <c r="B745" s="140" t="s">
        <v>545</v>
      </c>
      <c r="C745" s="141"/>
      <c r="D745" s="142">
        <v>2000</v>
      </c>
      <c r="E745" s="133">
        <f t="shared" si="16"/>
        <v>6067303.877448502</v>
      </c>
      <c r="F745" s="101"/>
      <c r="G745" s="165"/>
      <c r="H745" s="166"/>
      <c r="I745" s="135"/>
      <c r="J745" s="144"/>
      <c r="K745" s="136"/>
      <c r="L745" s="137"/>
      <c r="M745" s="138"/>
      <c r="N745" s="139"/>
      <c r="O745"/>
      <c r="P745"/>
      <c r="Q745"/>
      <c r="R745"/>
      <c r="S745"/>
      <c r="T745"/>
      <c r="U745"/>
      <c r="V745"/>
      <c r="W745"/>
      <c r="X745"/>
    </row>
    <row r="746" spans="1:24" s="25" customFormat="1" ht="15" customHeight="1" x14ac:dyDescent="0.3">
      <c r="A746" s="119"/>
      <c r="B746" s="140" t="s">
        <v>546</v>
      </c>
      <c r="C746" s="141"/>
      <c r="D746" s="142">
        <v>18000</v>
      </c>
      <c r="E746" s="133">
        <f t="shared" si="16"/>
        <v>6049303.877448502</v>
      </c>
      <c r="F746" s="101"/>
      <c r="G746" s="165"/>
      <c r="H746" s="166"/>
      <c r="I746" s="135"/>
      <c r="J746" s="144"/>
      <c r="K746" s="136"/>
      <c r="L746" s="137"/>
      <c r="M746" s="138"/>
      <c r="N746" s="139"/>
      <c r="O746"/>
      <c r="P746"/>
      <c r="Q746"/>
      <c r="R746"/>
      <c r="S746"/>
      <c r="T746"/>
      <c r="U746"/>
      <c r="V746"/>
      <c r="W746"/>
      <c r="X746"/>
    </row>
    <row r="747" spans="1:24" s="25" customFormat="1" ht="15" customHeight="1" x14ac:dyDescent="0.3">
      <c r="A747" s="146"/>
      <c r="B747" s="146" t="s">
        <v>193</v>
      </c>
      <c r="C747" s="147"/>
      <c r="D747" s="148"/>
      <c r="E747" s="133">
        <f t="shared" si="16"/>
        <v>6049303.877448502</v>
      </c>
      <c r="F747" s="101"/>
      <c r="G747" s="165"/>
      <c r="H747" s="166"/>
      <c r="I747" s="135">
        <v>555000</v>
      </c>
      <c r="J747" s="144"/>
      <c r="K747" s="136"/>
      <c r="L747" s="137"/>
      <c r="M747" s="138"/>
      <c r="N747" s="139"/>
      <c r="O747"/>
      <c r="P747"/>
      <c r="Q747"/>
      <c r="R747"/>
      <c r="S747"/>
      <c r="T747"/>
      <c r="U747"/>
      <c r="V747"/>
      <c r="W747"/>
      <c r="X747"/>
    </row>
    <row r="748" spans="1:24" s="25" customFormat="1" ht="15" customHeight="1" x14ac:dyDescent="0.3">
      <c r="A748" s="119"/>
      <c r="B748" s="25" t="s">
        <v>547</v>
      </c>
      <c r="C748" s="167">
        <v>22102.5</v>
      </c>
      <c r="D748" s="142"/>
      <c r="E748" s="133">
        <f t="shared" si="16"/>
        <v>6071406.377448502</v>
      </c>
      <c r="F748" s="101"/>
      <c r="G748" s="165"/>
      <c r="H748" s="166"/>
      <c r="I748" s="135"/>
      <c r="J748" s="144"/>
      <c r="K748" s="136"/>
      <c r="L748" s="137"/>
      <c r="M748" s="138"/>
      <c r="N748" s="139"/>
      <c r="O748"/>
      <c r="P748"/>
      <c r="Q748"/>
      <c r="R748"/>
      <c r="S748"/>
      <c r="T748"/>
      <c r="U748"/>
      <c r="V748"/>
      <c r="W748"/>
      <c r="X748"/>
    </row>
    <row r="749" spans="1:24" s="25" customFormat="1" ht="15" customHeight="1" x14ac:dyDescent="0.3">
      <c r="A749" s="130">
        <v>44539</v>
      </c>
      <c r="B749" s="364" t="s">
        <v>419</v>
      </c>
      <c r="C749" s="154">
        <v>428000</v>
      </c>
      <c r="D749" s="132"/>
      <c r="E749" s="133">
        <f t="shared" si="16"/>
        <v>6499406.377448502</v>
      </c>
      <c r="F749" s="101"/>
      <c r="G749" s="165"/>
      <c r="H749" s="166"/>
      <c r="I749" s="135"/>
      <c r="J749" s="144"/>
      <c r="K749" s="136"/>
      <c r="L749" s="137"/>
      <c r="M749" s="138"/>
      <c r="N749" s="139"/>
      <c r="O749"/>
      <c r="P749"/>
      <c r="Q749"/>
      <c r="R749"/>
      <c r="S749"/>
      <c r="T749"/>
      <c r="U749"/>
      <c r="V749"/>
      <c r="W749"/>
      <c r="X749"/>
    </row>
    <row r="750" spans="1:24" s="25" customFormat="1" ht="15" customHeight="1" x14ac:dyDescent="0.3">
      <c r="A750" s="130">
        <v>44540</v>
      </c>
      <c r="B750" s="131" t="s">
        <v>196</v>
      </c>
      <c r="C750" s="154">
        <v>230290.83</v>
      </c>
      <c r="D750" s="132"/>
      <c r="E750" s="133">
        <f t="shared" si="16"/>
        <v>6729697.2074485021</v>
      </c>
      <c r="F750" s="101"/>
      <c r="G750" s="165"/>
      <c r="H750" s="166"/>
      <c r="I750" s="135"/>
      <c r="J750" s="144"/>
      <c r="K750" s="136"/>
      <c r="L750" s="137"/>
      <c r="M750" s="138"/>
      <c r="N750" s="139"/>
      <c r="O750"/>
      <c r="P750"/>
      <c r="Q750"/>
      <c r="R750"/>
      <c r="S750"/>
      <c r="T750"/>
      <c r="U750"/>
      <c r="V750"/>
      <c r="W750"/>
      <c r="X750"/>
    </row>
    <row r="751" spans="1:24" s="25" customFormat="1" ht="15" customHeight="1" x14ac:dyDescent="0.3">
      <c r="A751" s="130">
        <v>44540</v>
      </c>
      <c r="B751" s="131" t="s">
        <v>213</v>
      </c>
      <c r="C751" s="154">
        <v>2436.94</v>
      </c>
      <c r="D751" s="132"/>
      <c r="E751" s="133">
        <f t="shared" si="16"/>
        <v>6732134.1474485025</v>
      </c>
      <c r="F751" s="101"/>
      <c r="G751" s="165"/>
      <c r="H751" s="166"/>
      <c r="I751" s="135"/>
      <c r="J751" s="144"/>
      <c r="K751" s="136"/>
      <c r="L751" s="137"/>
      <c r="M751" s="138"/>
      <c r="N751" s="139"/>
      <c r="O751"/>
      <c r="P751"/>
      <c r="Q751"/>
      <c r="R751"/>
      <c r="S751"/>
      <c r="T751"/>
      <c r="U751"/>
      <c r="V751"/>
      <c r="W751"/>
      <c r="X751"/>
    </row>
    <row r="752" spans="1:24" s="25" customFormat="1" ht="15" customHeight="1" x14ac:dyDescent="0.3">
      <c r="A752" s="130">
        <v>44540</v>
      </c>
      <c r="B752" s="131" t="s">
        <v>203</v>
      </c>
      <c r="C752" s="154">
        <v>18277.05</v>
      </c>
      <c r="D752" s="132"/>
      <c r="E752" s="133">
        <f t="shared" si="16"/>
        <v>6750411.1974485023</v>
      </c>
      <c r="F752" s="101"/>
      <c r="G752" s="165"/>
      <c r="H752" s="166"/>
      <c r="I752" s="135"/>
      <c r="J752" s="144"/>
      <c r="K752" s="136"/>
      <c r="L752" s="137"/>
      <c r="M752" s="138"/>
      <c r="N752" s="139"/>
      <c r="O752"/>
      <c r="P752"/>
      <c r="Q752"/>
      <c r="R752"/>
      <c r="S752"/>
      <c r="T752"/>
      <c r="U752"/>
      <c r="V752"/>
      <c r="W752"/>
      <c r="X752"/>
    </row>
    <row r="753" spans="1:24" s="25" customFormat="1" ht="15" customHeight="1" x14ac:dyDescent="0.3">
      <c r="A753" s="130">
        <v>44543</v>
      </c>
      <c r="B753" s="131" t="s">
        <v>221</v>
      </c>
      <c r="C753" s="154">
        <v>40844.76</v>
      </c>
      <c r="D753" s="132"/>
      <c r="E753" s="133">
        <f t="shared" si="16"/>
        <v>6791255.9574485021</v>
      </c>
      <c r="F753" s="101"/>
      <c r="G753" s="165"/>
      <c r="H753" s="166"/>
      <c r="I753" s="135"/>
      <c r="J753" s="144"/>
      <c r="K753" s="136"/>
      <c r="L753" s="137"/>
      <c r="M753" s="138"/>
      <c r="N753" s="139"/>
      <c r="O753"/>
      <c r="P753"/>
      <c r="Q753"/>
      <c r="R753"/>
      <c r="S753"/>
      <c r="T753"/>
      <c r="U753"/>
      <c r="V753"/>
      <c r="W753"/>
      <c r="X753"/>
    </row>
    <row r="754" spans="1:24" s="25" customFormat="1" ht="15" customHeight="1" x14ac:dyDescent="0.3">
      <c r="A754" s="130">
        <v>44543</v>
      </c>
      <c r="B754" s="131" t="s">
        <v>463</v>
      </c>
      <c r="C754" s="154">
        <v>4225.32</v>
      </c>
      <c r="D754" s="132"/>
      <c r="E754" s="133">
        <f t="shared" si="16"/>
        <v>6795481.2774485024</v>
      </c>
      <c r="F754" s="101"/>
      <c r="G754" s="165"/>
      <c r="H754" s="166"/>
      <c r="I754" s="135"/>
      <c r="J754" s="144"/>
      <c r="K754" s="136"/>
      <c r="L754" s="137"/>
      <c r="M754" s="138"/>
      <c r="N754" s="139"/>
      <c r="O754"/>
      <c r="P754"/>
      <c r="Q754"/>
      <c r="R754"/>
      <c r="S754"/>
      <c r="T754"/>
      <c r="U754"/>
      <c r="V754"/>
      <c r="W754"/>
      <c r="X754"/>
    </row>
    <row r="755" spans="1:24" s="25" customFormat="1" ht="15" customHeight="1" x14ac:dyDescent="0.3">
      <c r="A755" s="130">
        <v>44543</v>
      </c>
      <c r="B755" s="131" t="s">
        <v>211</v>
      </c>
      <c r="C755" s="154">
        <v>21126.6</v>
      </c>
      <c r="D755" s="132"/>
      <c r="E755" s="133">
        <f t="shared" si="16"/>
        <v>6816607.877448502</v>
      </c>
      <c r="F755" s="101"/>
      <c r="G755" s="165"/>
      <c r="H755" s="166"/>
      <c r="I755" s="135"/>
      <c r="J755" s="144"/>
      <c r="K755" s="136"/>
      <c r="L755" s="137"/>
      <c r="M755" s="138"/>
      <c r="N755" s="139"/>
      <c r="O755"/>
      <c r="P755"/>
      <c r="Q755"/>
      <c r="R755"/>
      <c r="S755"/>
      <c r="T755"/>
      <c r="U755"/>
      <c r="V755"/>
      <c r="W755"/>
      <c r="X755"/>
    </row>
    <row r="756" spans="1:24" s="25" customFormat="1" ht="15" customHeight="1" x14ac:dyDescent="0.3">
      <c r="A756" s="130">
        <v>44543</v>
      </c>
      <c r="B756" s="131" t="s">
        <v>464</v>
      </c>
      <c r="C756" s="154">
        <v>12675.96</v>
      </c>
      <c r="D756" s="132"/>
      <c r="E756" s="133">
        <f t="shared" si="16"/>
        <v>6829283.837448502</v>
      </c>
      <c r="F756" s="101"/>
      <c r="G756" s="165"/>
      <c r="H756" s="166"/>
      <c r="I756" s="135"/>
      <c r="J756" s="144"/>
      <c r="K756" s="136"/>
      <c r="L756" s="137"/>
      <c r="M756" s="138"/>
      <c r="N756" s="139"/>
      <c r="O756"/>
      <c r="P756"/>
      <c r="Q756"/>
      <c r="R756"/>
      <c r="S756"/>
      <c r="T756"/>
      <c r="U756"/>
      <c r="V756"/>
      <c r="W756"/>
      <c r="X756"/>
    </row>
    <row r="757" spans="1:24" s="25" customFormat="1" ht="15" customHeight="1" x14ac:dyDescent="0.3">
      <c r="A757" s="130">
        <v>44543</v>
      </c>
      <c r="B757" s="131" t="s">
        <v>212</v>
      </c>
      <c r="C757" s="154">
        <v>36619.440000000002</v>
      </c>
      <c r="D757" s="132"/>
      <c r="E757" s="133">
        <f t="shared" si="16"/>
        <v>6865903.2774485024</v>
      </c>
      <c r="F757" s="101"/>
      <c r="G757" s="165"/>
      <c r="H757" s="166"/>
      <c r="I757" s="135"/>
      <c r="J757" s="144"/>
      <c r="K757" s="136"/>
      <c r="L757" s="137"/>
      <c r="M757" s="138"/>
      <c r="N757" s="139"/>
      <c r="O757"/>
      <c r="P757"/>
      <c r="Q757"/>
      <c r="R757"/>
      <c r="S757"/>
      <c r="T757"/>
      <c r="U757"/>
      <c r="V757"/>
      <c r="W757"/>
      <c r="X757"/>
    </row>
    <row r="758" spans="1:24" s="25" customFormat="1" ht="15" customHeight="1" x14ac:dyDescent="0.3">
      <c r="A758" s="130">
        <v>44543</v>
      </c>
      <c r="B758" s="131" t="s">
        <v>434</v>
      </c>
      <c r="C758" s="154">
        <v>21126.6</v>
      </c>
      <c r="D758" s="132"/>
      <c r="E758" s="133">
        <f t="shared" si="16"/>
        <v>6887029.877448502</v>
      </c>
      <c r="F758" s="101"/>
      <c r="G758" s="165"/>
      <c r="H758" s="166"/>
      <c r="I758" s="135"/>
      <c r="J758" s="144"/>
      <c r="K758" s="136"/>
      <c r="L758" s="137"/>
      <c r="M758" s="138"/>
      <c r="N758" s="139"/>
      <c r="O758"/>
      <c r="P758"/>
      <c r="Q758"/>
      <c r="R758"/>
      <c r="S758"/>
      <c r="T758"/>
      <c r="U758"/>
      <c r="V758"/>
      <c r="W758"/>
      <c r="X758"/>
    </row>
    <row r="759" spans="1:24" s="25" customFormat="1" ht="15" customHeight="1" x14ac:dyDescent="0.3">
      <c r="A759" s="130">
        <v>44543</v>
      </c>
      <c r="B759" s="131" t="s">
        <v>200</v>
      </c>
      <c r="C759" s="154">
        <v>16850.46</v>
      </c>
      <c r="D759" s="132"/>
      <c r="E759" s="133">
        <f t="shared" si="16"/>
        <v>6903880.337448502</v>
      </c>
      <c r="F759" s="101"/>
      <c r="G759" s="165"/>
      <c r="H759" s="166"/>
      <c r="I759" s="135"/>
      <c r="J759" s="144"/>
      <c r="K759" s="136"/>
      <c r="L759" s="137"/>
      <c r="M759" s="138"/>
      <c r="N759" s="139"/>
      <c r="O759"/>
      <c r="P759"/>
      <c r="Q759"/>
      <c r="R759"/>
      <c r="S759"/>
      <c r="T759"/>
      <c r="U759"/>
      <c r="V759"/>
      <c r="W759"/>
      <c r="X759"/>
    </row>
    <row r="760" spans="1:24" s="25" customFormat="1" ht="15" customHeight="1" x14ac:dyDescent="0.3">
      <c r="A760" s="130">
        <v>44544</v>
      </c>
      <c r="B760" s="131" t="s">
        <v>312</v>
      </c>
      <c r="C760" s="154">
        <v>7310.82</v>
      </c>
      <c r="D760" s="132"/>
      <c r="E760" s="133">
        <f t="shared" si="16"/>
        <v>6911191.1574485023</v>
      </c>
      <c r="F760" s="101"/>
      <c r="G760" s="165"/>
      <c r="H760" s="166"/>
      <c r="I760" s="135"/>
      <c r="J760" s="144"/>
      <c r="K760" s="136"/>
      <c r="L760" s="137"/>
      <c r="M760" s="138"/>
      <c r="N760" s="139"/>
      <c r="O760"/>
      <c r="P760"/>
      <c r="Q760"/>
      <c r="R760"/>
      <c r="S760"/>
      <c r="T760"/>
      <c r="U760"/>
      <c r="V760"/>
      <c r="W760"/>
      <c r="X760"/>
    </row>
    <row r="761" spans="1:24" s="25" customFormat="1" ht="15" customHeight="1" x14ac:dyDescent="0.3">
      <c r="A761" s="130">
        <v>44544</v>
      </c>
      <c r="B761" s="131" t="s">
        <v>288</v>
      </c>
      <c r="C761" s="154">
        <v>15492.84</v>
      </c>
      <c r="D761" s="132"/>
      <c r="E761" s="133">
        <f t="shared" si="16"/>
        <v>6926683.9974485021</v>
      </c>
      <c r="F761" s="101"/>
      <c r="G761" s="165"/>
      <c r="H761" s="166"/>
      <c r="I761" s="135"/>
      <c r="J761" s="144"/>
      <c r="K761" s="136"/>
      <c r="L761" s="137"/>
      <c r="M761" s="138"/>
      <c r="N761" s="139"/>
      <c r="O761"/>
      <c r="P761"/>
      <c r="Q761"/>
      <c r="R761"/>
      <c r="S761"/>
      <c r="T761"/>
      <c r="U761"/>
      <c r="V761"/>
      <c r="W761"/>
      <c r="X761"/>
    </row>
    <row r="762" spans="1:24" s="25" customFormat="1" ht="15" customHeight="1" x14ac:dyDescent="0.3">
      <c r="A762" s="130">
        <v>44544</v>
      </c>
      <c r="B762" s="131" t="s">
        <v>235</v>
      </c>
      <c r="C762" s="154">
        <v>4225.32</v>
      </c>
      <c r="D762" s="132"/>
      <c r="E762" s="133">
        <f t="shared" si="16"/>
        <v>6930909.3174485024</v>
      </c>
      <c r="F762" s="101"/>
      <c r="G762" s="165"/>
      <c r="H762" s="166"/>
      <c r="I762" s="135"/>
      <c r="J762" s="144"/>
      <c r="K762" s="136"/>
      <c r="L762" s="137"/>
      <c r="M762" s="138"/>
      <c r="N762" s="139"/>
      <c r="O762"/>
      <c r="P762"/>
      <c r="Q762"/>
      <c r="R762"/>
      <c r="S762"/>
      <c r="T762"/>
      <c r="U762"/>
      <c r="V762"/>
      <c r="W762"/>
      <c r="X762"/>
    </row>
    <row r="763" spans="1:24" s="25" customFormat="1" ht="15" customHeight="1" x14ac:dyDescent="0.3">
      <c r="A763" s="130">
        <v>44544</v>
      </c>
      <c r="B763" s="131" t="s">
        <v>216</v>
      </c>
      <c r="C763" s="154">
        <v>7042.2</v>
      </c>
      <c r="D763" s="132"/>
      <c r="E763" s="133">
        <f t="shared" si="16"/>
        <v>6937951.5174485026</v>
      </c>
      <c r="F763" s="101"/>
      <c r="G763" s="165"/>
      <c r="H763" s="166"/>
      <c r="I763" s="135"/>
      <c r="J763" s="144"/>
      <c r="K763" s="136"/>
      <c r="L763" s="137"/>
      <c r="M763" s="138"/>
      <c r="N763" s="139"/>
      <c r="O763"/>
      <c r="P763"/>
      <c r="Q763"/>
      <c r="R763"/>
      <c r="S763"/>
      <c r="T763"/>
      <c r="U763"/>
      <c r="V763"/>
      <c r="W763"/>
      <c r="X763"/>
    </row>
    <row r="764" spans="1:24" s="25" customFormat="1" ht="15" customHeight="1" x14ac:dyDescent="0.3">
      <c r="A764" s="130">
        <v>44544</v>
      </c>
      <c r="B764" s="131" t="s">
        <v>261</v>
      </c>
      <c r="C764" s="154">
        <v>54929.16</v>
      </c>
      <c r="D764" s="132"/>
      <c r="E764" s="133">
        <f t="shared" si="16"/>
        <v>6992880.6774485027</v>
      </c>
      <c r="F764" s="101"/>
      <c r="G764" s="165"/>
      <c r="H764" s="166"/>
      <c r="I764" s="135"/>
      <c r="J764" s="144"/>
      <c r="K764" s="136"/>
      <c r="L764" s="137"/>
      <c r="M764" s="138"/>
      <c r="N764" s="139"/>
      <c r="O764"/>
      <c r="P764"/>
      <c r="Q764"/>
      <c r="R764"/>
      <c r="S764"/>
      <c r="T764"/>
      <c r="U764"/>
      <c r="V764"/>
      <c r="W764"/>
      <c r="X764"/>
    </row>
    <row r="765" spans="1:24" s="25" customFormat="1" ht="15" customHeight="1" x14ac:dyDescent="0.3">
      <c r="A765" s="130">
        <v>44544</v>
      </c>
      <c r="B765" s="131" t="s">
        <v>286</v>
      </c>
      <c r="C765" s="154">
        <v>10966.23</v>
      </c>
      <c r="D765" s="132"/>
      <c r="E765" s="133">
        <f t="shared" si="16"/>
        <v>7003846.9074485032</v>
      </c>
      <c r="F765" s="101"/>
      <c r="G765" s="165"/>
      <c r="H765" s="166"/>
      <c r="I765" s="135"/>
      <c r="J765" s="144"/>
      <c r="K765" s="136"/>
      <c r="L765" s="137"/>
      <c r="M765" s="138"/>
      <c r="N765" s="139"/>
      <c r="O765"/>
      <c r="P765"/>
      <c r="Q765"/>
      <c r="R765"/>
      <c r="S765"/>
      <c r="T765"/>
      <c r="U765"/>
      <c r="V765"/>
      <c r="W765"/>
      <c r="X765"/>
    </row>
    <row r="766" spans="1:24" s="25" customFormat="1" ht="15" customHeight="1" x14ac:dyDescent="0.3">
      <c r="A766" s="130">
        <v>44545</v>
      </c>
      <c r="B766" s="131" t="s">
        <v>208</v>
      </c>
      <c r="C766" s="154">
        <v>21126.6</v>
      </c>
      <c r="D766" s="132"/>
      <c r="E766" s="133">
        <f t="shared" si="16"/>
        <v>7024973.5074485028</v>
      </c>
      <c r="F766" s="101"/>
      <c r="G766" s="165"/>
      <c r="H766" s="166"/>
      <c r="I766" s="135"/>
      <c r="J766" s="144"/>
      <c r="K766" s="136"/>
      <c r="L766" s="137"/>
      <c r="M766" s="138"/>
      <c r="N766" s="139"/>
      <c r="O766"/>
      <c r="P766"/>
      <c r="Q766"/>
      <c r="R766"/>
      <c r="S766"/>
      <c r="T766"/>
      <c r="U766"/>
      <c r="V766"/>
      <c r="W766"/>
      <c r="X766"/>
    </row>
    <row r="767" spans="1:24" s="25" customFormat="1" ht="15" customHeight="1" x14ac:dyDescent="0.3">
      <c r="A767" s="130">
        <v>44545</v>
      </c>
      <c r="B767" s="131" t="s">
        <v>278</v>
      </c>
      <c r="C767" s="154">
        <v>33802.559999999998</v>
      </c>
      <c r="D767" s="132"/>
      <c r="E767" s="133">
        <f t="shared" si="16"/>
        <v>7058776.0674485024</v>
      </c>
      <c r="F767" s="101"/>
      <c r="G767" s="165"/>
      <c r="H767" s="166"/>
      <c r="I767" s="135"/>
      <c r="J767" s="144"/>
      <c r="K767" s="136"/>
      <c r="L767" s="137"/>
      <c r="M767" s="138"/>
      <c r="N767" s="139"/>
      <c r="O767"/>
      <c r="P767"/>
      <c r="Q767"/>
      <c r="R767"/>
      <c r="S767"/>
      <c r="T767"/>
      <c r="U767"/>
      <c r="V767"/>
      <c r="W767"/>
      <c r="X767"/>
    </row>
    <row r="768" spans="1:24" s="25" customFormat="1" ht="15" customHeight="1" x14ac:dyDescent="0.3">
      <c r="A768" s="130">
        <v>44545</v>
      </c>
      <c r="B768" s="131" t="s">
        <v>293</v>
      </c>
      <c r="C768" s="154">
        <v>376110</v>
      </c>
      <c r="D768" s="132"/>
      <c r="E768" s="133">
        <f t="shared" si="16"/>
        <v>7434886.0674485024</v>
      </c>
      <c r="F768" s="101"/>
      <c r="G768" s="134"/>
      <c r="H768" s="166"/>
      <c r="I768" s="135"/>
      <c r="J768" s="144"/>
      <c r="K768" s="136"/>
      <c r="L768" s="137"/>
      <c r="M768" s="138"/>
      <c r="N768" s="139"/>
      <c r="O768"/>
      <c r="P768"/>
      <c r="Q768"/>
      <c r="R768"/>
      <c r="S768"/>
      <c r="T768"/>
      <c r="U768"/>
      <c r="V768"/>
      <c r="W768"/>
      <c r="X768"/>
    </row>
    <row r="769" spans="1:24" s="25" customFormat="1" ht="15" customHeight="1" x14ac:dyDescent="0.3">
      <c r="A769" s="130">
        <v>44545</v>
      </c>
      <c r="B769" s="131" t="s">
        <v>322</v>
      </c>
      <c r="C769" s="154">
        <v>36619.440000000002</v>
      </c>
      <c r="D769" s="132"/>
      <c r="E769" s="133">
        <f t="shared" si="16"/>
        <v>7471505.5074485028</v>
      </c>
      <c r="F769" s="101"/>
      <c r="G769" s="165"/>
      <c r="H769" s="166"/>
      <c r="I769" s="135"/>
      <c r="J769" s="144"/>
      <c r="K769" s="136"/>
      <c r="L769" s="137"/>
      <c r="M769" s="138"/>
      <c r="N769" s="139"/>
      <c r="O769"/>
      <c r="P769"/>
      <c r="Q769"/>
      <c r="R769"/>
      <c r="S769"/>
      <c r="T769"/>
      <c r="U769"/>
      <c r="V769"/>
      <c r="W769"/>
      <c r="X769"/>
    </row>
    <row r="770" spans="1:24" s="25" customFormat="1" ht="15" customHeight="1" x14ac:dyDescent="0.3">
      <c r="A770" s="130">
        <v>44545</v>
      </c>
      <c r="B770" s="131" t="s">
        <v>304</v>
      </c>
      <c r="C770" s="154">
        <v>186289.18</v>
      </c>
      <c r="D770" s="132"/>
      <c r="E770" s="133">
        <f t="shared" si="16"/>
        <v>7657794.6874485025</v>
      </c>
      <c r="F770" s="101"/>
      <c r="G770" s="165"/>
      <c r="H770" s="166"/>
      <c r="I770" s="135"/>
      <c r="J770" s="144"/>
      <c r="K770" s="136"/>
      <c r="L770" s="137"/>
      <c r="M770" s="138"/>
      <c r="N770" s="139"/>
      <c r="O770"/>
      <c r="P770"/>
      <c r="Q770"/>
      <c r="R770"/>
      <c r="S770"/>
      <c r="T770"/>
      <c r="U770"/>
      <c r="V770"/>
      <c r="W770"/>
      <c r="X770"/>
    </row>
    <row r="771" spans="1:24" s="25" customFormat="1" ht="15" customHeight="1" x14ac:dyDescent="0.3">
      <c r="A771" s="130">
        <v>44545</v>
      </c>
      <c r="B771" s="131" t="s">
        <v>445</v>
      </c>
      <c r="C771" s="154">
        <v>21126.6</v>
      </c>
      <c r="D771" s="132"/>
      <c r="E771" s="133">
        <f t="shared" si="16"/>
        <v>7678921.2874485021</v>
      </c>
      <c r="F771" s="101"/>
      <c r="G771" s="165"/>
      <c r="H771" s="166"/>
      <c r="I771" s="135"/>
      <c r="J771" s="144"/>
      <c r="K771" s="136"/>
      <c r="L771" s="137"/>
      <c r="M771" s="138"/>
      <c r="N771" s="139"/>
      <c r="O771"/>
      <c r="P771"/>
      <c r="Q771"/>
      <c r="R771"/>
      <c r="S771"/>
      <c r="T771"/>
      <c r="U771"/>
      <c r="V771"/>
      <c r="W771"/>
      <c r="X771"/>
    </row>
    <row r="772" spans="1:24" s="25" customFormat="1" ht="15" customHeight="1" x14ac:dyDescent="0.3">
      <c r="A772" s="130">
        <v>44545</v>
      </c>
      <c r="B772" s="131" t="s">
        <v>309</v>
      </c>
      <c r="C772" s="154">
        <v>39436.32</v>
      </c>
      <c r="D772" s="132"/>
      <c r="E772" s="133">
        <f t="shared" si="16"/>
        <v>7718357.6074485024</v>
      </c>
      <c r="F772" s="101"/>
      <c r="G772" s="165"/>
      <c r="H772" s="166"/>
      <c r="I772" s="135"/>
      <c r="J772" s="144"/>
      <c r="K772" s="136"/>
      <c r="L772" s="137"/>
      <c r="M772" s="138"/>
      <c r="N772" s="139"/>
      <c r="O772"/>
      <c r="P772"/>
      <c r="Q772"/>
      <c r="R772"/>
      <c r="S772"/>
      <c r="T772"/>
      <c r="U772"/>
      <c r="V772"/>
      <c r="W772"/>
      <c r="X772"/>
    </row>
    <row r="773" spans="1:24" s="25" customFormat="1" ht="15" customHeight="1" x14ac:dyDescent="0.3">
      <c r="A773" s="130">
        <v>44545</v>
      </c>
      <c r="B773" s="131" t="s">
        <v>327</v>
      </c>
      <c r="C773" s="154">
        <v>364574.4</v>
      </c>
      <c r="D773" s="132"/>
      <c r="E773" s="133">
        <f t="shared" si="16"/>
        <v>8082932.0074485028</v>
      </c>
      <c r="F773" s="101"/>
      <c r="G773" s="165"/>
      <c r="H773" s="166"/>
      <c r="I773" s="135"/>
      <c r="J773" s="144"/>
      <c r="K773" s="136"/>
      <c r="L773" s="137"/>
      <c r="M773" s="138"/>
      <c r="N773" s="139"/>
      <c r="O773"/>
      <c r="P773"/>
      <c r="Q773"/>
      <c r="R773"/>
      <c r="S773"/>
      <c r="T773"/>
      <c r="U773"/>
      <c r="V773"/>
      <c r="W773"/>
      <c r="X773"/>
    </row>
    <row r="774" spans="1:24" s="25" customFormat="1" ht="15" customHeight="1" x14ac:dyDescent="0.3">
      <c r="A774" s="130">
        <v>44545</v>
      </c>
      <c r="B774" s="131" t="s">
        <v>282</v>
      </c>
      <c r="C774" s="154">
        <v>4225.32</v>
      </c>
      <c r="D774" s="132"/>
      <c r="E774" s="133">
        <f t="shared" si="16"/>
        <v>8087157.3274485031</v>
      </c>
      <c r="F774" s="101"/>
      <c r="G774" s="165"/>
      <c r="H774" s="166"/>
      <c r="I774" s="135"/>
      <c r="J774" s="144"/>
      <c r="K774" s="136"/>
      <c r="L774" s="137"/>
      <c r="M774" s="138"/>
      <c r="N774" s="139"/>
      <c r="O774"/>
      <c r="P774"/>
      <c r="Q774"/>
      <c r="R774"/>
      <c r="S774"/>
      <c r="T774"/>
      <c r="U774"/>
      <c r="V774"/>
      <c r="W774"/>
      <c r="X774"/>
    </row>
    <row r="775" spans="1:24" s="25" customFormat="1" ht="15" customHeight="1" x14ac:dyDescent="0.3">
      <c r="A775" s="130">
        <v>44545</v>
      </c>
      <c r="B775" s="131" t="s">
        <v>260</v>
      </c>
      <c r="C775" s="154">
        <v>90838.5</v>
      </c>
      <c r="D775" s="132"/>
      <c r="E775" s="133">
        <f t="shared" si="16"/>
        <v>8177995.8274485031</v>
      </c>
      <c r="F775" s="101"/>
      <c r="G775" s="165"/>
      <c r="H775" s="166"/>
      <c r="I775" s="135"/>
      <c r="J775" s="144"/>
      <c r="K775" s="136"/>
      <c r="L775" s="137"/>
      <c r="M775" s="138"/>
      <c r="N775" s="139"/>
      <c r="O775"/>
      <c r="P775"/>
      <c r="Q775"/>
      <c r="R775"/>
      <c r="S775"/>
      <c r="T775"/>
      <c r="U775"/>
      <c r="V775"/>
      <c r="W775"/>
      <c r="X775"/>
    </row>
    <row r="776" spans="1:24" s="25" customFormat="1" ht="15" customHeight="1" x14ac:dyDescent="0.3">
      <c r="A776" s="130">
        <v>44545</v>
      </c>
      <c r="B776" s="131" t="s">
        <v>266</v>
      </c>
      <c r="C776" s="154">
        <v>94365.48</v>
      </c>
      <c r="D776" s="132"/>
      <c r="E776" s="133">
        <f t="shared" si="16"/>
        <v>8272361.3074485036</v>
      </c>
      <c r="F776" s="101"/>
      <c r="G776" s="165"/>
      <c r="H776" s="166"/>
      <c r="I776" s="135"/>
      <c r="J776" s="144"/>
      <c r="K776" s="136"/>
      <c r="L776" s="137"/>
      <c r="M776" s="138"/>
      <c r="N776" s="139"/>
      <c r="O776"/>
      <c r="P776"/>
      <c r="Q776"/>
      <c r="R776"/>
      <c r="S776"/>
      <c r="T776"/>
      <c r="U776"/>
      <c r="V776"/>
      <c r="W776"/>
      <c r="X776"/>
    </row>
    <row r="777" spans="1:24" s="25" customFormat="1" ht="15" customHeight="1" x14ac:dyDescent="0.3">
      <c r="A777" s="130">
        <v>44546</v>
      </c>
      <c r="B777" s="131" t="s">
        <v>283</v>
      </c>
      <c r="C777" s="154">
        <v>28168.799999999999</v>
      </c>
      <c r="D777" s="132"/>
      <c r="E777" s="133">
        <f t="shared" si="16"/>
        <v>8300530.1074485034</v>
      </c>
      <c r="F777" s="101"/>
      <c r="G777" s="165"/>
      <c r="H777" s="166"/>
      <c r="I777" s="135"/>
      <c r="J777" s="144"/>
      <c r="K777" s="136"/>
      <c r="L777" s="137"/>
      <c r="M777" s="138"/>
      <c r="N777" s="139"/>
      <c r="O777"/>
      <c r="P777"/>
      <c r="Q777"/>
      <c r="R777"/>
      <c r="S777"/>
      <c r="T777"/>
      <c r="U777"/>
      <c r="V777"/>
      <c r="W777"/>
      <c r="X777"/>
    </row>
    <row r="778" spans="1:24" s="25" customFormat="1" ht="15" customHeight="1" x14ac:dyDescent="0.3">
      <c r="A778" s="130">
        <v>44546</v>
      </c>
      <c r="B778" s="131" t="s">
        <v>201</v>
      </c>
      <c r="C778" s="154">
        <f>18960.6+18762.72</f>
        <v>37723.32</v>
      </c>
      <c r="D778" s="132"/>
      <c r="E778" s="133">
        <f t="shared" si="16"/>
        <v>8338253.4274485037</v>
      </c>
      <c r="F778" s="101"/>
      <c r="G778" s="165"/>
      <c r="H778" s="166"/>
      <c r="I778" s="135"/>
      <c r="J778" s="144"/>
      <c r="K778" s="136"/>
      <c r="L778" s="137"/>
      <c r="M778" s="138"/>
      <c r="N778" s="139"/>
      <c r="O778"/>
      <c r="P778"/>
      <c r="Q778"/>
      <c r="R778"/>
      <c r="S778"/>
      <c r="T778"/>
      <c r="U778"/>
      <c r="V778"/>
      <c r="W778"/>
      <c r="X778"/>
    </row>
    <row r="779" spans="1:24" s="25" customFormat="1" ht="15" customHeight="1" x14ac:dyDescent="0.3">
      <c r="A779" s="130">
        <v>44546</v>
      </c>
      <c r="B779" s="131" t="s">
        <v>468</v>
      </c>
      <c r="C779" s="154">
        <v>8450.64</v>
      </c>
      <c r="D779" s="132"/>
      <c r="E779" s="133">
        <f t="shared" si="16"/>
        <v>8346704.0674485033</v>
      </c>
      <c r="F779" s="101"/>
      <c r="G779" s="165"/>
      <c r="H779" s="166"/>
      <c r="I779" s="135"/>
      <c r="J779" s="144"/>
      <c r="K779" s="136"/>
      <c r="L779" s="137"/>
      <c r="M779" s="138"/>
      <c r="N779" s="139"/>
      <c r="O779"/>
      <c r="P779"/>
      <c r="Q779"/>
      <c r="R779"/>
      <c r="S779"/>
      <c r="T779"/>
      <c r="U779"/>
      <c r="V779"/>
      <c r="W779"/>
      <c r="X779"/>
    </row>
    <row r="780" spans="1:24" s="25" customFormat="1" ht="15" customHeight="1" x14ac:dyDescent="0.3">
      <c r="A780" s="130">
        <v>44546</v>
      </c>
      <c r="B780" s="131" t="s">
        <v>238</v>
      </c>
      <c r="C780" s="154">
        <v>266195.15999999997</v>
      </c>
      <c r="D780" s="132"/>
      <c r="E780" s="133">
        <f t="shared" si="16"/>
        <v>8612899.2274485026</v>
      </c>
      <c r="F780" s="101"/>
      <c r="G780" s="165"/>
      <c r="H780" s="166"/>
      <c r="I780" s="135"/>
      <c r="J780" s="144"/>
      <c r="K780" s="136"/>
      <c r="L780" s="137"/>
      <c r="M780" s="138"/>
      <c r="N780" s="139"/>
      <c r="O780"/>
      <c r="P780"/>
      <c r="Q780"/>
      <c r="R780"/>
      <c r="S780"/>
      <c r="T780"/>
      <c r="U780"/>
      <c r="V780"/>
      <c r="W780"/>
      <c r="X780"/>
    </row>
    <row r="781" spans="1:24" s="25" customFormat="1" ht="15" customHeight="1" x14ac:dyDescent="0.3">
      <c r="A781" s="130">
        <v>44546</v>
      </c>
      <c r="B781" s="131" t="s">
        <v>441</v>
      </c>
      <c r="C781" s="154">
        <v>91548.6</v>
      </c>
      <c r="D781" s="132"/>
      <c r="E781" s="133">
        <f t="shared" si="16"/>
        <v>8704447.8274485022</v>
      </c>
      <c r="F781" s="101"/>
      <c r="G781" s="165"/>
      <c r="H781" s="166"/>
      <c r="I781" s="135"/>
      <c r="J781" s="144"/>
      <c r="K781" s="136"/>
      <c r="L781" s="137"/>
      <c r="M781" s="138"/>
      <c r="N781" s="139"/>
      <c r="O781"/>
      <c r="P781"/>
      <c r="Q781"/>
      <c r="R781"/>
      <c r="S781"/>
      <c r="T781"/>
      <c r="U781"/>
      <c r="V781"/>
      <c r="W781"/>
      <c r="X781"/>
    </row>
    <row r="782" spans="1:24" s="25" customFormat="1" ht="15" customHeight="1" x14ac:dyDescent="0.3">
      <c r="A782" s="130">
        <v>44546</v>
      </c>
      <c r="B782" s="131" t="s">
        <v>225</v>
      </c>
      <c r="C782" s="154">
        <v>3524.73</v>
      </c>
      <c r="D782" s="132"/>
      <c r="E782" s="133">
        <f t="shared" si="16"/>
        <v>8707972.5574485026</v>
      </c>
      <c r="F782" s="101"/>
      <c r="G782" s="165"/>
      <c r="H782" s="166"/>
      <c r="I782" s="135"/>
      <c r="J782" s="144"/>
      <c r="K782" s="136"/>
      <c r="L782" s="137"/>
      <c r="M782" s="138"/>
      <c r="N782" s="139"/>
      <c r="O782"/>
      <c r="P782"/>
      <c r="Q782"/>
      <c r="R782"/>
      <c r="S782"/>
      <c r="T782"/>
      <c r="U782"/>
      <c r="V782"/>
      <c r="W782"/>
      <c r="X782"/>
    </row>
    <row r="783" spans="1:24" s="25" customFormat="1" ht="15" customHeight="1" x14ac:dyDescent="0.3">
      <c r="A783" s="130">
        <v>44546</v>
      </c>
      <c r="B783" s="131" t="s">
        <v>324</v>
      </c>
      <c r="C783" s="154">
        <v>98847.32</v>
      </c>
      <c r="D783" s="132"/>
      <c r="E783" s="133">
        <f t="shared" si="16"/>
        <v>8806819.8774485029</v>
      </c>
      <c r="F783" s="101"/>
      <c r="G783" s="165"/>
      <c r="H783" s="166"/>
      <c r="I783" s="135"/>
      <c r="J783" s="144"/>
      <c r="K783" s="136"/>
      <c r="L783" s="137"/>
      <c r="M783" s="138"/>
      <c r="N783" s="139"/>
      <c r="O783"/>
      <c r="P783"/>
      <c r="Q783"/>
      <c r="R783"/>
      <c r="S783"/>
      <c r="T783"/>
      <c r="U783"/>
      <c r="V783"/>
      <c r="W783"/>
      <c r="X783"/>
    </row>
    <row r="784" spans="1:24" s="25" customFormat="1" ht="15" customHeight="1" x14ac:dyDescent="0.3">
      <c r="A784" s="130">
        <v>44547</v>
      </c>
      <c r="B784" s="131" t="s">
        <v>272</v>
      </c>
      <c r="C784" s="154">
        <v>108449.88</v>
      </c>
      <c r="D784" s="132"/>
      <c r="E784" s="133">
        <f t="shared" si="16"/>
        <v>8915269.7574485037</v>
      </c>
      <c r="F784" s="101"/>
      <c r="G784" s="165"/>
      <c r="H784" s="166"/>
      <c r="I784" s="135"/>
      <c r="J784" s="144"/>
      <c r="K784" s="136"/>
      <c r="L784" s="137"/>
      <c r="M784" s="138"/>
      <c r="N784" s="139"/>
      <c r="O784"/>
      <c r="P784"/>
      <c r="Q784"/>
      <c r="R784"/>
      <c r="S784"/>
      <c r="T784"/>
      <c r="U784"/>
      <c r="V784"/>
      <c r="W784"/>
      <c r="X784"/>
    </row>
    <row r="785" spans="1:24" s="25" customFormat="1" ht="15" customHeight="1" x14ac:dyDescent="0.3">
      <c r="A785" s="130">
        <v>44547</v>
      </c>
      <c r="B785" s="131" t="s">
        <v>223</v>
      </c>
      <c r="C785" s="154">
        <v>4225.32</v>
      </c>
      <c r="D785" s="132"/>
      <c r="E785" s="133">
        <f t="shared" si="16"/>
        <v>8919495.077448504</v>
      </c>
      <c r="F785" s="101"/>
      <c r="G785" s="165"/>
      <c r="H785" s="166"/>
      <c r="I785" s="135"/>
      <c r="J785" s="144"/>
      <c r="K785" s="136"/>
      <c r="L785" s="137"/>
      <c r="M785" s="138"/>
      <c r="N785" s="139"/>
      <c r="O785"/>
      <c r="P785"/>
      <c r="Q785"/>
      <c r="R785"/>
      <c r="S785"/>
      <c r="T785"/>
      <c r="U785"/>
      <c r="V785"/>
      <c r="W785"/>
      <c r="X785"/>
    </row>
    <row r="786" spans="1:24" s="25" customFormat="1" ht="15" customHeight="1" x14ac:dyDescent="0.3">
      <c r="A786" s="130">
        <v>44547</v>
      </c>
      <c r="B786" s="131" t="s">
        <v>209</v>
      </c>
      <c r="C786" s="154">
        <v>21126.6</v>
      </c>
      <c r="D786" s="132"/>
      <c r="E786" s="133">
        <f t="shared" si="16"/>
        <v>8940621.6774485037</v>
      </c>
      <c r="F786" s="101"/>
      <c r="G786" s="165"/>
      <c r="H786" s="166"/>
      <c r="I786" s="135"/>
      <c r="J786" s="144"/>
      <c r="K786" s="136"/>
      <c r="L786" s="137"/>
      <c r="M786" s="138"/>
      <c r="N786" s="139"/>
      <c r="O786"/>
      <c r="P786"/>
      <c r="Q786"/>
      <c r="R786"/>
      <c r="S786"/>
      <c r="T786"/>
      <c r="U786"/>
      <c r="V786"/>
      <c r="W786"/>
      <c r="X786"/>
    </row>
    <row r="787" spans="1:24" s="25" customFormat="1" ht="15" customHeight="1" x14ac:dyDescent="0.3">
      <c r="A787" s="130">
        <v>44547</v>
      </c>
      <c r="B787" s="131" t="s">
        <v>308</v>
      </c>
      <c r="C787" s="154">
        <v>18277.05</v>
      </c>
      <c r="D787" s="132"/>
      <c r="E787" s="133">
        <f t="shared" si="16"/>
        <v>8958898.7274485044</v>
      </c>
      <c r="F787" s="101"/>
      <c r="G787" s="165"/>
      <c r="H787" s="166"/>
      <c r="I787" s="135"/>
      <c r="J787" s="144"/>
      <c r="K787" s="136"/>
      <c r="L787" s="137"/>
      <c r="M787" s="138"/>
      <c r="N787" s="139"/>
      <c r="O787"/>
      <c r="P787"/>
      <c r="Q787"/>
      <c r="R787"/>
      <c r="S787"/>
      <c r="T787"/>
      <c r="U787"/>
      <c r="V787"/>
      <c r="W787"/>
      <c r="X787"/>
    </row>
    <row r="788" spans="1:24" s="25" customFormat="1" ht="15" customHeight="1" x14ac:dyDescent="0.3">
      <c r="A788" s="130">
        <v>44547</v>
      </c>
      <c r="B788" s="131" t="s">
        <v>472</v>
      </c>
      <c r="C788" s="154">
        <v>12675.96</v>
      </c>
      <c r="D788" s="132"/>
      <c r="E788" s="133">
        <f t="shared" ref="E788:E851" si="17">E787+C788-D788</f>
        <v>8971574.6874485053</v>
      </c>
      <c r="F788" s="101"/>
      <c r="G788" s="165"/>
      <c r="H788" s="166"/>
      <c r="I788" s="135"/>
      <c r="J788" s="144"/>
      <c r="K788" s="136"/>
      <c r="L788" s="137"/>
      <c r="M788" s="138"/>
      <c r="N788" s="139"/>
      <c r="O788"/>
      <c r="P788"/>
      <c r="Q788"/>
      <c r="R788"/>
      <c r="S788"/>
      <c r="T788"/>
      <c r="U788"/>
      <c r="V788"/>
      <c r="W788"/>
      <c r="X788"/>
    </row>
    <row r="789" spans="1:24" s="25" customFormat="1" ht="15" customHeight="1" x14ac:dyDescent="0.3">
      <c r="A789" s="130">
        <v>44547</v>
      </c>
      <c r="B789" s="131" t="s">
        <v>279</v>
      </c>
      <c r="C789" s="154">
        <v>21126.6</v>
      </c>
      <c r="D789" s="132"/>
      <c r="E789" s="133">
        <f t="shared" si="17"/>
        <v>8992701.2874485049</v>
      </c>
      <c r="F789" s="101"/>
      <c r="G789" s="165"/>
      <c r="H789" s="166"/>
      <c r="I789" s="135"/>
      <c r="J789" s="144"/>
      <c r="K789" s="136"/>
      <c r="L789" s="137"/>
      <c r="M789" s="138"/>
      <c r="N789" s="139"/>
      <c r="O789"/>
      <c r="P789"/>
      <c r="Q789"/>
      <c r="R789"/>
      <c r="S789"/>
      <c r="T789"/>
      <c r="U789"/>
      <c r="V789"/>
      <c r="W789"/>
      <c r="X789"/>
    </row>
    <row r="790" spans="1:24" s="25" customFormat="1" ht="15" customHeight="1" x14ac:dyDescent="0.3">
      <c r="A790" s="130">
        <v>44547</v>
      </c>
      <c r="B790" s="131" t="s">
        <v>232</v>
      </c>
      <c r="C790" s="154">
        <v>21126.6</v>
      </c>
      <c r="D790" s="132"/>
      <c r="E790" s="133">
        <f t="shared" si="17"/>
        <v>9013827.8874485046</v>
      </c>
      <c r="F790" s="101"/>
      <c r="G790" s="165"/>
      <c r="H790" s="166"/>
      <c r="I790" s="135"/>
      <c r="J790" s="144"/>
      <c r="K790" s="136"/>
      <c r="L790" s="137"/>
      <c r="M790" s="138"/>
      <c r="N790" s="139"/>
      <c r="O790"/>
      <c r="P790"/>
      <c r="Q790"/>
      <c r="R790"/>
      <c r="S790"/>
      <c r="T790"/>
      <c r="U790"/>
      <c r="V790"/>
      <c r="W790"/>
      <c r="X790"/>
    </row>
    <row r="791" spans="1:24" s="25" customFormat="1" ht="15" customHeight="1" x14ac:dyDescent="0.3">
      <c r="A791" s="130">
        <v>44547</v>
      </c>
      <c r="B791" s="131" t="s">
        <v>197</v>
      </c>
      <c r="C791" s="154">
        <v>4225.32</v>
      </c>
      <c r="D791" s="132"/>
      <c r="E791" s="133">
        <f t="shared" si="17"/>
        <v>9018053.2074485049</v>
      </c>
      <c r="F791" s="101"/>
      <c r="G791" s="165"/>
      <c r="H791" s="166"/>
      <c r="I791" s="135"/>
      <c r="J791" s="144"/>
      <c r="K791" s="136"/>
      <c r="L791" s="137"/>
      <c r="M791" s="138"/>
      <c r="N791" s="139"/>
      <c r="O791"/>
      <c r="P791"/>
      <c r="Q791"/>
      <c r="R791"/>
      <c r="S791"/>
      <c r="T791"/>
      <c r="U791"/>
      <c r="V791"/>
      <c r="W791"/>
      <c r="X791"/>
    </row>
    <row r="792" spans="1:24" s="25" customFormat="1" ht="15" customHeight="1" x14ac:dyDescent="0.3">
      <c r="A792" s="130">
        <v>44547</v>
      </c>
      <c r="B792" s="131" t="s">
        <v>326</v>
      </c>
      <c r="C792" s="154">
        <v>21126.6</v>
      </c>
      <c r="D792" s="132"/>
      <c r="E792" s="133">
        <f t="shared" si="17"/>
        <v>9039179.8074485045</v>
      </c>
      <c r="F792" s="101"/>
      <c r="G792" s="165"/>
      <c r="H792" s="166"/>
      <c r="I792" s="135"/>
      <c r="J792" s="144"/>
      <c r="K792" s="136"/>
      <c r="L792" s="137"/>
      <c r="M792" s="138"/>
      <c r="N792" s="139"/>
      <c r="O792"/>
      <c r="P792"/>
      <c r="Q792"/>
      <c r="R792"/>
      <c r="S792"/>
      <c r="T792"/>
      <c r="U792"/>
      <c r="V792"/>
      <c r="W792"/>
      <c r="X792"/>
    </row>
    <row r="793" spans="1:24" s="25" customFormat="1" ht="15" customHeight="1" x14ac:dyDescent="0.3">
      <c r="A793" s="130">
        <v>44550</v>
      </c>
      <c r="B793" s="131" t="s">
        <v>222</v>
      </c>
      <c r="C793" s="154">
        <v>21126.6</v>
      </c>
      <c r="D793" s="132"/>
      <c r="E793" s="133">
        <f t="shared" si="17"/>
        <v>9060306.4074485041</v>
      </c>
      <c r="F793" s="101"/>
      <c r="G793" s="165"/>
      <c r="H793" s="166"/>
      <c r="I793" s="135"/>
      <c r="J793" s="144"/>
      <c r="K793" s="136"/>
      <c r="L793" s="137"/>
      <c r="M793" s="138"/>
      <c r="N793" s="139"/>
      <c r="O793"/>
      <c r="P793"/>
      <c r="Q793"/>
      <c r="R793"/>
      <c r="S793"/>
      <c r="T793"/>
      <c r="U793"/>
      <c r="V793"/>
      <c r="W793"/>
      <c r="X793"/>
    </row>
    <row r="794" spans="1:24" s="25" customFormat="1" ht="15" customHeight="1" x14ac:dyDescent="0.3">
      <c r="A794" s="130">
        <v>44550</v>
      </c>
      <c r="B794" s="131" t="s">
        <v>300</v>
      </c>
      <c r="C794" s="154">
        <v>28168.799999999999</v>
      </c>
      <c r="D794" s="132"/>
      <c r="E794" s="133">
        <f t="shared" si="17"/>
        <v>9088475.2074485049</v>
      </c>
      <c r="F794" s="101"/>
      <c r="G794" s="165"/>
      <c r="H794" s="166"/>
      <c r="I794" s="135"/>
      <c r="J794" s="144"/>
      <c r="K794" s="136"/>
      <c r="L794" s="137"/>
      <c r="M794" s="138"/>
      <c r="N794" s="139"/>
      <c r="O794"/>
      <c r="P794"/>
      <c r="Q794"/>
      <c r="R794"/>
      <c r="S794"/>
      <c r="T794"/>
      <c r="U794"/>
      <c r="V794"/>
      <c r="W794"/>
      <c r="X794"/>
    </row>
    <row r="795" spans="1:24" s="25" customFormat="1" ht="15" customHeight="1" x14ac:dyDescent="0.3">
      <c r="A795" s="130">
        <v>44550</v>
      </c>
      <c r="B795" s="131" t="s">
        <v>228</v>
      </c>
      <c r="C795" s="154">
        <v>23943.48</v>
      </c>
      <c r="D795" s="132"/>
      <c r="E795" s="133">
        <f t="shared" si="17"/>
        <v>9112418.6874485053</v>
      </c>
      <c r="F795" s="101"/>
      <c r="G795" s="165"/>
      <c r="H795" s="166"/>
      <c r="I795" s="135"/>
      <c r="J795" s="144"/>
      <c r="K795" s="136"/>
      <c r="L795" s="137"/>
      <c r="M795" s="138"/>
      <c r="N795" s="139"/>
      <c r="O795"/>
      <c r="P795"/>
      <c r="Q795"/>
      <c r="R795"/>
      <c r="S795"/>
      <c r="T795"/>
      <c r="U795"/>
      <c r="V795"/>
      <c r="W795"/>
      <c r="X795"/>
    </row>
    <row r="796" spans="1:24" s="25" customFormat="1" ht="15" customHeight="1" x14ac:dyDescent="0.3">
      <c r="A796" s="130">
        <v>44550</v>
      </c>
      <c r="B796" s="131" t="s">
        <v>281</v>
      </c>
      <c r="C796" s="154">
        <v>94365.48</v>
      </c>
      <c r="D796" s="132"/>
      <c r="E796" s="133">
        <f t="shared" si="17"/>
        <v>9206784.1674485058</v>
      </c>
      <c r="F796" s="101"/>
      <c r="G796" s="165"/>
      <c r="H796" s="166"/>
      <c r="I796" s="135"/>
      <c r="J796" s="144"/>
      <c r="K796" s="136"/>
      <c r="L796" s="137"/>
      <c r="M796" s="138"/>
      <c r="N796" s="139"/>
      <c r="O796"/>
      <c r="P796"/>
      <c r="Q796"/>
      <c r="R796"/>
      <c r="S796"/>
      <c r="T796"/>
      <c r="U796"/>
      <c r="V796"/>
      <c r="W796"/>
      <c r="X796"/>
    </row>
    <row r="797" spans="1:24" s="25" customFormat="1" ht="15" customHeight="1" x14ac:dyDescent="0.3">
      <c r="A797" s="130">
        <v>44550</v>
      </c>
      <c r="B797" s="131" t="s">
        <v>214</v>
      </c>
      <c r="C797" s="154">
        <v>12675.96</v>
      </c>
      <c r="D797" s="132"/>
      <c r="E797" s="133">
        <f t="shared" si="17"/>
        <v>9219460.1274485067</v>
      </c>
      <c r="F797" s="101"/>
      <c r="G797" s="165"/>
      <c r="H797" s="166"/>
      <c r="I797" s="135"/>
      <c r="J797" s="144"/>
      <c r="K797" s="136"/>
      <c r="L797" s="137"/>
      <c r="M797" s="138"/>
      <c r="N797" s="139"/>
      <c r="O797"/>
      <c r="P797"/>
      <c r="Q797"/>
      <c r="R797"/>
      <c r="S797"/>
      <c r="T797"/>
      <c r="U797"/>
      <c r="V797"/>
      <c r="W797"/>
      <c r="X797"/>
    </row>
    <row r="798" spans="1:24" s="25" customFormat="1" ht="15" customHeight="1" x14ac:dyDescent="0.3">
      <c r="A798" s="130">
        <v>44550</v>
      </c>
      <c r="B798" s="131" t="s">
        <v>218</v>
      </c>
      <c r="C798" s="154">
        <v>97182.36</v>
      </c>
      <c r="D798" s="132"/>
      <c r="E798" s="133">
        <f t="shared" si="17"/>
        <v>9316642.4874485061</v>
      </c>
      <c r="F798" s="101"/>
      <c r="G798" s="165"/>
      <c r="H798" s="166"/>
      <c r="I798" s="135"/>
      <c r="J798" s="144"/>
      <c r="K798" s="136"/>
      <c r="L798" s="137"/>
      <c r="M798" s="138"/>
      <c r="N798" s="139"/>
      <c r="O798"/>
      <c r="P798"/>
      <c r="Q798"/>
      <c r="R798"/>
      <c r="S798"/>
      <c r="T798"/>
      <c r="U798"/>
      <c r="V798"/>
      <c r="W798"/>
      <c r="X798"/>
    </row>
    <row r="799" spans="1:24" s="25" customFormat="1" ht="15" customHeight="1" x14ac:dyDescent="0.3">
      <c r="A799" s="130">
        <v>44550</v>
      </c>
      <c r="B799" s="131" t="s">
        <v>267</v>
      </c>
      <c r="C799" s="154">
        <v>21126.6</v>
      </c>
      <c r="D799" s="132"/>
      <c r="E799" s="133">
        <f t="shared" si="17"/>
        <v>9337769.0874485057</v>
      </c>
      <c r="F799" s="101"/>
      <c r="G799" s="165"/>
      <c r="H799" s="166"/>
      <c r="I799" s="135"/>
      <c r="J799" s="144"/>
      <c r="K799" s="136"/>
      <c r="L799" s="137"/>
      <c r="M799" s="138"/>
      <c r="N799" s="139"/>
      <c r="O799"/>
      <c r="P799"/>
      <c r="Q799"/>
      <c r="R799"/>
      <c r="S799"/>
      <c r="T799"/>
      <c r="U799"/>
      <c r="V799"/>
      <c r="W799"/>
      <c r="X799"/>
    </row>
    <row r="800" spans="1:24" s="25" customFormat="1" ht="15" customHeight="1" x14ac:dyDescent="0.3">
      <c r="A800" s="130">
        <v>44550</v>
      </c>
      <c r="B800" s="131" t="s">
        <v>276</v>
      </c>
      <c r="C800" s="154">
        <v>21126.6</v>
      </c>
      <c r="D800" s="132"/>
      <c r="E800" s="133">
        <f t="shared" si="17"/>
        <v>9358895.6874485053</v>
      </c>
      <c r="F800" s="101"/>
      <c r="G800" s="165"/>
      <c r="H800" s="166"/>
      <c r="I800" s="135"/>
      <c r="J800" s="144"/>
      <c r="K800" s="136"/>
      <c r="L800" s="137"/>
      <c r="M800" s="138"/>
      <c r="N800" s="139"/>
      <c r="O800"/>
      <c r="P800"/>
      <c r="Q800"/>
      <c r="R800"/>
      <c r="S800"/>
      <c r="T800"/>
      <c r="U800"/>
      <c r="V800"/>
      <c r="W800"/>
      <c r="X800"/>
    </row>
    <row r="801" spans="1:24" s="25" customFormat="1" ht="15" customHeight="1" x14ac:dyDescent="0.3">
      <c r="A801" s="130">
        <v>44550</v>
      </c>
      <c r="B801" s="131" t="s">
        <v>299</v>
      </c>
      <c r="C801" s="154">
        <v>30985.68</v>
      </c>
      <c r="D801" s="132"/>
      <c r="E801" s="133">
        <f t="shared" si="17"/>
        <v>9389881.367448505</v>
      </c>
      <c r="F801" s="101"/>
      <c r="G801" s="165"/>
      <c r="H801" s="166"/>
      <c r="I801" s="135"/>
      <c r="J801" s="144"/>
      <c r="K801" s="136"/>
      <c r="L801" s="137"/>
      <c r="M801" s="138"/>
      <c r="N801" s="139"/>
      <c r="O801"/>
      <c r="P801"/>
      <c r="Q801"/>
      <c r="R801"/>
      <c r="S801"/>
      <c r="T801"/>
      <c r="U801"/>
      <c r="V801"/>
      <c r="W801"/>
      <c r="X801"/>
    </row>
    <row r="802" spans="1:24" s="25" customFormat="1" ht="15" customHeight="1" x14ac:dyDescent="0.3">
      <c r="A802" s="130">
        <v>44551</v>
      </c>
      <c r="B802" s="131" t="s">
        <v>469</v>
      </c>
      <c r="C802" s="154">
        <v>54929.16</v>
      </c>
      <c r="D802" s="132"/>
      <c r="E802" s="133">
        <f t="shared" si="17"/>
        <v>9444810.5274485052</v>
      </c>
      <c r="F802" s="101"/>
      <c r="G802" s="165"/>
      <c r="H802" s="166"/>
      <c r="I802" s="135"/>
      <c r="J802" s="144"/>
      <c r="K802" s="136"/>
      <c r="L802" s="137"/>
      <c r="M802" s="138"/>
      <c r="N802" s="139"/>
      <c r="O802"/>
      <c r="P802"/>
      <c r="Q802"/>
      <c r="R802"/>
      <c r="S802"/>
      <c r="T802"/>
      <c r="U802"/>
      <c r="V802"/>
      <c r="W802"/>
      <c r="X802"/>
    </row>
    <row r="803" spans="1:24" s="25" customFormat="1" ht="15" customHeight="1" x14ac:dyDescent="0.3">
      <c r="A803" s="130">
        <v>44551</v>
      </c>
      <c r="B803" s="131" t="s">
        <v>239</v>
      </c>
      <c r="C803" s="154">
        <v>54929.16</v>
      </c>
      <c r="D803" s="132"/>
      <c r="E803" s="133">
        <f t="shared" si="17"/>
        <v>9499739.6874485053</v>
      </c>
      <c r="F803" s="101"/>
      <c r="G803" s="165"/>
      <c r="H803" s="166"/>
      <c r="I803" s="135"/>
      <c r="J803" s="144"/>
      <c r="K803" s="136"/>
      <c r="L803" s="137"/>
      <c r="M803" s="138"/>
      <c r="N803" s="139"/>
      <c r="O803"/>
      <c r="P803"/>
      <c r="Q803"/>
      <c r="R803"/>
      <c r="S803"/>
      <c r="T803"/>
      <c r="U803"/>
      <c r="V803"/>
      <c r="W803"/>
      <c r="X803"/>
    </row>
    <row r="804" spans="1:24" s="25" customFormat="1" ht="15" customHeight="1" x14ac:dyDescent="0.3">
      <c r="A804" s="130">
        <v>44551</v>
      </c>
      <c r="B804" s="131" t="s">
        <v>453</v>
      </c>
      <c r="C804" s="154">
        <v>54929.16</v>
      </c>
      <c r="D804" s="132"/>
      <c r="E804" s="133">
        <f t="shared" si="17"/>
        <v>9554668.8474485055</v>
      </c>
      <c r="F804" s="101"/>
      <c r="G804" s="165"/>
      <c r="H804" s="166"/>
      <c r="I804" s="135"/>
      <c r="J804" s="144"/>
      <c r="K804" s="136"/>
      <c r="L804" s="137"/>
      <c r="M804" s="138"/>
      <c r="N804" s="139"/>
      <c r="O804"/>
      <c r="P804"/>
      <c r="Q804"/>
      <c r="R804"/>
      <c r="S804"/>
      <c r="T804"/>
      <c r="U804"/>
      <c r="V804"/>
      <c r="W804"/>
      <c r="X804"/>
    </row>
    <row r="805" spans="1:24" s="25" customFormat="1" ht="15" customHeight="1" x14ac:dyDescent="0.3">
      <c r="A805" s="130">
        <v>44551</v>
      </c>
      <c r="B805" s="131" t="s">
        <v>199</v>
      </c>
      <c r="C805" s="154">
        <v>2816.88</v>
      </c>
      <c r="D805" s="132"/>
      <c r="E805" s="133">
        <f t="shared" si="17"/>
        <v>9557485.7274485063</v>
      </c>
      <c r="F805" s="101"/>
      <c r="G805" s="165"/>
      <c r="H805" s="166"/>
      <c r="I805" s="135"/>
      <c r="J805" s="144"/>
      <c r="K805" s="136"/>
      <c r="L805" s="137"/>
      <c r="M805" s="138"/>
      <c r="N805" s="139"/>
      <c r="O805"/>
      <c r="P805"/>
      <c r="Q805"/>
      <c r="R805"/>
      <c r="S805"/>
      <c r="T805"/>
      <c r="U805"/>
      <c r="V805"/>
      <c r="W805"/>
      <c r="X805"/>
    </row>
    <row r="806" spans="1:24" s="25" customFormat="1" ht="15" customHeight="1" x14ac:dyDescent="0.3">
      <c r="A806" s="130">
        <v>44551</v>
      </c>
      <c r="B806" s="131" t="s">
        <v>230</v>
      </c>
      <c r="C806" s="154">
        <v>21126.6</v>
      </c>
      <c r="D806" s="132"/>
      <c r="E806" s="133">
        <f t="shared" si="17"/>
        <v>9578612.3274485059</v>
      </c>
      <c r="F806" s="101"/>
      <c r="G806" s="165"/>
      <c r="H806" s="166"/>
      <c r="I806" s="135"/>
      <c r="J806" s="144"/>
      <c r="K806" s="136"/>
      <c r="L806" s="137"/>
      <c r="M806" s="138"/>
      <c r="N806" s="139"/>
      <c r="O806"/>
      <c r="P806"/>
      <c r="Q806"/>
      <c r="R806"/>
      <c r="S806"/>
      <c r="T806"/>
      <c r="U806"/>
      <c r="V806"/>
      <c r="W806"/>
      <c r="X806"/>
    </row>
    <row r="807" spans="1:24" s="25" customFormat="1" ht="15" customHeight="1" x14ac:dyDescent="0.3">
      <c r="A807" s="130">
        <v>44551</v>
      </c>
      <c r="B807" s="131" t="s">
        <v>307</v>
      </c>
      <c r="C807" s="154">
        <v>45803.34</v>
      </c>
      <c r="D807" s="132"/>
      <c r="E807" s="133">
        <f t="shared" si="17"/>
        <v>9624415.6674485058</v>
      </c>
      <c r="F807" s="101"/>
      <c r="G807" s="165"/>
      <c r="H807" s="166"/>
      <c r="I807" s="135"/>
      <c r="J807" s="144"/>
      <c r="K807" s="136"/>
      <c r="L807" s="137"/>
      <c r="M807" s="138"/>
      <c r="N807" s="139"/>
      <c r="O807"/>
      <c r="P807"/>
      <c r="Q807"/>
      <c r="R807"/>
      <c r="S807"/>
      <c r="T807"/>
      <c r="U807"/>
      <c r="V807"/>
      <c r="W807"/>
      <c r="X807"/>
    </row>
    <row r="808" spans="1:24" s="25" customFormat="1" ht="15" customHeight="1" x14ac:dyDescent="0.3">
      <c r="A808" s="130">
        <v>44551</v>
      </c>
      <c r="B808" s="131" t="s">
        <v>302</v>
      </c>
      <c r="C808" s="154">
        <v>52538.2</v>
      </c>
      <c r="D808" s="132"/>
      <c r="E808" s="133">
        <f t="shared" si="17"/>
        <v>9676953.867448505</v>
      </c>
      <c r="F808" s="101"/>
      <c r="G808" s="165"/>
      <c r="H808" s="166"/>
      <c r="I808" s="135"/>
      <c r="J808" s="144"/>
      <c r="K808" s="136"/>
      <c r="L808" s="137"/>
      <c r="M808" s="138"/>
      <c r="N808" s="139"/>
      <c r="O808"/>
      <c r="P808"/>
      <c r="Q808"/>
      <c r="R808"/>
      <c r="S808"/>
      <c r="T808"/>
      <c r="U808"/>
      <c r="V808"/>
      <c r="W808"/>
      <c r="X808"/>
    </row>
    <row r="809" spans="1:24" s="25" customFormat="1" ht="15" customHeight="1" x14ac:dyDescent="0.3">
      <c r="A809" s="130">
        <v>44551</v>
      </c>
      <c r="B809" s="131" t="s">
        <v>331</v>
      </c>
      <c r="C809" s="154">
        <v>36619.440000000002</v>
      </c>
      <c r="D809" s="132"/>
      <c r="E809" s="133">
        <f t="shared" si="17"/>
        <v>9713573.3074485045</v>
      </c>
      <c r="F809" s="101"/>
      <c r="G809" s="165"/>
      <c r="H809" s="166"/>
      <c r="I809" s="135"/>
      <c r="J809" s="144"/>
      <c r="K809" s="136"/>
      <c r="L809" s="137"/>
      <c r="M809" s="138"/>
      <c r="N809" s="139"/>
      <c r="O809"/>
      <c r="P809"/>
      <c r="Q809"/>
      <c r="R809"/>
      <c r="S809"/>
      <c r="T809"/>
      <c r="U809"/>
      <c r="V809"/>
      <c r="W809"/>
      <c r="X809"/>
    </row>
    <row r="810" spans="1:24" s="25" customFormat="1" ht="15" customHeight="1" x14ac:dyDescent="0.3">
      <c r="A810" s="130">
        <v>44551</v>
      </c>
      <c r="B810" s="131" t="s">
        <v>297</v>
      </c>
      <c r="C810" s="154">
        <v>42253.2</v>
      </c>
      <c r="D810" s="132"/>
      <c r="E810" s="133">
        <f t="shared" si="17"/>
        <v>9755826.5074485037</v>
      </c>
      <c r="F810" s="101"/>
      <c r="G810" s="134"/>
      <c r="H810" s="166"/>
      <c r="I810" s="135"/>
      <c r="J810" s="144"/>
      <c r="K810" s="136"/>
      <c r="L810" s="137"/>
      <c r="M810" s="138"/>
      <c r="N810" s="139"/>
      <c r="O810"/>
      <c r="P810"/>
      <c r="Q810"/>
      <c r="R810"/>
      <c r="S810"/>
      <c r="T810"/>
      <c r="U810"/>
      <c r="V810"/>
      <c r="W810"/>
      <c r="X810"/>
    </row>
    <row r="811" spans="1:24" s="25" customFormat="1" ht="15" customHeight="1" x14ac:dyDescent="0.3">
      <c r="A811" s="130">
        <v>44551</v>
      </c>
      <c r="B811" s="131" t="s">
        <v>290</v>
      </c>
      <c r="C811" s="154">
        <v>28168.799999999999</v>
      </c>
      <c r="D811" s="132"/>
      <c r="E811" s="133">
        <f t="shared" si="17"/>
        <v>9783995.3074485045</v>
      </c>
      <c r="F811" s="101"/>
      <c r="G811" s="165"/>
      <c r="H811" s="166"/>
      <c r="I811" s="135"/>
      <c r="J811" s="144"/>
      <c r="K811" s="136"/>
      <c r="L811" s="137"/>
      <c r="M811" s="138"/>
      <c r="N811" s="139"/>
      <c r="O811"/>
      <c r="P811"/>
      <c r="Q811"/>
      <c r="R811"/>
      <c r="S811"/>
      <c r="T811"/>
      <c r="U811"/>
      <c r="V811"/>
      <c r="W811"/>
      <c r="X811"/>
    </row>
    <row r="812" spans="1:24" s="25" customFormat="1" ht="15" customHeight="1" x14ac:dyDescent="0.3">
      <c r="A812" s="130">
        <v>44551</v>
      </c>
      <c r="B812" s="131" t="s">
        <v>432</v>
      </c>
      <c r="C812" s="154">
        <v>8450.64</v>
      </c>
      <c r="D812" s="132"/>
      <c r="E812" s="133">
        <f t="shared" si="17"/>
        <v>9792445.9474485051</v>
      </c>
      <c r="F812" s="101"/>
      <c r="G812" s="165"/>
      <c r="H812" s="166"/>
      <c r="I812" s="135"/>
      <c r="J812" s="144"/>
      <c r="K812" s="136"/>
      <c r="L812" s="137"/>
      <c r="M812" s="138"/>
      <c r="N812" s="139"/>
      <c r="O812"/>
      <c r="P812"/>
      <c r="Q812"/>
      <c r="R812"/>
      <c r="S812"/>
      <c r="T812"/>
      <c r="U812"/>
      <c r="V812"/>
      <c r="W812"/>
      <c r="X812"/>
    </row>
    <row r="813" spans="1:24" s="25" customFormat="1" ht="15" customHeight="1" x14ac:dyDescent="0.3">
      <c r="A813" s="130">
        <v>44552</v>
      </c>
      <c r="B813" s="131" t="s">
        <v>444</v>
      </c>
      <c r="C813" s="154">
        <v>12675.96</v>
      </c>
      <c r="D813" s="132"/>
      <c r="E813" s="133">
        <f t="shared" si="17"/>
        <v>9805121.907448506</v>
      </c>
      <c r="F813" s="101"/>
      <c r="G813" s="165"/>
      <c r="H813" s="166"/>
      <c r="I813" s="135"/>
      <c r="J813" s="144"/>
      <c r="K813" s="136"/>
      <c r="L813" s="137"/>
      <c r="M813" s="138"/>
      <c r="N813" s="139"/>
      <c r="O813"/>
      <c r="P813"/>
      <c r="Q813"/>
      <c r="R813"/>
      <c r="S813"/>
      <c r="T813"/>
      <c r="U813"/>
      <c r="V813"/>
      <c r="W813"/>
      <c r="X813"/>
    </row>
    <row r="814" spans="1:24" s="25" customFormat="1" ht="15" customHeight="1" x14ac:dyDescent="0.3">
      <c r="A814" s="130">
        <v>44552</v>
      </c>
      <c r="B814" s="131" t="s">
        <v>449</v>
      </c>
      <c r="C814" s="154">
        <v>12675.96</v>
      </c>
      <c r="D814" s="132"/>
      <c r="E814" s="133">
        <f t="shared" si="17"/>
        <v>9817797.8674485069</v>
      </c>
      <c r="F814" s="101"/>
      <c r="G814" s="165"/>
      <c r="H814" s="166"/>
      <c r="I814" s="135"/>
      <c r="J814" s="144"/>
      <c r="K814" s="136"/>
      <c r="L814" s="137"/>
      <c r="M814" s="138"/>
      <c r="N814" s="139"/>
      <c r="O814"/>
      <c r="P814"/>
      <c r="Q814"/>
      <c r="R814"/>
      <c r="S814"/>
      <c r="T814"/>
      <c r="U814"/>
      <c r="V814"/>
      <c r="W814"/>
      <c r="X814"/>
    </row>
    <row r="815" spans="1:24" s="25" customFormat="1" ht="15" customHeight="1" x14ac:dyDescent="0.3">
      <c r="A815" s="130">
        <v>44552</v>
      </c>
      <c r="B815" s="131" t="s">
        <v>484</v>
      </c>
      <c r="C815" s="154">
        <v>12675.96</v>
      </c>
      <c r="D815" s="132"/>
      <c r="E815" s="133">
        <f t="shared" si="17"/>
        <v>9830473.8274485078</v>
      </c>
      <c r="F815" s="101"/>
      <c r="G815" s="165"/>
      <c r="H815" s="166"/>
      <c r="I815" s="135"/>
      <c r="J815" s="144"/>
      <c r="K815" s="136"/>
      <c r="L815" s="137"/>
      <c r="M815" s="138"/>
      <c r="N815" s="139"/>
      <c r="O815"/>
      <c r="P815"/>
      <c r="Q815"/>
      <c r="R815"/>
      <c r="S815"/>
      <c r="T815"/>
      <c r="U815"/>
      <c r="V815"/>
      <c r="W815"/>
      <c r="X815"/>
    </row>
    <row r="816" spans="1:24" s="25" customFormat="1" ht="15" customHeight="1" x14ac:dyDescent="0.3">
      <c r="A816" s="130">
        <v>44552</v>
      </c>
      <c r="B816" s="131" t="s">
        <v>240</v>
      </c>
      <c r="C816" s="154">
        <v>26495.37</v>
      </c>
      <c r="D816" s="132"/>
      <c r="E816" s="133">
        <f t="shared" si="17"/>
        <v>9856969.197448507</v>
      </c>
      <c r="F816" s="101"/>
      <c r="G816" s="165"/>
      <c r="H816" s="166"/>
      <c r="I816" s="135"/>
      <c r="J816" s="144"/>
      <c r="K816" s="136"/>
      <c r="L816" s="137"/>
      <c r="M816" s="138"/>
      <c r="N816" s="139"/>
      <c r="O816"/>
      <c r="P816"/>
      <c r="Q816"/>
      <c r="R816"/>
      <c r="S816"/>
      <c r="T816"/>
      <c r="U816"/>
      <c r="V816"/>
      <c r="W816"/>
      <c r="X816"/>
    </row>
    <row r="817" spans="1:24" s="25" customFormat="1" ht="15" customHeight="1" x14ac:dyDescent="0.3">
      <c r="A817" s="130">
        <v>44552</v>
      </c>
      <c r="B817" s="131" t="s">
        <v>275</v>
      </c>
      <c r="C817" s="154">
        <v>12675.96</v>
      </c>
      <c r="D817" s="132"/>
      <c r="E817" s="133">
        <f t="shared" si="17"/>
        <v>9869645.1574485078</v>
      </c>
      <c r="F817" s="101"/>
      <c r="G817" s="165"/>
      <c r="H817" s="166"/>
      <c r="I817" s="135"/>
      <c r="J817" s="144"/>
      <c r="K817" s="136"/>
      <c r="L817" s="137"/>
      <c r="M817" s="138"/>
      <c r="N817" s="139"/>
      <c r="O817"/>
      <c r="P817"/>
      <c r="Q817"/>
      <c r="R817"/>
      <c r="S817"/>
      <c r="T817"/>
      <c r="U817"/>
      <c r="V817"/>
      <c r="W817"/>
      <c r="X817"/>
    </row>
    <row r="818" spans="1:24" s="25" customFormat="1" ht="15" customHeight="1" x14ac:dyDescent="0.3">
      <c r="A818" s="130">
        <v>44552</v>
      </c>
      <c r="B818" s="131" t="s">
        <v>305</v>
      </c>
      <c r="C818" s="154">
        <v>15492.84</v>
      </c>
      <c r="D818" s="132"/>
      <c r="E818" s="133">
        <f t="shared" si="17"/>
        <v>9885137.9974485077</v>
      </c>
      <c r="F818" s="101"/>
      <c r="G818" s="165"/>
      <c r="H818" s="166"/>
      <c r="I818" s="135"/>
      <c r="J818" s="144"/>
      <c r="K818" s="136"/>
      <c r="L818" s="137"/>
      <c r="M818" s="138"/>
      <c r="N818" s="139"/>
      <c r="O818"/>
      <c r="P818"/>
      <c r="Q818"/>
      <c r="R818"/>
      <c r="S818"/>
      <c r="T818"/>
      <c r="U818"/>
      <c r="V818"/>
      <c r="W818"/>
      <c r="X818"/>
    </row>
    <row r="819" spans="1:24" s="25" customFormat="1" ht="15" customHeight="1" x14ac:dyDescent="0.3">
      <c r="A819" s="130">
        <v>44553</v>
      </c>
      <c r="B819" s="131" t="s">
        <v>433</v>
      </c>
      <c r="C819" s="154">
        <f>23130.2+1943.8</f>
        <v>25074</v>
      </c>
      <c r="D819" s="132"/>
      <c r="E819" s="133">
        <f t="shared" si="17"/>
        <v>9910211.9974485077</v>
      </c>
      <c r="F819" s="101"/>
      <c r="G819" s="165"/>
      <c r="H819" s="293"/>
      <c r="I819" s="135"/>
      <c r="J819" s="286"/>
      <c r="K819" s="136"/>
      <c r="L819" s="137"/>
      <c r="M819" s="138"/>
      <c r="N819" s="139"/>
      <c r="O819"/>
      <c r="P819"/>
      <c r="Q819"/>
      <c r="R819"/>
      <c r="S819"/>
      <c r="T819"/>
      <c r="U819"/>
      <c r="V819"/>
      <c r="W819"/>
      <c r="X819"/>
    </row>
    <row r="820" spans="1:24" s="25" customFormat="1" ht="15" customHeight="1" x14ac:dyDescent="0.3">
      <c r="A820" s="130">
        <v>44553</v>
      </c>
      <c r="B820" s="131" t="s">
        <v>224</v>
      </c>
      <c r="C820" s="154">
        <v>8450.64</v>
      </c>
      <c r="D820" s="132"/>
      <c r="E820" s="133">
        <f t="shared" si="17"/>
        <v>9918662.6374485083</v>
      </c>
      <c r="F820" s="101"/>
      <c r="G820" s="165"/>
      <c r="H820" s="166"/>
      <c r="I820" s="135"/>
      <c r="J820" s="144"/>
      <c r="K820" s="136"/>
      <c r="L820" s="137"/>
      <c r="M820" s="138"/>
      <c r="N820" s="139"/>
      <c r="O820"/>
      <c r="P820"/>
      <c r="Q820"/>
      <c r="R820"/>
      <c r="S820"/>
      <c r="T820"/>
      <c r="U820"/>
      <c r="V820"/>
      <c r="W820"/>
      <c r="X820"/>
    </row>
    <row r="821" spans="1:24" s="25" customFormat="1" ht="15" customHeight="1" x14ac:dyDescent="0.3">
      <c r="A821" s="130">
        <v>44553</v>
      </c>
      <c r="B821" s="131" t="s">
        <v>247</v>
      </c>
      <c r="C821" s="154">
        <v>8450.64</v>
      </c>
      <c r="D821" s="132"/>
      <c r="E821" s="133">
        <f>E820+C821-D821</f>
        <v>9927113.2774485089</v>
      </c>
      <c r="F821" s="101"/>
      <c r="G821" s="165"/>
      <c r="H821" s="166"/>
      <c r="I821" s="135"/>
      <c r="J821" s="144"/>
      <c r="K821" s="136"/>
      <c r="L821" s="137"/>
      <c r="M821" s="138"/>
      <c r="N821" s="139"/>
      <c r="O821"/>
      <c r="P821"/>
      <c r="Q821"/>
      <c r="R821"/>
      <c r="S821"/>
      <c r="T821"/>
      <c r="U821"/>
      <c r="V821"/>
      <c r="W821"/>
      <c r="X821"/>
    </row>
    <row r="822" spans="1:24" s="25" customFormat="1" ht="15" customHeight="1" x14ac:dyDescent="0.3">
      <c r="A822" s="130">
        <v>44553</v>
      </c>
      <c r="B822" s="131" t="s">
        <v>248</v>
      </c>
      <c r="C822" s="154">
        <v>21126.6</v>
      </c>
      <c r="D822" s="132"/>
      <c r="E822" s="133">
        <f>E821+C822-D822</f>
        <v>9948239.8774485085</v>
      </c>
      <c r="F822" s="101"/>
      <c r="G822" s="165"/>
      <c r="H822" s="166"/>
      <c r="I822" s="135"/>
      <c r="J822" s="144"/>
      <c r="K822" s="136"/>
      <c r="L822" s="137"/>
      <c r="M822" s="138"/>
      <c r="N822" s="139"/>
      <c r="O822"/>
      <c r="P822"/>
      <c r="Q822"/>
      <c r="R822"/>
      <c r="S822"/>
      <c r="T822"/>
      <c r="U822"/>
      <c r="V822"/>
      <c r="W822"/>
      <c r="X822"/>
    </row>
    <row r="823" spans="1:24" s="25" customFormat="1" ht="15" customHeight="1" x14ac:dyDescent="0.3">
      <c r="A823" s="130">
        <v>44553</v>
      </c>
      <c r="B823" s="131" t="s">
        <v>249</v>
      </c>
      <c r="C823" s="154">
        <v>36619.440000000002</v>
      </c>
      <c r="D823" s="132"/>
      <c r="E823" s="133">
        <f t="shared" si="17"/>
        <v>9984859.317448508</v>
      </c>
      <c r="F823" s="101"/>
      <c r="G823" s="165"/>
      <c r="H823" s="166"/>
      <c r="I823" s="135"/>
      <c r="J823" s="144"/>
      <c r="K823" s="136"/>
      <c r="L823" s="137"/>
      <c r="M823" s="138"/>
      <c r="N823" s="139"/>
      <c r="O823"/>
      <c r="P823"/>
      <c r="Q823"/>
      <c r="R823"/>
      <c r="S823"/>
      <c r="T823"/>
      <c r="U823"/>
      <c r="V823"/>
      <c r="W823"/>
      <c r="X823"/>
    </row>
    <row r="824" spans="1:24" s="25" customFormat="1" ht="15" customHeight="1" x14ac:dyDescent="0.3">
      <c r="A824" s="130">
        <v>44553</v>
      </c>
      <c r="B824" s="131" t="s">
        <v>251</v>
      </c>
      <c r="C824" s="154">
        <v>30985.68</v>
      </c>
      <c r="D824" s="132"/>
      <c r="E824" s="133">
        <f t="shared" si="17"/>
        <v>10015844.997448508</v>
      </c>
      <c r="F824" s="101"/>
      <c r="G824" s="165"/>
      <c r="H824" s="166"/>
      <c r="I824" s="135"/>
      <c r="J824" s="144"/>
      <c r="K824" s="136"/>
      <c r="L824" s="137"/>
      <c r="M824" s="138"/>
      <c r="N824" s="139"/>
      <c r="O824"/>
      <c r="P824"/>
      <c r="Q824"/>
      <c r="R824"/>
      <c r="S824"/>
      <c r="T824"/>
      <c r="U824"/>
      <c r="V824"/>
      <c r="W824"/>
      <c r="X824"/>
    </row>
    <row r="825" spans="1:24" s="25" customFormat="1" ht="15" customHeight="1" x14ac:dyDescent="0.3">
      <c r="A825" s="130">
        <v>44553</v>
      </c>
      <c r="B825" s="131" t="s">
        <v>226</v>
      </c>
      <c r="C825" s="154">
        <v>8450.64</v>
      </c>
      <c r="D825" s="132"/>
      <c r="E825" s="133">
        <f t="shared" si="17"/>
        <v>10024295.637448508</v>
      </c>
      <c r="F825" s="101"/>
      <c r="G825" s="165"/>
      <c r="H825" s="166"/>
      <c r="I825" s="135"/>
      <c r="J825" s="144"/>
      <c r="K825" s="136"/>
      <c r="L825" s="137"/>
      <c r="M825" s="138"/>
      <c r="N825" s="139"/>
      <c r="O825"/>
      <c r="P825"/>
      <c r="Q825"/>
      <c r="R825"/>
      <c r="S825"/>
      <c r="T825"/>
      <c r="U825"/>
      <c r="V825"/>
      <c r="W825"/>
      <c r="X825"/>
    </row>
    <row r="826" spans="1:24" s="25" customFormat="1" ht="15" customHeight="1" x14ac:dyDescent="0.3">
      <c r="A826" s="130">
        <v>44553</v>
      </c>
      <c r="B826" s="131" t="s">
        <v>253</v>
      </c>
      <c r="C826" s="154">
        <v>12675.96</v>
      </c>
      <c r="D826" s="132"/>
      <c r="E826" s="133">
        <f t="shared" si="17"/>
        <v>10036971.597448509</v>
      </c>
      <c r="F826" s="101"/>
      <c r="G826" s="165"/>
      <c r="H826" s="166"/>
      <c r="I826" s="135"/>
      <c r="J826" s="144"/>
      <c r="K826" s="136"/>
      <c r="L826" s="137"/>
      <c r="M826" s="138"/>
      <c r="N826" s="139"/>
      <c r="O826"/>
      <c r="P826"/>
      <c r="Q826"/>
      <c r="R826"/>
      <c r="S826"/>
      <c r="T826"/>
      <c r="U826"/>
      <c r="V826"/>
      <c r="W826"/>
      <c r="X826"/>
    </row>
    <row r="827" spans="1:24" s="25" customFormat="1" ht="15" customHeight="1" x14ac:dyDescent="0.3">
      <c r="A827" s="130">
        <v>44553</v>
      </c>
      <c r="B827" s="131" t="s">
        <v>273</v>
      </c>
      <c r="C827" s="154">
        <v>130984.92</v>
      </c>
      <c r="D827" s="132"/>
      <c r="E827" s="133">
        <f t="shared" si="17"/>
        <v>10167956.517448509</v>
      </c>
      <c r="F827" s="101"/>
      <c r="G827" s="165"/>
      <c r="H827" s="166"/>
      <c r="I827" s="135"/>
      <c r="J827" s="144"/>
      <c r="K827" s="136"/>
      <c r="L827" s="137"/>
      <c r="M827" s="138"/>
      <c r="N827" s="139"/>
      <c r="O827"/>
      <c r="P827"/>
      <c r="Q827"/>
      <c r="R827"/>
      <c r="S827"/>
      <c r="T827"/>
      <c r="U827"/>
      <c r="V827"/>
      <c r="W827"/>
      <c r="X827"/>
    </row>
    <row r="828" spans="1:24" s="25" customFormat="1" ht="15" customHeight="1" x14ac:dyDescent="0.3">
      <c r="A828" s="130">
        <v>44553</v>
      </c>
      <c r="B828" s="131" t="s">
        <v>227</v>
      </c>
      <c r="C828" s="154">
        <v>266195.15999999997</v>
      </c>
      <c r="D828" s="132"/>
      <c r="E828" s="133">
        <f t="shared" si="17"/>
        <v>10434151.677448509</v>
      </c>
      <c r="F828" s="101"/>
      <c r="G828" s="165"/>
      <c r="H828" s="166"/>
      <c r="I828" s="135"/>
      <c r="J828" s="144"/>
      <c r="K828" s="136"/>
      <c r="L828" s="137"/>
      <c r="M828" s="138"/>
      <c r="N828" s="139"/>
      <c r="O828"/>
      <c r="P828"/>
      <c r="Q828"/>
      <c r="R828"/>
      <c r="S828"/>
      <c r="T828"/>
      <c r="U828"/>
      <c r="V828"/>
      <c r="W828"/>
      <c r="X828"/>
    </row>
    <row r="829" spans="1:24" s="25" customFormat="1" ht="15" customHeight="1" x14ac:dyDescent="0.3">
      <c r="A829" s="130">
        <v>44553</v>
      </c>
      <c r="B829" s="131" t="s">
        <v>306</v>
      </c>
      <c r="C829" s="154">
        <v>21126.6</v>
      </c>
      <c r="D829" s="132"/>
      <c r="E829" s="133">
        <f t="shared" si="17"/>
        <v>10455278.277448509</v>
      </c>
      <c r="F829" s="101"/>
      <c r="G829" s="134"/>
      <c r="H829" s="166"/>
      <c r="I829" s="135"/>
      <c r="J829" s="144"/>
      <c r="K829" s="136"/>
      <c r="L829" s="137"/>
      <c r="M829" s="138"/>
      <c r="N829" s="139"/>
      <c r="O829"/>
      <c r="P829"/>
      <c r="Q829"/>
      <c r="R829"/>
      <c r="S829"/>
      <c r="T829"/>
      <c r="U829"/>
      <c r="V829"/>
      <c r="W829"/>
      <c r="X829"/>
    </row>
    <row r="830" spans="1:24" s="25" customFormat="1" ht="15" customHeight="1" x14ac:dyDescent="0.3">
      <c r="A830" s="130">
        <v>44553</v>
      </c>
      <c r="B830" s="131" t="s">
        <v>255</v>
      </c>
      <c r="C830" s="154">
        <v>36619.440000000002</v>
      </c>
      <c r="D830" s="132"/>
      <c r="E830" s="133">
        <f t="shared" si="17"/>
        <v>10491897.717448508</v>
      </c>
      <c r="F830" s="101"/>
      <c r="G830" s="165"/>
      <c r="H830" s="166"/>
      <c r="I830" s="135"/>
      <c r="J830" s="144"/>
      <c r="K830" s="136"/>
      <c r="L830" s="137"/>
      <c r="M830" s="138"/>
      <c r="N830" s="139"/>
      <c r="O830"/>
      <c r="P830"/>
      <c r="Q830"/>
      <c r="R830"/>
      <c r="S830"/>
      <c r="T830"/>
      <c r="U830"/>
      <c r="V830"/>
      <c r="W830"/>
      <c r="X830"/>
    </row>
    <row r="831" spans="1:24" s="25" customFormat="1" ht="15" customHeight="1" x14ac:dyDescent="0.3">
      <c r="A831" s="130">
        <v>44553</v>
      </c>
      <c r="B831" s="131" t="s">
        <v>284</v>
      </c>
      <c r="C831" s="154">
        <v>12675.96</v>
      </c>
      <c r="D831" s="132"/>
      <c r="E831" s="133">
        <f t="shared" si="17"/>
        <v>10504573.677448509</v>
      </c>
      <c r="F831" s="101"/>
      <c r="G831" s="165"/>
      <c r="H831" s="166"/>
      <c r="I831" s="135"/>
      <c r="J831" s="144"/>
      <c r="K831" s="136"/>
      <c r="L831" s="137"/>
      <c r="M831" s="138"/>
      <c r="N831" s="139"/>
      <c r="O831"/>
      <c r="P831"/>
      <c r="Q831"/>
      <c r="R831"/>
      <c r="S831"/>
      <c r="T831"/>
      <c r="U831"/>
      <c r="V831"/>
      <c r="W831"/>
      <c r="X831"/>
    </row>
    <row r="832" spans="1:24" s="25" customFormat="1" ht="15" customHeight="1" x14ac:dyDescent="0.3">
      <c r="A832" s="130">
        <v>44553</v>
      </c>
      <c r="B832" s="131" t="s">
        <v>256</v>
      </c>
      <c r="C832" s="154">
        <v>87323.28</v>
      </c>
      <c r="D832" s="132"/>
      <c r="E832" s="133">
        <f t="shared" si="17"/>
        <v>10591896.957448509</v>
      </c>
      <c r="F832" s="101"/>
      <c r="G832" s="165"/>
      <c r="H832" s="166"/>
      <c r="I832" s="135"/>
      <c r="J832" s="144"/>
      <c r="K832" s="136"/>
      <c r="L832" s="137"/>
      <c r="M832" s="138"/>
      <c r="N832" s="139"/>
      <c r="O832"/>
      <c r="P832"/>
      <c r="Q832"/>
      <c r="R832"/>
      <c r="S832"/>
      <c r="T832"/>
      <c r="U832"/>
      <c r="V832"/>
      <c r="W832"/>
      <c r="X832"/>
    </row>
    <row r="833" spans="1:24" s="25" customFormat="1" ht="15" customHeight="1" x14ac:dyDescent="0.3">
      <c r="A833" s="130">
        <v>44553</v>
      </c>
      <c r="B833" s="131" t="s">
        <v>274</v>
      </c>
      <c r="C833" s="154">
        <v>15492.84</v>
      </c>
      <c r="D833" s="132"/>
      <c r="E833" s="133">
        <f t="shared" si="17"/>
        <v>10607389.797448508</v>
      </c>
      <c r="F833" s="101"/>
      <c r="G833" s="165"/>
      <c r="H833" s="166"/>
      <c r="I833" s="135"/>
      <c r="J833" s="144"/>
      <c r="K833" s="136"/>
      <c r="L833" s="137"/>
      <c r="M833" s="138"/>
      <c r="N833" s="139"/>
      <c r="O833"/>
      <c r="P833"/>
      <c r="Q833"/>
      <c r="R833"/>
      <c r="S833"/>
      <c r="T833"/>
      <c r="U833"/>
      <c r="V833"/>
      <c r="W833"/>
      <c r="X833"/>
    </row>
    <row r="834" spans="1:24" s="25" customFormat="1" ht="15" customHeight="1" x14ac:dyDescent="0.3">
      <c r="A834" s="130">
        <v>44553</v>
      </c>
      <c r="B834" s="131" t="s">
        <v>215</v>
      </c>
      <c r="C834" s="154">
        <v>5633.76</v>
      </c>
      <c r="D834" s="132"/>
      <c r="E834" s="133">
        <f>E833+C834-D834</f>
        <v>10613023.557448508</v>
      </c>
      <c r="F834" s="101"/>
      <c r="G834" s="165"/>
      <c r="H834" s="166"/>
      <c r="I834" s="135"/>
      <c r="J834" s="144"/>
      <c r="K834" s="136"/>
      <c r="L834" s="137"/>
      <c r="M834" s="138"/>
      <c r="N834" s="139"/>
      <c r="O834"/>
      <c r="P834"/>
      <c r="Q834"/>
      <c r="R834"/>
      <c r="S834"/>
      <c r="T834"/>
      <c r="U834"/>
      <c r="V834"/>
      <c r="W834"/>
      <c r="X834"/>
    </row>
    <row r="835" spans="1:24" s="25" customFormat="1" ht="15" customHeight="1" x14ac:dyDescent="0.3">
      <c r="A835" s="130">
        <v>44553</v>
      </c>
      <c r="B835" s="131" t="s">
        <v>258</v>
      </c>
      <c r="C835" s="154">
        <v>59154.48</v>
      </c>
      <c r="D835" s="132"/>
      <c r="E835" s="133">
        <f>E834+C835-D835</f>
        <v>10672178.037448509</v>
      </c>
      <c r="F835" s="101"/>
      <c r="G835" s="165"/>
      <c r="H835" s="166"/>
      <c r="I835" s="135"/>
      <c r="J835" s="144"/>
      <c r="K835" s="136"/>
      <c r="L835" s="137"/>
      <c r="M835" s="138"/>
      <c r="N835" s="139"/>
      <c r="O835"/>
      <c r="P835"/>
      <c r="Q835"/>
      <c r="R835"/>
      <c r="S835"/>
      <c r="T835"/>
      <c r="U835"/>
      <c r="V835"/>
      <c r="W835"/>
      <c r="X835"/>
    </row>
    <row r="836" spans="1:24" s="25" customFormat="1" ht="15" customHeight="1" x14ac:dyDescent="0.3">
      <c r="A836" s="130">
        <v>44553</v>
      </c>
      <c r="B836" s="131" t="s">
        <v>259</v>
      </c>
      <c r="C836" s="154">
        <v>111266.76</v>
      </c>
      <c r="D836" s="132"/>
      <c r="E836" s="133">
        <f>E835+C836-D836</f>
        <v>10783444.797448508</v>
      </c>
      <c r="F836" s="101"/>
      <c r="G836" s="165"/>
      <c r="H836" s="166"/>
      <c r="I836" s="135"/>
      <c r="J836" s="144"/>
      <c r="K836" s="136"/>
      <c r="L836" s="137"/>
      <c r="M836" s="138"/>
      <c r="N836" s="139"/>
      <c r="O836"/>
      <c r="P836"/>
      <c r="Q836"/>
      <c r="R836"/>
      <c r="S836"/>
      <c r="T836"/>
      <c r="U836"/>
      <c r="V836"/>
      <c r="W836"/>
      <c r="X836"/>
    </row>
    <row r="837" spans="1:24" s="25" customFormat="1" ht="15" customHeight="1" x14ac:dyDescent="0.3">
      <c r="A837" s="130">
        <v>44553</v>
      </c>
      <c r="B837" s="131" t="s">
        <v>105</v>
      </c>
      <c r="C837" s="154">
        <v>7042.2</v>
      </c>
      <c r="D837" s="132"/>
      <c r="E837" s="133">
        <f>E836+C837-D837</f>
        <v>10790486.997448508</v>
      </c>
      <c r="F837" s="101"/>
      <c r="G837" s="165"/>
      <c r="H837" s="166"/>
      <c r="I837" s="135"/>
      <c r="J837" s="144"/>
      <c r="K837" s="136"/>
      <c r="L837" s="137"/>
      <c r="M837" s="138"/>
      <c r="N837" s="139"/>
      <c r="O837"/>
      <c r="P837"/>
      <c r="Q837"/>
      <c r="R837"/>
      <c r="S837"/>
      <c r="T837"/>
      <c r="U837"/>
      <c r="V837"/>
      <c r="W837"/>
      <c r="X837"/>
    </row>
    <row r="838" spans="1:24" s="25" customFormat="1" ht="15" customHeight="1" x14ac:dyDescent="0.3">
      <c r="A838" s="130">
        <v>44553</v>
      </c>
      <c r="B838" s="131" t="s">
        <v>330</v>
      </c>
      <c r="C838" s="154">
        <v>21126.6</v>
      </c>
      <c r="D838" s="132"/>
      <c r="E838" s="133">
        <f t="shared" si="17"/>
        <v>10811613.597448507</v>
      </c>
      <c r="F838" s="101"/>
      <c r="G838" s="165"/>
      <c r="H838" s="166"/>
      <c r="I838" s="135"/>
      <c r="J838" s="144"/>
      <c r="K838" s="136"/>
      <c r="L838" s="137"/>
      <c r="M838" s="138"/>
      <c r="N838" s="139"/>
      <c r="O838"/>
      <c r="P838"/>
      <c r="Q838"/>
      <c r="R838"/>
      <c r="S838"/>
      <c r="T838"/>
      <c r="U838"/>
      <c r="V838"/>
      <c r="W838"/>
      <c r="X838"/>
    </row>
    <row r="839" spans="1:24" s="25" customFormat="1" ht="15" customHeight="1" x14ac:dyDescent="0.3">
      <c r="A839" s="130">
        <v>44553</v>
      </c>
      <c r="B839" s="131" t="s">
        <v>439</v>
      </c>
      <c r="C839" s="154">
        <v>36619.440000000002</v>
      </c>
      <c r="D839" s="132"/>
      <c r="E839" s="133">
        <f t="shared" si="17"/>
        <v>10848233.037448507</v>
      </c>
      <c r="F839" s="101"/>
      <c r="G839" s="165"/>
      <c r="H839" s="166"/>
      <c r="I839" s="135"/>
      <c r="J839" s="144"/>
      <c r="K839" s="136"/>
      <c r="L839" s="137"/>
      <c r="M839" s="138"/>
      <c r="N839" s="139"/>
      <c r="O839"/>
      <c r="P839"/>
      <c r="Q839"/>
      <c r="R839"/>
      <c r="S839"/>
      <c r="T839"/>
      <c r="U839"/>
      <c r="V839"/>
      <c r="W839"/>
      <c r="X839"/>
    </row>
    <row r="840" spans="1:24" s="25" customFormat="1" ht="15" customHeight="1" x14ac:dyDescent="0.3">
      <c r="A840" s="130">
        <v>44553</v>
      </c>
      <c r="B840" s="131" t="s">
        <v>262</v>
      </c>
      <c r="C840" s="154">
        <v>7042.2</v>
      </c>
      <c r="D840" s="132"/>
      <c r="E840" s="133">
        <f t="shared" si="17"/>
        <v>10855275.237448506</v>
      </c>
      <c r="F840" s="101"/>
      <c r="G840" s="165"/>
      <c r="H840" s="166"/>
      <c r="I840" s="135"/>
      <c r="J840" s="144"/>
      <c r="K840" s="136"/>
      <c r="L840" s="137"/>
      <c r="M840" s="138"/>
      <c r="N840" s="139"/>
      <c r="O840"/>
      <c r="P840"/>
      <c r="Q840"/>
      <c r="R840"/>
      <c r="S840"/>
      <c r="T840"/>
      <c r="U840"/>
      <c r="V840"/>
      <c r="W840"/>
      <c r="X840"/>
    </row>
    <row r="841" spans="1:24" s="25" customFormat="1" ht="15" customHeight="1" x14ac:dyDescent="0.3">
      <c r="A841" s="130">
        <v>44553</v>
      </c>
      <c r="B841" s="131" t="s">
        <v>263</v>
      </c>
      <c r="C841" s="154">
        <v>152111.51999999999</v>
      </c>
      <c r="D841" s="132"/>
      <c r="E841" s="133">
        <f t="shared" si="17"/>
        <v>11007386.757448506</v>
      </c>
      <c r="F841" s="101"/>
      <c r="G841" s="165"/>
      <c r="H841" s="166"/>
      <c r="I841" s="135"/>
      <c r="J841" s="144"/>
      <c r="K841" s="136"/>
      <c r="L841" s="137"/>
      <c r="M841" s="138"/>
      <c r="N841" s="139"/>
      <c r="O841"/>
      <c r="P841"/>
      <c r="Q841"/>
      <c r="R841"/>
      <c r="S841"/>
      <c r="T841"/>
      <c r="U841"/>
      <c r="V841"/>
      <c r="W841"/>
      <c r="X841"/>
    </row>
    <row r="842" spans="1:24" s="25" customFormat="1" ht="15" customHeight="1" x14ac:dyDescent="0.3">
      <c r="A842" s="130">
        <v>44553</v>
      </c>
      <c r="B842" s="131" t="s">
        <v>264</v>
      </c>
      <c r="C842" s="154">
        <v>12675.96</v>
      </c>
      <c r="D842" s="132"/>
      <c r="E842" s="133">
        <f t="shared" si="17"/>
        <v>11020062.717448507</v>
      </c>
      <c r="F842" s="101"/>
      <c r="G842" s="165"/>
      <c r="H842" s="166"/>
      <c r="I842" s="135"/>
      <c r="J842" s="144"/>
      <c r="K842" s="136"/>
      <c r="L842" s="137"/>
      <c r="M842" s="138"/>
      <c r="N842" s="139"/>
      <c r="O842"/>
      <c r="P842"/>
      <c r="Q842"/>
      <c r="R842"/>
      <c r="S842"/>
      <c r="T842"/>
      <c r="U842"/>
      <c r="V842"/>
      <c r="W842"/>
      <c r="X842"/>
    </row>
    <row r="843" spans="1:24" s="25" customFormat="1" ht="15" customHeight="1" x14ac:dyDescent="0.3">
      <c r="A843" s="130">
        <v>44553</v>
      </c>
      <c r="B843" s="131" t="s">
        <v>265</v>
      </c>
      <c r="C843" s="154">
        <v>64788.24</v>
      </c>
      <c r="D843" s="132"/>
      <c r="E843" s="133">
        <f t="shared" si="17"/>
        <v>11084850.957448507</v>
      </c>
      <c r="F843" s="101"/>
      <c r="G843" s="165"/>
      <c r="H843" s="166"/>
      <c r="I843" s="135"/>
      <c r="J843" s="144"/>
      <c r="K843" s="136"/>
      <c r="L843" s="137"/>
      <c r="M843" s="138"/>
      <c r="N843" s="139"/>
      <c r="O843"/>
      <c r="P843"/>
      <c r="Q843"/>
      <c r="R843"/>
      <c r="S843"/>
      <c r="T843"/>
      <c r="U843"/>
      <c r="V843"/>
      <c r="W843"/>
      <c r="X843"/>
    </row>
    <row r="844" spans="1:24" s="25" customFormat="1" ht="15" customHeight="1" x14ac:dyDescent="0.3">
      <c r="A844" s="130">
        <v>44553</v>
      </c>
      <c r="B844" s="131" t="s">
        <v>298</v>
      </c>
      <c r="C844" s="154">
        <v>61971.360000000001</v>
      </c>
      <c r="D844" s="132"/>
      <c r="E844" s="133">
        <f t="shared" si="17"/>
        <v>11146822.317448506</v>
      </c>
      <c r="F844" s="101"/>
      <c r="G844" s="165"/>
      <c r="H844" s="166"/>
      <c r="I844" s="135"/>
      <c r="J844" s="144"/>
      <c r="K844" s="136"/>
      <c r="L844" s="137"/>
      <c r="M844" s="138"/>
      <c r="N844" s="139"/>
      <c r="O844"/>
      <c r="P844"/>
      <c r="Q844"/>
      <c r="R844"/>
      <c r="S844"/>
      <c r="T844"/>
      <c r="U844"/>
      <c r="V844"/>
      <c r="W844"/>
      <c r="X844"/>
    </row>
    <row r="845" spans="1:24" s="25" customFormat="1" ht="15" customHeight="1" x14ac:dyDescent="0.3">
      <c r="A845" s="130">
        <v>44553</v>
      </c>
      <c r="B845" s="131" t="s">
        <v>270</v>
      </c>
      <c r="C845" s="154">
        <v>4225.32</v>
      </c>
      <c r="D845" s="132"/>
      <c r="E845" s="133">
        <f t="shared" si="17"/>
        <v>11151047.637448506</v>
      </c>
      <c r="F845" s="101"/>
      <c r="G845" s="165"/>
      <c r="H845" s="166"/>
      <c r="I845" s="135"/>
      <c r="J845" s="144"/>
      <c r="K845" s="136"/>
      <c r="L845" s="137"/>
      <c r="M845" s="138"/>
      <c r="N845" s="139"/>
      <c r="O845"/>
      <c r="P845"/>
      <c r="Q845"/>
      <c r="R845"/>
      <c r="S845"/>
      <c r="T845"/>
      <c r="U845"/>
      <c r="V845"/>
      <c r="W845"/>
      <c r="X845"/>
    </row>
    <row r="846" spans="1:24" s="25" customFormat="1" ht="15" customHeight="1" x14ac:dyDescent="0.3">
      <c r="A846" s="130">
        <v>44553</v>
      </c>
      <c r="B846" s="131" t="s">
        <v>207</v>
      </c>
      <c r="C846" s="154">
        <v>12675.96</v>
      </c>
      <c r="D846" s="132"/>
      <c r="E846" s="133">
        <f t="shared" si="17"/>
        <v>11163723.597448507</v>
      </c>
      <c r="F846" s="101"/>
      <c r="G846" s="165"/>
      <c r="H846" s="166"/>
      <c r="I846" s="135"/>
      <c r="J846" s="144"/>
      <c r="K846" s="136"/>
      <c r="L846" s="137"/>
      <c r="M846" s="138"/>
      <c r="N846" s="139"/>
      <c r="O846"/>
      <c r="P846"/>
      <c r="Q846"/>
      <c r="R846"/>
      <c r="S846"/>
      <c r="T846"/>
      <c r="U846"/>
      <c r="V846"/>
      <c r="W846"/>
      <c r="X846"/>
    </row>
    <row r="847" spans="1:24" s="25" customFormat="1" ht="15" customHeight="1" x14ac:dyDescent="0.3">
      <c r="A847" s="130">
        <v>44553</v>
      </c>
      <c r="B847" s="131" t="s">
        <v>271</v>
      </c>
      <c r="C847" s="154">
        <v>8450.64</v>
      </c>
      <c r="D847" s="132"/>
      <c r="E847" s="133">
        <f t="shared" si="17"/>
        <v>11172174.237448508</v>
      </c>
      <c r="F847" s="101"/>
      <c r="G847" s="165"/>
      <c r="H847" s="166"/>
      <c r="I847" s="135"/>
      <c r="J847" s="144"/>
      <c r="K847" s="136"/>
      <c r="L847" s="137"/>
      <c r="M847" s="138"/>
      <c r="N847" s="139"/>
      <c r="O847"/>
      <c r="P847"/>
      <c r="Q847"/>
      <c r="R847"/>
      <c r="S847"/>
      <c r="T847"/>
      <c r="U847"/>
      <c r="V847"/>
      <c r="W847"/>
      <c r="X847"/>
    </row>
    <row r="848" spans="1:24" s="25" customFormat="1" ht="15" customHeight="1" x14ac:dyDescent="0.3">
      <c r="A848" s="130">
        <v>44553</v>
      </c>
      <c r="B848" s="131" t="s">
        <v>329</v>
      </c>
      <c r="C848" s="154">
        <v>28168.799999999999</v>
      </c>
      <c r="D848" s="132"/>
      <c r="E848" s="133">
        <f t="shared" si="17"/>
        <v>11200343.037448509</v>
      </c>
      <c r="F848" s="101"/>
      <c r="G848" s="165"/>
      <c r="H848" s="166"/>
      <c r="I848" s="135"/>
      <c r="J848" s="144"/>
      <c r="K848" s="136"/>
      <c r="L848" s="137"/>
      <c r="M848" s="138"/>
      <c r="N848" s="139"/>
      <c r="O848"/>
      <c r="P848"/>
      <c r="Q848"/>
      <c r="R848"/>
      <c r="S848"/>
      <c r="T848"/>
      <c r="U848"/>
      <c r="V848"/>
      <c r="W848"/>
      <c r="X848"/>
    </row>
    <row r="849" spans="1:24" s="25" customFormat="1" ht="15" customHeight="1" x14ac:dyDescent="0.3">
      <c r="A849" s="130">
        <v>44557</v>
      </c>
      <c r="B849" s="131" t="s">
        <v>316</v>
      </c>
      <c r="C849" s="154">
        <v>138760.38</v>
      </c>
      <c r="D849" s="132"/>
      <c r="E849" s="133">
        <f t="shared" si="17"/>
        <v>11339103.417448509</v>
      </c>
      <c r="F849" s="101"/>
      <c r="G849" s="165"/>
      <c r="H849" s="166"/>
      <c r="I849" s="135"/>
      <c r="J849" s="144"/>
      <c r="K849" s="136"/>
      <c r="L849" s="137"/>
      <c r="M849" s="138"/>
      <c r="N849" s="139"/>
      <c r="O849"/>
      <c r="P849"/>
      <c r="Q849"/>
      <c r="R849"/>
      <c r="S849"/>
      <c r="T849"/>
      <c r="U849"/>
      <c r="V849"/>
      <c r="W849"/>
      <c r="X849"/>
    </row>
    <row r="850" spans="1:24" s="25" customFormat="1" ht="15" customHeight="1" x14ac:dyDescent="0.3">
      <c r="A850" s="130">
        <v>44558</v>
      </c>
      <c r="B850" s="131" t="s">
        <v>210</v>
      </c>
      <c r="C850" s="154">
        <v>8450.64</v>
      </c>
      <c r="D850" s="132"/>
      <c r="E850" s="133">
        <f t="shared" si="17"/>
        <v>11347554.05744851</v>
      </c>
      <c r="F850" s="101"/>
      <c r="G850" s="165"/>
      <c r="H850" s="166"/>
      <c r="I850" s="135"/>
      <c r="J850" s="144"/>
      <c r="K850" s="136"/>
      <c r="L850" s="137"/>
      <c r="M850" s="138"/>
      <c r="N850" s="139"/>
      <c r="O850"/>
      <c r="P850"/>
      <c r="Q850"/>
      <c r="R850"/>
      <c r="S850"/>
      <c r="T850"/>
      <c r="U850"/>
      <c r="V850"/>
      <c r="W850"/>
      <c r="X850"/>
    </row>
    <row r="851" spans="1:24" s="25" customFormat="1" ht="15" customHeight="1" x14ac:dyDescent="0.3">
      <c r="A851" s="130">
        <v>44558</v>
      </c>
      <c r="B851" s="131" t="s">
        <v>195</v>
      </c>
      <c r="C851" s="154">
        <v>7042.2</v>
      </c>
      <c r="D851" s="132"/>
      <c r="E851" s="133">
        <f t="shared" si="17"/>
        <v>11354596.257448509</v>
      </c>
      <c r="F851" s="101"/>
      <c r="G851" s="165"/>
      <c r="H851" s="166"/>
      <c r="I851" s="135"/>
      <c r="J851" s="144"/>
      <c r="K851" s="136"/>
      <c r="L851" s="137"/>
      <c r="M851" s="138"/>
      <c r="N851" s="139"/>
      <c r="O851"/>
      <c r="P851"/>
      <c r="Q851"/>
      <c r="R851"/>
      <c r="S851"/>
      <c r="T851"/>
      <c r="U851"/>
      <c r="V851"/>
      <c r="W851"/>
      <c r="X851"/>
    </row>
    <row r="852" spans="1:24" s="25" customFormat="1" ht="15" customHeight="1" x14ac:dyDescent="0.3">
      <c r="A852" s="130">
        <v>44558</v>
      </c>
      <c r="B852" s="131" t="s">
        <v>300</v>
      </c>
      <c r="C852" s="154">
        <v>24369.4</v>
      </c>
      <c r="D852" s="132"/>
      <c r="E852" s="133">
        <f t="shared" ref="E852:E916" si="18">E851+C852-D852</f>
        <v>11378965.65744851</v>
      </c>
      <c r="F852" s="101"/>
      <c r="G852" s="165"/>
      <c r="H852" s="166"/>
      <c r="I852" s="135"/>
      <c r="J852" s="144"/>
      <c r="K852" s="136"/>
      <c r="L852" s="137"/>
      <c r="M852" s="138"/>
      <c r="N852" s="139"/>
      <c r="O852"/>
      <c r="P852"/>
      <c r="Q852"/>
      <c r="R852"/>
      <c r="S852"/>
      <c r="T852"/>
      <c r="U852"/>
      <c r="V852"/>
      <c r="W852"/>
      <c r="X852"/>
    </row>
    <row r="853" spans="1:24" s="25" customFormat="1" ht="15" customHeight="1" x14ac:dyDescent="0.3">
      <c r="A853" s="130">
        <v>44558</v>
      </c>
      <c r="B853" s="131" t="s">
        <v>303</v>
      </c>
      <c r="C853" s="154">
        <v>54929.16</v>
      </c>
      <c r="D853" s="132"/>
      <c r="E853" s="133">
        <f t="shared" si="18"/>
        <v>11433894.81744851</v>
      </c>
      <c r="F853" s="101"/>
      <c r="G853" s="165"/>
      <c r="H853" s="166"/>
      <c r="I853" s="135"/>
      <c r="J853" s="144"/>
      <c r="K853" s="136"/>
      <c r="L853" s="137"/>
      <c r="M853" s="138"/>
      <c r="N853" s="139"/>
      <c r="O853"/>
      <c r="P853"/>
      <c r="Q853"/>
      <c r="R853"/>
      <c r="S853"/>
      <c r="T853"/>
      <c r="U853"/>
      <c r="V853"/>
      <c r="W853"/>
      <c r="X853"/>
    </row>
    <row r="854" spans="1:24" s="25" customFormat="1" ht="15" customHeight="1" x14ac:dyDescent="0.3">
      <c r="A854" s="130">
        <v>44558</v>
      </c>
      <c r="B854" s="131" t="s">
        <v>250</v>
      </c>
      <c r="C854" s="154">
        <v>28168.799999999999</v>
      </c>
      <c r="D854" s="132"/>
      <c r="E854" s="133">
        <f t="shared" si="18"/>
        <v>11462063.617448511</v>
      </c>
      <c r="F854" s="101"/>
      <c r="G854" s="165"/>
      <c r="H854" s="166"/>
      <c r="I854" s="135"/>
      <c r="J854" s="144"/>
      <c r="K854" s="136"/>
      <c r="L854" s="137"/>
      <c r="M854" s="138"/>
      <c r="N854" s="139"/>
      <c r="O854"/>
      <c r="P854"/>
      <c r="Q854"/>
      <c r="R854"/>
      <c r="S854"/>
      <c r="T854"/>
      <c r="U854"/>
      <c r="V854"/>
      <c r="W854"/>
      <c r="X854"/>
    </row>
    <row r="855" spans="1:24" s="25" customFormat="1" ht="15" customHeight="1" x14ac:dyDescent="0.3">
      <c r="A855" s="130">
        <v>44558</v>
      </c>
      <c r="B855" s="131" t="s">
        <v>473</v>
      </c>
      <c r="C855" s="154">
        <v>12675.96</v>
      </c>
      <c r="D855" s="132"/>
      <c r="E855" s="133">
        <f t="shared" si="18"/>
        <v>11474739.577448511</v>
      </c>
      <c r="F855" s="101"/>
      <c r="G855" s="165"/>
      <c r="H855" s="166"/>
      <c r="I855" s="135"/>
      <c r="J855" s="144"/>
      <c r="K855" s="136"/>
      <c r="L855" s="137"/>
      <c r="M855" s="138"/>
      <c r="N855" s="139"/>
      <c r="O855"/>
      <c r="P855"/>
      <c r="Q855"/>
      <c r="R855"/>
      <c r="S855"/>
      <c r="T855"/>
      <c r="U855"/>
      <c r="V855"/>
      <c r="W855"/>
      <c r="X855"/>
    </row>
    <row r="856" spans="1:24" s="25" customFormat="1" ht="15" customHeight="1" x14ac:dyDescent="0.3">
      <c r="A856" s="130">
        <v>44558</v>
      </c>
      <c r="B856" s="131" t="s">
        <v>314</v>
      </c>
      <c r="C856" s="154">
        <v>21126.6</v>
      </c>
      <c r="D856" s="132"/>
      <c r="E856" s="133">
        <f t="shared" si="18"/>
        <v>11495866.177448511</v>
      </c>
      <c r="F856" s="101"/>
      <c r="G856" s="165"/>
      <c r="H856" s="166"/>
      <c r="I856" s="135"/>
      <c r="J856" s="144"/>
      <c r="K856" s="136"/>
      <c r="L856" s="137"/>
      <c r="M856" s="138"/>
      <c r="N856" s="139"/>
      <c r="O856"/>
      <c r="P856"/>
      <c r="Q856"/>
      <c r="R856"/>
      <c r="S856"/>
      <c r="T856"/>
      <c r="U856"/>
      <c r="V856"/>
      <c r="W856"/>
      <c r="X856"/>
    </row>
    <row r="857" spans="1:24" s="25" customFormat="1" ht="15" customHeight="1" x14ac:dyDescent="0.3">
      <c r="A857" s="130">
        <v>44558</v>
      </c>
      <c r="B857" s="131" t="s">
        <v>206</v>
      </c>
      <c r="C857" s="154">
        <v>230984.16</v>
      </c>
      <c r="D857" s="132"/>
      <c r="E857" s="133">
        <f t="shared" si="18"/>
        <v>11726850.337448511</v>
      </c>
      <c r="F857" s="101"/>
      <c r="G857" s="165"/>
      <c r="H857" s="166"/>
      <c r="I857" s="135"/>
      <c r="J857" s="144"/>
      <c r="K857" s="136"/>
      <c r="L857" s="137"/>
      <c r="M857" s="138"/>
      <c r="N857" s="139"/>
      <c r="O857"/>
      <c r="P857"/>
      <c r="Q857"/>
      <c r="R857"/>
      <c r="S857"/>
      <c r="T857"/>
      <c r="U857"/>
      <c r="V857"/>
      <c r="W857"/>
      <c r="X857"/>
    </row>
    <row r="858" spans="1:24" s="25" customFormat="1" ht="15" customHeight="1" x14ac:dyDescent="0.3">
      <c r="A858" s="130">
        <v>44558</v>
      </c>
      <c r="B858" s="131" t="s">
        <v>317</v>
      </c>
      <c r="C858" s="154">
        <v>8450.64</v>
      </c>
      <c r="D858" s="132"/>
      <c r="E858" s="133">
        <f t="shared" si="18"/>
        <v>11735300.977448512</v>
      </c>
      <c r="F858" s="101"/>
      <c r="G858" s="165"/>
      <c r="H858" s="166"/>
      <c r="I858" s="135"/>
      <c r="J858" s="144"/>
      <c r="K858" s="136"/>
      <c r="L858" s="137"/>
      <c r="M858" s="138"/>
      <c r="N858" s="139"/>
      <c r="O858"/>
      <c r="P858"/>
      <c r="Q858"/>
      <c r="R858"/>
      <c r="S858"/>
      <c r="T858"/>
      <c r="U858"/>
      <c r="V858"/>
      <c r="W858"/>
      <c r="X858"/>
    </row>
    <row r="859" spans="1:24" s="25" customFormat="1" ht="15" customHeight="1" x14ac:dyDescent="0.3">
      <c r="A859" s="130">
        <v>44558</v>
      </c>
      <c r="B859" s="131" t="s">
        <v>229</v>
      </c>
      <c r="C859" s="154">
        <v>12675.96</v>
      </c>
      <c r="D859" s="132"/>
      <c r="E859" s="133">
        <f t="shared" si="18"/>
        <v>11747976.937448513</v>
      </c>
      <c r="F859" s="101"/>
      <c r="G859" s="165"/>
      <c r="H859" s="166"/>
      <c r="I859" s="135"/>
      <c r="J859" s="144"/>
      <c r="K859" s="136"/>
      <c r="L859" s="137"/>
      <c r="M859" s="138"/>
      <c r="N859" s="139"/>
      <c r="O859"/>
      <c r="P859"/>
      <c r="Q859"/>
      <c r="R859"/>
      <c r="S859"/>
      <c r="T859"/>
      <c r="U859"/>
      <c r="V859"/>
      <c r="W859"/>
      <c r="X859"/>
    </row>
    <row r="860" spans="1:24" s="25" customFormat="1" ht="15" customHeight="1" x14ac:dyDescent="0.3">
      <c r="A860" s="130">
        <v>44558</v>
      </c>
      <c r="B860" s="131" t="s">
        <v>241</v>
      </c>
      <c r="C860" s="154">
        <v>4225.32</v>
      </c>
      <c r="D860" s="132"/>
      <c r="E860" s="133">
        <f t="shared" si="18"/>
        <v>11752202.257448513</v>
      </c>
      <c r="F860" s="101"/>
      <c r="G860" s="165"/>
      <c r="H860" s="166"/>
      <c r="I860" s="135"/>
      <c r="J860" s="144"/>
      <c r="K860" s="136"/>
      <c r="L860" s="137"/>
      <c r="M860" s="138"/>
      <c r="N860" s="139"/>
      <c r="O860"/>
      <c r="P860"/>
      <c r="Q860"/>
      <c r="R860"/>
      <c r="S860"/>
      <c r="T860"/>
      <c r="U860"/>
      <c r="V860"/>
      <c r="W860"/>
      <c r="X860"/>
    </row>
    <row r="861" spans="1:24" s="25" customFormat="1" ht="15" customHeight="1" x14ac:dyDescent="0.3">
      <c r="A861" s="130">
        <v>44558</v>
      </c>
      <c r="B861" s="131" t="s">
        <v>242</v>
      </c>
      <c r="C861" s="154">
        <v>21126.6</v>
      </c>
      <c r="D861" s="132"/>
      <c r="E861" s="133">
        <f t="shared" si="18"/>
        <v>11773328.857448513</v>
      </c>
      <c r="F861" s="101"/>
      <c r="G861" s="165"/>
      <c r="H861" s="166"/>
      <c r="I861" s="135"/>
      <c r="J861" s="144"/>
      <c r="K861" s="136"/>
      <c r="L861" s="137"/>
      <c r="M861" s="138"/>
      <c r="N861" s="139"/>
      <c r="O861"/>
      <c r="P861"/>
      <c r="Q861"/>
      <c r="R861"/>
      <c r="S861"/>
      <c r="T861"/>
      <c r="U861"/>
      <c r="V861"/>
      <c r="W861"/>
      <c r="X861"/>
    </row>
    <row r="862" spans="1:24" s="25" customFormat="1" ht="15" customHeight="1" x14ac:dyDescent="0.3">
      <c r="A862" s="130">
        <v>44558</v>
      </c>
      <c r="B862" s="131" t="s">
        <v>316</v>
      </c>
      <c r="C862" s="154">
        <v>55604.34</v>
      </c>
      <c r="D862" s="132"/>
      <c r="E862" s="133">
        <f t="shared" si="18"/>
        <v>11828933.197448513</v>
      </c>
      <c r="F862" s="101"/>
      <c r="G862" s="165"/>
      <c r="H862" s="166"/>
      <c r="I862" s="135"/>
      <c r="J862" s="144"/>
      <c r="K862" s="136"/>
      <c r="L862" s="137"/>
      <c r="M862" s="138"/>
      <c r="N862" s="139"/>
      <c r="O862"/>
      <c r="P862"/>
      <c r="Q862"/>
      <c r="R862"/>
      <c r="S862"/>
      <c r="T862"/>
      <c r="U862"/>
      <c r="V862"/>
      <c r="W862"/>
      <c r="X862"/>
    </row>
    <row r="863" spans="1:24" s="25" customFormat="1" ht="15" customHeight="1" x14ac:dyDescent="0.3">
      <c r="A863" s="130">
        <v>44558</v>
      </c>
      <c r="B863" s="131" t="s">
        <v>269</v>
      </c>
      <c r="C863" s="154">
        <v>7042.2</v>
      </c>
      <c r="D863" s="132"/>
      <c r="E863" s="133">
        <f t="shared" si="18"/>
        <v>11835975.397448512</v>
      </c>
      <c r="F863" s="101"/>
      <c r="G863" s="165"/>
      <c r="H863" s="166"/>
      <c r="I863" s="135"/>
      <c r="J863" s="144"/>
      <c r="K863" s="136"/>
      <c r="L863" s="137"/>
      <c r="M863" s="138"/>
      <c r="N863" s="139"/>
      <c r="O863"/>
      <c r="P863"/>
      <c r="Q863"/>
      <c r="R863"/>
      <c r="S863"/>
      <c r="T863"/>
      <c r="U863"/>
      <c r="V863"/>
      <c r="W863"/>
      <c r="X863"/>
    </row>
    <row r="864" spans="1:24" s="25" customFormat="1" ht="15" customHeight="1" x14ac:dyDescent="0.3">
      <c r="A864" s="130">
        <v>44558</v>
      </c>
      <c r="B864" s="131" t="s">
        <v>291</v>
      </c>
      <c r="C864" s="154">
        <v>4225.32</v>
      </c>
      <c r="D864" s="132"/>
      <c r="E864" s="133">
        <f t="shared" si="18"/>
        <v>11840200.717448512</v>
      </c>
      <c r="F864" s="101"/>
      <c r="G864" s="165"/>
      <c r="H864" s="166"/>
      <c r="I864" s="135"/>
      <c r="J864" s="144"/>
      <c r="K864" s="136"/>
      <c r="L864" s="137"/>
      <c r="M864" s="138"/>
      <c r="N864" s="139"/>
      <c r="O864"/>
      <c r="P864"/>
      <c r="Q864"/>
      <c r="R864"/>
      <c r="S864"/>
      <c r="T864"/>
      <c r="U864"/>
      <c r="V864"/>
      <c r="W864"/>
      <c r="X864"/>
    </row>
    <row r="865" spans="1:24" s="25" customFormat="1" ht="15" customHeight="1" x14ac:dyDescent="0.3">
      <c r="A865" s="130">
        <v>44558</v>
      </c>
      <c r="B865" s="131" t="s">
        <v>237</v>
      </c>
      <c r="C865" s="154">
        <v>21126.6</v>
      </c>
      <c r="D865" s="132"/>
      <c r="E865" s="133">
        <f t="shared" si="18"/>
        <v>11861327.317448512</v>
      </c>
      <c r="F865" s="101"/>
      <c r="G865" s="165"/>
      <c r="H865" s="166"/>
      <c r="I865" s="135"/>
      <c r="J865" s="144"/>
      <c r="K865" s="136"/>
      <c r="L865" s="137"/>
      <c r="M865" s="138"/>
      <c r="N865" s="139"/>
      <c r="O865"/>
      <c r="P865"/>
      <c r="Q865"/>
      <c r="R865"/>
      <c r="S865"/>
      <c r="T865"/>
      <c r="U865"/>
      <c r="V865"/>
      <c r="W865"/>
      <c r="X865"/>
    </row>
    <row r="866" spans="1:24" s="25" customFormat="1" ht="15" customHeight="1" x14ac:dyDescent="0.3">
      <c r="A866" s="130">
        <v>44558</v>
      </c>
      <c r="B866" s="131" t="s">
        <v>236</v>
      </c>
      <c r="C866" s="154">
        <v>95773.92</v>
      </c>
      <c r="D866" s="132"/>
      <c r="E866" s="133">
        <f t="shared" si="18"/>
        <v>11957101.237448512</v>
      </c>
      <c r="F866" s="101"/>
      <c r="G866" s="165"/>
      <c r="H866" s="166"/>
      <c r="I866" s="135"/>
      <c r="J866" s="144"/>
      <c r="K866" s="136"/>
      <c r="L866" s="137"/>
      <c r="M866" s="138"/>
      <c r="N866" s="139"/>
      <c r="O866"/>
      <c r="P866"/>
      <c r="Q866"/>
      <c r="R866"/>
      <c r="S866"/>
      <c r="T866"/>
      <c r="U866"/>
      <c r="V866"/>
      <c r="W866"/>
      <c r="X866"/>
    </row>
    <row r="867" spans="1:24" s="25" customFormat="1" ht="15" customHeight="1" x14ac:dyDescent="0.3">
      <c r="A867" s="130">
        <v>44559</v>
      </c>
      <c r="B867" s="131" t="s">
        <v>194</v>
      </c>
      <c r="C867" s="154">
        <v>69013.56</v>
      </c>
      <c r="D867" s="132"/>
      <c r="E867" s="133">
        <f t="shared" si="18"/>
        <v>12026114.797448512</v>
      </c>
      <c r="F867" s="101"/>
      <c r="G867" s="165"/>
      <c r="H867" s="166"/>
      <c r="I867" s="135"/>
      <c r="J867" s="144"/>
      <c r="K867" s="136"/>
      <c r="L867" s="137"/>
      <c r="M867" s="138"/>
      <c r="N867" s="139"/>
      <c r="O867"/>
      <c r="P867"/>
      <c r="Q867"/>
      <c r="R867"/>
      <c r="S867"/>
      <c r="T867"/>
      <c r="U867"/>
      <c r="V867"/>
      <c r="W867"/>
      <c r="X867"/>
    </row>
    <row r="868" spans="1:24" s="25" customFormat="1" ht="15" customHeight="1" x14ac:dyDescent="0.3">
      <c r="A868" s="130">
        <v>44559</v>
      </c>
      <c r="B868" s="131" t="s">
        <v>252</v>
      </c>
      <c r="C868" s="154">
        <v>4225.32</v>
      </c>
      <c r="D868" s="132"/>
      <c r="E868" s="133">
        <f t="shared" si="18"/>
        <v>12030340.117448512</v>
      </c>
      <c r="F868" s="101"/>
      <c r="G868" s="165"/>
      <c r="H868" s="166"/>
      <c r="I868" s="135"/>
      <c r="J868" s="144"/>
      <c r="K868" s="136"/>
      <c r="L868" s="137"/>
      <c r="M868" s="138"/>
      <c r="N868" s="139"/>
      <c r="O868"/>
      <c r="P868"/>
      <c r="Q868"/>
      <c r="R868"/>
      <c r="S868"/>
      <c r="T868"/>
      <c r="U868"/>
      <c r="V868"/>
      <c r="W868"/>
      <c r="X868"/>
    </row>
    <row r="869" spans="1:24" s="25" customFormat="1" ht="15" customHeight="1" x14ac:dyDescent="0.3">
      <c r="A869" s="130">
        <v>44559</v>
      </c>
      <c r="B869" s="131" t="s">
        <v>296</v>
      </c>
      <c r="C869" s="154">
        <v>39436.32</v>
      </c>
      <c r="D869" s="132"/>
      <c r="E869" s="133">
        <f t="shared" si="18"/>
        <v>12069776.437448513</v>
      </c>
      <c r="F869" s="101"/>
      <c r="G869" s="165"/>
      <c r="H869" s="166"/>
      <c r="I869" s="135"/>
      <c r="J869" s="144"/>
      <c r="K869" s="136"/>
      <c r="L869" s="137"/>
      <c r="M869" s="138"/>
      <c r="N869" s="139"/>
      <c r="O869"/>
      <c r="P869"/>
      <c r="Q869"/>
      <c r="R869"/>
      <c r="S869"/>
      <c r="T869"/>
      <c r="U869"/>
      <c r="V869"/>
      <c r="W869"/>
      <c r="X869"/>
    </row>
    <row r="870" spans="1:24" s="25" customFormat="1" ht="15" customHeight="1" x14ac:dyDescent="0.3">
      <c r="A870" s="130">
        <v>44559</v>
      </c>
      <c r="B870" s="131" t="s">
        <v>204</v>
      </c>
      <c r="C870" s="154">
        <v>121125.84</v>
      </c>
      <c r="D870" s="132"/>
      <c r="E870" s="133">
        <f t="shared" si="18"/>
        <v>12190902.277448513</v>
      </c>
      <c r="F870" s="101"/>
      <c r="G870" s="165"/>
      <c r="H870" s="166"/>
      <c r="I870" s="135"/>
      <c r="J870" s="144"/>
      <c r="K870" s="136"/>
      <c r="L870" s="137"/>
      <c r="M870" s="138"/>
      <c r="N870" s="139"/>
      <c r="O870"/>
      <c r="P870"/>
      <c r="Q870"/>
      <c r="R870"/>
      <c r="S870"/>
      <c r="T870"/>
      <c r="U870"/>
      <c r="V870"/>
      <c r="W870"/>
      <c r="X870"/>
    </row>
    <row r="871" spans="1:24" s="25" customFormat="1" ht="15" customHeight="1" x14ac:dyDescent="0.3">
      <c r="A871" s="130">
        <v>44560</v>
      </c>
      <c r="B871" s="131" t="s">
        <v>560</v>
      </c>
      <c r="C871" s="154">
        <v>214000</v>
      </c>
      <c r="D871" s="132"/>
      <c r="E871" s="133">
        <f t="shared" si="18"/>
        <v>12404902.277448513</v>
      </c>
      <c r="F871" s="101"/>
      <c r="G871" s="165"/>
      <c r="H871" s="166"/>
      <c r="I871" s="135"/>
      <c r="J871" s="144"/>
      <c r="K871" s="136"/>
      <c r="L871" s="137"/>
      <c r="M871" s="138"/>
      <c r="N871" s="139"/>
      <c r="O871"/>
      <c r="P871"/>
      <c r="Q871"/>
      <c r="R871"/>
      <c r="S871"/>
      <c r="T871"/>
      <c r="U871"/>
      <c r="V871"/>
      <c r="W871"/>
      <c r="X871"/>
    </row>
    <row r="872" spans="1:24" s="25" customFormat="1" ht="15" customHeight="1" x14ac:dyDescent="0.3">
      <c r="A872" s="157"/>
      <c r="B872" s="158" t="s">
        <v>561</v>
      </c>
      <c r="C872" s="159"/>
      <c r="D872" s="160">
        <v>53500</v>
      </c>
      <c r="E872" s="133">
        <f t="shared" si="18"/>
        <v>12351402.277448513</v>
      </c>
      <c r="F872" s="101"/>
      <c r="G872" s="134">
        <f>D872</f>
        <v>53500</v>
      </c>
      <c r="H872" s="166"/>
      <c r="I872" s="135"/>
      <c r="J872" s="144"/>
      <c r="K872" s="136"/>
      <c r="L872" s="137"/>
      <c r="M872" s="138"/>
      <c r="N872" s="139"/>
      <c r="O872"/>
      <c r="P872"/>
      <c r="Q872"/>
      <c r="R872"/>
      <c r="S872"/>
      <c r="T872"/>
      <c r="U872"/>
      <c r="V872"/>
      <c r="W872"/>
      <c r="X872"/>
    </row>
    <row r="873" spans="1:24" s="25" customFormat="1" ht="15" customHeight="1" x14ac:dyDescent="0.3">
      <c r="A873" s="130">
        <v>44560</v>
      </c>
      <c r="B873" s="131" t="s">
        <v>234</v>
      </c>
      <c r="C873" s="154">
        <v>58372.42</v>
      </c>
      <c r="D873" s="132"/>
      <c r="E873" s="133">
        <f t="shared" si="18"/>
        <v>12409774.697448513</v>
      </c>
      <c r="F873" s="101"/>
      <c r="G873" s="165"/>
      <c r="H873" s="166"/>
      <c r="I873" s="135"/>
      <c r="J873" s="144"/>
      <c r="K873" s="136"/>
      <c r="L873" s="137"/>
      <c r="M873" s="138"/>
      <c r="N873" s="139"/>
      <c r="O873"/>
      <c r="P873"/>
      <c r="Q873"/>
      <c r="R873"/>
      <c r="S873"/>
      <c r="T873"/>
      <c r="U873"/>
      <c r="V873"/>
      <c r="W873"/>
      <c r="X873"/>
    </row>
    <row r="874" spans="1:24" s="25" customFormat="1" ht="15" customHeight="1" x14ac:dyDescent="0.3">
      <c r="A874" s="130">
        <v>44560</v>
      </c>
      <c r="B874" s="131" t="s">
        <v>292</v>
      </c>
      <c r="C874" s="154">
        <v>15761.46</v>
      </c>
      <c r="D874" s="132"/>
      <c r="E874" s="133">
        <f t="shared" si="18"/>
        <v>12425536.157448513</v>
      </c>
      <c r="F874" s="101"/>
      <c r="G874" s="165"/>
      <c r="H874" s="166"/>
      <c r="I874" s="135"/>
      <c r="J874" s="144"/>
      <c r="K874" s="136"/>
      <c r="L874" s="137"/>
      <c r="M874" s="138"/>
      <c r="N874" s="139"/>
      <c r="O874"/>
      <c r="P874"/>
      <c r="Q874"/>
      <c r="R874"/>
      <c r="S874"/>
      <c r="T874"/>
      <c r="U874"/>
      <c r="V874"/>
      <c r="W874"/>
      <c r="X874"/>
    </row>
    <row r="875" spans="1:24" s="25" customFormat="1" ht="15" customHeight="1" x14ac:dyDescent="0.3">
      <c r="A875" s="130">
        <v>44560</v>
      </c>
      <c r="B875" s="131" t="s">
        <v>287</v>
      </c>
      <c r="C875" s="154">
        <v>61971.360000000001</v>
      </c>
      <c r="D875" s="132"/>
      <c r="E875" s="133">
        <f t="shared" si="18"/>
        <v>12487507.517448513</v>
      </c>
      <c r="F875" s="101"/>
      <c r="G875" s="165"/>
      <c r="H875" s="166"/>
      <c r="I875" s="135"/>
      <c r="J875" s="144"/>
      <c r="K875" s="136"/>
      <c r="L875" s="137"/>
      <c r="M875" s="138"/>
      <c r="N875" s="139"/>
      <c r="O875"/>
      <c r="P875"/>
      <c r="Q875"/>
      <c r="R875"/>
      <c r="S875"/>
      <c r="T875"/>
      <c r="U875"/>
      <c r="V875"/>
      <c r="W875"/>
      <c r="X875"/>
    </row>
    <row r="876" spans="1:24" s="25" customFormat="1" ht="15" customHeight="1" x14ac:dyDescent="0.3">
      <c r="A876" s="130">
        <v>44560</v>
      </c>
      <c r="B876" s="131" t="s">
        <v>321</v>
      </c>
      <c r="C876" s="154">
        <v>57027.3</v>
      </c>
      <c r="D876" s="132"/>
      <c r="E876" s="133">
        <f t="shared" si="18"/>
        <v>12544534.817448514</v>
      </c>
      <c r="F876" s="101"/>
      <c r="G876" s="165"/>
      <c r="H876" s="166"/>
      <c r="I876" s="135"/>
      <c r="J876" s="144"/>
      <c r="K876" s="136"/>
      <c r="L876" s="137"/>
      <c r="M876" s="138"/>
      <c r="N876" s="139"/>
      <c r="O876"/>
      <c r="P876"/>
      <c r="Q876"/>
      <c r="R876"/>
      <c r="S876"/>
      <c r="T876"/>
      <c r="U876"/>
      <c r="V876"/>
      <c r="W876"/>
      <c r="X876"/>
    </row>
    <row r="877" spans="1:24" s="25" customFormat="1" ht="15" customHeight="1" x14ac:dyDescent="0.3">
      <c r="A877" s="119"/>
      <c r="B877" s="25" t="s">
        <v>562</v>
      </c>
      <c r="C877" s="354"/>
      <c r="D877" s="167">
        <v>923983.20000000007</v>
      </c>
      <c r="E877" s="133">
        <f t="shared" si="18"/>
        <v>11620551.617448514</v>
      </c>
      <c r="F877" s="101"/>
      <c r="G877" s="165"/>
      <c r="H877" s="166"/>
      <c r="I877" s="135"/>
      <c r="J877" s="144"/>
      <c r="K877" s="136"/>
      <c r="L877" s="137"/>
      <c r="M877" s="138"/>
      <c r="N877" s="139"/>
      <c r="O877"/>
      <c r="P877"/>
      <c r="Q877"/>
      <c r="R877"/>
      <c r="S877"/>
      <c r="T877"/>
      <c r="U877"/>
      <c r="V877"/>
      <c r="W877"/>
      <c r="X877"/>
    </row>
    <row r="878" spans="1:24" s="25" customFormat="1" ht="15" customHeight="1" x14ac:dyDescent="0.3">
      <c r="A878" s="119"/>
      <c r="B878" s="361" t="s">
        <v>563</v>
      </c>
      <c r="C878" s="359">
        <v>444234.80612481292</v>
      </c>
      <c r="D878" s="167"/>
      <c r="E878" s="133">
        <f t="shared" si="18"/>
        <v>12064786.423573326</v>
      </c>
      <c r="F878" s="101"/>
      <c r="G878" s="165"/>
      <c r="H878" s="166"/>
      <c r="I878" s="135"/>
      <c r="J878" s="144"/>
      <c r="K878" s="136"/>
      <c r="L878" s="137"/>
      <c r="M878" s="138"/>
      <c r="N878" s="139"/>
      <c r="O878"/>
      <c r="P878"/>
      <c r="Q878"/>
      <c r="R878"/>
      <c r="S878"/>
      <c r="T878"/>
      <c r="U878"/>
      <c r="V878"/>
      <c r="W878"/>
      <c r="X878"/>
    </row>
    <row r="879" spans="1:24" s="25" customFormat="1" ht="15" customHeight="1" x14ac:dyDescent="0.3">
      <c r="B879" s="361" t="s">
        <v>564</v>
      </c>
      <c r="C879" s="360">
        <f>57.29*4389</f>
        <v>251445.81</v>
      </c>
      <c r="D879" s="167"/>
      <c r="E879" s="284">
        <f t="shared" si="18"/>
        <v>12316232.233573327</v>
      </c>
      <c r="F879" s="101"/>
      <c r="G879" s="165"/>
      <c r="H879" s="166"/>
      <c r="I879" s="135"/>
      <c r="J879" s="144"/>
      <c r="K879" s="136"/>
      <c r="L879" s="137"/>
      <c r="M879" s="138"/>
      <c r="N879" s="139"/>
      <c r="O879"/>
      <c r="P879"/>
      <c r="Q879"/>
      <c r="R879"/>
      <c r="S879"/>
      <c r="T879"/>
      <c r="U879"/>
      <c r="V879"/>
      <c r="W879"/>
      <c r="X879"/>
    </row>
    <row r="880" spans="1:24" s="25" customFormat="1" ht="15" customHeight="1" x14ac:dyDescent="0.3">
      <c r="A880" s="344">
        <v>44564</v>
      </c>
      <c r="B880" s="349" t="s">
        <v>483</v>
      </c>
      <c r="C880" s="346"/>
      <c r="D880" s="346"/>
      <c r="E880" s="133">
        <f t="shared" si="18"/>
        <v>12316232.233573327</v>
      </c>
      <c r="F880" s="101"/>
      <c r="G880" s="165"/>
      <c r="H880" s="166"/>
      <c r="I880" s="135"/>
      <c r="J880" s="144"/>
      <c r="K880" s="136"/>
      <c r="L880" s="137"/>
      <c r="M880" s="138">
        <v>258533.43</v>
      </c>
      <c r="N880" s="139"/>
      <c r="O880"/>
      <c r="P880"/>
      <c r="Q880"/>
      <c r="R880"/>
      <c r="S880"/>
      <c r="T880"/>
      <c r="U880"/>
      <c r="V880"/>
      <c r="W880"/>
      <c r="X880"/>
    </row>
    <row r="881" spans="1:24" s="25" customFormat="1" ht="15" customHeight="1" x14ac:dyDescent="0.3">
      <c r="A881" s="130">
        <v>44568</v>
      </c>
      <c r="B881" s="131" t="s">
        <v>246</v>
      </c>
      <c r="C881" s="154">
        <v>42513.35</v>
      </c>
      <c r="D881" s="132"/>
      <c r="E881" s="133">
        <f t="shared" si="18"/>
        <v>12358745.583573326</v>
      </c>
      <c r="F881" s="101"/>
      <c r="G881" s="165"/>
      <c r="H881" s="166"/>
      <c r="I881" s="135"/>
      <c r="J881" s="144"/>
      <c r="K881" s="136"/>
      <c r="L881" s="137"/>
      <c r="M881" s="138"/>
      <c r="N881" s="139"/>
      <c r="O881"/>
      <c r="P881"/>
      <c r="Q881"/>
      <c r="R881"/>
      <c r="S881"/>
      <c r="T881"/>
      <c r="U881"/>
      <c r="V881"/>
      <c r="W881"/>
      <c r="X881"/>
    </row>
    <row r="882" spans="1:24" s="25" customFormat="1" ht="15" customHeight="1" x14ac:dyDescent="0.3">
      <c r="A882" s="130">
        <v>44568</v>
      </c>
      <c r="B882" s="131" t="s">
        <v>225</v>
      </c>
      <c r="C882" s="154">
        <v>3655.41</v>
      </c>
      <c r="D882" s="132"/>
      <c r="E882" s="133">
        <f t="shared" si="18"/>
        <v>12362400.993573327</v>
      </c>
      <c r="F882" s="101"/>
      <c r="G882" s="165"/>
      <c r="H882" s="166"/>
      <c r="I882" s="135"/>
      <c r="J882" s="144"/>
      <c r="K882" s="136"/>
      <c r="L882" s="137"/>
      <c r="M882" s="138"/>
      <c r="N882" s="139"/>
      <c r="O882"/>
      <c r="P882"/>
      <c r="Q882"/>
      <c r="R882"/>
      <c r="S882"/>
      <c r="T882"/>
      <c r="U882"/>
      <c r="V882"/>
      <c r="W882"/>
      <c r="X882"/>
    </row>
    <row r="883" spans="1:24" s="25" customFormat="1" ht="15" customHeight="1" x14ac:dyDescent="0.3">
      <c r="A883" s="130">
        <v>44568</v>
      </c>
      <c r="B883" s="131" t="s">
        <v>233</v>
      </c>
      <c r="C883" s="154">
        <v>4225.32</v>
      </c>
      <c r="D883" s="132"/>
      <c r="E883" s="133">
        <f t="shared" si="18"/>
        <v>12366626.313573327</v>
      </c>
      <c r="F883" s="101"/>
      <c r="G883" s="165"/>
      <c r="H883" s="166"/>
      <c r="I883" s="135"/>
      <c r="J883" s="144"/>
      <c r="K883" s="136"/>
      <c r="L883" s="137"/>
      <c r="M883" s="138"/>
      <c r="N883" s="139"/>
      <c r="O883"/>
      <c r="P883"/>
      <c r="Q883"/>
      <c r="R883"/>
      <c r="S883"/>
      <c r="T883"/>
      <c r="U883"/>
      <c r="V883"/>
      <c r="W883"/>
      <c r="X883"/>
    </row>
    <row r="884" spans="1:24" s="25" customFormat="1" ht="15" customHeight="1" x14ac:dyDescent="0.3">
      <c r="A884" s="130">
        <v>44568</v>
      </c>
      <c r="B884" s="131" t="s">
        <v>565</v>
      </c>
      <c r="C884" s="154">
        <v>107000</v>
      </c>
      <c r="D884" s="132"/>
      <c r="E884" s="133">
        <f t="shared" si="18"/>
        <v>12473626.313573327</v>
      </c>
      <c r="F884" s="101"/>
      <c r="G884" s="165"/>
      <c r="H884" s="166"/>
      <c r="I884" s="135"/>
      <c r="J884" s="144"/>
      <c r="K884" s="136"/>
      <c r="L884" s="137"/>
      <c r="M884" s="138"/>
      <c r="N884" s="139"/>
      <c r="O884"/>
      <c r="P884"/>
      <c r="Q884"/>
      <c r="R884"/>
      <c r="S884"/>
      <c r="T884"/>
      <c r="U884"/>
      <c r="V884"/>
      <c r="W884"/>
      <c r="X884"/>
    </row>
    <row r="885" spans="1:24" s="25" customFormat="1" ht="15" customHeight="1" x14ac:dyDescent="0.3">
      <c r="A885" s="157"/>
      <c r="B885" s="158" t="s">
        <v>566</v>
      </c>
      <c r="C885" s="159"/>
      <c r="D885" s="160">
        <v>53500</v>
      </c>
      <c r="E885" s="133">
        <f t="shared" si="18"/>
        <v>12420126.313573327</v>
      </c>
      <c r="F885" s="101"/>
      <c r="G885" s="134">
        <f>D885</f>
        <v>53500</v>
      </c>
      <c r="H885" s="166"/>
      <c r="I885" s="135"/>
      <c r="J885" s="144"/>
      <c r="K885" s="136"/>
      <c r="L885" s="137"/>
      <c r="M885" s="138"/>
      <c r="N885" s="139"/>
      <c r="O885"/>
      <c r="P885"/>
      <c r="Q885"/>
      <c r="R885"/>
      <c r="S885"/>
      <c r="T885"/>
      <c r="U885"/>
      <c r="V885"/>
      <c r="W885"/>
      <c r="X885"/>
    </row>
    <row r="886" spans="1:24" s="25" customFormat="1" ht="15" customHeight="1" x14ac:dyDescent="0.3">
      <c r="A886" s="130">
        <v>44571</v>
      </c>
      <c r="B886" s="131" t="s">
        <v>196</v>
      </c>
      <c r="C886" s="154">
        <v>266195.15999999997</v>
      </c>
      <c r="D886" s="132"/>
      <c r="E886" s="133">
        <f t="shared" si="18"/>
        <v>12686321.473573327</v>
      </c>
      <c r="F886" s="101"/>
      <c r="G886" s="165"/>
      <c r="H886" s="166"/>
      <c r="I886" s="135"/>
      <c r="J886" s="144"/>
      <c r="K886" s="136"/>
      <c r="L886" s="137"/>
      <c r="M886" s="138"/>
      <c r="N886" s="139"/>
      <c r="O886"/>
      <c r="P886"/>
      <c r="Q886"/>
      <c r="R886"/>
      <c r="S886"/>
      <c r="T886"/>
      <c r="U886"/>
      <c r="V886"/>
      <c r="W886"/>
      <c r="X886"/>
    </row>
    <row r="887" spans="1:24" s="25" customFormat="1" ht="15" customHeight="1" x14ac:dyDescent="0.3">
      <c r="A887" s="130">
        <v>44571</v>
      </c>
      <c r="B887" s="131" t="s">
        <v>234</v>
      </c>
      <c r="C887" s="154">
        <v>782.06</v>
      </c>
      <c r="D887" s="132"/>
      <c r="E887" s="133">
        <f t="shared" si="18"/>
        <v>12687103.533573328</v>
      </c>
      <c r="F887" s="101"/>
      <c r="G887" s="165"/>
      <c r="H887" s="166"/>
      <c r="I887" s="135"/>
      <c r="J887" s="144"/>
      <c r="K887" s="136"/>
      <c r="L887" s="137"/>
      <c r="M887" s="138"/>
      <c r="N887" s="139"/>
      <c r="O887"/>
      <c r="P887"/>
      <c r="Q887"/>
      <c r="R887"/>
      <c r="S887"/>
      <c r="T887"/>
      <c r="U887"/>
      <c r="V887"/>
      <c r="W887"/>
      <c r="X887"/>
    </row>
    <row r="888" spans="1:24" s="25" customFormat="1" ht="15" customHeight="1" x14ac:dyDescent="0.3">
      <c r="A888" s="130">
        <v>44571</v>
      </c>
      <c r="B888" s="131" t="s">
        <v>567</v>
      </c>
      <c r="C888" s="154">
        <v>107000</v>
      </c>
      <c r="D888" s="132"/>
      <c r="E888" s="133">
        <f t="shared" si="18"/>
        <v>12794103.533573328</v>
      </c>
      <c r="F888" s="101"/>
      <c r="G888" s="165"/>
      <c r="H888" s="166"/>
      <c r="I888" s="135"/>
      <c r="J888" s="144"/>
      <c r="K888" s="136"/>
      <c r="L888" s="137"/>
      <c r="M888" s="138"/>
      <c r="N888" s="139"/>
      <c r="O888"/>
      <c r="P888"/>
      <c r="Q888"/>
      <c r="R888"/>
      <c r="S888"/>
      <c r="T888"/>
      <c r="U888"/>
      <c r="V888"/>
      <c r="W888"/>
      <c r="X888"/>
    </row>
    <row r="889" spans="1:24" s="25" customFormat="1" ht="15" customHeight="1" x14ac:dyDescent="0.3">
      <c r="A889" s="157"/>
      <c r="B889" s="158" t="s">
        <v>573</v>
      </c>
      <c r="C889" s="159"/>
      <c r="D889" s="160">
        <v>53500</v>
      </c>
      <c r="E889" s="133">
        <f t="shared" si="18"/>
        <v>12740603.533573328</v>
      </c>
      <c r="F889" s="101"/>
      <c r="G889" s="134">
        <f>D889</f>
        <v>53500</v>
      </c>
      <c r="H889" s="166"/>
      <c r="I889" s="135"/>
      <c r="J889" s="144"/>
      <c r="K889" s="136"/>
      <c r="L889" s="137"/>
      <c r="M889" s="138"/>
      <c r="N889" s="139"/>
      <c r="O889"/>
      <c r="P889"/>
      <c r="Q889"/>
      <c r="R889"/>
      <c r="S889"/>
      <c r="T889"/>
      <c r="U889"/>
      <c r="V889"/>
      <c r="W889"/>
      <c r="X889"/>
    </row>
    <row r="890" spans="1:24" s="25" customFormat="1" ht="15" customHeight="1" x14ac:dyDescent="0.3">
      <c r="A890" s="130">
        <v>44572</v>
      </c>
      <c r="B890" s="131" t="s">
        <v>277</v>
      </c>
      <c r="C890" s="154">
        <v>10966.23</v>
      </c>
      <c r="D890" s="132"/>
      <c r="E890" s="133">
        <f t="shared" si="18"/>
        <v>12751569.763573328</v>
      </c>
      <c r="F890" s="101"/>
      <c r="G890" s="165"/>
      <c r="H890" s="166"/>
      <c r="I890" s="135"/>
      <c r="J890" s="144"/>
      <c r="K890" s="136"/>
      <c r="L890" s="137"/>
      <c r="M890" s="138"/>
      <c r="N890" s="139"/>
      <c r="O890"/>
      <c r="P890"/>
      <c r="Q890"/>
      <c r="R890"/>
      <c r="S890"/>
      <c r="T890"/>
      <c r="U890"/>
      <c r="V890"/>
      <c r="W890"/>
      <c r="X890"/>
    </row>
    <row r="891" spans="1:24" s="25" customFormat="1" ht="15" customHeight="1" x14ac:dyDescent="0.3">
      <c r="A891" s="130">
        <v>44572</v>
      </c>
      <c r="B891" s="131" t="s">
        <v>203</v>
      </c>
      <c r="C891" s="154">
        <v>21126.6</v>
      </c>
      <c r="D891" s="132"/>
      <c r="E891" s="133">
        <f t="shared" si="18"/>
        <v>12772696.363573328</v>
      </c>
      <c r="F891" s="101"/>
      <c r="G891" s="165"/>
      <c r="H891" s="166"/>
      <c r="I891" s="135"/>
      <c r="J891" s="144"/>
      <c r="K891" s="136"/>
      <c r="L891" s="137"/>
      <c r="M891" s="138"/>
      <c r="N891" s="139"/>
      <c r="O891"/>
      <c r="P891"/>
      <c r="Q891"/>
      <c r="R891"/>
      <c r="S891"/>
      <c r="T891"/>
      <c r="U891"/>
      <c r="V891"/>
      <c r="W891"/>
      <c r="X891"/>
    </row>
    <row r="892" spans="1:24" s="25" customFormat="1" ht="15" customHeight="1" x14ac:dyDescent="0.3">
      <c r="A892" s="130">
        <v>44572</v>
      </c>
      <c r="B892" s="131" t="s">
        <v>220</v>
      </c>
      <c r="C892" s="154">
        <v>3655.41</v>
      </c>
      <c r="D892" s="132"/>
      <c r="E892" s="133">
        <f t="shared" si="18"/>
        <v>12776351.773573328</v>
      </c>
      <c r="F892" s="101"/>
      <c r="G892" s="165"/>
      <c r="H892" s="166"/>
      <c r="I892" s="135"/>
      <c r="J892" s="144"/>
      <c r="K892" s="136"/>
      <c r="L892" s="137"/>
      <c r="M892" s="138"/>
      <c r="N892" s="139"/>
      <c r="O892"/>
      <c r="P892"/>
      <c r="Q892"/>
      <c r="R892"/>
      <c r="S892"/>
      <c r="T892"/>
      <c r="U892"/>
      <c r="V892"/>
      <c r="W892"/>
      <c r="X892"/>
    </row>
    <row r="893" spans="1:24" s="25" customFormat="1" ht="15" customHeight="1" x14ac:dyDescent="0.3">
      <c r="A893" s="130">
        <v>44572</v>
      </c>
      <c r="B893" s="131" t="s">
        <v>320</v>
      </c>
      <c r="C893" s="154">
        <v>7552.82</v>
      </c>
      <c r="D893" s="132"/>
      <c r="E893" s="133">
        <f t="shared" si="18"/>
        <v>12783904.593573328</v>
      </c>
      <c r="F893" s="101"/>
      <c r="G893" s="165"/>
      <c r="H893" s="166"/>
      <c r="I893" s="135"/>
      <c r="J893" s="144"/>
      <c r="K893" s="136"/>
      <c r="L893" s="137"/>
      <c r="M893" s="138"/>
      <c r="N893" s="139"/>
      <c r="O893"/>
      <c r="P893"/>
      <c r="Q893"/>
      <c r="R893"/>
      <c r="S893"/>
      <c r="T893"/>
      <c r="U893"/>
      <c r="V893"/>
      <c r="W893"/>
      <c r="X893"/>
    </row>
    <row r="894" spans="1:24" s="25" customFormat="1" ht="15" customHeight="1" x14ac:dyDescent="0.3">
      <c r="A894" s="130">
        <v>44573</v>
      </c>
      <c r="B894" s="131" t="s">
        <v>280</v>
      </c>
      <c r="C894" s="154">
        <v>8450.64</v>
      </c>
      <c r="D894" s="132"/>
      <c r="E894" s="133">
        <f t="shared" si="18"/>
        <v>12792355.233573329</v>
      </c>
      <c r="F894" s="101"/>
      <c r="G894" s="165"/>
      <c r="H894" s="166"/>
      <c r="I894" s="135"/>
      <c r="J894" s="144"/>
      <c r="K894" s="136"/>
      <c r="L894" s="137"/>
      <c r="M894" s="138"/>
      <c r="N894" s="139"/>
      <c r="O894"/>
      <c r="P894"/>
      <c r="Q894"/>
      <c r="R894"/>
      <c r="S894"/>
      <c r="T894"/>
      <c r="U894"/>
      <c r="V894"/>
      <c r="W894"/>
      <c r="X894"/>
    </row>
    <row r="895" spans="1:24" s="25" customFormat="1" ht="15" customHeight="1" x14ac:dyDescent="0.3">
      <c r="A895" s="130">
        <v>44573</v>
      </c>
      <c r="B895" s="131" t="s">
        <v>231</v>
      </c>
      <c r="C895" s="154">
        <v>12675.96</v>
      </c>
      <c r="D895" s="132"/>
      <c r="E895" s="133">
        <f t="shared" si="18"/>
        <v>12805031.19357333</v>
      </c>
      <c r="F895" s="101"/>
      <c r="G895" s="165"/>
      <c r="H895" s="166"/>
      <c r="I895" s="135"/>
      <c r="J895" s="144"/>
      <c r="K895" s="136"/>
      <c r="L895" s="137"/>
      <c r="M895" s="138"/>
      <c r="N895" s="139"/>
      <c r="O895"/>
      <c r="P895"/>
      <c r="Q895"/>
      <c r="R895"/>
      <c r="S895"/>
      <c r="T895"/>
      <c r="U895"/>
      <c r="V895"/>
      <c r="W895"/>
      <c r="X895"/>
    </row>
    <row r="896" spans="1:24" s="25" customFormat="1" ht="15" customHeight="1" x14ac:dyDescent="0.3">
      <c r="A896" s="119"/>
      <c r="B896" s="140" t="s">
        <v>568</v>
      </c>
      <c r="C896" s="141"/>
      <c r="D896" s="142">
        <v>1360827</v>
      </c>
      <c r="E896" s="133">
        <f t="shared" si="18"/>
        <v>11444204.19357333</v>
      </c>
      <c r="F896" s="101"/>
      <c r="G896" s="165"/>
      <c r="H896" s="166"/>
      <c r="I896" s="135"/>
      <c r="J896" s="144"/>
      <c r="K896" s="136"/>
      <c r="L896" s="137"/>
      <c r="M896" s="138"/>
      <c r="N896" s="139"/>
      <c r="O896"/>
      <c r="P896"/>
      <c r="Q896"/>
      <c r="R896"/>
      <c r="S896"/>
      <c r="T896"/>
      <c r="U896"/>
      <c r="V896"/>
      <c r="W896"/>
      <c r="X896"/>
    </row>
    <row r="897" spans="1:24" s="25" customFormat="1" ht="15" customHeight="1" x14ac:dyDescent="0.3">
      <c r="A897" s="119"/>
      <c r="B897" s="140" t="s">
        <v>569</v>
      </c>
      <c r="C897" s="141"/>
      <c r="D897" s="142">
        <v>3283819</v>
      </c>
      <c r="E897" s="133">
        <f t="shared" si="18"/>
        <v>8160385.1935733296</v>
      </c>
      <c r="F897" s="101"/>
      <c r="G897" s="165"/>
      <c r="H897" s="166"/>
      <c r="I897" s="135"/>
      <c r="J897" s="144"/>
      <c r="K897" s="136"/>
      <c r="L897" s="137"/>
      <c r="M897" s="138"/>
      <c r="N897" s="139"/>
      <c r="O897"/>
      <c r="P897"/>
      <c r="Q897"/>
      <c r="R897"/>
      <c r="S897"/>
      <c r="T897"/>
      <c r="U897"/>
      <c r="V897"/>
      <c r="W897"/>
      <c r="X897"/>
    </row>
    <row r="898" spans="1:24" s="25" customFormat="1" ht="15" customHeight="1" x14ac:dyDescent="0.3">
      <c r="B898" s="140" t="s">
        <v>192</v>
      </c>
      <c r="C898" s="145"/>
      <c r="D898" s="142">
        <v>515823</v>
      </c>
      <c r="E898" s="133">
        <f t="shared" si="18"/>
        <v>7644562.1935733296</v>
      </c>
      <c r="F898" s="101"/>
      <c r="G898" s="165"/>
      <c r="H898" s="166"/>
      <c r="I898" s="135"/>
      <c r="J898" s="144"/>
      <c r="K898" s="136"/>
      <c r="L898" s="137"/>
      <c r="M898" s="138"/>
      <c r="N898" s="139"/>
      <c r="O898"/>
      <c r="P898"/>
      <c r="Q898"/>
      <c r="R898"/>
      <c r="S898"/>
      <c r="T898"/>
      <c r="U898"/>
      <c r="V898"/>
      <c r="W898"/>
      <c r="X898"/>
    </row>
    <row r="899" spans="1:24" s="25" customFormat="1" ht="15" customHeight="1" x14ac:dyDescent="0.3">
      <c r="B899" s="140" t="s">
        <v>503</v>
      </c>
      <c r="C899" s="145"/>
      <c r="D899" s="142">
        <v>18417.7</v>
      </c>
      <c r="E899" s="133">
        <f t="shared" si="18"/>
        <v>7626144.4935733294</v>
      </c>
      <c r="F899" s="101"/>
      <c r="G899" s="165"/>
      <c r="H899" s="166"/>
      <c r="I899" s="135"/>
      <c r="J899" s="144"/>
      <c r="K899" s="136"/>
      <c r="L899" s="137"/>
      <c r="M899" s="138"/>
      <c r="N899" s="139"/>
      <c r="O899"/>
      <c r="P899"/>
      <c r="Q899"/>
      <c r="R899"/>
      <c r="S899"/>
      <c r="T899"/>
      <c r="U899"/>
      <c r="V899"/>
      <c r="W899"/>
      <c r="X899"/>
    </row>
    <row r="900" spans="1:24" s="25" customFormat="1" ht="15" customHeight="1" x14ac:dyDescent="0.3">
      <c r="B900" s="140" t="s">
        <v>570</v>
      </c>
      <c r="C900" s="145"/>
      <c r="D900" s="142">
        <v>2247000</v>
      </c>
      <c r="E900" s="133">
        <f t="shared" si="18"/>
        <v>5379144.4935733294</v>
      </c>
      <c r="F900" s="101"/>
      <c r="G900" s="165"/>
      <c r="H900" s="166"/>
      <c r="I900" s="135"/>
      <c r="J900" s="144"/>
      <c r="K900" s="136"/>
      <c r="L900" s="137"/>
      <c r="M900" s="138"/>
      <c r="N900" s="139"/>
      <c r="O900"/>
      <c r="P900"/>
      <c r="Q900"/>
      <c r="R900"/>
      <c r="S900"/>
      <c r="T900"/>
      <c r="U900"/>
      <c r="V900"/>
      <c r="W900"/>
      <c r="X900"/>
    </row>
    <row r="901" spans="1:24" s="25" customFormat="1" ht="15" customHeight="1" x14ac:dyDescent="0.3">
      <c r="B901" s="140" t="s">
        <v>571</v>
      </c>
      <c r="C901" s="145"/>
      <c r="D901" s="142">
        <v>501760.3</v>
      </c>
      <c r="E901" s="133">
        <f t="shared" si="18"/>
        <v>4877384.1935733296</v>
      </c>
      <c r="F901" s="101"/>
      <c r="G901" s="165"/>
      <c r="H901" s="166"/>
      <c r="I901" s="135"/>
      <c r="J901" s="144"/>
      <c r="K901" s="136"/>
      <c r="L901" s="137"/>
      <c r="M901" s="138"/>
      <c r="N901" s="139"/>
      <c r="O901"/>
      <c r="P901"/>
      <c r="Q901"/>
      <c r="R901"/>
      <c r="S901"/>
      <c r="T901"/>
      <c r="U901"/>
      <c r="V901"/>
      <c r="W901"/>
      <c r="X901"/>
    </row>
    <row r="902" spans="1:24" s="25" customFormat="1" ht="15" customHeight="1" x14ac:dyDescent="0.3">
      <c r="B902" s="140" t="s">
        <v>572</v>
      </c>
      <c r="C902" s="145"/>
      <c r="D902" s="142">
        <v>39599.089999999997</v>
      </c>
      <c r="E902" s="133">
        <f t="shared" si="18"/>
        <v>4837785.1035733297</v>
      </c>
      <c r="F902" s="101"/>
      <c r="G902" s="165"/>
      <c r="H902" s="166"/>
      <c r="I902" s="135"/>
      <c r="J902" s="144"/>
      <c r="K902" s="136"/>
      <c r="L902" s="137"/>
      <c r="M902" s="138"/>
      <c r="N902" s="139"/>
      <c r="O902"/>
      <c r="P902"/>
      <c r="Q902"/>
      <c r="R902"/>
      <c r="S902"/>
      <c r="T902"/>
      <c r="U902"/>
      <c r="V902"/>
      <c r="W902"/>
      <c r="X902"/>
    </row>
    <row r="903" spans="1:24" s="25" customFormat="1" ht="15" customHeight="1" x14ac:dyDescent="0.3">
      <c r="A903" s="146"/>
      <c r="B903" s="146" t="s">
        <v>193</v>
      </c>
      <c r="C903" s="147"/>
      <c r="D903" s="148"/>
      <c r="E903" s="133">
        <f t="shared" si="18"/>
        <v>4837785.1035733297</v>
      </c>
      <c r="F903" s="101"/>
      <c r="G903" s="134"/>
      <c r="H903" s="166"/>
      <c r="I903" s="135">
        <v>555000</v>
      </c>
      <c r="J903" s="144"/>
      <c r="K903" s="136"/>
      <c r="L903" s="137"/>
      <c r="M903" s="138"/>
      <c r="N903" s="139"/>
      <c r="O903"/>
      <c r="P903"/>
      <c r="Q903"/>
      <c r="R903"/>
      <c r="S903"/>
      <c r="T903"/>
      <c r="U903"/>
      <c r="V903"/>
      <c r="W903"/>
      <c r="X903"/>
    </row>
    <row r="904" spans="1:24" s="25" customFormat="1" ht="15" customHeight="1" x14ac:dyDescent="0.3">
      <c r="A904" s="130">
        <v>44575</v>
      </c>
      <c r="B904" s="131" t="s">
        <v>246</v>
      </c>
      <c r="C904" s="154">
        <v>15761.46</v>
      </c>
      <c r="D904" s="132"/>
      <c r="E904" s="133">
        <f t="shared" si="18"/>
        <v>4853546.5635733297</v>
      </c>
      <c r="F904" s="101"/>
      <c r="G904" s="165"/>
      <c r="H904" s="166"/>
      <c r="I904" s="135"/>
      <c r="J904" s="144"/>
      <c r="K904" s="136"/>
      <c r="L904" s="137"/>
      <c r="M904" s="138"/>
      <c r="N904" s="139"/>
      <c r="O904"/>
      <c r="P904"/>
      <c r="Q904"/>
      <c r="R904"/>
      <c r="S904"/>
      <c r="T904"/>
      <c r="U904"/>
      <c r="V904"/>
      <c r="W904"/>
      <c r="X904"/>
    </row>
    <row r="905" spans="1:24" s="25" customFormat="1" ht="15" customHeight="1" x14ac:dyDescent="0.3">
      <c r="A905" s="130">
        <v>44575</v>
      </c>
      <c r="B905" s="131" t="s">
        <v>286</v>
      </c>
      <c r="C905" s="154">
        <v>12675.96</v>
      </c>
      <c r="D905" s="132"/>
      <c r="E905" s="133">
        <f t="shared" si="18"/>
        <v>4866222.5235733297</v>
      </c>
      <c r="F905" s="101"/>
      <c r="G905" s="165"/>
      <c r="H905" s="166"/>
      <c r="I905" s="135"/>
      <c r="J905" s="144"/>
      <c r="K905" s="136"/>
      <c r="L905" s="137"/>
      <c r="M905" s="138"/>
      <c r="N905" s="139"/>
      <c r="O905"/>
      <c r="P905"/>
      <c r="Q905"/>
      <c r="R905"/>
      <c r="S905"/>
      <c r="T905"/>
      <c r="U905"/>
      <c r="V905"/>
      <c r="W905"/>
      <c r="X905"/>
    </row>
    <row r="906" spans="1:24" s="25" customFormat="1" ht="15" customHeight="1" x14ac:dyDescent="0.3">
      <c r="A906" s="130">
        <v>44578</v>
      </c>
      <c r="B906" s="131" t="s">
        <v>209</v>
      </c>
      <c r="C906" s="154">
        <v>21743.7</v>
      </c>
      <c r="D906" s="132"/>
      <c r="E906" s="133">
        <f t="shared" si="18"/>
        <v>4887966.2235733299</v>
      </c>
      <c r="F906" s="101"/>
      <c r="G906" s="165"/>
      <c r="H906" s="166"/>
      <c r="I906" s="135"/>
      <c r="J906" s="144"/>
      <c r="K906" s="136"/>
      <c r="L906" s="137"/>
      <c r="M906" s="138"/>
      <c r="N906" s="139"/>
      <c r="O906"/>
      <c r="P906"/>
      <c r="Q906"/>
      <c r="R906"/>
      <c r="S906"/>
      <c r="T906"/>
      <c r="U906"/>
      <c r="V906"/>
      <c r="W906"/>
      <c r="X906"/>
    </row>
    <row r="907" spans="1:24" s="25" customFormat="1" ht="15" customHeight="1" x14ac:dyDescent="0.3">
      <c r="A907" s="130">
        <v>44578</v>
      </c>
      <c r="B907" s="131" t="s">
        <v>211</v>
      </c>
      <c r="C907" s="154">
        <v>21743.7</v>
      </c>
      <c r="D907" s="132"/>
      <c r="E907" s="133">
        <f t="shared" si="18"/>
        <v>4909709.92357333</v>
      </c>
      <c r="F907" s="101"/>
      <c r="G907" s="165"/>
      <c r="H907" s="166"/>
      <c r="I907" s="135"/>
      <c r="J907" s="144"/>
      <c r="K907" s="136"/>
      <c r="L907" s="137"/>
      <c r="M907" s="138"/>
      <c r="N907" s="139"/>
      <c r="O907"/>
      <c r="P907"/>
      <c r="Q907"/>
      <c r="R907"/>
      <c r="S907"/>
      <c r="T907"/>
      <c r="U907"/>
      <c r="V907"/>
      <c r="W907"/>
      <c r="X907"/>
    </row>
    <row r="908" spans="1:24" s="25" customFormat="1" ht="15" customHeight="1" x14ac:dyDescent="0.3">
      <c r="A908" s="130">
        <v>44578</v>
      </c>
      <c r="B908" s="131" t="s">
        <v>449</v>
      </c>
      <c r="C908" s="154">
        <v>13046.22</v>
      </c>
      <c r="D908" s="132"/>
      <c r="E908" s="133">
        <f t="shared" si="18"/>
        <v>4922756.1435733298</v>
      </c>
      <c r="F908" s="101"/>
      <c r="G908" s="165"/>
      <c r="H908" s="166"/>
      <c r="I908" s="135"/>
      <c r="J908" s="144"/>
      <c r="K908" s="136"/>
      <c r="L908" s="137"/>
      <c r="M908" s="138"/>
      <c r="N908" s="139"/>
      <c r="O908"/>
      <c r="P908"/>
      <c r="Q908"/>
      <c r="R908"/>
      <c r="S908"/>
      <c r="T908"/>
      <c r="U908"/>
      <c r="V908"/>
      <c r="W908"/>
      <c r="X908"/>
    </row>
    <row r="909" spans="1:24" s="25" customFormat="1" ht="15" customHeight="1" x14ac:dyDescent="0.3">
      <c r="A909" s="130">
        <v>44578</v>
      </c>
      <c r="B909" s="131" t="s">
        <v>233</v>
      </c>
      <c r="C909" s="154">
        <v>4348.74</v>
      </c>
      <c r="D909" s="132"/>
      <c r="E909" s="133">
        <f t="shared" si="18"/>
        <v>4927104.88357333</v>
      </c>
      <c r="F909" s="101"/>
      <c r="G909" s="165"/>
      <c r="H909" s="166"/>
      <c r="I909" s="135"/>
      <c r="J909" s="144"/>
      <c r="K909" s="136"/>
      <c r="L909" s="137"/>
      <c r="M909" s="138"/>
      <c r="N909" s="139"/>
      <c r="O909"/>
      <c r="P909"/>
      <c r="Q909"/>
      <c r="R909"/>
      <c r="S909"/>
      <c r="T909"/>
      <c r="U909"/>
      <c r="V909"/>
      <c r="W909"/>
      <c r="X909"/>
    </row>
    <row r="910" spans="1:24" s="25" customFormat="1" ht="15" customHeight="1" x14ac:dyDescent="0.3">
      <c r="A910" s="130">
        <v>44578</v>
      </c>
      <c r="B910" s="131" t="s">
        <v>212</v>
      </c>
      <c r="C910" s="154">
        <v>37689.08</v>
      </c>
      <c r="D910" s="132"/>
      <c r="E910" s="133">
        <f t="shared" si="18"/>
        <v>4964793.9635733301</v>
      </c>
      <c r="F910" s="101"/>
      <c r="G910" s="165"/>
      <c r="H910" s="166"/>
      <c r="I910" s="135"/>
      <c r="J910" s="144"/>
      <c r="K910" s="136"/>
      <c r="L910" s="137"/>
      <c r="M910" s="138"/>
      <c r="N910" s="139"/>
      <c r="O910"/>
      <c r="P910"/>
      <c r="Q910"/>
      <c r="R910"/>
      <c r="S910"/>
      <c r="T910"/>
      <c r="U910"/>
      <c r="V910"/>
      <c r="W910"/>
      <c r="X910"/>
    </row>
    <row r="911" spans="1:24" s="25" customFormat="1" ht="15" customHeight="1" x14ac:dyDescent="0.3">
      <c r="A911" s="130">
        <v>44578</v>
      </c>
      <c r="B911" s="131" t="s">
        <v>434</v>
      </c>
      <c r="C911" s="154">
        <v>21743.7</v>
      </c>
      <c r="D911" s="132"/>
      <c r="E911" s="133">
        <f t="shared" si="18"/>
        <v>4986537.6635733303</v>
      </c>
      <c r="F911" s="101"/>
      <c r="G911" s="165"/>
      <c r="H911" s="166"/>
      <c r="I911" s="135"/>
      <c r="J911" s="144"/>
      <c r="K911" s="136"/>
      <c r="L911" s="137"/>
      <c r="M911" s="138"/>
      <c r="N911" s="139"/>
      <c r="O911"/>
      <c r="P911"/>
      <c r="Q911"/>
      <c r="R911"/>
      <c r="S911"/>
      <c r="T911"/>
      <c r="U911"/>
      <c r="V911"/>
      <c r="W911"/>
      <c r="X911"/>
    </row>
    <row r="912" spans="1:24" s="25" customFormat="1" ht="15" customHeight="1" x14ac:dyDescent="0.3">
      <c r="A912" s="130">
        <v>44578</v>
      </c>
      <c r="B912" s="131" t="s">
        <v>321</v>
      </c>
      <c r="C912" s="154">
        <v>21743.7</v>
      </c>
      <c r="D912" s="132"/>
      <c r="E912" s="133">
        <f t="shared" si="18"/>
        <v>5008281.3635733305</v>
      </c>
      <c r="F912" s="101"/>
      <c r="G912" s="165"/>
      <c r="H912" s="166"/>
      <c r="I912" s="135"/>
      <c r="J912" s="144"/>
      <c r="K912" s="136"/>
      <c r="L912" s="137"/>
      <c r="M912" s="138"/>
      <c r="N912" s="139"/>
      <c r="O912"/>
      <c r="P912"/>
      <c r="Q912"/>
      <c r="R912"/>
      <c r="S912"/>
      <c r="T912"/>
      <c r="U912"/>
      <c r="V912"/>
      <c r="W912"/>
      <c r="X912"/>
    </row>
    <row r="913" spans="1:24" s="25" customFormat="1" ht="15" customHeight="1" x14ac:dyDescent="0.3">
      <c r="A913" s="130">
        <v>44578</v>
      </c>
      <c r="B913" s="131" t="s">
        <v>299</v>
      </c>
      <c r="C913" s="154">
        <v>31890.76</v>
      </c>
      <c r="D913" s="132"/>
      <c r="E913" s="133">
        <f t="shared" si="18"/>
        <v>5040172.1235733302</v>
      </c>
      <c r="F913" s="101"/>
      <c r="G913" s="165"/>
      <c r="H913" s="166"/>
      <c r="I913" s="135"/>
      <c r="J913" s="144"/>
      <c r="K913" s="136"/>
      <c r="L913" s="137"/>
      <c r="M913" s="138"/>
      <c r="N913" s="139"/>
      <c r="O913"/>
      <c r="P913"/>
      <c r="Q913"/>
      <c r="R913"/>
      <c r="S913"/>
      <c r="T913"/>
      <c r="U913"/>
      <c r="V913"/>
      <c r="W913"/>
      <c r="X913"/>
    </row>
    <row r="914" spans="1:24" s="25" customFormat="1" ht="15" customHeight="1" x14ac:dyDescent="0.3">
      <c r="A914" s="130">
        <v>44579</v>
      </c>
      <c r="B914" s="131" t="s">
        <v>278</v>
      </c>
      <c r="C914" s="154">
        <v>34789.919999999998</v>
      </c>
      <c r="D914" s="132"/>
      <c r="E914" s="133">
        <f t="shared" si="18"/>
        <v>5074962.0435733302</v>
      </c>
      <c r="F914" s="101"/>
      <c r="G914" s="165"/>
      <c r="H914" s="166"/>
      <c r="I914" s="135"/>
      <c r="J914" s="144"/>
      <c r="K914" s="136"/>
      <c r="L914" s="137"/>
      <c r="M914" s="138"/>
      <c r="N914" s="139"/>
      <c r="O914"/>
      <c r="P914"/>
      <c r="Q914"/>
      <c r="R914"/>
      <c r="S914"/>
      <c r="T914"/>
      <c r="U914"/>
      <c r="V914"/>
      <c r="W914"/>
      <c r="X914"/>
    </row>
    <row r="915" spans="1:24" s="25" customFormat="1" ht="15" customHeight="1" x14ac:dyDescent="0.3">
      <c r="A915" s="130">
        <v>44579</v>
      </c>
      <c r="B915" s="131" t="s">
        <v>288</v>
      </c>
      <c r="C915" s="154">
        <v>15945.38</v>
      </c>
      <c r="D915" s="132"/>
      <c r="E915" s="133">
        <f t="shared" si="18"/>
        <v>5090907.42357333</v>
      </c>
      <c r="F915" s="101"/>
      <c r="G915" s="165"/>
      <c r="H915" s="166"/>
      <c r="I915" s="135"/>
      <c r="J915" s="144"/>
      <c r="K915" s="136"/>
      <c r="L915" s="137"/>
      <c r="M915" s="138"/>
      <c r="N915" s="139"/>
      <c r="O915"/>
      <c r="P915"/>
      <c r="Q915"/>
      <c r="R915"/>
      <c r="S915"/>
      <c r="T915"/>
      <c r="U915"/>
      <c r="V915"/>
      <c r="W915"/>
      <c r="X915"/>
    </row>
    <row r="916" spans="1:24" s="25" customFormat="1" ht="15" customHeight="1" x14ac:dyDescent="0.3">
      <c r="A916" s="130">
        <v>44579</v>
      </c>
      <c r="B916" s="131" t="s">
        <v>216</v>
      </c>
      <c r="C916" s="154">
        <v>7247.9</v>
      </c>
      <c r="D916" s="132"/>
      <c r="E916" s="133">
        <f t="shared" si="18"/>
        <v>5098155.3235733304</v>
      </c>
      <c r="F916" s="101"/>
      <c r="G916" s="165"/>
      <c r="H916" s="166"/>
      <c r="I916" s="135"/>
      <c r="J916" s="144"/>
      <c r="K916" s="136"/>
      <c r="L916" s="137"/>
      <c r="M916" s="138"/>
      <c r="N916" s="139"/>
      <c r="O916"/>
      <c r="P916"/>
      <c r="Q916"/>
      <c r="R916"/>
      <c r="S916"/>
      <c r="T916"/>
      <c r="U916"/>
      <c r="V916"/>
      <c r="W916"/>
      <c r="X916"/>
    </row>
    <row r="917" spans="1:24" s="25" customFormat="1" ht="15" customHeight="1" x14ac:dyDescent="0.3">
      <c r="A917" s="130">
        <v>44579</v>
      </c>
      <c r="B917" s="131" t="s">
        <v>202</v>
      </c>
      <c r="C917" s="154">
        <v>34216.379999999997</v>
      </c>
      <c r="D917" s="132"/>
      <c r="E917" s="133">
        <f t="shared" ref="E917:E980" si="19">E916+C917-D917</f>
        <v>5132371.7035733303</v>
      </c>
      <c r="F917" s="101"/>
      <c r="G917" s="165"/>
      <c r="H917" s="166"/>
      <c r="I917" s="135"/>
      <c r="J917" s="144"/>
      <c r="K917" s="136"/>
      <c r="L917" s="137"/>
      <c r="M917" s="138"/>
      <c r="N917" s="139"/>
      <c r="O917"/>
      <c r="P917"/>
      <c r="Q917"/>
      <c r="R917"/>
      <c r="S917"/>
      <c r="T917"/>
      <c r="U917"/>
      <c r="V917"/>
      <c r="W917"/>
      <c r="X917"/>
    </row>
    <row r="918" spans="1:24" s="25" customFormat="1" ht="15" customHeight="1" x14ac:dyDescent="0.3">
      <c r="A918" s="130">
        <v>44579</v>
      </c>
      <c r="B918" s="131" t="s">
        <v>331</v>
      </c>
      <c r="C918" s="154">
        <v>37689.08</v>
      </c>
      <c r="D918" s="132"/>
      <c r="E918" s="133">
        <f t="shared" si="19"/>
        <v>5170060.7835733304</v>
      </c>
      <c r="F918" s="101"/>
      <c r="G918" s="165"/>
      <c r="H918" s="166"/>
      <c r="I918" s="135"/>
      <c r="J918" s="144"/>
      <c r="K918" s="136"/>
      <c r="L918" s="137"/>
      <c r="M918" s="138"/>
      <c r="N918" s="139"/>
      <c r="O918"/>
      <c r="P918"/>
      <c r="Q918"/>
      <c r="R918"/>
      <c r="S918"/>
      <c r="T918"/>
      <c r="U918"/>
      <c r="V918"/>
      <c r="W918"/>
      <c r="X918"/>
    </row>
    <row r="919" spans="1:24" s="25" customFormat="1" ht="15" customHeight="1" x14ac:dyDescent="0.3">
      <c r="A919" s="130">
        <v>44579</v>
      </c>
      <c r="B919" s="131" t="s">
        <v>326</v>
      </c>
      <c r="C919" s="154">
        <v>21743.7</v>
      </c>
      <c r="D919" s="132"/>
      <c r="E919" s="133">
        <f t="shared" si="19"/>
        <v>5191804.4835733306</v>
      </c>
      <c r="F919" s="101"/>
      <c r="G919" s="165"/>
      <c r="H919" s="166"/>
      <c r="I919" s="135"/>
      <c r="J919" s="144"/>
      <c r="K919" s="136"/>
      <c r="L919" s="137"/>
      <c r="M919" s="138"/>
      <c r="N919" s="139"/>
      <c r="O919"/>
      <c r="P919"/>
      <c r="Q919"/>
      <c r="R919"/>
      <c r="S919"/>
      <c r="T919"/>
      <c r="U919"/>
      <c r="V919"/>
      <c r="W919"/>
      <c r="X919"/>
    </row>
    <row r="920" spans="1:24" s="25" customFormat="1" ht="15" customHeight="1" x14ac:dyDescent="0.3">
      <c r="A920" s="130">
        <v>44579</v>
      </c>
      <c r="B920" s="131" t="s">
        <v>218</v>
      </c>
      <c r="C920" s="154">
        <v>100021.02</v>
      </c>
      <c r="D920" s="132"/>
      <c r="E920" s="133">
        <f t="shared" si="19"/>
        <v>5291825.5035733301</v>
      </c>
      <c r="F920" s="101"/>
      <c r="G920" s="165"/>
      <c r="H920" s="166"/>
      <c r="I920" s="135"/>
      <c r="J920" s="144"/>
      <c r="K920" s="136"/>
      <c r="L920" s="137"/>
      <c r="M920" s="138"/>
      <c r="N920" s="139"/>
      <c r="O920"/>
      <c r="P920"/>
      <c r="Q920"/>
      <c r="R920"/>
      <c r="S920"/>
      <c r="T920"/>
      <c r="U920"/>
      <c r="V920"/>
      <c r="W920"/>
      <c r="X920"/>
    </row>
    <row r="921" spans="1:24" s="25" customFormat="1" ht="15" customHeight="1" x14ac:dyDescent="0.3">
      <c r="A921" s="130">
        <v>44580</v>
      </c>
      <c r="B921" s="131" t="s">
        <v>222</v>
      </c>
      <c r="C921" s="154">
        <v>21743.7</v>
      </c>
      <c r="D921" s="132"/>
      <c r="E921" s="133">
        <f t="shared" si="19"/>
        <v>5313569.2035733303</v>
      </c>
      <c r="F921" s="101"/>
      <c r="G921" s="165"/>
      <c r="H921" s="166"/>
      <c r="I921" s="135"/>
      <c r="J921" s="144"/>
      <c r="K921" s="136"/>
      <c r="L921" s="137"/>
      <c r="M921" s="138"/>
      <c r="N921" s="139"/>
      <c r="O921"/>
      <c r="P921"/>
      <c r="Q921"/>
      <c r="R921"/>
      <c r="S921"/>
      <c r="T921"/>
      <c r="U921"/>
      <c r="V921"/>
      <c r="W921"/>
      <c r="X921"/>
    </row>
    <row r="922" spans="1:24" s="25" customFormat="1" ht="15" customHeight="1" x14ac:dyDescent="0.3">
      <c r="A922" s="130">
        <v>44580</v>
      </c>
      <c r="B922" s="131" t="s">
        <v>238</v>
      </c>
      <c r="C922" s="154">
        <v>273970.62</v>
      </c>
      <c r="D922" s="132"/>
      <c r="E922" s="133">
        <f t="shared" si="19"/>
        <v>5587539.8235733304</v>
      </c>
      <c r="F922" s="101"/>
      <c r="G922" s="134"/>
      <c r="H922" s="166"/>
      <c r="I922" s="135"/>
      <c r="J922" s="144"/>
      <c r="K922" s="136"/>
      <c r="L922" s="137"/>
      <c r="M922" s="138"/>
      <c r="N922" s="139"/>
      <c r="O922"/>
      <c r="P922"/>
      <c r="Q922"/>
      <c r="R922"/>
      <c r="S922"/>
      <c r="T922"/>
      <c r="U922"/>
      <c r="V922"/>
      <c r="W922"/>
      <c r="X922"/>
    </row>
    <row r="923" spans="1:24" s="25" customFormat="1" ht="15" customHeight="1" x14ac:dyDescent="0.3">
      <c r="A923" s="130">
        <v>44580</v>
      </c>
      <c r="B923" s="131" t="s">
        <v>223</v>
      </c>
      <c r="C923" s="154">
        <v>4348.74</v>
      </c>
      <c r="D923" s="132"/>
      <c r="E923" s="133">
        <f t="shared" si="19"/>
        <v>5591888.5635733306</v>
      </c>
      <c r="F923" s="101"/>
      <c r="G923" s="134"/>
      <c r="H923" s="166"/>
      <c r="I923" s="135"/>
      <c r="J923" s="144"/>
      <c r="K923" s="136"/>
      <c r="L923" s="137"/>
      <c r="M923" s="138"/>
      <c r="N923" s="139"/>
      <c r="O923"/>
      <c r="P923"/>
      <c r="Q923"/>
      <c r="R923"/>
      <c r="S923"/>
      <c r="T923"/>
      <c r="U923"/>
      <c r="V923"/>
      <c r="W923"/>
      <c r="X923"/>
    </row>
    <row r="924" spans="1:24" s="25" customFormat="1" ht="15" customHeight="1" x14ac:dyDescent="0.3">
      <c r="A924" s="130">
        <v>44580</v>
      </c>
      <c r="B924" s="131" t="s">
        <v>464</v>
      </c>
      <c r="C924" s="154">
        <v>13046.22</v>
      </c>
      <c r="D924" s="132"/>
      <c r="E924" s="133">
        <f t="shared" si="19"/>
        <v>5604934.7835733304</v>
      </c>
      <c r="F924" s="101"/>
      <c r="G924" s="165"/>
      <c r="H924" s="166"/>
      <c r="I924" s="135"/>
      <c r="J924" s="144"/>
      <c r="K924" s="136"/>
      <c r="L924" s="137"/>
      <c r="M924" s="138"/>
      <c r="N924" s="139"/>
      <c r="O924"/>
      <c r="P924"/>
      <c r="Q924"/>
      <c r="R924"/>
      <c r="S924"/>
      <c r="T924"/>
      <c r="U924"/>
      <c r="V924"/>
      <c r="W924"/>
      <c r="X924"/>
    </row>
    <row r="925" spans="1:24" s="25" customFormat="1" ht="15" customHeight="1" x14ac:dyDescent="0.3">
      <c r="A925" s="130">
        <v>44580</v>
      </c>
      <c r="B925" s="131" t="s">
        <v>201</v>
      </c>
      <c r="C925" s="154">
        <v>19378.8</v>
      </c>
      <c r="D925" s="132"/>
      <c r="E925" s="133">
        <f t="shared" si="19"/>
        <v>5624313.5835733302</v>
      </c>
      <c r="F925" s="101"/>
      <c r="G925" s="165"/>
      <c r="H925" s="166"/>
      <c r="I925" s="135"/>
      <c r="J925" s="144"/>
      <c r="K925" s="136"/>
      <c r="L925" s="137"/>
      <c r="M925" s="138"/>
      <c r="N925" s="139"/>
      <c r="O925"/>
      <c r="P925"/>
      <c r="Q925"/>
      <c r="R925"/>
      <c r="S925"/>
      <c r="T925"/>
      <c r="U925"/>
      <c r="V925"/>
      <c r="W925"/>
      <c r="X925"/>
    </row>
    <row r="926" spans="1:24" s="25" customFormat="1" ht="15" customHeight="1" x14ac:dyDescent="0.3">
      <c r="A926" s="130">
        <v>44580</v>
      </c>
      <c r="B926" s="131" t="s">
        <v>260</v>
      </c>
      <c r="C926" s="154">
        <v>92835.6</v>
      </c>
      <c r="D926" s="132"/>
      <c r="E926" s="133">
        <f t="shared" si="19"/>
        <v>5717149.1835733298</v>
      </c>
      <c r="F926" s="101"/>
      <c r="G926" s="165"/>
      <c r="H926" s="166"/>
      <c r="I926" s="135"/>
      <c r="J926" s="144"/>
      <c r="K926" s="136"/>
      <c r="L926" s="137"/>
      <c r="M926" s="138"/>
      <c r="N926" s="139"/>
      <c r="O926"/>
      <c r="P926"/>
      <c r="Q926"/>
      <c r="R926"/>
      <c r="S926"/>
      <c r="T926"/>
      <c r="U926"/>
      <c r="V926"/>
      <c r="W926"/>
      <c r="X926"/>
    </row>
    <row r="927" spans="1:24" s="25" customFormat="1" ht="15" customHeight="1" x14ac:dyDescent="0.3">
      <c r="A927" s="130">
        <v>44580</v>
      </c>
      <c r="B927" s="131" t="s">
        <v>275</v>
      </c>
      <c r="C927" s="154">
        <v>13046.22</v>
      </c>
      <c r="D927" s="132"/>
      <c r="E927" s="133">
        <f t="shared" si="19"/>
        <v>5730195.4035733296</v>
      </c>
      <c r="F927" s="101"/>
      <c r="G927" s="134"/>
      <c r="H927" s="166"/>
      <c r="I927" s="135"/>
      <c r="J927" s="144"/>
      <c r="K927" s="136"/>
      <c r="L927" s="137"/>
      <c r="M927" s="138"/>
      <c r="N927" s="139"/>
      <c r="O927"/>
      <c r="P927"/>
      <c r="Q927"/>
      <c r="R927"/>
      <c r="S927"/>
      <c r="T927"/>
      <c r="U927"/>
      <c r="V927"/>
      <c r="W927"/>
      <c r="X927"/>
    </row>
    <row r="928" spans="1:24" s="25" customFormat="1" ht="15" customHeight="1" x14ac:dyDescent="0.3">
      <c r="A928" s="130">
        <v>44580</v>
      </c>
      <c r="B928" s="131" t="s">
        <v>432</v>
      </c>
      <c r="C928" s="154">
        <v>8697.48</v>
      </c>
      <c r="D928" s="132"/>
      <c r="E928" s="133">
        <f t="shared" si="19"/>
        <v>5738892.88357333</v>
      </c>
      <c r="F928" s="101"/>
      <c r="G928" s="165"/>
      <c r="H928" s="166"/>
      <c r="I928" s="135"/>
      <c r="J928" s="144"/>
      <c r="K928" s="136"/>
      <c r="L928" s="137"/>
      <c r="M928" s="138"/>
      <c r="N928" s="139"/>
      <c r="O928"/>
      <c r="P928"/>
      <c r="Q928"/>
      <c r="R928"/>
      <c r="S928"/>
      <c r="T928"/>
      <c r="U928"/>
      <c r="V928"/>
      <c r="W928"/>
      <c r="X928"/>
    </row>
    <row r="929" spans="1:24" s="25" customFormat="1" ht="15" customHeight="1" x14ac:dyDescent="0.3">
      <c r="A929" s="130">
        <v>44581</v>
      </c>
      <c r="B929" s="131" t="s">
        <v>444</v>
      </c>
      <c r="C929" s="154">
        <v>13046.22</v>
      </c>
      <c r="D929" s="132"/>
      <c r="E929" s="133">
        <f t="shared" si="19"/>
        <v>5751939.1035733297</v>
      </c>
      <c r="F929" s="101"/>
      <c r="G929" s="165"/>
      <c r="H929" s="166"/>
      <c r="I929" s="135"/>
      <c r="J929" s="144"/>
      <c r="K929" s="136"/>
      <c r="L929" s="137"/>
      <c r="M929" s="138"/>
      <c r="N929" s="139"/>
      <c r="O929"/>
      <c r="P929"/>
      <c r="Q929"/>
      <c r="R929"/>
      <c r="S929"/>
      <c r="T929"/>
      <c r="U929"/>
      <c r="V929"/>
      <c r="W929"/>
      <c r="X929"/>
    </row>
    <row r="930" spans="1:24" s="25" customFormat="1" ht="15" customHeight="1" x14ac:dyDescent="0.3">
      <c r="A930" s="130">
        <v>44581</v>
      </c>
      <c r="B930" s="131" t="s">
        <v>281</v>
      </c>
      <c r="C930" s="154">
        <v>97121.86</v>
      </c>
      <c r="D930" s="132"/>
      <c r="E930" s="133">
        <f t="shared" si="19"/>
        <v>5849060.9635733301</v>
      </c>
      <c r="F930" s="101"/>
      <c r="G930" s="165"/>
      <c r="H930" s="166"/>
      <c r="I930" s="135"/>
      <c r="J930" s="144"/>
      <c r="K930" s="136"/>
      <c r="L930" s="137"/>
      <c r="M930" s="138"/>
      <c r="N930" s="139"/>
      <c r="O930"/>
      <c r="P930"/>
      <c r="Q930"/>
      <c r="R930"/>
      <c r="S930"/>
      <c r="T930"/>
      <c r="U930"/>
      <c r="V930"/>
      <c r="W930"/>
      <c r="X930"/>
    </row>
    <row r="931" spans="1:24" s="25" customFormat="1" ht="15" customHeight="1" x14ac:dyDescent="0.3">
      <c r="A931" s="130">
        <v>44581</v>
      </c>
      <c r="B931" s="131" t="s">
        <v>229</v>
      </c>
      <c r="C931" s="154">
        <v>13046.22</v>
      </c>
      <c r="D931" s="132"/>
      <c r="E931" s="133">
        <f t="shared" si="19"/>
        <v>5862107.1835733298</v>
      </c>
      <c r="F931" s="101"/>
      <c r="G931" s="165"/>
      <c r="H931" s="166"/>
      <c r="I931" s="135"/>
      <c r="J931" s="144"/>
      <c r="K931" s="136"/>
      <c r="L931" s="137"/>
      <c r="M931" s="138"/>
      <c r="N931" s="139"/>
      <c r="O931"/>
      <c r="P931"/>
      <c r="Q931"/>
      <c r="R931"/>
      <c r="S931"/>
      <c r="T931"/>
      <c r="U931"/>
      <c r="V931"/>
      <c r="W931"/>
      <c r="X931"/>
    </row>
    <row r="932" spans="1:24" s="25" customFormat="1" ht="15" customHeight="1" x14ac:dyDescent="0.3">
      <c r="A932" s="130">
        <v>44581</v>
      </c>
      <c r="B932" s="131" t="s">
        <v>214</v>
      </c>
      <c r="C932" s="154">
        <v>13046.22</v>
      </c>
      <c r="D932" s="132"/>
      <c r="E932" s="133">
        <f t="shared" si="19"/>
        <v>5875153.4035733296</v>
      </c>
      <c r="F932" s="101"/>
      <c r="G932" s="165"/>
      <c r="H932" s="166"/>
      <c r="I932" s="135"/>
      <c r="J932" s="144"/>
      <c r="K932" s="136"/>
      <c r="L932" s="137"/>
      <c r="M932" s="138"/>
      <c r="N932" s="139"/>
      <c r="O932"/>
      <c r="P932"/>
      <c r="Q932"/>
      <c r="R932"/>
      <c r="S932"/>
      <c r="T932"/>
      <c r="U932"/>
      <c r="V932"/>
      <c r="W932"/>
      <c r="X932"/>
    </row>
    <row r="933" spans="1:24" s="25" customFormat="1" ht="15" customHeight="1" x14ac:dyDescent="0.3">
      <c r="A933" s="130">
        <v>44581</v>
      </c>
      <c r="B933" s="131" t="s">
        <v>240</v>
      </c>
      <c r="C933" s="154">
        <v>10574.19</v>
      </c>
      <c r="D933" s="132"/>
      <c r="E933" s="133">
        <f t="shared" si="19"/>
        <v>5885727.59357333</v>
      </c>
      <c r="F933" s="101"/>
      <c r="G933" s="165"/>
      <c r="H933" s="166"/>
      <c r="I933" s="135"/>
      <c r="J933" s="144"/>
      <c r="K933" s="136"/>
      <c r="L933" s="137"/>
      <c r="M933" s="138"/>
      <c r="N933" s="139"/>
      <c r="O933"/>
      <c r="P933"/>
      <c r="Q933"/>
      <c r="R933"/>
      <c r="S933"/>
      <c r="T933"/>
      <c r="U933"/>
      <c r="V933"/>
      <c r="W933"/>
      <c r="X933"/>
    </row>
    <row r="934" spans="1:24" s="25" customFormat="1" ht="15" customHeight="1" x14ac:dyDescent="0.3">
      <c r="A934" s="130">
        <v>44581</v>
      </c>
      <c r="B934" s="131" t="s">
        <v>282</v>
      </c>
      <c r="C934" s="154">
        <v>4348.74</v>
      </c>
      <c r="D934" s="132"/>
      <c r="E934" s="133">
        <f t="shared" si="19"/>
        <v>5890076.3335733302</v>
      </c>
      <c r="F934" s="101"/>
      <c r="G934" s="165"/>
      <c r="H934" s="166"/>
      <c r="I934" s="135"/>
      <c r="J934" s="144"/>
      <c r="K934" s="136"/>
      <c r="L934" s="137"/>
      <c r="M934" s="138"/>
      <c r="N934" s="139"/>
      <c r="O934"/>
      <c r="P934"/>
      <c r="Q934"/>
      <c r="R934"/>
      <c r="S934"/>
      <c r="T934"/>
      <c r="U934"/>
      <c r="V934"/>
      <c r="W934"/>
      <c r="X934"/>
    </row>
    <row r="935" spans="1:24" s="25" customFormat="1" ht="15" customHeight="1" x14ac:dyDescent="0.3">
      <c r="A935" s="130">
        <v>44582</v>
      </c>
      <c r="B935" s="131" t="s">
        <v>365</v>
      </c>
      <c r="C935" s="154">
        <v>218000</v>
      </c>
      <c r="D935" s="132"/>
      <c r="E935" s="133">
        <f t="shared" si="19"/>
        <v>6108076.3335733302</v>
      </c>
      <c r="F935" s="101"/>
      <c r="G935" s="165"/>
      <c r="H935" s="166"/>
      <c r="I935" s="135"/>
      <c r="J935" s="144"/>
      <c r="K935" s="136"/>
      <c r="L935" s="137"/>
      <c r="M935" s="138"/>
      <c r="N935" s="139"/>
      <c r="O935"/>
      <c r="P935"/>
      <c r="Q935"/>
      <c r="R935"/>
      <c r="S935"/>
      <c r="T935"/>
      <c r="U935"/>
      <c r="V935"/>
      <c r="W935"/>
      <c r="X935"/>
    </row>
    <row r="936" spans="1:24" s="25" customFormat="1" ht="15" customHeight="1" x14ac:dyDescent="0.3">
      <c r="A936" s="157"/>
      <c r="B936" s="158" t="s">
        <v>574</v>
      </c>
      <c r="C936" s="159"/>
      <c r="D936" s="160">
        <v>54500</v>
      </c>
      <c r="E936" s="133">
        <f t="shared" si="19"/>
        <v>6053576.3335733302</v>
      </c>
      <c r="F936" s="101"/>
      <c r="G936" s="134">
        <f>D936</f>
        <v>54500</v>
      </c>
      <c r="H936" s="166"/>
      <c r="I936" s="135"/>
      <c r="J936" s="144"/>
      <c r="K936" s="136"/>
      <c r="L936" s="137"/>
      <c r="M936" s="138"/>
      <c r="N936" s="139"/>
      <c r="O936"/>
      <c r="P936"/>
      <c r="Q936"/>
      <c r="R936"/>
      <c r="S936"/>
      <c r="T936"/>
      <c r="U936"/>
      <c r="V936"/>
      <c r="W936"/>
      <c r="X936"/>
    </row>
    <row r="937" spans="1:24" s="25" customFormat="1" ht="15" customHeight="1" x14ac:dyDescent="0.3">
      <c r="A937" s="130">
        <v>44582</v>
      </c>
      <c r="B937" s="131" t="s">
        <v>322</v>
      </c>
      <c r="C937" s="154">
        <v>37689.08</v>
      </c>
      <c r="D937" s="132"/>
      <c r="E937" s="133">
        <f t="shared" si="19"/>
        <v>6091265.4135733303</v>
      </c>
      <c r="F937" s="101"/>
      <c r="G937" s="165"/>
      <c r="H937" s="166"/>
      <c r="I937" s="135"/>
      <c r="J937" s="144"/>
      <c r="K937" s="136"/>
      <c r="L937" s="137"/>
      <c r="M937" s="138"/>
      <c r="N937" s="139"/>
      <c r="O937"/>
      <c r="P937"/>
      <c r="Q937"/>
      <c r="R937"/>
      <c r="S937"/>
      <c r="T937"/>
      <c r="U937"/>
      <c r="V937"/>
      <c r="W937"/>
      <c r="X937"/>
    </row>
    <row r="938" spans="1:24" s="25" customFormat="1" ht="15" customHeight="1" x14ac:dyDescent="0.3">
      <c r="A938" s="130">
        <v>44582</v>
      </c>
      <c r="B938" s="131" t="s">
        <v>197</v>
      </c>
      <c r="C938" s="154">
        <v>4348.74</v>
      </c>
      <c r="D938" s="132"/>
      <c r="E938" s="133">
        <f t="shared" si="19"/>
        <v>6095614.1535733305</v>
      </c>
      <c r="F938" s="101"/>
      <c r="G938" s="165"/>
      <c r="H938" s="166"/>
      <c r="I938" s="135"/>
      <c r="J938" s="144"/>
      <c r="K938" s="136"/>
      <c r="L938" s="137"/>
      <c r="M938" s="138"/>
      <c r="N938" s="139"/>
      <c r="O938"/>
      <c r="P938"/>
      <c r="Q938"/>
      <c r="R938"/>
      <c r="S938"/>
      <c r="T938"/>
      <c r="U938"/>
      <c r="V938"/>
      <c r="W938"/>
      <c r="X938"/>
    </row>
    <row r="939" spans="1:24" s="25" customFormat="1" ht="15" customHeight="1" x14ac:dyDescent="0.3">
      <c r="A939" s="130">
        <v>44582</v>
      </c>
      <c r="B939" s="131" t="s">
        <v>213</v>
      </c>
      <c r="C939" s="154">
        <v>2816.88</v>
      </c>
      <c r="D939" s="132"/>
      <c r="E939" s="133">
        <f t="shared" si="19"/>
        <v>6098431.0335733304</v>
      </c>
      <c r="F939" s="101"/>
      <c r="G939" s="165"/>
      <c r="H939" s="166"/>
      <c r="I939" s="135"/>
      <c r="J939" s="144"/>
      <c r="K939" s="136"/>
      <c r="L939" s="137"/>
      <c r="M939" s="138"/>
      <c r="N939" s="139"/>
      <c r="O939"/>
      <c r="P939"/>
      <c r="Q939"/>
      <c r="R939"/>
      <c r="S939"/>
      <c r="T939"/>
      <c r="U939"/>
      <c r="V939"/>
      <c r="W939"/>
      <c r="X939"/>
    </row>
    <row r="940" spans="1:24" s="25" customFormat="1" ht="15" customHeight="1" x14ac:dyDescent="0.3">
      <c r="A940" s="130">
        <v>44582</v>
      </c>
      <c r="B940" s="131" t="s">
        <v>241</v>
      </c>
      <c r="C940" s="154">
        <v>4348.74</v>
      </c>
      <c r="D940" s="132"/>
      <c r="E940" s="133">
        <f t="shared" si="19"/>
        <v>6102779.7735733306</v>
      </c>
      <c r="F940" s="101"/>
      <c r="G940" s="165"/>
      <c r="H940" s="166"/>
      <c r="I940" s="135"/>
      <c r="J940" s="144"/>
      <c r="K940" s="136"/>
      <c r="L940" s="137"/>
      <c r="M940" s="138"/>
      <c r="N940" s="139"/>
      <c r="O940"/>
      <c r="P940"/>
      <c r="Q940"/>
      <c r="R940"/>
      <c r="S940"/>
      <c r="T940"/>
      <c r="U940"/>
      <c r="V940"/>
      <c r="W940"/>
      <c r="X940"/>
    </row>
    <row r="941" spans="1:24" s="25" customFormat="1" ht="15" customHeight="1" x14ac:dyDescent="0.3">
      <c r="A941" s="130">
        <v>44582</v>
      </c>
      <c r="B941" s="131" t="s">
        <v>439</v>
      </c>
      <c r="C941" s="154">
        <v>37689.08</v>
      </c>
      <c r="D941" s="132"/>
      <c r="E941" s="133">
        <f t="shared" si="19"/>
        <v>6140468.8535733307</v>
      </c>
      <c r="F941" s="101"/>
      <c r="G941" s="165"/>
      <c r="H941" s="166"/>
      <c r="I941" s="135"/>
      <c r="J941" s="144"/>
      <c r="K941" s="136"/>
      <c r="L941" s="137"/>
      <c r="M941" s="138"/>
      <c r="N941" s="139"/>
      <c r="O941"/>
      <c r="P941"/>
      <c r="Q941"/>
      <c r="R941"/>
      <c r="S941"/>
      <c r="T941"/>
      <c r="U941"/>
      <c r="V941"/>
      <c r="W941"/>
      <c r="X941"/>
    </row>
    <row r="942" spans="1:24" s="25" customFormat="1" ht="15" customHeight="1" x14ac:dyDescent="0.3">
      <c r="A942" s="130">
        <v>44582</v>
      </c>
      <c r="B942" s="131" t="s">
        <v>267</v>
      </c>
      <c r="C942" s="154">
        <v>21743.7</v>
      </c>
      <c r="D942" s="132"/>
      <c r="E942" s="133">
        <f t="shared" si="19"/>
        <v>6162212.5535733309</v>
      </c>
      <c r="F942" s="101"/>
      <c r="G942" s="165"/>
      <c r="H942" s="166"/>
      <c r="I942" s="135"/>
      <c r="J942" s="144"/>
      <c r="K942" s="136"/>
      <c r="L942" s="137"/>
      <c r="M942" s="138"/>
      <c r="N942" s="139"/>
      <c r="O942"/>
      <c r="P942"/>
      <c r="Q942"/>
      <c r="R942"/>
      <c r="S942"/>
      <c r="T942"/>
      <c r="U942"/>
      <c r="V942"/>
      <c r="W942"/>
      <c r="X942"/>
    </row>
    <row r="943" spans="1:24" s="25" customFormat="1" ht="15" customHeight="1" x14ac:dyDescent="0.3">
      <c r="A943" s="130">
        <v>44582</v>
      </c>
      <c r="B943" s="131" t="s">
        <v>441</v>
      </c>
      <c r="C943" s="154">
        <v>94222.7</v>
      </c>
      <c r="D943" s="132"/>
      <c r="E943" s="133">
        <f t="shared" si="19"/>
        <v>6256435.2535733311</v>
      </c>
      <c r="F943" s="101"/>
      <c r="G943" s="165"/>
      <c r="H943" s="166"/>
      <c r="I943" s="135"/>
      <c r="J943" s="144"/>
      <c r="K943" s="136"/>
      <c r="L943" s="137"/>
      <c r="M943" s="138"/>
      <c r="N943" s="139"/>
      <c r="O943"/>
      <c r="P943"/>
      <c r="Q943"/>
      <c r="R943"/>
      <c r="S943"/>
      <c r="T943"/>
      <c r="U943"/>
      <c r="V943"/>
      <c r="W943"/>
      <c r="X943"/>
    </row>
    <row r="944" spans="1:24" s="25" customFormat="1" ht="15" customHeight="1" x14ac:dyDescent="0.3">
      <c r="A944" s="130">
        <v>44585</v>
      </c>
      <c r="B944" s="131" t="s">
        <v>272</v>
      </c>
      <c r="C944" s="154">
        <v>113067.24</v>
      </c>
      <c r="D944" s="132"/>
      <c r="E944" s="133">
        <f t="shared" si="19"/>
        <v>6369502.4935733313</v>
      </c>
      <c r="F944" s="101"/>
      <c r="G944" s="165"/>
      <c r="H944" s="166"/>
      <c r="I944" s="135"/>
      <c r="J944" s="144"/>
      <c r="K944" s="136"/>
      <c r="L944" s="137"/>
      <c r="M944" s="138"/>
      <c r="N944" s="139"/>
      <c r="O944"/>
      <c r="P944"/>
      <c r="Q944"/>
      <c r="R944"/>
      <c r="S944"/>
      <c r="T944"/>
      <c r="U944"/>
      <c r="V944"/>
      <c r="W944"/>
      <c r="X944"/>
    </row>
    <row r="945" spans="1:24" s="25" customFormat="1" ht="15" customHeight="1" x14ac:dyDescent="0.3">
      <c r="A945" s="130">
        <v>44585</v>
      </c>
      <c r="B945" s="131" t="s">
        <v>273</v>
      </c>
      <c r="C945" s="154">
        <v>134810.94</v>
      </c>
      <c r="D945" s="132"/>
      <c r="E945" s="133">
        <f t="shared" si="19"/>
        <v>6504313.4335733317</v>
      </c>
      <c r="F945" s="101"/>
      <c r="G945" s="165"/>
      <c r="H945" s="166"/>
      <c r="I945" s="135"/>
      <c r="J945" s="144"/>
      <c r="K945" s="136"/>
      <c r="L945" s="137"/>
      <c r="M945" s="138"/>
      <c r="N945" s="139"/>
      <c r="O945"/>
      <c r="P945"/>
      <c r="Q945"/>
      <c r="R945"/>
      <c r="S945"/>
      <c r="T945"/>
      <c r="U945"/>
      <c r="V945"/>
      <c r="W945"/>
      <c r="X945"/>
    </row>
    <row r="946" spans="1:24" s="25" customFormat="1" ht="15" customHeight="1" x14ac:dyDescent="0.3">
      <c r="A946" s="130">
        <v>44585</v>
      </c>
      <c r="B946" s="131" t="s">
        <v>453</v>
      </c>
      <c r="C946" s="154">
        <v>56533.62</v>
      </c>
      <c r="D946" s="132"/>
      <c r="E946" s="133">
        <f t="shared" si="19"/>
        <v>6560847.0535733318</v>
      </c>
      <c r="F946" s="101"/>
      <c r="G946" s="165"/>
      <c r="H946" s="166"/>
      <c r="I946" s="135"/>
      <c r="J946" s="144"/>
      <c r="K946" s="136"/>
      <c r="L946" s="137"/>
      <c r="M946" s="138"/>
      <c r="N946" s="139"/>
      <c r="O946"/>
      <c r="P946"/>
      <c r="Q946"/>
      <c r="R946"/>
      <c r="S946"/>
      <c r="T946"/>
      <c r="U946"/>
      <c r="V946"/>
      <c r="W946"/>
      <c r="X946"/>
    </row>
    <row r="947" spans="1:24" s="25" customFormat="1" ht="15" customHeight="1" x14ac:dyDescent="0.3">
      <c r="A947" s="130">
        <v>44585</v>
      </c>
      <c r="B947" s="131" t="s">
        <v>301</v>
      </c>
      <c r="C947" s="154">
        <v>232392.6</v>
      </c>
      <c r="D947" s="132"/>
      <c r="E947" s="133">
        <f t="shared" si="19"/>
        <v>6793239.6535733314</v>
      </c>
      <c r="F947" s="101"/>
      <c r="G947" s="165"/>
      <c r="H947" s="166"/>
      <c r="I947" s="135"/>
      <c r="J947" s="144"/>
      <c r="K947" s="136"/>
      <c r="L947" s="137"/>
      <c r="M947" s="138"/>
      <c r="N947" s="139"/>
      <c r="O947"/>
      <c r="P947"/>
      <c r="Q947"/>
      <c r="R947"/>
      <c r="S947"/>
      <c r="T947"/>
      <c r="U947"/>
      <c r="V947"/>
      <c r="W947"/>
      <c r="X947"/>
    </row>
    <row r="948" spans="1:24" s="25" customFormat="1" ht="15" customHeight="1" x14ac:dyDescent="0.3">
      <c r="A948" s="130">
        <v>44585</v>
      </c>
      <c r="B948" s="131" t="s">
        <v>228</v>
      </c>
      <c r="C948" s="154">
        <v>24642.86</v>
      </c>
      <c r="D948" s="132"/>
      <c r="E948" s="133">
        <f t="shared" si="19"/>
        <v>6817882.5135733318</v>
      </c>
      <c r="F948" s="101"/>
      <c r="G948" s="165"/>
      <c r="H948" s="166"/>
      <c r="I948" s="135"/>
      <c r="J948" s="144"/>
      <c r="K948" s="136"/>
      <c r="L948" s="137"/>
      <c r="M948" s="138"/>
      <c r="N948" s="139"/>
      <c r="O948"/>
      <c r="P948"/>
      <c r="Q948"/>
      <c r="R948"/>
      <c r="S948"/>
      <c r="T948"/>
      <c r="U948"/>
      <c r="V948"/>
      <c r="W948"/>
      <c r="X948"/>
    </row>
    <row r="949" spans="1:24" s="25" customFormat="1" ht="15" customHeight="1" x14ac:dyDescent="0.3">
      <c r="A949" s="130">
        <v>44585</v>
      </c>
      <c r="B949" s="131" t="s">
        <v>296</v>
      </c>
      <c r="C949" s="154">
        <v>40588.239999999998</v>
      </c>
      <c r="D949" s="132"/>
      <c r="E949" s="133">
        <f t="shared" si="19"/>
        <v>6858470.753573332</v>
      </c>
      <c r="F949" s="101"/>
      <c r="G949" s="165"/>
      <c r="H949" s="166"/>
      <c r="I949" s="135"/>
      <c r="J949" s="144"/>
      <c r="K949" s="136"/>
      <c r="L949" s="137"/>
      <c r="M949" s="138"/>
      <c r="N949" s="139"/>
      <c r="O949"/>
      <c r="P949"/>
      <c r="Q949"/>
      <c r="R949"/>
      <c r="S949"/>
      <c r="T949"/>
      <c r="U949"/>
      <c r="V949"/>
      <c r="W949"/>
      <c r="X949"/>
    </row>
    <row r="950" spans="1:24" s="25" customFormat="1" ht="15" customHeight="1" x14ac:dyDescent="0.3">
      <c r="A950" s="130">
        <v>44585</v>
      </c>
      <c r="B950" s="131" t="s">
        <v>302</v>
      </c>
      <c r="C950" s="154">
        <v>28991.599999999999</v>
      </c>
      <c r="D950" s="132"/>
      <c r="E950" s="133">
        <f t="shared" si="19"/>
        <v>6887462.3535733316</v>
      </c>
      <c r="F950" s="101"/>
      <c r="G950" s="165"/>
      <c r="H950" s="166"/>
      <c r="I950" s="135"/>
      <c r="J950" s="144"/>
      <c r="K950" s="136"/>
      <c r="L950" s="137"/>
      <c r="M950" s="138"/>
      <c r="N950" s="139"/>
      <c r="O950"/>
      <c r="P950"/>
      <c r="Q950"/>
      <c r="R950"/>
      <c r="S950"/>
      <c r="T950"/>
      <c r="U950"/>
      <c r="V950"/>
      <c r="W950"/>
      <c r="X950"/>
    </row>
    <row r="951" spans="1:24" s="25" customFormat="1" ht="15" customHeight="1" x14ac:dyDescent="0.3">
      <c r="A951" s="130">
        <v>44585</v>
      </c>
      <c r="B951" s="131" t="s">
        <v>259</v>
      </c>
      <c r="C951" s="154">
        <v>103851.47</v>
      </c>
      <c r="D951" s="132"/>
      <c r="E951" s="133">
        <f t="shared" si="19"/>
        <v>6991313.8235733313</v>
      </c>
      <c r="F951" s="101"/>
      <c r="G951" s="165"/>
      <c r="H951" s="166"/>
      <c r="I951" s="135"/>
      <c r="J951" s="144"/>
      <c r="K951" s="136"/>
      <c r="L951" s="137"/>
      <c r="M951" s="138"/>
      <c r="N951" s="139"/>
      <c r="O951"/>
      <c r="P951"/>
      <c r="Q951"/>
      <c r="R951"/>
      <c r="S951"/>
      <c r="T951"/>
      <c r="U951"/>
      <c r="V951"/>
      <c r="W951"/>
      <c r="X951"/>
    </row>
    <row r="952" spans="1:24" s="25" customFormat="1" ht="15" customHeight="1" x14ac:dyDescent="0.3">
      <c r="A952" s="130">
        <v>44586</v>
      </c>
      <c r="B952" s="131" t="s">
        <v>208</v>
      </c>
      <c r="C952" s="154">
        <v>21743.7</v>
      </c>
      <c r="D952" s="132"/>
      <c r="E952" s="133">
        <f t="shared" si="19"/>
        <v>7013057.5235733315</v>
      </c>
      <c r="F952" s="101"/>
      <c r="G952" s="165"/>
      <c r="H952" s="166"/>
      <c r="I952" s="135"/>
      <c r="J952" s="144"/>
      <c r="K952" s="136"/>
      <c r="L952" s="137"/>
      <c r="M952" s="138"/>
      <c r="N952" s="139"/>
      <c r="O952"/>
      <c r="P952"/>
      <c r="Q952"/>
      <c r="R952"/>
      <c r="S952"/>
      <c r="T952"/>
      <c r="U952"/>
      <c r="V952"/>
      <c r="W952"/>
      <c r="X952"/>
    </row>
    <row r="953" spans="1:24" s="25" customFormat="1" ht="15" customHeight="1" x14ac:dyDescent="0.3">
      <c r="A953" s="130">
        <v>44586</v>
      </c>
      <c r="B953" s="131" t="s">
        <v>308</v>
      </c>
      <c r="C953" s="154">
        <v>21126.6</v>
      </c>
      <c r="D953" s="132"/>
      <c r="E953" s="133">
        <f t="shared" si="19"/>
        <v>7034184.1235733312</v>
      </c>
      <c r="F953" s="101"/>
      <c r="G953" s="165"/>
      <c r="H953" s="166"/>
      <c r="I953" s="135"/>
      <c r="J953" s="144"/>
      <c r="K953" s="136"/>
      <c r="L953" s="137"/>
      <c r="M953" s="138"/>
      <c r="N953" s="139"/>
      <c r="O953"/>
      <c r="P953"/>
      <c r="Q953"/>
      <c r="R953"/>
      <c r="S953"/>
      <c r="T953"/>
      <c r="U953"/>
      <c r="V953"/>
      <c r="W953"/>
      <c r="X953"/>
    </row>
    <row r="954" spans="1:24" s="25" customFormat="1" ht="15" customHeight="1" x14ac:dyDescent="0.3">
      <c r="A954" s="130">
        <v>44586</v>
      </c>
      <c r="B954" s="131" t="s">
        <v>484</v>
      </c>
      <c r="C954" s="154">
        <v>13046.22</v>
      </c>
      <c r="D954" s="132"/>
      <c r="E954" s="133">
        <f t="shared" si="19"/>
        <v>7047230.3435733309</v>
      </c>
      <c r="F954" s="101"/>
      <c r="G954" s="165"/>
      <c r="H954" s="166"/>
      <c r="I954" s="135"/>
      <c r="J954" s="144"/>
      <c r="K954" s="136"/>
      <c r="L954" s="137"/>
      <c r="M954" s="138"/>
      <c r="N954" s="139"/>
      <c r="O954"/>
      <c r="P954"/>
      <c r="Q954"/>
      <c r="R954"/>
      <c r="S954"/>
      <c r="T954"/>
      <c r="U954"/>
      <c r="V954"/>
      <c r="W954"/>
      <c r="X954"/>
    </row>
    <row r="955" spans="1:24" s="25" customFormat="1" ht="15" customHeight="1" x14ac:dyDescent="0.3">
      <c r="A955" s="130">
        <v>44586</v>
      </c>
      <c r="B955" s="131" t="s">
        <v>226</v>
      </c>
      <c r="C955" s="154">
        <v>8697.48</v>
      </c>
      <c r="D955" s="132"/>
      <c r="E955" s="133">
        <f t="shared" si="19"/>
        <v>7055927.8235733313</v>
      </c>
      <c r="F955" s="101"/>
      <c r="G955" s="165"/>
      <c r="H955" s="166"/>
      <c r="I955" s="135"/>
      <c r="J955" s="144"/>
      <c r="K955" s="136"/>
      <c r="L955" s="137"/>
      <c r="M955" s="138"/>
      <c r="N955" s="139"/>
      <c r="O955"/>
      <c r="P955"/>
      <c r="Q955"/>
      <c r="R955"/>
      <c r="S955"/>
      <c r="T955"/>
      <c r="U955"/>
      <c r="V955"/>
      <c r="W955"/>
      <c r="X955"/>
    </row>
    <row r="956" spans="1:24" s="25" customFormat="1" ht="15" customHeight="1" x14ac:dyDescent="0.3">
      <c r="A956" s="130">
        <v>44586</v>
      </c>
      <c r="B956" s="131" t="s">
        <v>317</v>
      </c>
      <c r="C956" s="154">
        <v>8697.48</v>
      </c>
      <c r="D956" s="132"/>
      <c r="E956" s="133">
        <f t="shared" si="19"/>
        <v>7064625.3035733318</v>
      </c>
      <c r="F956" s="101"/>
      <c r="G956" s="165"/>
      <c r="H956" s="166"/>
      <c r="I956" s="135"/>
      <c r="J956" s="144"/>
      <c r="K956" s="136"/>
      <c r="L956" s="137"/>
      <c r="M956" s="138"/>
      <c r="N956" s="139"/>
      <c r="O956"/>
      <c r="P956"/>
      <c r="Q956"/>
      <c r="R956"/>
      <c r="S956"/>
      <c r="T956"/>
      <c r="U956"/>
      <c r="V956"/>
      <c r="W956"/>
      <c r="X956"/>
    </row>
    <row r="957" spans="1:24" s="25" customFormat="1" ht="15" customHeight="1" x14ac:dyDescent="0.3">
      <c r="A957" s="130">
        <v>44586</v>
      </c>
      <c r="B957" s="131" t="s">
        <v>261</v>
      </c>
      <c r="C957" s="154">
        <v>56533.62</v>
      </c>
      <c r="D957" s="132"/>
      <c r="E957" s="133">
        <f t="shared" si="19"/>
        <v>7121158.9235733319</v>
      </c>
      <c r="F957" s="101"/>
      <c r="G957" s="165"/>
      <c r="H957" s="166"/>
      <c r="I957" s="135"/>
      <c r="J957" s="144"/>
      <c r="K957" s="136"/>
      <c r="L957" s="137"/>
      <c r="M957" s="138"/>
      <c r="N957" s="139"/>
      <c r="O957"/>
      <c r="P957"/>
      <c r="Q957"/>
      <c r="R957"/>
      <c r="S957"/>
      <c r="T957"/>
      <c r="U957"/>
      <c r="V957"/>
      <c r="W957"/>
      <c r="X957"/>
    </row>
    <row r="958" spans="1:24" s="25" customFormat="1" ht="15" customHeight="1" x14ac:dyDescent="0.3">
      <c r="A958" s="130">
        <v>44587</v>
      </c>
      <c r="B958" s="131" t="s">
        <v>283</v>
      </c>
      <c r="C958" s="154">
        <v>28991.599999999999</v>
      </c>
      <c r="D958" s="132"/>
      <c r="E958" s="133">
        <f t="shared" si="19"/>
        <v>7150150.5235733315</v>
      </c>
      <c r="F958" s="101"/>
      <c r="G958" s="165"/>
      <c r="H958" s="166"/>
      <c r="I958" s="135"/>
      <c r="J958" s="144"/>
      <c r="K958" s="136"/>
      <c r="L958" s="137"/>
      <c r="M958" s="138"/>
      <c r="N958" s="139"/>
      <c r="O958"/>
      <c r="P958"/>
      <c r="Q958"/>
      <c r="R958"/>
      <c r="S958"/>
      <c r="T958"/>
      <c r="U958"/>
      <c r="V958"/>
      <c r="W958"/>
      <c r="X958"/>
    </row>
    <row r="959" spans="1:24" s="25" customFormat="1" ht="15" customHeight="1" x14ac:dyDescent="0.3">
      <c r="A959" s="130">
        <v>44587</v>
      </c>
      <c r="B959" s="131" t="s">
        <v>274</v>
      </c>
      <c r="C959" s="154">
        <v>15945.38</v>
      </c>
      <c r="D959" s="132"/>
      <c r="E959" s="133">
        <f t="shared" si="19"/>
        <v>7166095.9035733314</v>
      </c>
      <c r="F959" s="101"/>
      <c r="G959" s="165"/>
      <c r="H959" s="166"/>
      <c r="I959" s="135"/>
      <c r="J959" s="144"/>
      <c r="K959" s="136"/>
      <c r="L959" s="137"/>
      <c r="M959" s="138"/>
      <c r="N959" s="139"/>
      <c r="O959"/>
      <c r="P959"/>
      <c r="Q959"/>
      <c r="R959"/>
      <c r="S959"/>
      <c r="T959"/>
      <c r="U959"/>
      <c r="V959"/>
      <c r="W959"/>
      <c r="X959"/>
    </row>
    <row r="960" spans="1:24" s="25" customFormat="1" ht="15" customHeight="1" x14ac:dyDescent="0.3">
      <c r="A960" s="130">
        <v>44587</v>
      </c>
      <c r="B960" s="131" t="s">
        <v>199</v>
      </c>
      <c r="C960" s="154">
        <v>13046.22</v>
      </c>
      <c r="D960" s="132"/>
      <c r="E960" s="133">
        <f t="shared" si="19"/>
        <v>7179142.1235733312</v>
      </c>
      <c r="F960" s="101"/>
      <c r="G960" s="165"/>
      <c r="H960" s="166"/>
      <c r="I960" s="135"/>
      <c r="J960" s="144"/>
      <c r="K960" s="136"/>
      <c r="L960" s="137"/>
      <c r="M960" s="138"/>
      <c r="N960" s="139"/>
      <c r="O960"/>
      <c r="P960"/>
      <c r="Q960"/>
      <c r="R960"/>
      <c r="S960"/>
      <c r="T960"/>
      <c r="U960"/>
      <c r="V960"/>
      <c r="W960"/>
      <c r="X960"/>
    </row>
    <row r="961" spans="1:24" s="25" customFormat="1" ht="15" customHeight="1" x14ac:dyDescent="0.3">
      <c r="A961" s="130">
        <v>44588</v>
      </c>
      <c r="B961" s="131" t="s">
        <v>469</v>
      </c>
      <c r="C961" s="154">
        <v>56533.62</v>
      </c>
      <c r="D961" s="132"/>
      <c r="E961" s="133">
        <f t="shared" si="19"/>
        <v>7235675.7435733313</v>
      </c>
      <c r="F961" s="101"/>
      <c r="G961" s="165"/>
      <c r="H961" s="166"/>
      <c r="I961" s="135"/>
      <c r="J961" s="144"/>
      <c r="K961" s="136"/>
      <c r="L961" s="137"/>
      <c r="M961" s="138"/>
      <c r="N961" s="139"/>
      <c r="O961"/>
      <c r="P961"/>
      <c r="Q961"/>
      <c r="R961"/>
      <c r="S961"/>
      <c r="T961"/>
      <c r="U961"/>
      <c r="V961"/>
      <c r="W961"/>
      <c r="X961"/>
    </row>
    <row r="962" spans="1:24" s="25" customFormat="1" ht="15" customHeight="1" x14ac:dyDescent="0.3">
      <c r="A962" s="130">
        <v>44588</v>
      </c>
      <c r="B962" s="131" t="s">
        <v>303</v>
      </c>
      <c r="C962" s="154">
        <v>56533.62</v>
      </c>
      <c r="D962" s="132"/>
      <c r="E962" s="133">
        <f t="shared" si="19"/>
        <v>7292209.3635733314</v>
      </c>
      <c r="F962" s="101"/>
      <c r="G962" s="165"/>
      <c r="H962" s="166"/>
      <c r="I962" s="135"/>
      <c r="J962" s="144"/>
      <c r="K962" s="136"/>
      <c r="L962" s="137"/>
      <c r="M962" s="138"/>
      <c r="N962" s="139"/>
      <c r="O962"/>
      <c r="P962"/>
      <c r="Q962"/>
      <c r="R962"/>
      <c r="S962"/>
      <c r="T962"/>
      <c r="U962"/>
      <c r="V962"/>
      <c r="W962"/>
      <c r="X962"/>
    </row>
    <row r="963" spans="1:24" s="25" customFormat="1" ht="15" customHeight="1" x14ac:dyDescent="0.3">
      <c r="A963" s="130">
        <v>44588</v>
      </c>
      <c r="B963" s="131" t="s">
        <v>250</v>
      </c>
      <c r="C963" s="154">
        <v>28991.599999999999</v>
      </c>
      <c r="D963" s="132"/>
      <c r="E963" s="133">
        <f t="shared" si="19"/>
        <v>7321200.963573331</v>
      </c>
      <c r="F963" s="101"/>
      <c r="G963" s="165"/>
      <c r="H963" s="166"/>
      <c r="I963" s="135"/>
      <c r="J963" s="144"/>
      <c r="K963" s="136"/>
      <c r="L963" s="137"/>
      <c r="M963" s="138"/>
      <c r="N963" s="139"/>
      <c r="O963"/>
      <c r="P963"/>
      <c r="Q963"/>
      <c r="R963"/>
      <c r="S963"/>
      <c r="T963"/>
      <c r="U963"/>
      <c r="V963"/>
      <c r="W963"/>
      <c r="X963"/>
    </row>
    <row r="964" spans="1:24" s="25" customFormat="1" ht="15" customHeight="1" x14ac:dyDescent="0.3">
      <c r="A964" s="130">
        <v>44588</v>
      </c>
      <c r="B964" s="131" t="s">
        <v>473</v>
      </c>
      <c r="C964" s="154">
        <v>13046.22</v>
      </c>
      <c r="D964" s="132"/>
      <c r="E964" s="133">
        <f t="shared" si="19"/>
        <v>7334247.1835733308</v>
      </c>
      <c r="F964" s="101"/>
      <c r="G964" s="165"/>
      <c r="H964" s="166"/>
      <c r="I964" s="135"/>
      <c r="J964" s="144"/>
      <c r="K964" s="136"/>
      <c r="L964" s="137"/>
      <c r="M964" s="138"/>
      <c r="N964" s="139"/>
      <c r="O964"/>
      <c r="P964"/>
      <c r="Q964"/>
      <c r="R964"/>
      <c r="S964"/>
      <c r="T964"/>
      <c r="U964"/>
      <c r="V964"/>
      <c r="W964"/>
      <c r="X964"/>
    </row>
    <row r="965" spans="1:24" s="25" customFormat="1" ht="15" customHeight="1" x14ac:dyDescent="0.3">
      <c r="A965" s="130">
        <v>44588</v>
      </c>
      <c r="B965" s="131" t="s">
        <v>276</v>
      </c>
      <c r="C965" s="154">
        <v>21743.7</v>
      </c>
      <c r="D965" s="132"/>
      <c r="E965" s="133">
        <f t="shared" si="19"/>
        <v>7355990.8835733309</v>
      </c>
      <c r="F965" s="101"/>
      <c r="G965" s="165"/>
      <c r="H965" s="166"/>
      <c r="I965" s="135"/>
      <c r="J965" s="144"/>
      <c r="K965" s="136"/>
      <c r="L965" s="137"/>
      <c r="M965" s="138"/>
      <c r="N965" s="139"/>
      <c r="O965"/>
      <c r="P965"/>
      <c r="Q965"/>
      <c r="R965"/>
      <c r="S965"/>
      <c r="T965"/>
      <c r="U965"/>
      <c r="V965"/>
      <c r="W965"/>
      <c r="X965"/>
    </row>
    <row r="966" spans="1:24" s="25" customFormat="1" ht="15" customHeight="1" x14ac:dyDescent="0.3">
      <c r="A966" s="130">
        <v>44588</v>
      </c>
      <c r="B966" s="131" t="s">
        <v>290</v>
      </c>
      <c r="C966" s="154">
        <v>28991.599999999999</v>
      </c>
      <c r="D966" s="132"/>
      <c r="E966" s="133">
        <f t="shared" si="19"/>
        <v>7384982.4835733306</v>
      </c>
      <c r="F966" s="101"/>
      <c r="G966" s="165"/>
      <c r="H966" s="166"/>
      <c r="I966" s="135"/>
      <c r="J966" s="144"/>
      <c r="K966" s="136"/>
      <c r="L966" s="137"/>
      <c r="M966" s="138"/>
      <c r="N966" s="139"/>
      <c r="O966"/>
      <c r="P966"/>
      <c r="Q966"/>
      <c r="R966"/>
      <c r="S966"/>
      <c r="T966"/>
      <c r="U966"/>
      <c r="V966"/>
      <c r="W966"/>
      <c r="X966"/>
    </row>
    <row r="967" spans="1:24" s="25" customFormat="1" ht="15" customHeight="1" x14ac:dyDescent="0.3">
      <c r="A967" s="130">
        <v>44588</v>
      </c>
      <c r="B967" s="131" t="s">
        <v>292</v>
      </c>
      <c r="C967" s="154">
        <v>8697.48</v>
      </c>
      <c r="D967" s="132"/>
      <c r="E967" s="133">
        <f t="shared" si="19"/>
        <v>7393679.963573331</v>
      </c>
      <c r="F967" s="101"/>
      <c r="G967" s="165"/>
      <c r="H967" s="166"/>
      <c r="I967" s="135"/>
      <c r="J967" s="144"/>
      <c r="K967" s="136"/>
      <c r="L967" s="137"/>
      <c r="M967" s="138"/>
      <c r="N967" s="139"/>
      <c r="O967"/>
      <c r="P967"/>
      <c r="Q967"/>
      <c r="R967"/>
      <c r="S967"/>
      <c r="T967"/>
      <c r="U967"/>
      <c r="V967"/>
      <c r="W967"/>
      <c r="X967"/>
    </row>
    <row r="968" spans="1:24" s="25" customFormat="1" ht="15" customHeight="1" x14ac:dyDescent="0.3">
      <c r="A968" s="130">
        <v>44589</v>
      </c>
      <c r="B968" s="131" t="s">
        <v>244</v>
      </c>
      <c r="C968" s="154">
        <v>42870.3</v>
      </c>
      <c r="D968" s="132"/>
      <c r="E968" s="133">
        <f t="shared" si="19"/>
        <v>7436550.2635733308</v>
      </c>
      <c r="F968" s="101"/>
      <c r="G968" s="165"/>
      <c r="H968" s="166"/>
      <c r="I968" s="135"/>
      <c r="J968" s="144"/>
      <c r="K968" s="136"/>
      <c r="L968" s="137"/>
      <c r="M968" s="138"/>
      <c r="N968" s="139"/>
      <c r="O968"/>
      <c r="P968"/>
      <c r="Q968"/>
      <c r="R968"/>
      <c r="S968"/>
      <c r="T968"/>
      <c r="U968"/>
      <c r="V968"/>
      <c r="W968"/>
      <c r="X968"/>
    </row>
    <row r="969" spans="1:24" s="25" customFormat="1" ht="15" customHeight="1" x14ac:dyDescent="0.3">
      <c r="A969" s="130">
        <v>44589</v>
      </c>
      <c r="B969" s="131" t="s">
        <v>277</v>
      </c>
      <c r="C969" s="154">
        <v>12675.96</v>
      </c>
      <c r="D969" s="132"/>
      <c r="E969" s="133">
        <f t="shared" si="19"/>
        <v>7449226.2235733308</v>
      </c>
      <c r="F969" s="101"/>
      <c r="G969" s="165"/>
      <c r="H969" s="166"/>
      <c r="I969" s="135"/>
      <c r="J969" s="144"/>
      <c r="K969" s="136"/>
      <c r="L969" s="137"/>
      <c r="M969" s="138"/>
      <c r="N969" s="139"/>
      <c r="O969"/>
      <c r="P969"/>
      <c r="Q969"/>
      <c r="R969"/>
      <c r="S969"/>
      <c r="T969"/>
      <c r="U969"/>
      <c r="V969"/>
      <c r="W969"/>
      <c r="X969"/>
    </row>
    <row r="970" spans="1:24" s="25" customFormat="1" ht="15" customHeight="1" x14ac:dyDescent="0.3">
      <c r="A970" s="130">
        <v>44589</v>
      </c>
      <c r="B970" s="131" t="s">
        <v>433</v>
      </c>
      <c r="C970" s="154">
        <f>24087.4+986.6</f>
        <v>25074</v>
      </c>
      <c r="D970" s="132"/>
      <c r="E970" s="133">
        <f t="shared" si="19"/>
        <v>7474300.2235733308</v>
      </c>
      <c r="F970" s="101"/>
      <c r="G970" s="165"/>
      <c r="H970" s="166"/>
      <c r="I970" s="135"/>
      <c r="J970" s="144"/>
      <c r="K970" s="136"/>
      <c r="L970" s="137"/>
      <c r="M970" s="138"/>
      <c r="N970" s="139"/>
      <c r="O970"/>
      <c r="P970"/>
      <c r="Q970"/>
      <c r="R970"/>
      <c r="S970"/>
      <c r="T970"/>
      <c r="U970"/>
      <c r="V970"/>
      <c r="W970"/>
      <c r="X970"/>
    </row>
    <row r="971" spans="1:24" s="25" customFormat="1" ht="15" customHeight="1" x14ac:dyDescent="0.3">
      <c r="A971" s="130">
        <v>44589</v>
      </c>
      <c r="B971" s="131" t="s">
        <v>312</v>
      </c>
      <c r="C971" s="154">
        <v>8697.48</v>
      </c>
      <c r="D971" s="132"/>
      <c r="E971" s="133">
        <f t="shared" si="19"/>
        <v>7482997.7035733312</v>
      </c>
      <c r="F971" s="101"/>
      <c r="G971" s="165"/>
      <c r="H971" s="166"/>
      <c r="I971" s="135"/>
      <c r="J971" s="144"/>
      <c r="K971" s="136"/>
      <c r="L971" s="137"/>
      <c r="M971" s="138"/>
      <c r="N971" s="139"/>
      <c r="O971"/>
      <c r="P971"/>
      <c r="Q971"/>
      <c r="R971"/>
      <c r="S971"/>
      <c r="T971"/>
      <c r="U971"/>
      <c r="V971"/>
      <c r="W971"/>
      <c r="X971"/>
    </row>
    <row r="972" spans="1:24" s="25" customFormat="1" ht="15" customHeight="1" x14ac:dyDescent="0.3">
      <c r="A972" s="130">
        <v>44589</v>
      </c>
      <c r="B972" s="131" t="s">
        <v>247</v>
      </c>
      <c r="C972" s="154">
        <v>8697.48</v>
      </c>
      <c r="D972" s="132"/>
      <c r="E972" s="133">
        <f t="shared" si="19"/>
        <v>7491695.1835733317</v>
      </c>
      <c r="F972" s="101"/>
      <c r="G972" s="165"/>
      <c r="H972" s="166"/>
      <c r="I972" s="135"/>
      <c r="J972" s="144"/>
      <c r="K972" s="136"/>
      <c r="L972" s="137"/>
      <c r="M972" s="138"/>
      <c r="N972" s="139"/>
      <c r="O972"/>
      <c r="P972"/>
      <c r="Q972"/>
      <c r="R972"/>
      <c r="S972"/>
      <c r="T972"/>
      <c r="U972"/>
      <c r="V972"/>
      <c r="W972"/>
      <c r="X972"/>
    </row>
    <row r="973" spans="1:24" s="25" customFormat="1" ht="15" customHeight="1" x14ac:dyDescent="0.3">
      <c r="A973" s="130">
        <v>44589</v>
      </c>
      <c r="B973" s="131" t="s">
        <v>248</v>
      </c>
      <c r="C973" s="154">
        <v>21743.7</v>
      </c>
      <c r="D973" s="132"/>
      <c r="E973" s="133">
        <f t="shared" si="19"/>
        <v>7513438.8835733319</v>
      </c>
      <c r="F973" s="101"/>
      <c r="G973" s="165"/>
      <c r="H973" s="166"/>
      <c r="I973" s="135"/>
      <c r="J973" s="144"/>
      <c r="K973" s="136"/>
      <c r="L973" s="137"/>
      <c r="M973" s="138"/>
      <c r="N973" s="139"/>
      <c r="O973"/>
      <c r="P973"/>
      <c r="Q973"/>
      <c r="R973"/>
      <c r="S973"/>
      <c r="T973"/>
      <c r="U973"/>
      <c r="V973"/>
      <c r="W973"/>
      <c r="X973"/>
    </row>
    <row r="974" spans="1:24" s="25" customFormat="1" ht="15" customHeight="1" x14ac:dyDescent="0.3">
      <c r="A974" s="130">
        <v>44589</v>
      </c>
      <c r="B974" s="131" t="s">
        <v>293</v>
      </c>
      <c r="C974" s="154">
        <v>376110</v>
      </c>
      <c r="D974" s="132"/>
      <c r="E974" s="133">
        <f t="shared" si="19"/>
        <v>7889548.8835733319</v>
      </c>
      <c r="F974" s="101"/>
      <c r="G974" s="165"/>
      <c r="H974" s="166"/>
      <c r="I974" s="135"/>
      <c r="J974" s="144"/>
      <c r="K974" s="136"/>
      <c r="L974" s="137"/>
      <c r="M974" s="138"/>
      <c r="N974" s="139"/>
      <c r="O974"/>
      <c r="P974"/>
      <c r="Q974"/>
      <c r="R974"/>
      <c r="S974"/>
      <c r="T974"/>
      <c r="U974"/>
      <c r="V974"/>
      <c r="W974"/>
      <c r="X974"/>
    </row>
    <row r="975" spans="1:24" s="25" customFormat="1" ht="15" customHeight="1" x14ac:dyDescent="0.3">
      <c r="A975" s="130">
        <v>44589</v>
      </c>
      <c r="B975" s="131" t="s">
        <v>300</v>
      </c>
      <c r="C975" s="154">
        <v>28991.599999999999</v>
      </c>
      <c r="D975" s="132"/>
      <c r="E975" s="133">
        <f t="shared" si="19"/>
        <v>7918540.4835733315</v>
      </c>
      <c r="F975" s="101"/>
      <c r="G975" s="165"/>
      <c r="H975" s="166"/>
      <c r="I975" s="135"/>
      <c r="J975" s="144"/>
      <c r="K975" s="136"/>
      <c r="L975" s="137"/>
      <c r="M975" s="138"/>
      <c r="N975" s="139"/>
      <c r="O975"/>
      <c r="P975"/>
      <c r="Q975"/>
      <c r="R975"/>
      <c r="S975"/>
      <c r="T975"/>
      <c r="U975"/>
      <c r="V975"/>
      <c r="W975"/>
      <c r="X975"/>
    </row>
    <row r="976" spans="1:24" s="25" customFormat="1" ht="15" customHeight="1" x14ac:dyDescent="0.3">
      <c r="A976" s="130">
        <v>44589</v>
      </c>
      <c r="B976" s="131" t="s">
        <v>249</v>
      </c>
      <c r="C976" s="154">
        <v>37689.08</v>
      </c>
      <c r="D976" s="132"/>
      <c r="E976" s="133">
        <f t="shared" si="19"/>
        <v>7956229.5635733316</v>
      </c>
      <c r="F976" s="101"/>
      <c r="G976" s="165"/>
      <c r="H976" s="166"/>
      <c r="I976" s="135"/>
      <c r="J976" s="144"/>
      <c r="K976" s="136"/>
      <c r="L976" s="137"/>
      <c r="M976" s="138"/>
      <c r="N976" s="139"/>
      <c r="O976"/>
      <c r="P976"/>
      <c r="Q976"/>
      <c r="R976"/>
      <c r="S976"/>
      <c r="T976"/>
      <c r="U976"/>
      <c r="V976"/>
      <c r="W976"/>
      <c r="X976"/>
    </row>
    <row r="977" spans="1:24" s="25" customFormat="1" ht="15" customHeight="1" x14ac:dyDescent="0.3">
      <c r="A977" s="130">
        <v>44589</v>
      </c>
      <c r="B977" s="131" t="s">
        <v>251</v>
      </c>
      <c r="C977" s="154">
        <v>31890.76</v>
      </c>
      <c r="D977" s="132"/>
      <c r="E977" s="133">
        <f t="shared" si="19"/>
        <v>7988120.3235733313</v>
      </c>
      <c r="F977" s="101"/>
      <c r="G977" s="165"/>
      <c r="H977" s="166"/>
      <c r="I977" s="135"/>
      <c r="J977" s="144"/>
      <c r="K977" s="136"/>
      <c r="L977" s="137"/>
      <c r="M977" s="138"/>
      <c r="N977" s="139"/>
      <c r="O977"/>
      <c r="P977"/>
      <c r="Q977"/>
      <c r="R977"/>
      <c r="S977"/>
      <c r="T977"/>
      <c r="U977"/>
      <c r="V977"/>
      <c r="W977"/>
      <c r="X977"/>
    </row>
    <row r="978" spans="1:24" s="25" customFormat="1" ht="15" customHeight="1" x14ac:dyDescent="0.3">
      <c r="A978" s="130">
        <v>44589</v>
      </c>
      <c r="B978" s="131" t="s">
        <v>253</v>
      </c>
      <c r="C978" s="154">
        <v>13046.22</v>
      </c>
      <c r="D978" s="132"/>
      <c r="E978" s="133">
        <f t="shared" si="19"/>
        <v>8001166.5435733311</v>
      </c>
      <c r="F978" s="101"/>
      <c r="G978" s="165"/>
      <c r="H978" s="166"/>
      <c r="I978" s="135"/>
      <c r="J978" s="144"/>
      <c r="K978" s="136"/>
      <c r="L978" s="137"/>
      <c r="M978" s="138"/>
      <c r="N978" s="139"/>
      <c r="O978"/>
      <c r="P978"/>
      <c r="Q978"/>
      <c r="R978"/>
      <c r="S978"/>
      <c r="T978"/>
      <c r="U978"/>
      <c r="V978"/>
      <c r="W978"/>
      <c r="X978"/>
    </row>
    <row r="979" spans="1:24" s="25" customFormat="1" ht="15" customHeight="1" x14ac:dyDescent="0.3">
      <c r="A979" s="130">
        <v>44589</v>
      </c>
      <c r="B979" s="131" t="s">
        <v>254</v>
      </c>
      <c r="C979" s="154">
        <v>57160.4</v>
      </c>
      <c r="D979" s="132"/>
      <c r="E979" s="133">
        <f>E978+C979-D979</f>
        <v>8058326.9435733315</v>
      </c>
      <c r="F979" s="101"/>
      <c r="G979" s="165"/>
      <c r="H979" s="166"/>
      <c r="I979" s="135"/>
      <c r="J979" s="144"/>
      <c r="K979" s="136"/>
      <c r="L979" s="137"/>
      <c r="M979" s="138"/>
      <c r="N979" s="139"/>
      <c r="O979"/>
      <c r="P979"/>
      <c r="Q979"/>
      <c r="R979"/>
      <c r="S979"/>
      <c r="T979"/>
      <c r="U979"/>
      <c r="V979"/>
      <c r="W979"/>
      <c r="X979"/>
    </row>
    <row r="980" spans="1:24" s="25" customFormat="1" ht="15" customHeight="1" x14ac:dyDescent="0.3">
      <c r="A980" s="130">
        <v>44589</v>
      </c>
      <c r="B980" s="131" t="s">
        <v>255</v>
      </c>
      <c r="C980" s="154">
        <v>37689.08</v>
      </c>
      <c r="D980" s="132"/>
      <c r="E980" s="133">
        <f t="shared" si="19"/>
        <v>8096016.0235733315</v>
      </c>
      <c r="F980" s="101"/>
      <c r="G980" s="165"/>
      <c r="H980" s="166"/>
      <c r="I980" s="135"/>
      <c r="J980" s="144"/>
      <c r="K980" s="136"/>
      <c r="L980" s="137"/>
      <c r="M980" s="138"/>
      <c r="N980" s="139"/>
      <c r="O980"/>
      <c r="P980"/>
      <c r="Q980"/>
      <c r="R980"/>
      <c r="S980"/>
      <c r="T980"/>
      <c r="U980"/>
      <c r="V980"/>
      <c r="W980"/>
      <c r="X980"/>
    </row>
    <row r="981" spans="1:24" s="25" customFormat="1" ht="15" customHeight="1" x14ac:dyDescent="0.3">
      <c r="A981" s="130">
        <v>44589</v>
      </c>
      <c r="B981" s="131" t="s">
        <v>235</v>
      </c>
      <c r="C981" s="154">
        <v>4348.74</v>
      </c>
      <c r="D981" s="132"/>
      <c r="E981" s="133">
        <f t="shared" ref="E981:E1046" si="20">E980+C981-D981</f>
        <v>8100364.7635733318</v>
      </c>
      <c r="F981" s="101"/>
      <c r="G981" s="165"/>
      <c r="H981" s="166"/>
      <c r="I981" s="135"/>
      <c r="J981" s="144"/>
      <c r="K981" s="136"/>
      <c r="L981" s="137"/>
      <c r="M981" s="138"/>
      <c r="N981" s="139"/>
      <c r="O981"/>
      <c r="P981"/>
      <c r="Q981"/>
      <c r="R981"/>
      <c r="S981"/>
      <c r="T981"/>
      <c r="U981"/>
      <c r="V981"/>
      <c r="W981"/>
      <c r="X981"/>
    </row>
    <row r="982" spans="1:24" s="25" customFormat="1" ht="15" customHeight="1" x14ac:dyDescent="0.3">
      <c r="A982" s="130">
        <v>44589</v>
      </c>
      <c r="B982" s="131" t="s">
        <v>256</v>
      </c>
      <c r="C982" s="154">
        <v>89873.96</v>
      </c>
      <c r="D982" s="132"/>
      <c r="E982" s="133">
        <f t="shared" si="20"/>
        <v>8190238.7235733317</v>
      </c>
      <c r="F982" s="101"/>
      <c r="G982" s="165"/>
      <c r="H982" s="166"/>
      <c r="I982" s="135"/>
      <c r="J982" s="144"/>
      <c r="K982" s="136"/>
      <c r="L982" s="137"/>
      <c r="M982" s="138"/>
      <c r="N982" s="139"/>
      <c r="O982"/>
      <c r="P982"/>
      <c r="Q982"/>
      <c r="R982"/>
      <c r="S982"/>
      <c r="T982"/>
      <c r="U982"/>
      <c r="V982"/>
      <c r="W982"/>
      <c r="X982"/>
    </row>
    <row r="983" spans="1:24" s="25" customFormat="1" ht="15" customHeight="1" x14ac:dyDescent="0.3">
      <c r="A983" s="130">
        <v>44589</v>
      </c>
      <c r="B983" s="131" t="s">
        <v>259</v>
      </c>
      <c r="C983" s="154">
        <v>7766.19</v>
      </c>
      <c r="D983" s="132"/>
      <c r="E983" s="133">
        <f t="shared" si="20"/>
        <v>8198004.9135733321</v>
      </c>
      <c r="F983" s="101"/>
      <c r="G983" s="165"/>
      <c r="H983" s="166"/>
      <c r="I983" s="135"/>
      <c r="J983" s="144"/>
      <c r="K983" s="136"/>
      <c r="L983" s="137"/>
      <c r="M983" s="138"/>
      <c r="N983" s="139"/>
      <c r="O983"/>
      <c r="P983"/>
      <c r="Q983"/>
      <c r="R983"/>
      <c r="S983"/>
      <c r="T983"/>
      <c r="U983"/>
      <c r="V983"/>
      <c r="W983"/>
      <c r="X983"/>
    </row>
    <row r="984" spans="1:24" s="25" customFormat="1" ht="15" customHeight="1" x14ac:dyDescent="0.3">
      <c r="A984" s="130">
        <v>44589</v>
      </c>
      <c r="B984" s="131" t="s">
        <v>105</v>
      </c>
      <c r="C984" s="154">
        <v>7247.9</v>
      </c>
      <c r="D984" s="132"/>
      <c r="E984" s="133">
        <f t="shared" si="20"/>
        <v>8205252.8135733325</v>
      </c>
      <c r="F984" s="101"/>
      <c r="G984" s="165"/>
      <c r="H984" s="166"/>
      <c r="I984" s="135"/>
      <c r="J984" s="144"/>
      <c r="K984" s="136"/>
      <c r="L984" s="137"/>
      <c r="M984" s="138"/>
      <c r="N984" s="139"/>
      <c r="O984"/>
      <c r="P984"/>
      <c r="Q984"/>
      <c r="R984"/>
      <c r="S984"/>
      <c r="T984"/>
      <c r="U984"/>
      <c r="V984"/>
      <c r="W984"/>
      <c r="X984"/>
    </row>
    <row r="985" spans="1:24" s="25" customFormat="1" ht="15" customHeight="1" x14ac:dyDescent="0.3">
      <c r="A985" s="130">
        <v>44589</v>
      </c>
      <c r="B985" s="131" t="s">
        <v>330</v>
      </c>
      <c r="C985" s="154">
        <v>21743.7</v>
      </c>
      <c r="D985" s="132"/>
      <c r="E985" s="133">
        <f t="shared" si="20"/>
        <v>8226996.5135733327</v>
      </c>
      <c r="F985" s="101"/>
      <c r="G985" s="165"/>
      <c r="H985" s="166"/>
      <c r="I985" s="135"/>
      <c r="J985" s="144"/>
      <c r="K985" s="136"/>
      <c r="L985" s="137"/>
      <c r="M985" s="138"/>
      <c r="N985" s="139"/>
      <c r="O985"/>
      <c r="P985"/>
      <c r="Q985"/>
      <c r="R985"/>
      <c r="S985"/>
      <c r="T985"/>
      <c r="U985"/>
      <c r="V985"/>
      <c r="W985"/>
      <c r="X985"/>
    </row>
    <row r="986" spans="1:24" s="25" customFormat="1" ht="15" customHeight="1" x14ac:dyDescent="0.3">
      <c r="A986" s="130">
        <v>44589</v>
      </c>
      <c r="B986" s="131" t="s">
        <v>243</v>
      </c>
      <c r="C986" s="154">
        <v>8574.06</v>
      </c>
      <c r="D986" s="132"/>
      <c r="E986" s="133">
        <f t="shared" si="20"/>
        <v>8235570.5735733323</v>
      </c>
      <c r="F986" s="101"/>
      <c r="G986" s="165"/>
      <c r="H986" s="166"/>
      <c r="I986" s="135"/>
      <c r="J986" s="144"/>
      <c r="K986" s="136"/>
      <c r="L986" s="137"/>
      <c r="M986" s="138"/>
      <c r="N986" s="139"/>
      <c r="O986"/>
      <c r="P986"/>
      <c r="Q986"/>
      <c r="R986"/>
      <c r="S986"/>
      <c r="T986"/>
      <c r="U986"/>
      <c r="V986"/>
      <c r="W986"/>
      <c r="X986"/>
    </row>
    <row r="987" spans="1:24" s="25" customFormat="1" ht="15" customHeight="1" x14ac:dyDescent="0.3">
      <c r="A987" s="130">
        <v>44589</v>
      </c>
      <c r="B987" s="131" t="s">
        <v>262</v>
      </c>
      <c r="C987" s="154">
        <v>7247.9</v>
      </c>
      <c r="D987" s="132"/>
      <c r="E987" s="133">
        <f t="shared" si="20"/>
        <v>8242818.4735733327</v>
      </c>
      <c r="F987" s="101"/>
      <c r="G987" s="165"/>
      <c r="H987" s="166"/>
      <c r="I987" s="135"/>
      <c r="J987" s="144"/>
      <c r="K987" s="136"/>
      <c r="L987" s="137"/>
      <c r="M987" s="138"/>
      <c r="N987" s="139"/>
      <c r="O987"/>
      <c r="P987"/>
      <c r="Q987"/>
      <c r="R987"/>
      <c r="S987"/>
      <c r="T987"/>
      <c r="U987"/>
      <c r="V987"/>
      <c r="W987"/>
      <c r="X987"/>
    </row>
    <row r="988" spans="1:24" s="25" customFormat="1" ht="15" customHeight="1" x14ac:dyDescent="0.3">
      <c r="A988" s="130">
        <v>44589</v>
      </c>
      <c r="B988" s="131" t="s">
        <v>263</v>
      </c>
      <c r="C988" s="154">
        <v>156554.64000000001</v>
      </c>
      <c r="D988" s="132"/>
      <c r="E988" s="133">
        <f t="shared" si="20"/>
        <v>8399373.1135733332</v>
      </c>
      <c r="F988" s="101"/>
      <c r="G988" s="165"/>
      <c r="H988" s="166"/>
      <c r="I988" s="135"/>
      <c r="J988" s="144"/>
      <c r="K988" s="136"/>
      <c r="L988" s="137"/>
      <c r="M988" s="138"/>
      <c r="N988" s="139"/>
      <c r="O988"/>
      <c r="P988"/>
      <c r="Q988"/>
      <c r="R988"/>
      <c r="S988"/>
      <c r="T988"/>
      <c r="U988"/>
      <c r="V988"/>
      <c r="W988"/>
      <c r="X988"/>
    </row>
    <row r="989" spans="1:24" s="25" customFormat="1" ht="15" customHeight="1" x14ac:dyDescent="0.3">
      <c r="A989" s="130">
        <v>44589</v>
      </c>
      <c r="B989" s="131" t="s">
        <v>264</v>
      </c>
      <c r="C989" s="154">
        <v>13046.22</v>
      </c>
      <c r="D989" s="132"/>
      <c r="E989" s="133">
        <f t="shared" si="20"/>
        <v>8412419.3335733339</v>
      </c>
      <c r="F989" s="101"/>
      <c r="G989" s="165"/>
      <c r="H989" s="166"/>
      <c r="I989" s="135"/>
      <c r="J989" s="144"/>
      <c r="K989" s="136"/>
      <c r="L989" s="137"/>
      <c r="M989" s="138"/>
      <c r="N989" s="139"/>
      <c r="O989"/>
      <c r="P989"/>
      <c r="Q989"/>
      <c r="R989"/>
      <c r="S989"/>
      <c r="T989"/>
      <c r="U989"/>
      <c r="V989"/>
      <c r="W989"/>
      <c r="X989"/>
    </row>
    <row r="990" spans="1:24" s="25" customFormat="1" ht="15" customHeight="1" x14ac:dyDescent="0.3">
      <c r="A990" s="130">
        <v>44589</v>
      </c>
      <c r="B990" s="131" t="s">
        <v>265</v>
      </c>
      <c r="C990" s="154">
        <v>66680.679999999993</v>
      </c>
      <c r="D990" s="132"/>
      <c r="E990" s="133">
        <f t="shared" si="20"/>
        <v>8479100.0135733336</v>
      </c>
      <c r="F990" s="101"/>
      <c r="G990" s="165"/>
      <c r="H990" s="166"/>
      <c r="I990" s="135"/>
      <c r="J990" s="144"/>
      <c r="K990" s="136"/>
      <c r="L990" s="137"/>
      <c r="M990" s="138"/>
      <c r="N990" s="139"/>
      <c r="O990"/>
      <c r="P990"/>
      <c r="Q990"/>
      <c r="R990"/>
      <c r="S990"/>
      <c r="T990"/>
      <c r="U990"/>
      <c r="V990"/>
      <c r="W990"/>
      <c r="X990"/>
    </row>
    <row r="991" spans="1:24" s="25" customFormat="1" ht="15" customHeight="1" x14ac:dyDescent="0.3">
      <c r="A991" s="130">
        <v>44589</v>
      </c>
      <c r="B991" s="131" t="s">
        <v>305</v>
      </c>
      <c r="C991" s="154">
        <v>15945.38</v>
      </c>
      <c r="D991" s="132"/>
      <c r="E991" s="133">
        <f t="shared" si="20"/>
        <v>8495045.3935733344</v>
      </c>
      <c r="F991" s="101"/>
      <c r="G991" s="165"/>
      <c r="H991" s="166"/>
      <c r="I991" s="135"/>
      <c r="J991" s="144"/>
      <c r="K991" s="136"/>
      <c r="L991" s="137"/>
      <c r="M991" s="138"/>
      <c r="N991" s="139"/>
      <c r="O991"/>
      <c r="P991"/>
      <c r="Q991"/>
      <c r="R991"/>
      <c r="S991"/>
      <c r="T991"/>
      <c r="U991"/>
      <c r="V991"/>
      <c r="W991"/>
      <c r="X991"/>
    </row>
    <row r="992" spans="1:24" s="25" customFormat="1" ht="15" customHeight="1" x14ac:dyDescent="0.3">
      <c r="A992" s="130">
        <v>44589</v>
      </c>
      <c r="B992" s="131" t="s">
        <v>316</v>
      </c>
      <c r="C992" s="154">
        <v>200042.04</v>
      </c>
      <c r="D992" s="132"/>
      <c r="E992" s="133">
        <f t="shared" si="20"/>
        <v>8695087.4335733335</v>
      </c>
      <c r="F992" s="101"/>
      <c r="G992" s="165"/>
      <c r="H992" s="166"/>
      <c r="I992" s="135"/>
      <c r="J992" s="144"/>
      <c r="K992" s="136"/>
      <c r="L992" s="137"/>
      <c r="M992" s="138"/>
      <c r="N992" s="139"/>
      <c r="O992"/>
      <c r="P992"/>
      <c r="Q992"/>
      <c r="R992"/>
      <c r="S992"/>
      <c r="T992"/>
      <c r="U992"/>
      <c r="V992"/>
      <c r="W992"/>
      <c r="X992"/>
    </row>
    <row r="993" spans="1:24" s="25" customFormat="1" ht="15" customHeight="1" x14ac:dyDescent="0.3">
      <c r="A993" s="130">
        <v>44589</v>
      </c>
      <c r="B993" s="131" t="s">
        <v>270</v>
      </c>
      <c r="C993" s="154">
        <v>4348.74</v>
      </c>
      <c r="D993" s="132"/>
      <c r="E993" s="133">
        <f t="shared" si="20"/>
        <v>8699436.1735733338</v>
      </c>
      <c r="F993" s="101"/>
      <c r="G993" s="165"/>
      <c r="H993" s="166"/>
      <c r="I993" s="135"/>
      <c r="J993" s="144"/>
      <c r="K993" s="136"/>
      <c r="L993" s="137"/>
      <c r="M993" s="138"/>
      <c r="N993" s="139"/>
      <c r="O993"/>
      <c r="P993"/>
      <c r="Q993"/>
      <c r="R993"/>
      <c r="S993"/>
      <c r="T993"/>
      <c r="U993"/>
      <c r="V993"/>
      <c r="W993"/>
      <c r="X993"/>
    </row>
    <row r="994" spans="1:24" s="25" customFormat="1" ht="15" customHeight="1" x14ac:dyDescent="0.3">
      <c r="A994" s="130">
        <v>44589</v>
      </c>
      <c r="B994" s="131" t="s">
        <v>207</v>
      </c>
      <c r="C994" s="154">
        <v>13046.22</v>
      </c>
      <c r="D994" s="132"/>
      <c r="E994" s="133">
        <f t="shared" si="20"/>
        <v>8712482.3935733344</v>
      </c>
      <c r="F994" s="101"/>
      <c r="G994" s="165"/>
      <c r="H994" s="166"/>
      <c r="I994" s="135"/>
      <c r="J994" s="144"/>
      <c r="K994" s="136"/>
      <c r="L994" s="137"/>
      <c r="M994" s="138"/>
      <c r="N994" s="139"/>
      <c r="O994"/>
      <c r="P994"/>
      <c r="Q994"/>
      <c r="R994"/>
      <c r="S994"/>
      <c r="T994"/>
      <c r="U994"/>
      <c r="V994"/>
      <c r="W994"/>
      <c r="X994"/>
    </row>
    <row r="995" spans="1:24" s="25" customFormat="1" ht="15" customHeight="1" x14ac:dyDescent="0.3">
      <c r="A995" s="130">
        <v>44589</v>
      </c>
      <c r="B995" s="131" t="s">
        <v>271</v>
      </c>
      <c r="C995" s="154">
        <v>8697.48</v>
      </c>
      <c r="D995" s="132"/>
      <c r="E995" s="133">
        <f t="shared" si="20"/>
        <v>8721179.8735733349</v>
      </c>
      <c r="F995" s="101"/>
      <c r="G995" s="165"/>
      <c r="H995" s="166"/>
      <c r="I995" s="135"/>
      <c r="J995" s="144"/>
      <c r="K995" s="136"/>
      <c r="L995" s="137"/>
      <c r="M995" s="138"/>
      <c r="N995" s="139"/>
      <c r="O995"/>
      <c r="P995"/>
      <c r="Q995"/>
      <c r="R995"/>
      <c r="S995"/>
      <c r="T995"/>
      <c r="U995"/>
      <c r="V995"/>
      <c r="W995"/>
      <c r="X995"/>
    </row>
    <row r="996" spans="1:24" s="25" customFormat="1" ht="15" customHeight="1" x14ac:dyDescent="0.3">
      <c r="A996" s="130">
        <v>44589</v>
      </c>
      <c r="B996" s="131" t="s">
        <v>329</v>
      </c>
      <c r="C996" s="154">
        <v>28991.599999999999</v>
      </c>
      <c r="D996" s="132"/>
      <c r="E996" s="133">
        <f t="shared" si="20"/>
        <v>8750171.4735733345</v>
      </c>
      <c r="F996" s="101"/>
      <c r="G996" s="165"/>
      <c r="H996" s="166"/>
      <c r="I996" s="135"/>
      <c r="J996" s="144"/>
      <c r="K996" s="136"/>
      <c r="L996" s="137"/>
      <c r="M996" s="138"/>
      <c r="N996" s="139"/>
      <c r="O996"/>
      <c r="P996"/>
      <c r="Q996"/>
      <c r="R996"/>
      <c r="S996"/>
      <c r="T996"/>
      <c r="U996"/>
      <c r="V996"/>
      <c r="W996"/>
      <c r="X996"/>
    </row>
    <row r="997" spans="1:24" s="25" customFormat="1" ht="15" customHeight="1" x14ac:dyDescent="0.3">
      <c r="A997" s="130">
        <v>44592</v>
      </c>
      <c r="B997" s="364" t="s">
        <v>158</v>
      </c>
      <c r="C997" s="154">
        <v>1791074.38</v>
      </c>
      <c r="D997" s="132"/>
      <c r="E997" s="133">
        <f t="shared" si="20"/>
        <v>10541245.853573333</v>
      </c>
      <c r="F997" s="101"/>
      <c r="G997" s="165"/>
      <c r="H997" s="166"/>
      <c r="I997" s="135"/>
      <c r="J997" s="144"/>
      <c r="K997" s="136"/>
      <c r="L997" s="137"/>
      <c r="M997" s="138"/>
      <c r="N997" s="139"/>
      <c r="O997"/>
      <c r="P997"/>
      <c r="Q997"/>
      <c r="R997"/>
      <c r="S997"/>
      <c r="T997"/>
      <c r="U997"/>
      <c r="V997"/>
      <c r="W997"/>
      <c r="X997"/>
    </row>
    <row r="998" spans="1:24" s="25" customFormat="1" ht="15" customHeight="1" x14ac:dyDescent="0.3">
      <c r="A998" s="130">
        <v>44592</v>
      </c>
      <c r="B998" s="131" t="s">
        <v>294</v>
      </c>
      <c r="C998" s="154">
        <v>59154.48</v>
      </c>
      <c r="D998" s="132"/>
      <c r="E998" s="133">
        <f t="shared" si="20"/>
        <v>10600400.333573334</v>
      </c>
      <c r="F998" s="101"/>
      <c r="G998" s="165"/>
      <c r="H998" s="166"/>
      <c r="I998" s="135"/>
      <c r="J998" s="144"/>
      <c r="K998" s="136"/>
      <c r="L998" s="137"/>
      <c r="M998" s="138"/>
      <c r="N998" s="139"/>
      <c r="O998"/>
      <c r="P998"/>
      <c r="Q998"/>
      <c r="R998"/>
      <c r="S998"/>
      <c r="T998"/>
      <c r="U998"/>
      <c r="V998"/>
      <c r="W998"/>
      <c r="X998"/>
    </row>
    <row r="999" spans="1:24" s="25" customFormat="1" ht="15" customHeight="1" x14ac:dyDescent="0.3">
      <c r="A999" s="130">
        <v>44592</v>
      </c>
      <c r="B999" s="131" t="s">
        <v>314</v>
      </c>
      <c r="C999" s="154">
        <v>21743.7</v>
      </c>
      <c r="D999" s="132"/>
      <c r="E999" s="133">
        <f t="shared" si="20"/>
        <v>10622144.033573333</v>
      </c>
      <c r="F999" s="101"/>
      <c r="G999" s="165"/>
      <c r="H999" s="166"/>
      <c r="I999" s="135"/>
      <c r="J999" s="144"/>
      <c r="K999" s="136"/>
      <c r="L999" s="137"/>
      <c r="M999" s="138"/>
      <c r="N999" s="139"/>
      <c r="O999"/>
      <c r="P999"/>
      <c r="Q999"/>
      <c r="R999"/>
      <c r="S999"/>
      <c r="T999"/>
      <c r="U999"/>
      <c r="V999"/>
      <c r="W999"/>
      <c r="X999"/>
    </row>
    <row r="1000" spans="1:24" s="25" customFormat="1" ht="15" customHeight="1" x14ac:dyDescent="0.3">
      <c r="A1000" s="130">
        <v>44592</v>
      </c>
      <c r="B1000" s="131" t="s">
        <v>266</v>
      </c>
      <c r="C1000" s="154">
        <v>97121.86</v>
      </c>
      <c r="D1000" s="132"/>
      <c r="E1000" s="133">
        <f t="shared" si="20"/>
        <v>10719265.893573333</v>
      </c>
      <c r="F1000" s="101"/>
      <c r="G1000" s="165"/>
      <c r="H1000" s="166"/>
      <c r="I1000" s="135"/>
      <c r="J1000" s="144"/>
      <c r="K1000" s="136"/>
      <c r="L1000" s="137"/>
      <c r="M1000" s="138"/>
      <c r="N1000" s="139"/>
      <c r="O1000"/>
      <c r="P1000"/>
      <c r="Q1000"/>
      <c r="R1000"/>
      <c r="S1000"/>
      <c r="T1000"/>
      <c r="U1000"/>
      <c r="V1000"/>
      <c r="W1000"/>
      <c r="X1000"/>
    </row>
    <row r="1001" spans="1:24" s="25" customFormat="1" ht="15" customHeight="1" x14ac:dyDescent="0.3">
      <c r="A1001" s="130">
        <v>44592</v>
      </c>
      <c r="B1001" s="131" t="s">
        <v>237</v>
      </c>
      <c r="C1001" s="154">
        <v>21743.7</v>
      </c>
      <c r="D1001" s="132"/>
      <c r="E1001" s="133">
        <f t="shared" si="20"/>
        <v>10741009.593573332</v>
      </c>
      <c r="F1001" s="101"/>
      <c r="G1001" s="165"/>
      <c r="H1001" s="166"/>
      <c r="I1001" s="135"/>
      <c r="J1001" s="144"/>
      <c r="K1001" s="136"/>
      <c r="L1001" s="137"/>
      <c r="M1001" s="138"/>
      <c r="N1001" s="139"/>
      <c r="O1001"/>
      <c r="P1001"/>
      <c r="Q1001"/>
      <c r="R1001"/>
      <c r="S1001"/>
      <c r="T1001"/>
      <c r="U1001"/>
      <c r="V1001"/>
      <c r="W1001"/>
      <c r="X1001"/>
    </row>
    <row r="1002" spans="1:24" s="25" customFormat="1" ht="15" customHeight="1" x14ac:dyDescent="0.3">
      <c r="A1002" s="130">
        <v>44592</v>
      </c>
      <c r="B1002" s="131" t="s">
        <v>195</v>
      </c>
      <c r="C1002" s="154">
        <v>7247.9</v>
      </c>
      <c r="D1002" s="132"/>
      <c r="E1002" s="133">
        <f t="shared" si="20"/>
        <v>10748257.493573332</v>
      </c>
      <c r="F1002" s="101"/>
      <c r="G1002" s="165"/>
      <c r="H1002" s="166"/>
      <c r="I1002" s="135"/>
      <c r="J1002" s="144"/>
      <c r="K1002" s="136"/>
      <c r="L1002" s="137"/>
      <c r="M1002" s="138"/>
      <c r="N1002" s="139"/>
      <c r="O1002"/>
      <c r="P1002"/>
      <c r="Q1002"/>
      <c r="R1002"/>
      <c r="S1002"/>
      <c r="T1002"/>
      <c r="U1002"/>
      <c r="V1002"/>
      <c r="W1002"/>
      <c r="X1002"/>
    </row>
    <row r="1003" spans="1:24" s="25" customFormat="1" ht="15" customHeight="1" x14ac:dyDescent="0.3">
      <c r="A1003" s="130">
        <v>44592</v>
      </c>
      <c r="B1003" s="131" t="s">
        <v>204</v>
      </c>
      <c r="C1003" s="154">
        <v>124663.88</v>
      </c>
      <c r="D1003" s="132"/>
      <c r="E1003" s="133">
        <f t="shared" si="20"/>
        <v>10872921.373573333</v>
      </c>
      <c r="F1003" s="101"/>
      <c r="G1003" s="165"/>
      <c r="H1003" s="166"/>
      <c r="I1003" s="135"/>
      <c r="J1003" s="144"/>
      <c r="K1003" s="136"/>
      <c r="L1003" s="137"/>
      <c r="M1003" s="138"/>
      <c r="N1003" s="139"/>
      <c r="O1003"/>
      <c r="P1003"/>
      <c r="Q1003"/>
      <c r="R1003"/>
      <c r="S1003"/>
      <c r="T1003"/>
      <c r="U1003"/>
      <c r="V1003"/>
      <c r="W1003"/>
      <c r="X1003"/>
    </row>
    <row r="1004" spans="1:24" s="25" customFormat="1" ht="15" customHeight="1" x14ac:dyDescent="0.3">
      <c r="A1004" s="130">
        <v>44592</v>
      </c>
      <c r="B1004" s="131" t="s">
        <v>284</v>
      </c>
      <c r="C1004" s="352">
        <f>13046+0.22</f>
        <v>13046.22</v>
      </c>
      <c r="D1004" s="132"/>
      <c r="E1004" s="133">
        <f t="shared" si="20"/>
        <v>10885967.593573334</v>
      </c>
      <c r="F1004" s="101"/>
      <c r="G1004" s="165"/>
      <c r="H1004" s="166"/>
      <c r="I1004" s="135"/>
      <c r="J1004" s="144"/>
      <c r="K1004" s="136"/>
      <c r="L1004" s="137"/>
      <c r="M1004" s="138"/>
      <c r="N1004" s="139"/>
      <c r="O1004"/>
      <c r="P1004"/>
      <c r="Q1004"/>
      <c r="R1004"/>
      <c r="S1004"/>
      <c r="T1004"/>
      <c r="U1004"/>
      <c r="V1004"/>
      <c r="W1004"/>
      <c r="X1004"/>
    </row>
    <row r="1005" spans="1:24" s="25" customFormat="1" ht="15" customHeight="1" x14ac:dyDescent="0.3">
      <c r="A1005" s="119"/>
      <c r="B1005" s="25" t="s">
        <v>580</v>
      </c>
      <c r="C1005" s="354"/>
      <c r="D1005" s="167">
        <v>1063827.6599999999</v>
      </c>
      <c r="E1005" s="133">
        <f t="shared" si="20"/>
        <v>9822139.9335733335</v>
      </c>
      <c r="F1005" s="101"/>
      <c r="G1005" s="165"/>
      <c r="H1005" s="166"/>
      <c r="I1005" s="135"/>
      <c r="J1005" s="144"/>
      <c r="K1005" s="136"/>
      <c r="L1005" s="137"/>
      <c r="M1005" s="138"/>
      <c r="N1005" s="139"/>
      <c r="O1005"/>
      <c r="P1005"/>
      <c r="Q1005"/>
      <c r="R1005"/>
      <c r="S1005"/>
      <c r="T1005"/>
      <c r="U1005"/>
      <c r="V1005"/>
      <c r="W1005"/>
      <c r="X1005"/>
    </row>
    <row r="1006" spans="1:24" s="25" customFormat="1" ht="15" customHeight="1" x14ac:dyDescent="0.3">
      <c r="A1006" s="119"/>
      <c r="B1006" s="361" t="s">
        <v>578</v>
      </c>
      <c r="C1006" s="359">
        <v>150301.31055338948</v>
      </c>
      <c r="D1006" s="167"/>
      <c r="E1006" s="133">
        <f t="shared" si="20"/>
        <v>9972441.2441267222</v>
      </c>
      <c r="F1006" s="101"/>
      <c r="G1006" s="165"/>
      <c r="H1006" s="166"/>
      <c r="I1006" s="135"/>
      <c r="J1006" s="144"/>
      <c r="K1006" s="136"/>
      <c r="L1006" s="137"/>
      <c r="M1006" s="138"/>
      <c r="N1006" s="139"/>
      <c r="O1006"/>
      <c r="P1006"/>
      <c r="Q1006"/>
      <c r="R1006"/>
      <c r="S1006"/>
      <c r="T1006"/>
      <c r="U1006"/>
      <c r="V1006"/>
      <c r="W1006"/>
      <c r="X1006"/>
    </row>
    <row r="1007" spans="1:24" s="25" customFormat="1" ht="15" customHeight="1" x14ac:dyDescent="0.3">
      <c r="B1007" s="361" t="s">
        <v>579</v>
      </c>
      <c r="C1007" s="360">
        <f>59.18*4486</f>
        <v>265481.48</v>
      </c>
      <c r="D1007" s="167"/>
      <c r="E1007" s="284">
        <f t="shared" si="20"/>
        <v>10237922.724126723</v>
      </c>
      <c r="F1007" s="101"/>
      <c r="G1007" s="165"/>
      <c r="H1007" s="166"/>
      <c r="I1007" s="135"/>
      <c r="J1007" s="144"/>
      <c r="K1007" s="136"/>
      <c r="L1007" s="137"/>
      <c r="M1007" s="138"/>
      <c r="N1007" s="139"/>
      <c r="O1007"/>
      <c r="P1007"/>
      <c r="Q1007"/>
      <c r="R1007"/>
      <c r="S1007"/>
      <c r="T1007"/>
      <c r="U1007"/>
      <c r="V1007"/>
      <c r="W1007"/>
      <c r="X1007"/>
    </row>
    <row r="1008" spans="1:24" s="25" customFormat="1" ht="15" customHeight="1" x14ac:dyDescent="0.3">
      <c r="A1008" s="130">
        <v>44595</v>
      </c>
      <c r="B1008" s="131" t="s">
        <v>472</v>
      </c>
      <c r="C1008" s="154">
        <v>13046.22</v>
      </c>
      <c r="D1008" s="132"/>
      <c r="E1008" s="133">
        <f t="shared" si="20"/>
        <v>10250968.944126723</v>
      </c>
      <c r="F1008" s="101"/>
      <c r="G1008" s="165"/>
      <c r="H1008" s="166"/>
      <c r="I1008" s="135"/>
      <c r="J1008" s="144"/>
      <c r="K1008" s="136"/>
      <c r="L1008" s="137"/>
      <c r="M1008" s="138"/>
      <c r="N1008" s="139"/>
      <c r="O1008"/>
      <c r="P1008"/>
      <c r="Q1008"/>
      <c r="R1008"/>
      <c r="S1008"/>
      <c r="T1008"/>
      <c r="U1008"/>
      <c r="V1008"/>
      <c r="W1008"/>
      <c r="X1008"/>
    </row>
    <row r="1009" spans="1:24" s="25" customFormat="1" ht="15" customHeight="1" x14ac:dyDescent="0.3">
      <c r="A1009" s="130">
        <v>44595</v>
      </c>
      <c r="B1009" s="131" t="s">
        <v>280</v>
      </c>
      <c r="C1009" s="154">
        <v>8697.48</v>
      </c>
      <c r="D1009" s="132"/>
      <c r="E1009" s="133">
        <f t="shared" si="20"/>
        <v>10259666.424126724</v>
      </c>
      <c r="F1009" s="101"/>
      <c r="G1009" s="165"/>
      <c r="H1009" s="166"/>
      <c r="I1009" s="135"/>
      <c r="J1009" s="144"/>
      <c r="K1009" s="136"/>
      <c r="L1009" s="137"/>
      <c r="M1009" s="138"/>
      <c r="N1009" s="139"/>
      <c r="O1009"/>
      <c r="P1009"/>
      <c r="Q1009"/>
      <c r="R1009"/>
      <c r="S1009"/>
      <c r="T1009"/>
      <c r="U1009"/>
      <c r="V1009"/>
      <c r="W1009"/>
      <c r="X1009"/>
    </row>
    <row r="1010" spans="1:24" s="25" customFormat="1" ht="15" customHeight="1" x14ac:dyDescent="0.3">
      <c r="A1010" s="130">
        <v>44595</v>
      </c>
      <c r="B1010" s="131" t="s">
        <v>258</v>
      </c>
      <c r="C1010" s="154">
        <v>8697.48</v>
      </c>
      <c r="D1010" s="132"/>
      <c r="E1010" s="133">
        <f t="shared" si="20"/>
        <v>10268363.904126724</v>
      </c>
      <c r="F1010" s="101"/>
      <c r="G1010" s="165"/>
      <c r="H1010" s="166"/>
      <c r="I1010" s="135"/>
      <c r="J1010" s="144"/>
      <c r="K1010" s="136"/>
      <c r="L1010" s="137"/>
      <c r="M1010" s="138"/>
      <c r="N1010" s="139"/>
      <c r="O1010"/>
      <c r="P1010"/>
      <c r="Q1010"/>
      <c r="R1010"/>
      <c r="S1010"/>
      <c r="T1010"/>
      <c r="U1010"/>
      <c r="V1010"/>
      <c r="W1010"/>
      <c r="X1010"/>
    </row>
    <row r="1011" spans="1:24" s="25" customFormat="1" ht="15" customHeight="1" x14ac:dyDescent="0.3">
      <c r="A1011" s="130">
        <v>44596</v>
      </c>
      <c r="B1011" s="131" t="s">
        <v>224</v>
      </c>
      <c r="C1011" s="154">
        <v>8697.48</v>
      </c>
      <c r="D1011" s="132"/>
      <c r="E1011" s="133">
        <f t="shared" si="20"/>
        <v>10277061.384126725</v>
      </c>
      <c r="F1011" s="101"/>
      <c r="G1011" s="165"/>
      <c r="H1011" s="166"/>
      <c r="I1011" s="135"/>
      <c r="J1011" s="144"/>
      <c r="K1011" s="136"/>
      <c r="L1011" s="137"/>
      <c r="M1011" s="138"/>
      <c r="N1011" s="139"/>
      <c r="O1011"/>
      <c r="P1011"/>
      <c r="Q1011"/>
      <c r="R1011"/>
      <c r="S1011"/>
      <c r="T1011"/>
      <c r="U1011"/>
      <c r="V1011"/>
      <c r="W1011"/>
      <c r="X1011"/>
    </row>
    <row r="1012" spans="1:24" s="25" customFormat="1" ht="15" customHeight="1" x14ac:dyDescent="0.3">
      <c r="A1012" s="130">
        <v>44596</v>
      </c>
      <c r="B1012" s="364" t="s">
        <v>497</v>
      </c>
      <c r="C1012" s="154">
        <v>450000</v>
      </c>
      <c r="D1012" s="132"/>
      <c r="E1012" s="133">
        <f t="shared" si="20"/>
        <v>10727061.384126725</v>
      </c>
      <c r="F1012" s="101"/>
      <c r="G1012" s="165"/>
      <c r="H1012" s="166"/>
      <c r="I1012" s="135"/>
      <c r="J1012" s="144"/>
      <c r="K1012" s="136"/>
      <c r="L1012" s="137"/>
      <c r="M1012" s="138"/>
      <c r="N1012" s="139"/>
      <c r="O1012"/>
      <c r="P1012"/>
      <c r="Q1012"/>
      <c r="R1012"/>
      <c r="S1012"/>
      <c r="T1012"/>
      <c r="U1012"/>
      <c r="V1012"/>
      <c r="W1012"/>
      <c r="X1012"/>
    </row>
    <row r="1013" spans="1:24" s="25" customFormat="1" ht="15" customHeight="1" x14ac:dyDescent="0.3">
      <c r="A1013" s="130">
        <v>44596</v>
      </c>
      <c r="B1013" s="131" t="s">
        <v>287</v>
      </c>
      <c r="C1013" s="154">
        <v>63781.52</v>
      </c>
      <c r="D1013" s="132"/>
      <c r="E1013" s="133">
        <f t="shared" si="20"/>
        <v>10790842.904126724</v>
      </c>
      <c r="F1013" s="101"/>
      <c r="G1013" s="165"/>
      <c r="H1013" s="166"/>
      <c r="I1013" s="135"/>
      <c r="J1013" s="144"/>
      <c r="K1013" s="136"/>
      <c r="L1013" s="137"/>
      <c r="M1013" s="138"/>
      <c r="N1013" s="139"/>
      <c r="O1013"/>
      <c r="P1013"/>
      <c r="Q1013"/>
      <c r="R1013"/>
      <c r="S1013"/>
      <c r="T1013"/>
      <c r="U1013"/>
      <c r="V1013"/>
      <c r="W1013"/>
      <c r="X1013"/>
    </row>
    <row r="1014" spans="1:24" s="25" customFormat="1" ht="15" customHeight="1" x14ac:dyDescent="0.3">
      <c r="A1014" s="130">
        <v>44599</v>
      </c>
      <c r="B1014" s="131" t="s">
        <v>221</v>
      </c>
      <c r="C1014" s="154">
        <v>42037.82</v>
      </c>
      <c r="D1014" s="132"/>
      <c r="E1014" s="133">
        <f t="shared" si="20"/>
        <v>10832880.724126725</v>
      </c>
      <c r="F1014" s="101"/>
      <c r="G1014" s="165"/>
      <c r="H1014" s="166"/>
      <c r="I1014" s="135"/>
      <c r="J1014" s="144"/>
      <c r="K1014" s="136"/>
      <c r="L1014" s="137"/>
      <c r="M1014" s="138"/>
      <c r="N1014" s="139"/>
      <c r="O1014"/>
      <c r="P1014"/>
      <c r="Q1014"/>
      <c r="R1014"/>
      <c r="S1014"/>
      <c r="T1014"/>
      <c r="U1014"/>
      <c r="V1014"/>
      <c r="W1014"/>
      <c r="X1014"/>
    </row>
    <row r="1015" spans="1:24" s="25" customFormat="1" ht="15" customHeight="1" x14ac:dyDescent="0.3">
      <c r="A1015" s="130">
        <v>44599</v>
      </c>
      <c r="B1015" s="131" t="s">
        <v>252</v>
      </c>
      <c r="C1015" s="154">
        <v>4348.74</v>
      </c>
      <c r="D1015" s="132"/>
      <c r="E1015" s="133">
        <f t="shared" si="20"/>
        <v>10837229.464126725</v>
      </c>
      <c r="F1015" s="101"/>
      <c r="G1015" s="165"/>
      <c r="H1015" s="166"/>
      <c r="I1015" s="135"/>
      <c r="J1015" s="144"/>
      <c r="K1015" s="136"/>
      <c r="L1015" s="137"/>
      <c r="M1015" s="138"/>
      <c r="N1015" s="139"/>
      <c r="O1015"/>
      <c r="P1015"/>
      <c r="Q1015"/>
      <c r="R1015"/>
      <c r="S1015"/>
      <c r="T1015"/>
      <c r="U1015"/>
      <c r="V1015"/>
      <c r="W1015"/>
      <c r="X1015"/>
    </row>
    <row r="1016" spans="1:24" s="25" customFormat="1" ht="15" customHeight="1" x14ac:dyDescent="0.3">
      <c r="A1016" s="130">
        <v>44599</v>
      </c>
      <c r="B1016" s="131" t="s">
        <v>298</v>
      </c>
      <c r="C1016" s="154">
        <v>63781.52</v>
      </c>
      <c r="D1016" s="132"/>
      <c r="E1016" s="133">
        <f t="shared" si="20"/>
        <v>10901010.984126724</v>
      </c>
      <c r="F1016" s="101"/>
      <c r="G1016" s="165"/>
      <c r="H1016" s="166"/>
      <c r="I1016" s="135"/>
      <c r="J1016" s="144"/>
      <c r="K1016" s="136"/>
      <c r="L1016" s="137"/>
      <c r="M1016" s="138"/>
      <c r="N1016" s="139"/>
      <c r="O1016"/>
      <c r="P1016"/>
      <c r="Q1016"/>
      <c r="R1016"/>
      <c r="S1016"/>
      <c r="T1016"/>
      <c r="U1016"/>
      <c r="V1016"/>
      <c r="W1016"/>
      <c r="X1016"/>
    </row>
    <row r="1017" spans="1:24" s="25" customFormat="1" ht="15" customHeight="1" x14ac:dyDescent="0.3">
      <c r="A1017" s="344">
        <v>44599</v>
      </c>
      <c r="B1017" s="349" t="s">
        <v>483</v>
      </c>
      <c r="C1017" s="346"/>
      <c r="D1017" s="346"/>
      <c r="E1017" s="133">
        <f t="shared" si="20"/>
        <v>10901010.984126724</v>
      </c>
      <c r="F1017" s="101"/>
      <c r="G1017" s="165"/>
      <c r="H1017" s="166"/>
      <c r="I1017" s="135"/>
      <c r="J1017" s="144"/>
      <c r="K1017" s="136"/>
      <c r="L1017" s="137"/>
      <c r="M1017" s="138">
        <v>266962.33</v>
      </c>
      <c r="N1017" s="139"/>
      <c r="O1017"/>
      <c r="P1017"/>
      <c r="Q1017"/>
      <c r="R1017"/>
      <c r="S1017"/>
      <c r="T1017"/>
      <c r="U1017"/>
      <c r="V1017"/>
      <c r="W1017"/>
      <c r="X1017"/>
    </row>
    <row r="1018" spans="1:24" s="25" customFormat="1" ht="15" customHeight="1" x14ac:dyDescent="0.3">
      <c r="A1018" s="130">
        <v>44601</v>
      </c>
      <c r="B1018" s="131" t="s">
        <v>260</v>
      </c>
      <c r="C1018" s="154">
        <f>106275+2867.65</f>
        <v>109142.65</v>
      </c>
      <c r="D1018" s="132"/>
      <c r="E1018" s="133">
        <f t="shared" si="20"/>
        <v>11010153.634126725</v>
      </c>
      <c r="F1018" s="101"/>
      <c r="G1018" s="165"/>
      <c r="H1018" s="166"/>
      <c r="I1018" s="135"/>
      <c r="J1018" s="144"/>
      <c r="K1018" s="136"/>
      <c r="L1018" s="137"/>
      <c r="M1018" s="138"/>
      <c r="N1018" s="139"/>
      <c r="O1018"/>
      <c r="P1018"/>
      <c r="Q1018"/>
      <c r="R1018"/>
      <c r="S1018"/>
      <c r="T1018"/>
      <c r="U1018"/>
      <c r="V1018"/>
      <c r="W1018"/>
      <c r="X1018"/>
    </row>
    <row r="1019" spans="1:24" s="25" customFormat="1" ht="15" customHeight="1" x14ac:dyDescent="0.3">
      <c r="A1019" s="130">
        <v>44602</v>
      </c>
      <c r="B1019" s="131" t="s">
        <v>194</v>
      </c>
      <c r="C1019" s="154">
        <v>97121.86</v>
      </c>
      <c r="D1019" s="132"/>
      <c r="E1019" s="133">
        <f t="shared" si="20"/>
        <v>11107275.494126724</v>
      </c>
      <c r="F1019" s="101"/>
      <c r="G1019" s="165"/>
      <c r="H1019" s="166"/>
      <c r="I1019" s="135"/>
      <c r="J1019" s="144"/>
      <c r="K1019" s="136"/>
      <c r="L1019" s="137"/>
      <c r="M1019" s="138"/>
      <c r="N1019" s="139"/>
      <c r="O1019"/>
      <c r="P1019"/>
      <c r="Q1019"/>
      <c r="R1019"/>
      <c r="S1019"/>
      <c r="T1019"/>
      <c r="U1019"/>
      <c r="V1019"/>
      <c r="W1019"/>
      <c r="X1019"/>
    </row>
    <row r="1020" spans="1:24" s="25" customFormat="1" ht="15" customHeight="1" x14ac:dyDescent="0.3">
      <c r="A1020" s="130">
        <v>44602</v>
      </c>
      <c r="B1020" s="131" t="s">
        <v>295</v>
      </c>
      <c r="C1020" s="154">
        <v>34216.379999999997</v>
      </c>
      <c r="D1020" s="132"/>
      <c r="E1020" s="133">
        <f t="shared" si="20"/>
        <v>11141491.874126725</v>
      </c>
      <c r="F1020" s="101"/>
      <c r="G1020" s="165"/>
      <c r="H1020" s="166"/>
      <c r="I1020" s="135"/>
      <c r="J1020" s="144"/>
      <c r="K1020" s="136"/>
      <c r="L1020" s="137"/>
      <c r="M1020" s="138"/>
      <c r="N1020" s="139"/>
      <c r="O1020"/>
      <c r="P1020"/>
      <c r="Q1020"/>
      <c r="R1020"/>
      <c r="S1020"/>
      <c r="T1020"/>
      <c r="U1020"/>
      <c r="V1020"/>
      <c r="W1020"/>
      <c r="X1020"/>
    </row>
    <row r="1021" spans="1:24" s="25" customFormat="1" ht="15" customHeight="1" x14ac:dyDescent="0.3">
      <c r="A1021" s="130">
        <v>44602</v>
      </c>
      <c r="B1021" s="131" t="s">
        <v>328</v>
      </c>
      <c r="C1021" s="154">
        <v>61147.35</v>
      </c>
      <c r="D1021" s="132"/>
      <c r="E1021" s="133">
        <f t="shared" si="20"/>
        <v>11202639.224126725</v>
      </c>
      <c r="F1021" s="101"/>
      <c r="G1021" s="165"/>
      <c r="H1021" s="166"/>
      <c r="I1021" s="135"/>
      <c r="J1021" s="144"/>
      <c r="K1021" s="136"/>
      <c r="L1021" s="137"/>
      <c r="M1021" s="138"/>
      <c r="N1021" s="139"/>
      <c r="O1021"/>
      <c r="P1021"/>
      <c r="Q1021"/>
      <c r="R1021"/>
      <c r="S1021"/>
      <c r="T1021"/>
      <c r="U1021"/>
      <c r="V1021"/>
      <c r="W1021"/>
      <c r="X1021"/>
    </row>
    <row r="1022" spans="1:24" s="25" customFormat="1" ht="15" customHeight="1" x14ac:dyDescent="0.3">
      <c r="A1022" s="130">
        <v>44602</v>
      </c>
      <c r="B1022" s="131" t="s">
        <v>196</v>
      </c>
      <c r="C1022" s="154">
        <v>456617.7</v>
      </c>
      <c r="D1022" s="132"/>
      <c r="E1022" s="133">
        <f t="shared" si="20"/>
        <v>11659256.924126724</v>
      </c>
      <c r="F1022" s="101"/>
      <c r="G1022" s="165"/>
      <c r="H1022" s="166"/>
      <c r="I1022" s="135"/>
      <c r="J1022" s="144"/>
      <c r="K1022" s="136"/>
      <c r="L1022" s="137"/>
      <c r="M1022" s="138"/>
      <c r="N1022" s="139"/>
      <c r="O1022"/>
      <c r="P1022"/>
      <c r="Q1022"/>
      <c r="R1022"/>
      <c r="S1022"/>
      <c r="T1022"/>
      <c r="U1022"/>
      <c r="V1022"/>
      <c r="W1022"/>
      <c r="X1022"/>
    </row>
    <row r="1023" spans="1:24" s="25" customFormat="1" ht="15" customHeight="1" x14ac:dyDescent="0.3">
      <c r="A1023" s="119"/>
      <c r="B1023" s="140" t="s">
        <v>581</v>
      </c>
      <c r="C1023" s="141"/>
      <c r="D1023" s="142">
        <v>1427608</v>
      </c>
      <c r="E1023" s="133">
        <f t="shared" si="20"/>
        <v>10231648.924126724</v>
      </c>
      <c r="F1023" s="101"/>
      <c r="G1023" s="165"/>
      <c r="H1023" s="166"/>
      <c r="I1023" s="135"/>
      <c r="J1023" s="144"/>
      <c r="K1023" s="136"/>
      <c r="L1023" s="137"/>
      <c r="M1023" s="138"/>
      <c r="N1023" s="139"/>
      <c r="O1023"/>
      <c r="P1023"/>
      <c r="Q1023"/>
      <c r="R1023"/>
      <c r="S1023"/>
      <c r="T1023"/>
      <c r="U1023"/>
      <c r="V1023"/>
      <c r="W1023"/>
      <c r="X1023"/>
    </row>
    <row r="1024" spans="1:24" s="25" customFormat="1" ht="15" customHeight="1" x14ac:dyDescent="0.3">
      <c r="A1024" s="119"/>
      <c r="B1024" s="140" t="s">
        <v>582</v>
      </c>
      <c r="C1024" s="141"/>
      <c r="D1024" s="142">
        <v>3086614</v>
      </c>
      <c r="E1024" s="133">
        <f t="shared" si="20"/>
        <v>7145034.9241267238</v>
      </c>
      <c r="F1024" s="101"/>
      <c r="G1024" s="165"/>
      <c r="H1024" s="166"/>
      <c r="I1024" s="135"/>
      <c r="J1024" s="144"/>
      <c r="K1024" s="136"/>
      <c r="L1024" s="137"/>
      <c r="M1024" s="138"/>
      <c r="N1024" s="139"/>
      <c r="O1024"/>
      <c r="P1024"/>
      <c r="Q1024"/>
      <c r="R1024"/>
      <c r="S1024"/>
      <c r="T1024"/>
      <c r="U1024"/>
      <c r="V1024"/>
      <c r="W1024"/>
      <c r="X1024"/>
    </row>
    <row r="1025" spans="1:24" s="25" customFormat="1" ht="15" customHeight="1" x14ac:dyDescent="0.3">
      <c r="B1025" s="140" t="s">
        <v>192</v>
      </c>
      <c r="C1025" s="145"/>
      <c r="D1025" s="142">
        <v>479283</v>
      </c>
      <c r="E1025" s="133">
        <f t="shared" si="20"/>
        <v>6665751.9241267238</v>
      </c>
      <c r="F1025" s="101"/>
      <c r="G1025" s="165"/>
      <c r="H1025" s="166"/>
      <c r="I1025" s="135"/>
      <c r="J1025" s="144"/>
      <c r="K1025" s="136"/>
      <c r="L1025" s="137"/>
      <c r="M1025" s="138"/>
      <c r="N1025" s="139"/>
      <c r="O1025"/>
      <c r="P1025"/>
      <c r="Q1025"/>
      <c r="R1025"/>
      <c r="S1025"/>
      <c r="T1025"/>
      <c r="U1025"/>
      <c r="V1025"/>
      <c r="W1025"/>
      <c r="X1025"/>
    </row>
    <row r="1026" spans="1:24" s="25" customFormat="1" ht="15" customHeight="1" x14ac:dyDescent="0.3">
      <c r="A1026" s="119"/>
      <c r="B1026" s="140" t="s">
        <v>503</v>
      </c>
      <c r="C1026" s="141"/>
      <c r="D1026" s="142">
        <v>20601</v>
      </c>
      <c r="E1026" s="133">
        <f t="shared" si="20"/>
        <v>6645150.9241267238</v>
      </c>
      <c r="F1026" s="101"/>
      <c r="G1026" s="165"/>
      <c r="H1026" s="166"/>
      <c r="I1026" s="135"/>
      <c r="J1026" s="144"/>
      <c r="K1026" s="136"/>
      <c r="L1026" s="137"/>
      <c r="M1026" s="138"/>
      <c r="N1026" s="139"/>
      <c r="O1026"/>
      <c r="P1026"/>
      <c r="Q1026"/>
      <c r="R1026"/>
      <c r="S1026"/>
      <c r="T1026"/>
      <c r="U1026"/>
      <c r="V1026"/>
      <c r="W1026"/>
      <c r="X1026"/>
    </row>
    <row r="1027" spans="1:24" s="25" customFormat="1" ht="15" customHeight="1" x14ac:dyDescent="0.3">
      <c r="A1027" s="119"/>
      <c r="B1027" s="140" t="s">
        <v>583</v>
      </c>
      <c r="C1027" s="141"/>
      <c r="D1027" s="142">
        <v>40801</v>
      </c>
      <c r="E1027" s="133">
        <f t="shared" si="20"/>
        <v>6604349.9241267238</v>
      </c>
      <c r="F1027" s="101"/>
      <c r="G1027" s="134"/>
      <c r="H1027" s="166"/>
      <c r="I1027" s="135"/>
      <c r="J1027" s="144"/>
      <c r="K1027" s="136"/>
      <c r="L1027" s="137"/>
      <c r="M1027" s="138"/>
      <c r="N1027" s="139"/>
      <c r="O1027"/>
      <c r="P1027"/>
      <c r="Q1027"/>
      <c r="R1027"/>
      <c r="S1027"/>
      <c r="T1027"/>
      <c r="U1027"/>
      <c r="V1027"/>
      <c r="W1027"/>
      <c r="X1027"/>
    </row>
    <row r="1028" spans="1:24" s="25" customFormat="1" ht="15" customHeight="1" x14ac:dyDescent="0.3">
      <c r="B1028" s="140" t="s">
        <v>584</v>
      </c>
      <c r="C1028" s="145"/>
      <c r="D1028" s="142">
        <v>37697</v>
      </c>
      <c r="E1028" s="133">
        <f t="shared" si="20"/>
        <v>6566652.9241267238</v>
      </c>
      <c r="F1028" s="101"/>
      <c r="G1028" s="165"/>
      <c r="H1028" s="166"/>
      <c r="I1028" s="135"/>
      <c r="J1028" s="144"/>
      <c r="K1028" s="136"/>
      <c r="L1028" s="137"/>
      <c r="M1028" s="138"/>
      <c r="N1028" s="139"/>
      <c r="O1028"/>
      <c r="P1028"/>
      <c r="Q1028"/>
      <c r="R1028"/>
      <c r="S1028"/>
      <c r="T1028"/>
      <c r="U1028"/>
      <c r="V1028"/>
      <c r="W1028"/>
      <c r="X1028"/>
    </row>
    <row r="1029" spans="1:24" s="25" customFormat="1" ht="15" customHeight="1" x14ac:dyDescent="0.3">
      <c r="A1029" s="119"/>
      <c r="B1029" s="140" t="s">
        <v>585</v>
      </c>
      <c r="C1029" s="141"/>
      <c r="D1029" s="142">
        <v>29505</v>
      </c>
      <c r="E1029" s="133">
        <f t="shared" si="20"/>
        <v>6537147.9241267238</v>
      </c>
      <c r="F1029" s="101"/>
      <c r="G1029" s="165"/>
      <c r="H1029" s="166"/>
      <c r="I1029" s="135"/>
      <c r="J1029" s="144"/>
      <c r="K1029" s="136"/>
      <c r="L1029" s="137"/>
      <c r="M1029" s="138"/>
      <c r="N1029" s="139"/>
      <c r="O1029"/>
      <c r="P1029"/>
      <c r="Q1029"/>
      <c r="R1029"/>
      <c r="S1029"/>
      <c r="T1029"/>
      <c r="U1029"/>
      <c r="V1029"/>
      <c r="W1029"/>
      <c r="X1029"/>
    </row>
    <row r="1030" spans="1:24" s="25" customFormat="1" ht="15" customHeight="1" x14ac:dyDescent="0.3">
      <c r="A1030" s="119"/>
      <c r="B1030" s="140" t="s">
        <v>586</v>
      </c>
      <c r="C1030" s="141"/>
      <c r="D1030" s="142">
        <v>31965</v>
      </c>
      <c r="E1030" s="133">
        <f t="shared" si="20"/>
        <v>6505182.9241267238</v>
      </c>
      <c r="F1030" s="101"/>
      <c r="G1030" s="165"/>
      <c r="H1030" s="166"/>
      <c r="I1030" s="135"/>
      <c r="J1030" s="144"/>
      <c r="K1030" s="136"/>
      <c r="L1030" s="137"/>
      <c r="M1030" s="138"/>
      <c r="N1030" s="139"/>
      <c r="O1030"/>
      <c r="P1030"/>
      <c r="Q1030"/>
      <c r="R1030"/>
      <c r="S1030"/>
      <c r="T1030"/>
      <c r="U1030"/>
      <c r="V1030"/>
      <c r="W1030"/>
      <c r="X1030"/>
    </row>
    <row r="1031" spans="1:24" s="25" customFormat="1" ht="15" customHeight="1" x14ac:dyDescent="0.3">
      <c r="B1031" s="140" t="s">
        <v>587</v>
      </c>
      <c r="C1031" s="145"/>
      <c r="D1031" s="142">
        <v>15000</v>
      </c>
      <c r="E1031" s="133">
        <f t="shared" si="20"/>
        <v>6490182.9241267238</v>
      </c>
      <c r="F1031" s="101"/>
      <c r="G1031" s="165"/>
      <c r="H1031" s="166"/>
      <c r="I1031" s="135"/>
      <c r="J1031" s="144"/>
      <c r="K1031" s="136"/>
      <c r="L1031" s="137"/>
      <c r="M1031" s="138"/>
      <c r="N1031" s="139"/>
      <c r="O1031"/>
      <c r="P1031"/>
      <c r="Q1031"/>
      <c r="R1031"/>
      <c r="S1031"/>
      <c r="T1031"/>
      <c r="U1031"/>
      <c r="V1031"/>
      <c r="W1031"/>
      <c r="X1031"/>
    </row>
    <row r="1032" spans="1:24" s="25" customFormat="1" ht="15" customHeight="1" x14ac:dyDescent="0.3">
      <c r="A1032" s="146"/>
      <c r="B1032" s="146" t="s">
        <v>193</v>
      </c>
      <c r="C1032" s="147"/>
      <c r="D1032" s="148"/>
      <c r="E1032" s="133">
        <f t="shared" si="20"/>
        <v>6490182.9241267238</v>
      </c>
      <c r="F1032" s="101"/>
      <c r="G1032" s="165"/>
      <c r="H1032" s="166"/>
      <c r="I1032" s="135">
        <v>560000</v>
      </c>
      <c r="J1032" s="144"/>
      <c r="K1032" s="136"/>
      <c r="L1032" s="137"/>
      <c r="M1032" s="138"/>
      <c r="N1032" s="139"/>
      <c r="O1032"/>
      <c r="P1032"/>
      <c r="Q1032"/>
      <c r="R1032"/>
      <c r="S1032"/>
      <c r="T1032"/>
      <c r="U1032"/>
      <c r="V1032"/>
      <c r="W1032"/>
      <c r="X1032"/>
    </row>
    <row r="1033" spans="1:24" s="25" customFormat="1" ht="15" customHeight="1" x14ac:dyDescent="0.3">
      <c r="A1033" s="130">
        <v>44603</v>
      </c>
      <c r="B1033" s="131" t="s">
        <v>240</v>
      </c>
      <c r="C1033" s="154">
        <v>16454.32</v>
      </c>
      <c r="D1033" s="132"/>
      <c r="E1033" s="133">
        <f t="shared" si="20"/>
        <v>6506637.2441267241</v>
      </c>
      <c r="F1033" s="101"/>
      <c r="G1033" s="165"/>
      <c r="H1033" s="166"/>
      <c r="I1033" s="135"/>
      <c r="J1033" s="144"/>
      <c r="K1033" s="136"/>
      <c r="L1033" s="137"/>
      <c r="M1033" s="138"/>
      <c r="N1033" s="139"/>
      <c r="O1033"/>
      <c r="P1033"/>
      <c r="Q1033"/>
      <c r="R1033"/>
      <c r="S1033"/>
      <c r="T1033"/>
      <c r="U1033"/>
      <c r="V1033"/>
      <c r="W1033"/>
      <c r="X1033"/>
    </row>
    <row r="1034" spans="1:24" s="25" customFormat="1" ht="15" customHeight="1" x14ac:dyDescent="0.3">
      <c r="A1034" s="130">
        <v>44606</v>
      </c>
      <c r="B1034" s="131" t="s">
        <v>222</v>
      </c>
      <c r="C1034" s="154">
        <v>20890.650000000001</v>
      </c>
      <c r="D1034" s="132"/>
      <c r="E1034" s="133">
        <f t="shared" si="20"/>
        <v>6527527.8941267245</v>
      </c>
      <c r="F1034" s="101"/>
      <c r="G1034" s="134"/>
      <c r="H1034" s="166"/>
      <c r="I1034" s="135"/>
      <c r="J1034" s="144"/>
      <c r="K1034" s="136"/>
      <c r="L1034" s="137"/>
      <c r="M1034" s="138"/>
      <c r="N1034" s="139"/>
      <c r="O1034"/>
      <c r="P1034"/>
      <c r="Q1034"/>
      <c r="R1034"/>
      <c r="S1034"/>
      <c r="T1034"/>
      <c r="U1034"/>
      <c r="V1034"/>
      <c r="W1034"/>
      <c r="X1034"/>
    </row>
    <row r="1035" spans="1:24" s="25" customFormat="1" ht="15" customHeight="1" x14ac:dyDescent="0.3">
      <c r="A1035" s="130">
        <v>44606</v>
      </c>
      <c r="B1035" s="131" t="s">
        <v>463</v>
      </c>
      <c r="C1035" s="154">
        <v>4178.13</v>
      </c>
      <c r="D1035" s="132"/>
      <c r="E1035" s="133">
        <f t="shared" si="20"/>
        <v>6531706.0241267243</v>
      </c>
      <c r="F1035" s="101"/>
      <c r="G1035" s="165"/>
      <c r="H1035" s="166"/>
      <c r="I1035" s="135"/>
      <c r="J1035" s="144"/>
      <c r="K1035" s="136"/>
      <c r="L1035" s="137"/>
      <c r="M1035" s="138"/>
      <c r="N1035" s="139"/>
      <c r="O1035"/>
      <c r="P1035"/>
      <c r="Q1035"/>
      <c r="R1035"/>
      <c r="S1035"/>
      <c r="T1035"/>
      <c r="U1035"/>
      <c r="V1035"/>
      <c r="W1035"/>
      <c r="X1035"/>
    </row>
    <row r="1036" spans="1:24" s="25" customFormat="1" ht="15" customHeight="1" x14ac:dyDescent="0.3">
      <c r="A1036" s="130">
        <v>44606</v>
      </c>
      <c r="B1036" s="131" t="s">
        <v>272</v>
      </c>
      <c r="C1036" s="154">
        <v>108631.38</v>
      </c>
      <c r="D1036" s="132"/>
      <c r="E1036" s="133">
        <f t="shared" si="20"/>
        <v>6640337.4041267242</v>
      </c>
      <c r="F1036" s="101"/>
      <c r="G1036" s="165"/>
      <c r="H1036" s="166"/>
      <c r="I1036" s="135"/>
      <c r="J1036" s="144"/>
      <c r="K1036" s="136"/>
      <c r="L1036" s="137"/>
      <c r="M1036" s="138"/>
      <c r="N1036" s="139"/>
      <c r="O1036"/>
      <c r="P1036"/>
      <c r="Q1036"/>
      <c r="R1036"/>
      <c r="S1036"/>
      <c r="T1036"/>
      <c r="U1036"/>
      <c r="V1036"/>
      <c r="W1036"/>
      <c r="X1036"/>
    </row>
    <row r="1037" spans="1:24" s="25" customFormat="1" ht="15" customHeight="1" x14ac:dyDescent="0.3">
      <c r="A1037" s="130">
        <v>44606</v>
      </c>
      <c r="B1037" s="131" t="s">
        <v>211</v>
      </c>
      <c r="C1037" s="154">
        <v>20890.650000000001</v>
      </c>
      <c r="D1037" s="132"/>
      <c r="E1037" s="133">
        <f t="shared" si="20"/>
        <v>6661228.0541267246</v>
      </c>
      <c r="F1037" s="101"/>
      <c r="G1037" s="165"/>
      <c r="H1037" s="166"/>
      <c r="I1037" s="135"/>
      <c r="J1037" s="144"/>
      <c r="K1037" s="136"/>
      <c r="L1037" s="137"/>
      <c r="M1037" s="138"/>
      <c r="N1037" s="139"/>
      <c r="O1037"/>
      <c r="P1037"/>
      <c r="Q1037"/>
      <c r="R1037"/>
      <c r="S1037"/>
      <c r="T1037"/>
      <c r="U1037"/>
      <c r="V1037"/>
      <c r="W1037"/>
      <c r="X1037"/>
    </row>
    <row r="1038" spans="1:24" s="25" customFormat="1" ht="15" customHeight="1" x14ac:dyDescent="0.3">
      <c r="A1038" s="130">
        <v>44606</v>
      </c>
      <c r="B1038" s="131" t="s">
        <v>449</v>
      </c>
      <c r="C1038" s="154">
        <v>12534.39</v>
      </c>
      <c r="D1038" s="132"/>
      <c r="E1038" s="133">
        <f t="shared" si="20"/>
        <v>6673762.4441267243</v>
      </c>
      <c r="F1038" s="101"/>
      <c r="G1038" s="165"/>
      <c r="H1038" s="166"/>
      <c r="I1038" s="135"/>
      <c r="J1038" s="144"/>
      <c r="K1038" s="136"/>
      <c r="L1038" s="137"/>
      <c r="M1038" s="138"/>
      <c r="N1038" s="139"/>
      <c r="O1038"/>
      <c r="P1038"/>
      <c r="Q1038"/>
      <c r="R1038"/>
      <c r="S1038"/>
      <c r="T1038"/>
      <c r="U1038"/>
      <c r="V1038"/>
      <c r="W1038"/>
      <c r="X1038"/>
    </row>
    <row r="1039" spans="1:24" s="25" customFormat="1" ht="15" customHeight="1" x14ac:dyDescent="0.3">
      <c r="A1039" s="130">
        <v>44606</v>
      </c>
      <c r="B1039" s="131" t="s">
        <v>464</v>
      </c>
      <c r="C1039" s="154">
        <v>12534.39</v>
      </c>
      <c r="D1039" s="132"/>
      <c r="E1039" s="133">
        <f t="shared" si="20"/>
        <v>6686296.8341267239</v>
      </c>
      <c r="F1039" s="101"/>
      <c r="G1039" s="165"/>
      <c r="H1039" s="166"/>
      <c r="I1039" s="135"/>
      <c r="J1039" s="144"/>
      <c r="K1039" s="136"/>
      <c r="L1039" s="137"/>
      <c r="M1039" s="138"/>
      <c r="N1039" s="139"/>
      <c r="O1039"/>
      <c r="P1039"/>
      <c r="Q1039"/>
      <c r="R1039"/>
      <c r="S1039"/>
      <c r="T1039"/>
      <c r="U1039"/>
      <c r="V1039"/>
      <c r="W1039"/>
      <c r="X1039"/>
    </row>
    <row r="1040" spans="1:24" s="25" customFormat="1" ht="15" customHeight="1" x14ac:dyDescent="0.3">
      <c r="A1040" s="130">
        <v>44606</v>
      </c>
      <c r="B1040" s="131" t="s">
        <v>470</v>
      </c>
      <c r="C1040" s="154">
        <v>21126.6</v>
      </c>
      <c r="D1040" s="132"/>
      <c r="E1040" s="133">
        <f t="shared" si="20"/>
        <v>6707423.4341267236</v>
      </c>
      <c r="F1040" s="101"/>
      <c r="G1040" s="165"/>
      <c r="H1040" s="166"/>
      <c r="I1040" s="135"/>
      <c r="J1040" s="144"/>
      <c r="K1040" s="136"/>
      <c r="L1040" s="137"/>
      <c r="M1040" s="138"/>
      <c r="N1040" s="139"/>
      <c r="O1040"/>
      <c r="P1040"/>
      <c r="Q1040"/>
      <c r="R1040"/>
      <c r="S1040"/>
      <c r="T1040"/>
      <c r="U1040"/>
      <c r="V1040"/>
      <c r="W1040"/>
      <c r="X1040"/>
    </row>
    <row r="1041" spans="1:24" s="25" customFormat="1" ht="15" customHeight="1" x14ac:dyDescent="0.3">
      <c r="A1041" s="130">
        <v>44606</v>
      </c>
      <c r="B1041" s="131" t="s">
        <v>434</v>
      </c>
      <c r="C1041" s="154">
        <v>20890.650000000001</v>
      </c>
      <c r="D1041" s="132"/>
      <c r="E1041" s="133">
        <f t="shared" si="20"/>
        <v>6728314.0841267239</v>
      </c>
      <c r="F1041" s="101"/>
      <c r="G1041" s="165"/>
      <c r="H1041" s="166"/>
      <c r="I1041" s="135"/>
      <c r="J1041" s="144"/>
      <c r="K1041" s="136"/>
      <c r="L1041" s="137"/>
      <c r="M1041" s="138"/>
      <c r="N1041" s="139"/>
      <c r="O1041"/>
      <c r="P1041"/>
      <c r="Q1041"/>
      <c r="R1041"/>
      <c r="S1041"/>
      <c r="T1041"/>
      <c r="U1041"/>
      <c r="V1041"/>
      <c r="W1041"/>
      <c r="X1041"/>
    </row>
    <row r="1042" spans="1:24" s="25" customFormat="1" ht="15" customHeight="1" x14ac:dyDescent="0.3">
      <c r="A1042" s="130">
        <v>44606</v>
      </c>
      <c r="B1042" s="131" t="s">
        <v>215</v>
      </c>
      <c r="C1042" s="154">
        <v>11369.16</v>
      </c>
      <c r="D1042" s="132"/>
      <c r="E1042" s="133">
        <f t="shared" si="20"/>
        <v>6739683.2441267241</v>
      </c>
      <c r="F1042" s="101"/>
      <c r="G1042" s="165"/>
      <c r="H1042" s="166"/>
      <c r="I1042" s="135"/>
      <c r="J1042" s="144"/>
      <c r="K1042" s="136"/>
      <c r="L1042" s="137"/>
      <c r="M1042" s="138"/>
      <c r="N1042" s="139"/>
      <c r="O1042"/>
      <c r="P1042"/>
      <c r="Q1042"/>
      <c r="R1042"/>
      <c r="S1042"/>
      <c r="T1042"/>
      <c r="U1042"/>
      <c r="V1042"/>
      <c r="W1042"/>
      <c r="X1042"/>
    </row>
    <row r="1043" spans="1:24" s="25" customFormat="1" ht="15" customHeight="1" x14ac:dyDescent="0.3">
      <c r="A1043" s="130">
        <v>44606</v>
      </c>
      <c r="B1043" s="131" t="s">
        <v>216</v>
      </c>
      <c r="C1043" s="154">
        <v>6963.55</v>
      </c>
      <c r="D1043" s="132"/>
      <c r="E1043" s="133">
        <f t="shared" si="20"/>
        <v>6746646.7941267239</v>
      </c>
      <c r="F1043" s="101"/>
      <c r="G1043" s="165"/>
      <c r="H1043" s="166"/>
      <c r="I1043" s="135"/>
      <c r="J1043" s="144"/>
      <c r="K1043" s="136"/>
      <c r="L1043" s="137"/>
      <c r="M1043" s="138"/>
      <c r="N1043" s="139"/>
      <c r="O1043"/>
      <c r="P1043"/>
      <c r="Q1043"/>
      <c r="R1043"/>
      <c r="S1043"/>
      <c r="T1043"/>
      <c r="U1043"/>
      <c r="V1043"/>
      <c r="W1043"/>
      <c r="X1043"/>
    </row>
    <row r="1044" spans="1:24" s="25" customFormat="1" ht="15" customHeight="1" x14ac:dyDescent="0.3">
      <c r="A1044" s="130">
        <v>44606</v>
      </c>
      <c r="B1044" s="131" t="s">
        <v>203</v>
      </c>
      <c r="C1044" s="154">
        <v>21743.7</v>
      </c>
      <c r="D1044" s="132"/>
      <c r="E1044" s="133">
        <f t="shared" si="20"/>
        <v>6768390.4941267241</v>
      </c>
      <c r="F1044" s="101"/>
      <c r="G1044" s="165"/>
      <c r="H1044" s="166"/>
      <c r="I1044" s="135"/>
      <c r="J1044" s="144"/>
      <c r="K1044" s="136"/>
      <c r="L1044" s="137"/>
      <c r="M1044" s="138"/>
      <c r="N1044" s="139"/>
      <c r="O1044"/>
      <c r="P1044"/>
      <c r="Q1044"/>
      <c r="R1044"/>
      <c r="S1044"/>
      <c r="T1044"/>
      <c r="U1044"/>
      <c r="V1044"/>
      <c r="W1044"/>
      <c r="X1044"/>
    </row>
    <row r="1045" spans="1:24" s="25" customFormat="1" ht="15" customHeight="1" x14ac:dyDescent="0.3">
      <c r="A1045" s="130">
        <v>44606</v>
      </c>
      <c r="B1045" s="131" t="s">
        <v>231</v>
      </c>
      <c r="C1045" s="154">
        <v>13046.22</v>
      </c>
      <c r="D1045" s="132"/>
      <c r="E1045" s="133">
        <f t="shared" si="20"/>
        <v>6781436.7141267238</v>
      </c>
      <c r="F1045" s="101"/>
      <c r="G1045" s="165"/>
      <c r="H1045" s="166"/>
      <c r="I1045" s="135"/>
      <c r="J1045" s="144"/>
      <c r="K1045" s="136"/>
      <c r="L1045" s="137"/>
      <c r="M1045" s="138"/>
      <c r="N1045" s="139"/>
      <c r="O1045"/>
      <c r="P1045"/>
      <c r="Q1045"/>
      <c r="R1045"/>
      <c r="S1045"/>
      <c r="T1045"/>
      <c r="U1045"/>
      <c r="V1045"/>
      <c r="W1045"/>
      <c r="X1045"/>
    </row>
    <row r="1046" spans="1:24" s="25" customFormat="1" ht="15" customHeight="1" x14ac:dyDescent="0.3">
      <c r="A1046" s="130">
        <v>44606</v>
      </c>
      <c r="B1046" s="131" t="s">
        <v>439</v>
      </c>
      <c r="C1046" s="154">
        <v>36210.46</v>
      </c>
      <c r="D1046" s="132"/>
      <c r="E1046" s="133">
        <f t="shared" si="20"/>
        <v>6817647.1741267238</v>
      </c>
      <c r="F1046" s="101"/>
      <c r="G1046" s="165"/>
      <c r="H1046" s="166"/>
      <c r="I1046" s="135"/>
      <c r="J1046" s="144"/>
      <c r="K1046" s="136"/>
      <c r="L1046" s="137"/>
      <c r="M1046" s="138"/>
      <c r="N1046" s="139"/>
      <c r="O1046"/>
      <c r="P1046"/>
      <c r="Q1046"/>
      <c r="R1046"/>
      <c r="S1046"/>
      <c r="T1046"/>
      <c r="U1046"/>
      <c r="V1046"/>
      <c r="W1046"/>
      <c r="X1046"/>
    </row>
    <row r="1047" spans="1:24" s="25" customFormat="1" ht="15" customHeight="1" x14ac:dyDescent="0.3">
      <c r="A1047" s="130">
        <v>44606</v>
      </c>
      <c r="B1047" s="131" t="s">
        <v>261</v>
      </c>
      <c r="C1047" s="154">
        <v>54315.69</v>
      </c>
      <c r="D1047" s="132"/>
      <c r="E1047" s="133">
        <f t="shared" ref="E1047:E1110" si="21">E1046+C1047-D1047</f>
        <v>6871962.8641267242</v>
      </c>
      <c r="F1047" s="101"/>
      <c r="G1047" s="165"/>
      <c r="H1047" s="166"/>
      <c r="I1047" s="135"/>
      <c r="J1047" s="144"/>
      <c r="K1047" s="136"/>
      <c r="L1047" s="137"/>
      <c r="M1047" s="138"/>
      <c r="N1047" s="139"/>
      <c r="O1047"/>
      <c r="P1047"/>
      <c r="Q1047"/>
      <c r="R1047"/>
      <c r="S1047"/>
      <c r="T1047"/>
      <c r="U1047"/>
      <c r="V1047"/>
      <c r="W1047"/>
      <c r="X1047"/>
    </row>
    <row r="1048" spans="1:24" s="25" customFormat="1" ht="15" customHeight="1" x14ac:dyDescent="0.3">
      <c r="A1048" s="130">
        <v>44606</v>
      </c>
      <c r="B1048" s="131" t="s">
        <v>326</v>
      </c>
      <c r="C1048" s="154">
        <v>20890.650000000001</v>
      </c>
      <c r="D1048" s="132"/>
      <c r="E1048" s="133">
        <f t="shared" si="21"/>
        <v>6892853.5141267246</v>
      </c>
      <c r="F1048" s="101"/>
      <c r="G1048" s="165"/>
      <c r="H1048" s="166"/>
      <c r="I1048" s="135"/>
      <c r="J1048" s="144"/>
      <c r="K1048" s="136"/>
      <c r="L1048" s="137"/>
      <c r="M1048" s="138"/>
      <c r="N1048" s="139"/>
      <c r="O1048"/>
      <c r="P1048"/>
      <c r="Q1048"/>
      <c r="R1048"/>
      <c r="S1048"/>
      <c r="T1048"/>
      <c r="U1048"/>
      <c r="V1048"/>
      <c r="W1048"/>
      <c r="X1048"/>
    </row>
    <row r="1049" spans="1:24" s="25" customFormat="1" ht="15" customHeight="1" x14ac:dyDescent="0.3">
      <c r="A1049" s="130">
        <v>44606</v>
      </c>
      <c r="B1049" s="131" t="s">
        <v>290</v>
      </c>
      <c r="C1049" s="154">
        <v>27854.2</v>
      </c>
      <c r="D1049" s="132"/>
      <c r="E1049" s="133">
        <f t="shared" si="21"/>
        <v>6920707.7141267247</v>
      </c>
      <c r="F1049" s="101"/>
      <c r="G1049" s="165"/>
      <c r="H1049" s="166"/>
      <c r="I1049" s="135"/>
      <c r="J1049" s="144"/>
      <c r="K1049" s="136"/>
      <c r="L1049" s="137"/>
      <c r="M1049" s="138"/>
      <c r="N1049" s="139"/>
      <c r="O1049"/>
      <c r="P1049"/>
      <c r="Q1049"/>
      <c r="R1049"/>
      <c r="S1049"/>
      <c r="T1049"/>
      <c r="U1049"/>
      <c r="V1049"/>
      <c r="W1049"/>
      <c r="X1049"/>
    </row>
    <row r="1050" spans="1:24" s="25" customFormat="1" ht="15" customHeight="1" x14ac:dyDescent="0.3">
      <c r="A1050" s="130">
        <v>44606</v>
      </c>
      <c r="B1050" s="131" t="s">
        <v>432</v>
      </c>
      <c r="C1050" s="154">
        <v>8356.26</v>
      </c>
      <c r="D1050" s="132"/>
      <c r="E1050" s="133">
        <f t="shared" si="21"/>
        <v>6929063.9741267245</v>
      </c>
      <c r="F1050" s="101"/>
      <c r="G1050" s="165"/>
      <c r="H1050" s="166"/>
      <c r="I1050" s="135"/>
      <c r="J1050" s="144"/>
      <c r="K1050" s="136"/>
      <c r="L1050" s="137"/>
      <c r="M1050" s="138"/>
      <c r="N1050" s="139"/>
      <c r="O1050"/>
      <c r="P1050"/>
      <c r="Q1050"/>
      <c r="R1050"/>
      <c r="S1050"/>
      <c r="T1050"/>
      <c r="U1050"/>
      <c r="V1050"/>
      <c r="W1050"/>
      <c r="X1050"/>
    </row>
    <row r="1051" spans="1:24" s="25" customFormat="1" ht="15" customHeight="1" x14ac:dyDescent="0.3">
      <c r="A1051" s="130">
        <v>44606</v>
      </c>
      <c r="B1051" s="131" t="s">
        <v>259</v>
      </c>
      <c r="C1051" s="154">
        <v>107238.67</v>
      </c>
      <c r="D1051" s="132"/>
      <c r="E1051" s="133">
        <f t="shared" si="21"/>
        <v>7036302.6441267245</v>
      </c>
      <c r="F1051" s="101"/>
      <c r="G1051" s="165"/>
      <c r="H1051" s="166"/>
      <c r="I1051" s="135"/>
      <c r="J1051" s="144"/>
      <c r="K1051" s="136"/>
      <c r="L1051" s="137"/>
      <c r="M1051" s="138"/>
      <c r="N1051" s="139"/>
      <c r="O1051"/>
      <c r="P1051"/>
      <c r="Q1051"/>
      <c r="R1051"/>
      <c r="S1051"/>
      <c r="T1051"/>
      <c r="U1051"/>
      <c r="V1051"/>
      <c r="W1051"/>
      <c r="X1051"/>
    </row>
    <row r="1052" spans="1:24" s="25" customFormat="1" ht="15" customHeight="1" x14ac:dyDescent="0.3">
      <c r="A1052" s="130">
        <v>44607</v>
      </c>
      <c r="B1052" s="131" t="s">
        <v>210</v>
      </c>
      <c r="C1052" s="154">
        <v>17053.740000000002</v>
      </c>
      <c r="D1052" s="132"/>
      <c r="E1052" s="133">
        <f t="shared" si="21"/>
        <v>7053356.3841267247</v>
      </c>
      <c r="F1052" s="101"/>
      <c r="G1052" s="165"/>
      <c r="H1052" s="166"/>
      <c r="I1052" s="135"/>
      <c r="J1052" s="144"/>
      <c r="K1052" s="136"/>
      <c r="L1052" s="137"/>
      <c r="M1052" s="138"/>
      <c r="N1052" s="139"/>
      <c r="O1052"/>
      <c r="P1052"/>
      <c r="Q1052"/>
      <c r="R1052"/>
      <c r="S1052"/>
      <c r="T1052"/>
      <c r="U1052"/>
      <c r="V1052"/>
      <c r="W1052"/>
      <c r="X1052"/>
    </row>
    <row r="1053" spans="1:24" s="25" customFormat="1" ht="15" customHeight="1" x14ac:dyDescent="0.3">
      <c r="A1053" s="130">
        <v>44607</v>
      </c>
      <c r="B1053" s="131" t="s">
        <v>451</v>
      </c>
      <c r="C1053" s="154">
        <v>408240</v>
      </c>
      <c r="D1053" s="132"/>
      <c r="E1053" s="133">
        <f t="shared" si="21"/>
        <v>7461596.3841267247</v>
      </c>
      <c r="F1053" s="101"/>
      <c r="G1053" s="165"/>
      <c r="H1053" s="166"/>
      <c r="I1053" s="135"/>
      <c r="J1053" s="144"/>
      <c r="K1053" s="136"/>
      <c r="L1053" s="137"/>
      <c r="M1053" s="138"/>
      <c r="N1053" s="139"/>
      <c r="O1053"/>
      <c r="P1053"/>
      <c r="Q1053"/>
      <c r="R1053"/>
      <c r="S1053"/>
      <c r="T1053"/>
      <c r="U1053"/>
      <c r="V1053"/>
      <c r="W1053"/>
      <c r="X1053"/>
    </row>
    <row r="1054" spans="1:24" s="25" customFormat="1" ht="15" customHeight="1" x14ac:dyDescent="0.3">
      <c r="A1054" s="130">
        <v>44607</v>
      </c>
      <c r="B1054" s="131" t="s">
        <v>281</v>
      </c>
      <c r="C1054" s="154">
        <v>93311.57</v>
      </c>
      <c r="D1054" s="132"/>
      <c r="E1054" s="133">
        <f t="shared" si="21"/>
        <v>7554907.954126725</v>
      </c>
      <c r="F1054" s="101"/>
      <c r="G1054" s="165"/>
      <c r="H1054" s="166"/>
      <c r="I1054" s="135"/>
      <c r="J1054" s="144"/>
      <c r="K1054" s="136"/>
      <c r="L1054" s="137"/>
      <c r="M1054" s="138"/>
      <c r="N1054" s="139"/>
      <c r="O1054"/>
      <c r="P1054"/>
      <c r="Q1054"/>
      <c r="R1054"/>
      <c r="S1054"/>
      <c r="T1054"/>
      <c r="U1054"/>
      <c r="V1054"/>
      <c r="W1054"/>
      <c r="X1054"/>
    </row>
    <row r="1055" spans="1:24" s="25" customFormat="1" ht="15" customHeight="1" x14ac:dyDescent="0.3">
      <c r="A1055" s="130">
        <v>44607</v>
      </c>
      <c r="B1055" s="131" t="s">
        <v>242</v>
      </c>
      <c r="C1055" s="154">
        <v>20890.650000000001</v>
      </c>
      <c r="D1055" s="132"/>
      <c r="E1055" s="133">
        <f t="shared" si="21"/>
        <v>7575798.6041267253</v>
      </c>
      <c r="F1055" s="101"/>
      <c r="G1055" s="165"/>
      <c r="H1055" s="166"/>
      <c r="I1055" s="135"/>
      <c r="J1055" s="144"/>
      <c r="K1055" s="136"/>
      <c r="L1055" s="137"/>
      <c r="M1055" s="138"/>
      <c r="N1055" s="139"/>
      <c r="O1055"/>
      <c r="P1055"/>
      <c r="Q1055"/>
      <c r="R1055"/>
      <c r="S1055"/>
      <c r="T1055"/>
      <c r="U1055"/>
      <c r="V1055"/>
      <c r="W1055"/>
      <c r="X1055"/>
    </row>
    <row r="1056" spans="1:24" s="25" customFormat="1" ht="15" customHeight="1" x14ac:dyDescent="0.3">
      <c r="A1056" s="130">
        <v>44607</v>
      </c>
      <c r="B1056" s="364" t="s">
        <v>158</v>
      </c>
      <c r="C1056" s="154">
        <v>158925.62</v>
      </c>
      <c r="D1056" s="132"/>
      <c r="E1056" s="133">
        <f t="shared" si="21"/>
        <v>7734724.2241267255</v>
      </c>
      <c r="F1056" s="101"/>
      <c r="G1056" s="165"/>
      <c r="H1056" s="166"/>
      <c r="I1056" s="135"/>
      <c r="J1056" s="144"/>
      <c r="K1056" s="136"/>
      <c r="L1056" s="137"/>
      <c r="M1056" s="138"/>
      <c r="N1056" s="139"/>
      <c r="O1056"/>
      <c r="P1056"/>
      <c r="Q1056"/>
      <c r="R1056"/>
      <c r="S1056"/>
      <c r="T1056"/>
      <c r="U1056"/>
      <c r="V1056"/>
      <c r="W1056"/>
      <c r="X1056"/>
    </row>
    <row r="1057" spans="1:24" s="25" customFormat="1" ht="15" customHeight="1" x14ac:dyDescent="0.3">
      <c r="A1057" s="130">
        <v>44608</v>
      </c>
      <c r="B1057" s="131" t="s">
        <v>236</v>
      </c>
      <c r="C1057" s="154">
        <v>95672.28</v>
      </c>
      <c r="D1057" s="132"/>
      <c r="E1057" s="133">
        <f t="shared" si="21"/>
        <v>7830396.5041267257</v>
      </c>
      <c r="F1057" s="101"/>
      <c r="G1057" s="165"/>
      <c r="H1057" s="166"/>
      <c r="I1057" s="135"/>
      <c r="J1057" s="144"/>
      <c r="K1057" s="136"/>
      <c r="L1057" s="137"/>
      <c r="M1057" s="138"/>
      <c r="N1057" s="139"/>
      <c r="O1057"/>
      <c r="P1057"/>
      <c r="Q1057"/>
      <c r="R1057"/>
      <c r="S1057"/>
      <c r="T1057"/>
      <c r="U1057"/>
      <c r="V1057"/>
      <c r="W1057"/>
      <c r="X1057"/>
    </row>
    <row r="1058" spans="1:24" s="25" customFormat="1" ht="15" customHeight="1" x14ac:dyDescent="0.3">
      <c r="A1058" s="130">
        <v>44608</v>
      </c>
      <c r="B1058" s="131" t="s">
        <v>221</v>
      </c>
      <c r="C1058" s="154">
        <v>40388.589999999997</v>
      </c>
      <c r="D1058" s="132"/>
      <c r="E1058" s="133">
        <f t="shared" si="21"/>
        <v>7870785.0941267256</v>
      </c>
      <c r="F1058" s="101"/>
      <c r="G1058" s="165"/>
      <c r="H1058" s="166"/>
      <c r="I1058" s="135"/>
      <c r="J1058" s="144"/>
      <c r="K1058" s="136"/>
      <c r="L1058" s="137"/>
      <c r="M1058" s="138"/>
      <c r="N1058" s="139"/>
      <c r="O1058"/>
      <c r="P1058"/>
      <c r="Q1058"/>
      <c r="R1058"/>
      <c r="S1058"/>
      <c r="T1058"/>
      <c r="U1058"/>
      <c r="V1058"/>
      <c r="W1058"/>
      <c r="X1058"/>
    </row>
    <row r="1059" spans="1:24" s="25" customFormat="1" ht="15" customHeight="1" x14ac:dyDescent="0.3">
      <c r="A1059" s="130">
        <v>44608</v>
      </c>
      <c r="B1059" s="131" t="s">
        <v>238</v>
      </c>
      <c r="C1059" s="154">
        <v>263222.19</v>
      </c>
      <c r="D1059" s="132"/>
      <c r="E1059" s="133">
        <f t="shared" si="21"/>
        <v>8134007.284126726</v>
      </c>
      <c r="F1059" s="101"/>
      <c r="G1059" s="165"/>
      <c r="H1059" s="166"/>
      <c r="I1059" s="135"/>
      <c r="J1059" s="144"/>
      <c r="K1059" s="136"/>
      <c r="L1059" s="137"/>
      <c r="M1059" s="138"/>
      <c r="N1059" s="139"/>
      <c r="O1059"/>
      <c r="P1059"/>
      <c r="Q1059"/>
      <c r="R1059"/>
      <c r="S1059"/>
      <c r="T1059"/>
      <c r="U1059"/>
      <c r="V1059"/>
      <c r="W1059"/>
      <c r="X1059"/>
    </row>
    <row r="1060" spans="1:24" s="25" customFormat="1" ht="15" customHeight="1" x14ac:dyDescent="0.3">
      <c r="A1060" s="130">
        <v>44608</v>
      </c>
      <c r="B1060" s="131" t="s">
        <v>470</v>
      </c>
      <c r="C1060" s="154">
        <v>21743.7</v>
      </c>
      <c r="D1060" s="132"/>
      <c r="E1060" s="133">
        <f t="shared" si="21"/>
        <v>8155750.9841267262</v>
      </c>
      <c r="F1060" s="101"/>
      <c r="G1060" s="165"/>
      <c r="H1060" s="166"/>
      <c r="I1060" s="135"/>
      <c r="J1060" s="144"/>
      <c r="K1060" s="136"/>
      <c r="L1060" s="137"/>
      <c r="M1060" s="138"/>
      <c r="N1060" s="139"/>
      <c r="O1060"/>
      <c r="P1060"/>
      <c r="Q1060"/>
      <c r="R1060"/>
      <c r="S1060"/>
      <c r="T1060"/>
      <c r="U1060"/>
      <c r="V1060"/>
      <c r="W1060"/>
      <c r="X1060"/>
    </row>
    <row r="1061" spans="1:24" s="25" customFormat="1" ht="15" customHeight="1" x14ac:dyDescent="0.3">
      <c r="A1061" s="130">
        <v>44608</v>
      </c>
      <c r="B1061" s="131" t="s">
        <v>232</v>
      </c>
      <c r="C1061" s="154">
        <v>42634.35</v>
      </c>
      <c r="D1061" s="132"/>
      <c r="E1061" s="133">
        <f t="shared" si="21"/>
        <v>8198385.3341267258</v>
      </c>
      <c r="F1061" s="101"/>
      <c r="G1061" s="165"/>
      <c r="H1061" s="166"/>
      <c r="I1061" s="135"/>
      <c r="J1061" s="144"/>
      <c r="K1061" s="136"/>
      <c r="L1061" s="137"/>
      <c r="M1061" s="138"/>
      <c r="N1061" s="139"/>
      <c r="O1061"/>
      <c r="P1061"/>
      <c r="Q1061"/>
      <c r="R1061"/>
      <c r="S1061"/>
      <c r="T1061"/>
      <c r="U1061"/>
      <c r="V1061"/>
      <c r="W1061"/>
      <c r="X1061"/>
    </row>
    <row r="1062" spans="1:24" s="25" customFormat="1" ht="15" customHeight="1" x14ac:dyDescent="0.3">
      <c r="A1062" s="130">
        <v>44608</v>
      </c>
      <c r="B1062" s="131" t="s">
        <v>233</v>
      </c>
      <c r="C1062" s="154">
        <v>4178.13</v>
      </c>
      <c r="D1062" s="132"/>
      <c r="E1062" s="133">
        <f t="shared" si="21"/>
        <v>8202563.4641267257</v>
      </c>
      <c r="F1062" s="101"/>
      <c r="G1062" s="165"/>
      <c r="H1062" s="166"/>
      <c r="I1062" s="135"/>
      <c r="J1062" s="144"/>
      <c r="K1062" s="136"/>
      <c r="L1062" s="137"/>
      <c r="M1062" s="138"/>
      <c r="N1062" s="139"/>
      <c r="O1062"/>
      <c r="P1062"/>
      <c r="Q1062"/>
      <c r="R1062"/>
      <c r="S1062"/>
      <c r="T1062"/>
      <c r="U1062"/>
      <c r="V1062"/>
      <c r="W1062"/>
      <c r="X1062"/>
    </row>
    <row r="1063" spans="1:24" s="25" customFormat="1" ht="15" customHeight="1" x14ac:dyDescent="0.3">
      <c r="A1063" s="130">
        <v>44608</v>
      </c>
      <c r="B1063" s="131" t="s">
        <v>306</v>
      </c>
      <c r="C1063" s="154">
        <v>21743.7</v>
      </c>
      <c r="D1063" s="132"/>
      <c r="E1063" s="133">
        <f t="shared" si="21"/>
        <v>8224307.1641267259</v>
      </c>
      <c r="F1063" s="101"/>
      <c r="G1063" s="134"/>
      <c r="H1063" s="166"/>
      <c r="I1063" s="135"/>
      <c r="J1063" s="144"/>
      <c r="K1063" s="136"/>
      <c r="L1063" s="137"/>
      <c r="M1063" s="138"/>
      <c r="N1063" s="139"/>
      <c r="O1063"/>
      <c r="P1063"/>
      <c r="Q1063"/>
      <c r="R1063"/>
      <c r="S1063"/>
      <c r="T1063"/>
      <c r="U1063"/>
      <c r="V1063"/>
      <c r="W1063"/>
      <c r="X1063"/>
    </row>
    <row r="1064" spans="1:24" s="25" customFormat="1" ht="15" customHeight="1" x14ac:dyDescent="0.3">
      <c r="A1064" s="130">
        <v>44608</v>
      </c>
      <c r="B1064" s="131" t="s">
        <v>212</v>
      </c>
      <c r="C1064" s="154">
        <v>36210.46</v>
      </c>
      <c r="D1064" s="132"/>
      <c r="E1064" s="133">
        <f t="shared" si="21"/>
        <v>8260517.6241267258</v>
      </c>
      <c r="F1064" s="101"/>
      <c r="G1064" s="165"/>
      <c r="H1064" s="166"/>
      <c r="I1064" s="135"/>
      <c r="J1064" s="144"/>
      <c r="K1064" s="136"/>
      <c r="L1064" s="137"/>
      <c r="M1064" s="138"/>
      <c r="N1064" s="139"/>
      <c r="O1064"/>
      <c r="P1064"/>
      <c r="Q1064"/>
      <c r="R1064"/>
      <c r="S1064"/>
      <c r="T1064"/>
      <c r="U1064"/>
      <c r="V1064"/>
      <c r="W1064"/>
      <c r="X1064"/>
    </row>
    <row r="1065" spans="1:24" s="25" customFormat="1" ht="15" customHeight="1" x14ac:dyDescent="0.3">
      <c r="A1065" s="130">
        <v>44609</v>
      </c>
      <c r="B1065" s="131" t="s">
        <v>311</v>
      </c>
      <c r="C1065" s="154">
        <v>288660.02</v>
      </c>
      <c r="D1065" s="132"/>
      <c r="E1065" s="133">
        <f t="shared" si="21"/>
        <v>8549177.6441267263</v>
      </c>
      <c r="F1065" s="101"/>
      <c r="G1065" s="165"/>
      <c r="H1065" s="166"/>
      <c r="I1065" s="135"/>
      <c r="J1065" s="144"/>
      <c r="K1065" s="136"/>
      <c r="L1065" s="137"/>
      <c r="M1065" s="138"/>
      <c r="N1065" s="139"/>
      <c r="O1065"/>
      <c r="P1065"/>
      <c r="Q1065"/>
      <c r="R1065"/>
      <c r="S1065"/>
      <c r="T1065"/>
      <c r="U1065"/>
      <c r="V1065"/>
      <c r="W1065"/>
      <c r="X1065"/>
    </row>
    <row r="1066" spans="1:24" s="25" customFormat="1" ht="15" customHeight="1" x14ac:dyDescent="0.3">
      <c r="A1066" s="130">
        <v>44609</v>
      </c>
      <c r="B1066" s="131" t="s">
        <v>223</v>
      </c>
      <c r="C1066" s="154">
        <v>4178.13</v>
      </c>
      <c r="D1066" s="132"/>
      <c r="E1066" s="133">
        <f t="shared" si="21"/>
        <v>8553355.7741267271</v>
      </c>
      <c r="F1066" s="101"/>
      <c r="G1066" s="165"/>
      <c r="H1066" s="166"/>
      <c r="I1066" s="135"/>
      <c r="J1066" s="144"/>
      <c r="K1066" s="136"/>
      <c r="L1066" s="137"/>
      <c r="M1066" s="138"/>
      <c r="N1066" s="139"/>
      <c r="O1066"/>
      <c r="P1066"/>
      <c r="Q1066"/>
      <c r="R1066"/>
      <c r="S1066"/>
      <c r="T1066"/>
      <c r="U1066"/>
      <c r="V1066"/>
      <c r="W1066"/>
      <c r="X1066"/>
    </row>
    <row r="1067" spans="1:24" s="25" customFormat="1" ht="15" customHeight="1" x14ac:dyDescent="0.3">
      <c r="A1067" s="130">
        <v>44609</v>
      </c>
      <c r="B1067" s="131" t="s">
        <v>227</v>
      </c>
      <c r="C1067" s="154">
        <v>273970.62</v>
      </c>
      <c r="D1067" s="132"/>
      <c r="E1067" s="133">
        <f t="shared" si="21"/>
        <v>8827326.3941267263</v>
      </c>
      <c r="F1067" s="101"/>
      <c r="G1067" s="165"/>
      <c r="H1067" s="166"/>
      <c r="I1067" s="135"/>
      <c r="J1067" s="144"/>
      <c r="K1067" s="136"/>
      <c r="L1067" s="137"/>
      <c r="M1067" s="138"/>
      <c r="N1067" s="139"/>
      <c r="O1067"/>
      <c r="P1067"/>
      <c r="Q1067"/>
      <c r="R1067"/>
      <c r="S1067"/>
      <c r="T1067"/>
      <c r="U1067"/>
      <c r="V1067"/>
      <c r="W1067"/>
      <c r="X1067"/>
    </row>
    <row r="1068" spans="1:24" s="25" customFormat="1" ht="15" customHeight="1" x14ac:dyDescent="0.3">
      <c r="A1068" s="130">
        <v>44609</v>
      </c>
      <c r="B1068" s="131" t="s">
        <v>445</v>
      </c>
      <c r="C1068" s="154">
        <v>20890.650000000001</v>
      </c>
      <c r="D1068" s="132"/>
      <c r="E1068" s="133">
        <f t="shared" si="21"/>
        <v>8848217.0441267267</v>
      </c>
      <c r="F1068" s="101"/>
      <c r="G1068" s="165"/>
      <c r="H1068" s="166"/>
      <c r="I1068" s="135"/>
      <c r="J1068" s="144"/>
      <c r="K1068" s="136"/>
      <c r="L1068" s="137"/>
      <c r="M1068" s="138"/>
      <c r="N1068" s="139"/>
      <c r="O1068"/>
      <c r="P1068"/>
      <c r="Q1068"/>
      <c r="R1068"/>
      <c r="S1068"/>
      <c r="T1068"/>
      <c r="U1068"/>
      <c r="V1068"/>
      <c r="W1068"/>
      <c r="X1068"/>
    </row>
    <row r="1069" spans="1:24" s="25" customFormat="1" ht="15" customHeight="1" x14ac:dyDescent="0.3">
      <c r="A1069" s="130">
        <v>44609</v>
      </c>
      <c r="B1069" s="131" t="s">
        <v>441</v>
      </c>
      <c r="C1069" s="154">
        <v>90526.15</v>
      </c>
      <c r="D1069" s="132"/>
      <c r="E1069" s="133">
        <f t="shared" si="21"/>
        <v>8938743.1941267271</v>
      </c>
      <c r="F1069" s="101"/>
      <c r="G1069" s="165"/>
      <c r="H1069" s="166"/>
      <c r="I1069" s="135"/>
      <c r="J1069" s="144"/>
      <c r="K1069" s="136"/>
      <c r="L1069" s="137"/>
      <c r="M1069" s="138"/>
      <c r="N1069" s="139"/>
      <c r="O1069"/>
      <c r="P1069"/>
      <c r="Q1069"/>
      <c r="R1069"/>
      <c r="S1069"/>
      <c r="T1069"/>
      <c r="U1069"/>
      <c r="V1069"/>
      <c r="W1069"/>
      <c r="X1069"/>
    </row>
    <row r="1070" spans="1:24" s="25" customFormat="1" ht="15" customHeight="1" x14ac:dyDescent="0.3">
      <c r="A1070" s="130">
        <v>44610</v>
      </c>
      <c r="B1070" s="131" t="s">
        <v>209</v>
      </c>
      <c r="C1070" s="154">
        <v>20890.650000000001</v>
      </c>
      <c r="D1070" s="132"/>
      <c r="E1070" s="133">
        <f t="shared" si="21"/>
        <v>8959633.8441267274</v>
      </c>
      <c r="F1070" s="101"/>
      <c r="G1070" s="165"/>
      <c r="H1070" s="166"/>
      <c r="I1070" s="135"/>
      <c r="J1070" s="144"/>
      <c r="K1070" s="136"/>
      <c r="L1070" s="137"/>
      <c r="M1070" s="138"/>
      <c r="N1070" s="139"/>
      <c r="O1070"/>
      <c r="P1070"/>
      <c r="Q1070"/>
      <c r="R1070"/>
      <c r="S1070"/>
      <c r="T1070"/>
      <c r="U1070"/>
      <c r="V1070"/>
      <c r="W1070"/>
      <c r="X1070"/>
    </row>
    <row r="1071" spans="1:24" s="25" customFormat="1" ht="15" customHeight="1" x14ac:dyDescent="0.3">
      <c r="A1071" s="130">
        <v>44610</v>
      </c>
      <c r="B1071" s="131" t="s">
        <v>226</v>
      </c>
      <c r="C1071" s="154">
        <v>8356.26</v>
      </c>
      <c r="D1071" s="132"/>
      <c r="E1071" s="133">
        <f t="shared" si="21"/>
        <v>8967990.1041267272</v>
      </c>
      <c r="F1071" s="101"/>
      <c r="G1071" s="165"/>
      <c r="H1071" s="166"/>
      <c r="I1071" s="135"/>
      <c r="J1071" s="144"/>
      <c r="K1071" s="136"/>
      <c r="L1071" s="137"/>
      <c r="M1071" s="138"/>
      <c r="N1071" s="139"/>
      <c r="O1071"/>
      <c r="P1071"/>
      <c r="Q1071"/>
      <c r="R1071"/>
      <c r="S1071"/>
      <c r="T1071"/>
      <c r="U1071"/>
      <c r="V1071"/>
      <c r="W1071"/>
      <c r="X1071"/>
    </row>
    <row r="1072" spans="1:24" s="25" customFormat="1" ht="15" customHeight="1" x14ac:dyDescent="0.3">
      <c r="A1072" s="130">
        <v>44610</v>
      </c>
      <c r="B1072" s="131" t="s">
        <v>445</v>
      </c>
      <c r="C1072" s="154">
        <v>21743.7</v>
      </c>
      <c r="D1072" s="132"/>
      <c r="E1072" s="133">
        <f t="shared" si="21"/>
        <v>8989733.8041267265</v>
      </c>
      <c r="F1072" s="101"/>
      <c r="G1072" s="165"/>
      <c r="H1072" s="166"/>
      <c r="I1072" s="135"/>
      <c r="J1072" s="144"/>
      <c r="K1072" s="136"/>
      <c r="L1072" s="137"/>
      <c r="M1072" s="138"/>
      <c r="N1072" s="139"/>
      <c r="O1072"/>
      <c r="P1072"/>
      <c r="Q1072"/>
      <c r="R1072"/>
      <c r="S1072"/>
      <c r="T1072"/>
      <c r="U1072"/>
      <c r="V1072"/>
      <c r="W1072"/>
      <c r="X1072"/>
    </row>
    <row r="1073" spans="1:24" s="25" customFormat="1" ht="15" customHeight="1" x14ac:dyDescent="0.3">
      <c r="A1073" s="130">
        <v>44610</v>
      </c>
      <c r="B1073" s="131" t="s">
        <v>213</v>
      </c>
      <c r="C1073" s="154">
        <v>2899.16</v>
      </c>
      <c r="D1073" s="132"/>
      <c r="E1073" s="133">
        <f t="shared" si="21"/>
        <v>8992632.9641267266</v>
      </c>
      <c r="F1073" s="101"/>
      <c r="G1073" s="165"/>
      <c r="H1073" s="166"/>
      <c r="I1073" s="135"/>
      <c r="J1073" s="144"/>
      <c r="K1073" s="136"/>
      <c r="L1073" s="137"/>
      <c r="M1073" s="138"/>
      <c r="N1073" s="139"/>
      <c r="O1073"/>
      <c r="P1073"/>
      <c r="Q1073"/>
      <c r="R1073"/>
      <c r="S1073"/>
      <c r="T1073"/>
      <c r="U1073"/>
      <c r="V1073"/>
      <c r="W1073"/>
      <c r="X1073"/>
    </row>
    <row r="1074" spans="1:24" s="25" customFormat="1" ht="15" customHeight="1" x14ac:dyDescent="0.3">
      <c r="A1074" s="130">
        <v>44610</v>
      </c>
      <c r="B1074" s="131" t="s">
        <v>199</v>
      </c>
      <c r="C1074" s="154">
        <v>12534.39</v>
      </c>
      <c r="D1074" s="132"/>
      <c r="E1074" s="133">
        <f t="shared" si="21"/>
        <v>9005167.3541267272</v>
      </c>
      <c r="F1074" s="101"/>
      <c r="G1074" s="165"/>
      <c r="H1074" s="166"/>
      <c r="I1074" s="135"/>
      <c r="J1074" s="144"/>
      <c r="K1074" s="136"/>
      <c r="L1074" s="137"/>
      <c r="M1074" s="138"/>
      <c r="N1074" s="139"/>
      <c r="O1074"/>
      <c r="P1074"/>
      <c r="Q1074"/>
      <c r="R1074"/>
      <c r="S1074"/>
      <c r="T1074"/>
      <c r="U1074"/>
      <c r="V1074"/>
      <c r="W1074"/>
      <c r="X1074"/>
    </row>
    <row r="1075" spans="1:24" s="25" customFormat="1" ht="15" customHeight="1" x14ac:dyDescent="0.3">
      <c r="A1075" s="130">
        <v>44610</v>
      </c>
      <c r="B1075" s="131" t="s">
        <v>282</v>
      </c>
      <c r="C1075" s="154">
        <v>4178.13</v>
      </c>
      <c r="D1075" s="132"/>
      <c r="E1075" s="133">
        <f t="shared" si="21"/>
        <v>9009345.484126728</v>
      </c>
      <c r="F1075" s="101"/>
      <c r="G1075" s="165"/>
      <c r="H1075" s="166"/>
      <c r="I1075" s="135"/>
      <c r="J1075" s="144"/>
      <c r="K1075" s="136"/>
      <c r="L1075" s="137"/>
      <c r="M1075" s="138"/>
      <c r="N1075" s="139"/>
      <c r="O1075"/>
      <c r="P1075"/>
      <c r="Q1075"/>
      <c r="R1075"/>
      <c r="S1075"/>
      <c r="T1075"/>
      <c r="U1075"/>
      <c r="V1075"/>
      <c r="W1075"/>
      <c r="X1075"/>
    </row>
    <row r="1076" spans="1:24" s="25" customFormat="1" ht="15" customHeight="1" x14ac:dyDescent="0.3">
      <c r="A1076" s="130">
        <v>44610</v>
      </c>
      <c r="B1076" s="131" t="s">
        <v>275</v>
      </c>
      <c r="C1076" s="154">
        <v>12534.39</v>
      </c>
      <c r="D1076" s="132"/>
      <c r="E1076" s="133">
        <f t="shared" si="21"/>
        <v>9021879.8741267286</v>
      </c>
      <c r="F1076" s="101"/>
      <c r="G1076" s="165"/>
      <c r="H1076" s="166"/>
      <c r="I1076" s="135"/>
      <c r="J1076" s="144"/>
      <c r="K1076" s="136"/>
      <c r="L1076" s="137"/>
      <c r="M1076" s="138"/>
      <c r="N1076" s="139"/>
      <c r="O1076"/>
      <c r="P1076"/>
      <c r="Q1076"/>
      <c r="R1076"/>
      <c r="S1076"/>
      <c r="T1076"/>
      <c r="U1076"/>
      <c r="V1076"/>
      <c r="W1076"/>
      <c r="X1076"/>
    </row>
    <row r="1077" spans="1:24" s="25" customFormat="1" ht="15" customHeight="1" x14ac:dyDescent="0.3">
      <c r="A1077" s="130">
        <v>44610</v>
      </c>
      <c r="B1077" s="131" t="s">
        <v>218</v>
      </c>
      <c r="C1077" s="154">
        <v>96096.99</v>
      </c>
      <c r="D1077" s="132"/>
      <c r="E1077" s="133">
        <f t="shared" si="21"/>
        <v>9117976.8641267288</v>
      </c>
      <c r="F1077" s="101"/>
      <c r="G1077" s="165"/>
      <c r="H1077" s="166"/>
      <c r="I1077" s="135"/>
      <c r="J1077" s="144"/>
      <c r="K1077" s="136"/>
      <c r="L1077" s="137"/>
      <c r="M1077" s="138"/>
      <c r="N1077" s="139"/>
      <c r="O1077"/>
      <c r="P1077"/>
      <c r="Q1077"/>
      <c r="R1077"/>
      <c r="S1077"/>
      <c r="T1077"/>
      <c r="U1077"/>
      <c r="V1077"/>
      <c r="W1077"/>
      <c r="X1077"/>
    </row>
    <row r="1078" spans="1:24" s="25" customFormat="1" ht="15" customHeight="1" x14ac:dyDescent="0.3">
      <c r="A1078" s="130">
        <v>44610</v>
      </c>
      <c r="B1078" s="131" t="s">
        <v>266</v>
      </c>
      <c r="C1078" s="154">
        <v>93311.57</v>
      </c>
      <c r="D1078" s="132"/>
      <c r="E1078" s="133">
        <f t="shared" si="21"/>
        <v>9211288.4341267291</v>
      </c>
      <c r="F1078" s="101"/>
      <c r="G1078" s="165"/>
      <c r="H1078" s="166"/>
      <c r="I1078" s="135"/>
      <c r="J1078" s="144"/>
      <c r="K1078" s="136"/>
      <c r="L1078" s="137"/>
      <c r="M1078" s="138"/>
      <c r="N1078" s="139"/>
      <c r="O1078"/>
      <c r="P1078"/>
      <c r="Q1078"/>
      <c r="R1078"/>
      <c r="S1078"/>
      <c r="T1078"/>
      <c r="U1078"/>
      <c r="V1078"/>
      <c r="W1078"/>
      <c r="X1078"/>
    </row>
    <row r="1079" spans="1:24" s="25" customFormat="1" ht="15" customHeight="1" x14ac:dyDescent="0.3">
      <c r="A1079" s="130">
        <v>44610</v>
      </c>
      <c r="B1079" s="131" t="s">
        <v>316</v>
      </c>
      <c r="C1079" s="154">
        <v>192193.98</v>
      </c>
      <c r="D1079" s="132"/>
      <c r="E1079" s="133">
        <f t="shared" si="21"/>
        <v>9403482.4141267296</v>
      </c>
      <c r="F1079" s="101"/>
      <c r="G1079" s="165"/>
      <c r="H1079" s="166"/>
      <c r="I1079" s="135"/>
      <c r="J1079" s="144"/>
      <c r="K1079" s="136"/>
      <c r="L1079" s="137"/>
      <c r="M1079" s="138"/>
      <c r="N1079" s="139"/>
      <c r="O1079"/>
      <c r="P1079"/>
      <c r="Q1079"/>
      <c r="R1079"/>
      <c r="S1079"/>
      <c r="T1079"/>
      <c r="U1079"/>
      <c r="V1079"/>
      <c r="W1079"/>
      <c r="X1079"/>
    </row>
    <row r="1080" spans="1:24" s="25" customFormat="1" ht="15" customHeight="1" x14ac:dyDescent="0.3">
      <c r="A1080" s="130">
        <v>44610</v>
      </c>
      <c r="B1080" s="131" t="s">
        <v>299</v>
      </c>
      <c r="C1080" s="154">
        <v>30639.62</v>
      </c>
      <c r="D1080" s="132"/>
      <c r="E1080" s="133">
        <f t="shared" si="21"/>
        <v>9434122.0341267288</v>
      </c>
      <c r="F1080" s="101"/>
      <c r="G1080" s="165"/>
      <c r="H1080" s="166"/>
      <c r="I1080" s="135"/>
      <c r="J1080" s="144"/>
      <c r="K1080" s="136"/>
      <c r="L1080" s="137"/>
      <c r="M1080" s="138"/>
      <c r="N1080" s="139"/>
      <c r="O1080"/>
      <c r="P1080"/>
      <c r="Q1080"/>
      <c r="R1080"/>
      <c r="S1080"/>
      <c r="T1080"/>
      <c r="U1080"/>
      <c r="V1080"/>
      <c r="W1080"/>
      <c r="X1080"/>
    </row>
    <row r="1081" spans="1:24" s="25" customFormat="1" ht="15" customHeight="1" x14ac:dyDescent="0.3">
      <c r="A1081" s="130">
        <v>44613</v>
      </c>
      <c r="B1081" s="131" t="s">
        <v>308</v>
      </c>
      <c r="C1081" s="154">
        <v>21743.7</v>
      </c>
      <c r="D1081" s="132"/>
      <c r="E1081" s="133">
        <f t="shared" si="21"/>
        <v>9455865.734126728</v>
      </c>
      <c r="F1081" s="101"/>
      <c r="G1081" s="165"/>
      <c r="H1081" s="166"/>
      <c r="I1081" s="135"/>
      <c r="J1081" s="144"/>
      <c r="K1081" s="136"/>
      <c r="L1081" s="137"/>
      <c r="M1081" s="138"/>
      <c r="N1081" s="139"/>
      <c r="O1081"/>
      <c r="P1081"/>
      <c r="Q1081"/>
      <c r="R1081"/>
      <c r="S1081"/>
      <c r="T1081"/>
      <c r="U1081"/>
      <c r="V1081"/>
      <c r="W1081"/>
      <c r="X1081"/>
    </row>
    <row r="1082" spans="1:24" s="25" customFormat="1" ht="15" customHeight="1" x14ac:dyDescent="0.3">
      <c r="A1082" s="130">
        <v>44613</v>
      </c>
      <c r="B1082" s="131" t="s">
        <v>472</v>
      </c>
      <c r="C1082" s="154">
        <v>12534.39</v>
      </c>
      <c r="D1082" s="132"/>
      <c r="E1082" s="133">
        <f t="shared" si="21"/>
        <v>9468400.1241267286</v>
      </c>
      <c r="F1082" s="101"/>
      <c r="G1082" s="165"/>
      <c r="H1082" s="166"/>
      <c r="I1082" s="135"/>
      <c r="J1082" s="144"/>
      <c r="K1082" s="136"/>
      <c r="L1082" s="137"/>
      <c r="M1082" s="138"/>
      <c r="N1082" s="139"/>
      <c r="O1082"/>
      <c r="P1082"/>
      <c r="Q1082"/>
      <c r="R1082"/>
      <c r="S1082"/>
      <c r="T1082"/>
      <c r="U1082"/>
      <c r="V1082"/>
      <c r="W1082"/>
      <c r="X1082"/>
    </row>
    <row r="1083" spans="1:24" s="25" customFormat="1" ht="15" customHeight="1" x14ac:dyDescent="0.3">
      <c r="A1083" s="130">
        <v>44613</v>
      </c>
      <c r="B1083" s="131" t="s">
        <v>469</v>
      </c>
      <c r="C1083" s="154">
        <v>54315.69</v>
      </c>
      <c r="D1083" s="132"/>
      <c r="E1083" s="133">
        <f t="shared" si="21"/>
        <v>9522715.8141267281</v>
      </c>
      <c r="F1083" s="101"/>
      <c r="G1083" s="165"/>
      <c r="H1083" s="166"/>
      <c r="I1083" s="135"/>
      <c r="J1083" s="144"/>
      <c r="K1083" s="136"/>
      <c r="L1083" s="137"/>
      <c r="M1083" s="138"/>
      <c r="N1083" s="139"/>
      <c r="O1083"/>
      <c r="P1083"/>
      <c r="Q1083"/>
      <c r="R1083"/>
      <c r="S1083"/>
      <c r="T1083"/>
      <c r="U1083"/>
      <c r="V1083"/>
      <c r="W1083"/>
      <c r="X1083"/>
    </row>
    <row r="1084" spans="1:24" s="25" customFormat="1" ht="15" customHeight="1" x14ac:dyDescent="0.3">
      <c r="A1084" s="130">
        <v>44613</v>
      </c>
      <c r="B1084" s="131" t="s">
        <v>283</v>
      </c>
      <c r="C1084" s="154">
        <v>27854.2</v>
      </c>
      <c r="D1084" s="132"/>
      <c r="E1084" s="133">
        <f t="shared" si="21"/>
        <v>9550570.0141267274</v>
      </c>
      <c r="F1084" s="101"/>
      <c r="G1084" s="165"/>
      <c r="H1084" s="166"/>
      <c r="I1084" s="135"/>
      <c r="J1084" s="144"/>
      <c r="K1084" s="136"/>
      <c r="L1084" s="137"/>
      <c r="M1084" s="138"/>
      <c r="N1084" s="139"/>
      <c r="O1084"/>
      <c r="P1084"/>
      <c r="Q1084"/>
      <c r="R1084"/>
      <c r="S1084"/>
      <c r="T1084"/>
      <c r="U1084"/>
      <c r="V1084"/>
      <c r="W1084"/>
      <c r="X1084"/>
    </row>
    <row r="1085" spans="1:24" s="25" customFormat="1" ht="15" customHeight="1" x14ac:dyDescent="0.3">
      <c r="A1085" s="130">
        <v>44613</v>
      </c>
      <c r="B1085" s="131" t="s">
        <v>314</v>
      </c>
      <c r="C1085" s="154">
        <v>20890.650000000001</v>
      </c>
      <c r="D1085" s="132"/>
      <c r="E1085" s="133">
        <f t="shared" si="21"/>
        <v>9571460.6641267277</v>
      </c>
      <c r="F1085" s="101"/>
      <c r="G1085" s="165"/>
      <c r="H1085" s="166"/>
      <c r="I1085" s="135"/>
      <c r="J1085" s="144"/>
      <c r="K1085" s="136"/>
      <c r="L1085" s="137"/>
      <c r="M1085" s="138"/>
      <c r="N1085" s="139"/>
      <c r="O1085"/>
      <c r="P1085"/>
      <c r="Q1085"/>
      <c r="R1085"/>
      <c r="S1085"/>
      <c r="T1085"/>
      <c r="U1085"/>
      <c r="V1085"/>
      <c r="W1085"/>
      <c r="X1085"/>
    </row>
    <row r="1086" spans="1:24" s="25" customFormat="1" ht="15" customHeight="1" x14ac:dyDescent="0.3">
      <c r="A1086" s="130">
        <v>44613</v>
      </c>
      <c r="B1086" s="131" t="s">
        <v>453</v>
      </c>
      <c r="C1086" s="154">
        <v>54315.69</v>
      </c>
      <c r="D1086" s="132"/>
      <c r="E1086" s="133">
        <f t="shared" si="21"/>
        <v>9625776.3541267272</v>
      </c>
      <c r="F1086" s="101"/>
      <c r="G1086" s="165"/>
      <c r="H1086" s="166"/>
      <c r="I1086" s="135"/>
      <c r="J1086" s="144"/>
      <c r="K1086" s="136"/>
      <c r="L1086" s="137"/>
      <c r="M1086" s="138"/>
      <c r="N1086" s="139"/>
      <c r="O1086"/>
      <c r="P1086"/>
      <c r="Q1086"/>
      <c r="R1086"/>
      <c r="S1086"/>
      <c r="T1086"/>
      <c r="U1086"/>
      <c r="V1086"/>
      <c r="W1086"/>
      <c r="X1086"/>
    </row>
    <row r="1087" spans="1:24" s="25" customFormat="1" ht="15" customHeight="1" x14ac:dyDescent="0.3">
      <c r="A1087" s="130">
        <v>44613</v>
      </c>
      <c r="B1087" s="131" t="s">
        <v>280</v>
      </c>
      <c r="C1087" s="154">
        <v>8356.26</v>
      </c>
      <c r="D1087" s="132"/>
      <c r="E1087" s="133">
        <f t="shared" si="21"/>
        <v>9634132.614126727</v>
      </c>
      <c r="F1087" s="101"/>
      <c r="G1087" s="165"/>
      <c r="H1087" s="166"/>
      <c r="I1087" s="135"/>
      <c r="J1087" s="144"/>
      <c r="K1087" s="136"/>
      <c r="L1087" s="137"/>
      <c r="M1087" s="138"/>
      <c r="N1087" s="139"/>
      <c r="O1087"/>
      <c r="P1087"/>
      <c r="Q1087"/>
      <c r="R1087"/>
      <c r="S1087"/>
      <c r="T1087"/>
      <c r="U1087"/>
      <c r="V1087"/>
      <c r="W1087"/>
      <c r="X1087"/>
    </row>
    <row r="1088" spans="1:24" s="25" customFormat="1" ht="15" customHeight="1" x14ac:dyDescent="0.3">
      <c r="A1088" s="130">
        <v>44613</v>
      </c>
      <c r="B1088" s="131" t="s">
        <v>228</v>
      </c>
      <c r="C1088" s="154">
        <v>23676.07</v>
      </c>
      <c r="D1088" s="132"/>
      <c r="E1088" s="133">
        <f t="shared" si="21"/>
        <v>9657808.6841267273</v>
      </c>
      <c r="F1088" s="101"/>
      <c r="G1088" s="165"/>
      <c r="H1088" s="166"/>
      <c r="I1088" s="135"/>
      <c r="J1088" s="144"/>
      <c r="K1088" s="136"/>
      <c r="L1088" s="137"/>
      <c r="M1088" s="138"/>
      <c r="N1088" s="139"/>
      <c r="O1088"/>
      <c r="P1088"/>
      <c r="Q1088"/>
      <c r="R1088"/>
      <c r="S1088"/>
      <c r="T1088"/>
      <c r="U1088"/>
      <c r="V1088"/>
      <c r="W1088"/>
      <c r="X1088"/>
    </row>
    <row r="1089" spans="1:24" s="25" customFormat="1" ht="15" customHeight="1" x14ac:dyDescent="0.3">
      <c r="A1089" s="130">
        <v>44613</v>
      </c>
      <c r="B1089" s="131" t="s">
        <v>214</v>
      </c>
      <c r="C1089" s="154">
        <v>12534.39</v>
      </c>
      <c r="D1089" s="132"/>
      <c r="E1089" s="133">
        <f t="shared" si="21"/>
        <v>9670343.0741267279</v>
      </c>
      <c r="F1089" s="101"/>
      <c r="G1089" s="165"/>
      <c r="H1089" s="166"/>
      <c r="I1089" s="135"/>
      <c r="J1089" s="144"/>
      <c r="K1089" s="136"/>
      <c r="L1089" s="137"/>
      <c r="M1089" s="138"/>
      <c r="N1089" s="139"/>
      <c r="O1089"/>
      <c r="P1089"/>
      <c r="Q1089"/>
      <c r="R1089"/>
      <c r="S1089"/>
      <c r="T1089"/>
      <c r="U1089"/>
      <c r="V1089"/>
      <c r="W1089"/>
      <c r="X1089"/>
    </row>
    <row r="1090" spans="1:24" s="25" customFormat="1" ht="15" customHeight="1" x14ac:dyDescent="0.3">
      <c r="A1090" s="130">
        <v>44613</v>
      </c>
      <c r="B1090" s="131" t="s">
        <v>267</v>
      </c>
      <c r="C1090" s="154">
        <v>20890.650000000001</v>
      </c>
      <c r="D1090" s="132"/>
      <c r="E1090" s="133">
        <f t="shared" si="21"/>
        <v>9691233.7241267283</v>
      </c>
      <c r="F1090" s="101"/>
      <c r="G1090" s="165"/>
      <c r="H1090" s="166"/>
      <c r="I1090" s="135"/>
      <c r="J1090" s="144"/>
      <c r="K1090" s="136"/>
      <c r="L1090" s="137"/>
      <c r="M1090" s="138"/>
      <c r="N1090" s="139"/>
      <c r="O1090"/>
      <c r="P1090"/>
      <c r="Q1090"/>
      <c r="R1090"/>
      <c r="S1090"/>
      <c r="T1090"/>
      <c r="U1090"/>
      <c r="V1090"/>
      <c r="W1090"/>
      <c r="X1090"/>
    </row>
    <row r="1091" spans="1:24" s="25" customFormat="1" ht="15" customHeight="1" x14ac:dyDescent="0.3">
      <c r="A1091" s="130">
        <v>44613</v>
      </c>
      <c r="B1091" s="131" t="s">
        <v>269</v>
      </c>
      <c r="C1091" s="154">
        <v>5684.58</v>
      </c>
      <c r="D1091" s="132"/>
      <c r="E1091" s="133">
        <f t="shared" si="21"/>
        <v>9696918.3041267283</v>
      </c>
      <c r="F1091" s="101"/>
      <c r="G1091" s="165"/>
      <c r="H1091" s="166"/>
      <c r="I1091" s="135"/>
      <c r="J1091" s="144"/>
      <c r="K1091" s="136"/>
      <c r="L1091" s="137"/>
      <c r="M1091" s="138"/>
      <c r="N1091" s="139"/>
      <c r="O1091"/>
      <c r="P1091"/>
      <c r="Q1091"/>
      <c r="R1091"/>
      <c r="S1091"/>
      <c r="T1091"/>
      <c r="U1091"/>
      <c r="V1091"/>
      <c r="W1091"/>
      <c r="X1091"/>
    </row>
    <row r="1092" spans="1:24" s="25" customFormat="1" ht="15" customHeight="1" x14ac:dyDescent="0.3">
      <c r="A1092" s="130">
        <v>44614</v>
      </c>
      <c r="B1092" s="131" t="s">
        <v>208</v>
      </c>
      <c r="C1092" s="154">
        <v>20890.650000000001</v>
      </c>
      <c r="D1092" s="132"/>
      <c r="E1092" s="133">
        <f t="shared" si="21"/>
        <v>9717808.9541267287</v>
      </c>
      <c r="F1092" s="101"/>
      <c r="G1092" s="165"/>
      <c r="H1092" s="166"/>
      <c r="I1092" s="135"/>
      <c r="J1092" s="144"/>
      <c r="K1092" s="136"/>
      <c r="L1092" s="137"/>
      <c r="M1092" s="138"/>
      <c r="N1092" s="139"/>
      <c r="O1092"/>
      <c r="P1092"/>
      <c r="Q1092"/>
      <c r="R1092"/>
      <c r="S1092"/>
      <c r="T1092"/>
      <c r="U1092"/>
      <c r="V1092"/>
      <c r="W1092"/>
      <c r="X1092"/>
    </row>
    <row r="1093" spans="1:24" s="25" customFormat="1" ht="15" customHeight="1" x14ac:dyDescent="0.3">
      <c r="A1093" s="130">
        <v>44614</v>
      </c>
      <c r="B1093" s="131" t="s">
        <v>433</v>
      </c>
      <c r="C1093" s="154">
        <v>26712</v>
      </c>
      <c r="D1093" s="132"/>
      <c r="E1093" s="133">
        <f t="shared" si="21"/>
        <v>9744520.9541267287</v>
      </c>
      <c r="F1093" s="101"/>
      <c r="G1093" s="165"/>
      <c r="H1093" s="166"/>
      <c r="I1093" s="135"/>
      <c r="J1093" s="144"/>
      <c r="K1093" s="136"/>
      <c r="L1093" s="137"/>
      <c r="M1093" s="138"/>
      <c r="N1093" s="139"/>
      <c r="O1093"/>
      <c r="P1093"/>
      <c r="Q1093"/>
      <c r="R1093"/>
      <c r="S1093"/>
      <c r="T1093"/>
      <c r="U1093"/>
      <c r="V1093"/>
      <c r="W1093"/>
      <c r="X1093"/>
    </row>
    <row r="1094" spans="1:24" s="25" customFormat="1" ht="15" customHeight="1" x14ac:dyDescent="0.3">
      <c r="A1094" s="130">
        <v>44614</v>
      </c>
      <c r="B1094" s="131" t="s">
        <v>484</v>
      </c>
      <c r="C1094" s="154">
        <v>12534.39</v>
      </c>
      <c r="D1094" s="132"/>
      <c r="E1094" s="133">
        <f t="shared" si="21"/>
        <v>9757055.3441267293</v>
      </c>
      <c r="F1094" s="101"/>
      <c r="G1094" s="165"/>
      <c r="H1094" s="166"/>
      <c r="I1094" s="135"/>
      <c r="J1094" s="144"/>
      <c r="K1094" s="136"/>
      <c r="L1094" s="137"/>
      <c r="M1094" s="138"/>
      <c r="N1094" s="139"/>
      <c r="O1094"/>
      <c r="P1094"/>
      <c r="Q1094"/>
      <c r="R1094"/>
      <c r="S1094"/>
      <c r="T1094"/>
      <c r="U1094"/>
      <c r="V1094"/>
      <c r="W1094"/>
      <c r="X1094"/>
    </row>
    <row r="1095" spans="1:24" s="25" customFormat="1" ht="15" customHeight="1" x14ac:dyDescent="0.3">
      <c r="A1095" s="130">
        <v>44614</v>
      </c>
      <c r="B1095" s="131" t="s">
        <v>279</v>
      </c>
      <c r="C1095" s="154">
        <v>21743.7</v>
      </c>
      <c r="D1095" s="132"/>
      <c r="E1095" s="133">
        <f t="shared" si="21"/>
        <v>9778799.0441267285</v>
      </c>
      <c r="F1095" s="101"/>
      <c r="G1095" s="165"/>
      <c r="H1095" s="166"/>
      <c r="I1095" s="135"/>
      <c r="J1095" s="144"/>
      <c r="K1095" s="136"/>
      <c r="L1095" s="137"/>
      <c r="M1095" s="138"/>
      <c r="N1095" s="139"/>
      <c r="O1095"/>
      <c r="P1095"/>
      <c r="Q1095"/>
      <c r="R1095"/>
      <c r="S1095"/>
      <c r="T1095"/>
      <c r="U1095"/>
      <c r="V1095"/>
      <c r="W1095"/>
      <c r="X1095"/>
    </row>
    <row r="1096" spans="1:24" s="25" customFormat="1" ht="15" customHeight="1" x14ac:dyDescent="0.3">
      <c r="A1096" s="130">
        <v>44614</v>
      </c>
      <c r="B1096" s="131" t="s">
        <v>239</v>
      </c>
      <c r="C1096" s="154">
        <v>54315.69</v>
      </c>
      <c r="D1096" s="132"/>
      <c r="E1096" s="133">
        <f t="shared" si="21"/>
        <v>9833114.734126728</v>
      </c>
      <c r="F1096" s="101"/>
      <c r="G1096" s="165"/>
      <c r="H1096" s="166"/>
      <c r="I1096" s="135"/>
      <c r="J1096" s="144"/>
      <c r="K1096" s="136"/>
      <c r="L1096" s="137"/>
      <c r="M1096" s="138"/>
      <c r="N1096" s="139"/>
      <c r="O1096"/>
      <c r="P1096"/>
      <c r="Q1096"/>
      <c r="R1096"/>
      <c r="S1096"/>
      <c r="T1096"/>
      <c r="U1096"/>
      <c r="V1096"/>
      <c r="W1096"/>
      <c r="X1096"/>
    </row>
    <row r="1097" spans="1:24" s="25" customFormat="1" ht="15" customHeight="1" x14ac:dyDescent="0.3">
      <c r="A1097" s="130">
        <v>44614</v>
      </c>
      <c r="B1097" s="131" t="s">
        <v>296</v>
      </c>
      <c r="C1097" s="154">
        <v>94704.28</v>
      </c>
      <c r="D1097" s="132"/>
      <c r="E1097" s="133">
        <f t="shared" si="21"/>
        <v>9927819.0141267274</v>
      </c>
      <c r="F1097" s="101"/>
      <c r="G1097" s="165"/>
      <c r="H1097" s="166"/>
      <c r="I1097" s="135"/>
      <c r="J1097" s="144"/>
      <c r="K1097" s="136"/>
      <c r="L1097" s="137"/>
      <c r="M1097" s="138"/>
      <c r="N1097" s="139"/>
      <c r="O1097"/>
      <c r="P1097"/>
      <c r="Q1097"/>
      <c r="R1097"/>
      <c r="S1097"/>
      <c r="T1097"/>
      <c r="U1097"/>
      <c r="V1097"/>
      <c r="W1097"/>
      <c r="X1097"/>
    </row>
    <row r="1098" spans="1:24" s="25" customFormat="1" ht="15" customHeight="1" x14ac:dyDescent="0.3">
      <c r="A1098" s="130">
        <v>44614</v>
      </c>
      <c r="B1098" s="131" t="s">
        <v>236</v>
      </c>
      <c r="C1098" s="154">
        <v>91918.86</v>
      </c>
      <c r="D1098" s="132"/>
      <c r="E1098" s="133">
        <f t="shared" si="21"/>
        <v>10019737.874126727</v>
      </c>
      <c r="F1098" s="101"/>
      <c r="G1098" s="165"/>
      <c r="H1098" s="166"/>
      <c r="I1098" s="135"/>
      <c r="J1098" s="144"/>
      <c r="K1098" s="136"/>
      <c r="L1098" s="137"/>
      <c r="M1098" s="138"/>
      <c r="N1098" s="139"/>
      <c r="O1098"/>
      <c r="P1098"/>
      <c r="Q1098"/>
      <c r="R1098"/>
      <c r="S1098"/>
      <c r="T1098"/>
      <c r="U1098"/>
      <c r="V1098"/>
      <c r="W1098"/>
      <c r="X1098"/>
    </row>
    <row r="1099" spans="1:24" s="25" customFormat="1" ht="15" customHeight="1" x14ac:dyDescent="0.3">
      <c r="A1099" s="130">
        <v>44615</v>
      </c>
      <c r="B1099" s="131" t="s">
        <v>278</v>
      </c>
      <c r="C1099" s="154">
        <v>33425.040000000001</v>
      </c>
      <c r="D1099" s="132"/>
      <c r="E1099" s="133">
        <f t="shared" si="21"/>
        <v>10053162.914126726</v>
      </c>
      <c r="F1099" s="101"/>
      <c r="G1099" s="165"/>
      <c r="H1099" s="166"/>
      <c r="I1099" s="135"/>
      <c r="J1099" s="144"/>
      <c r="K1099" s="136"/>
      <c r="L1099" s="137"/>
      <c r="M1099" s="138"/>
      <c r="N1099" s="139"/>
      <c r="O1099"/>
      <c r="P1099"/>
      <c r="Q1099"/>
      <c r="R1099"/>
      <c r="S1099"/>
      <c r="T1099"/>
      <c r="U1099"/>
      <c r="V1099"/>
      <c r="W1099"/>
      <c r="X1099"/>
    </row>
    <row r="1100" spans="1:24" s="25" customFormat="1" ht="15" customHeight="1" x14ac:dyDescent="0.3">
      <c r="A1100" s="130">
        <v>44615</v>
      </c>
      <c r="B1100" s="131" t="s">
        <v>206</v>
      </c>
      <c r="C1100" s="154">
        <v>239180.7</v>
      </c>
      <c r="D1100" s="132"/>
      <c r="E1100" s="133">
        <f t="shared" si="21"/>
        <v>10292343.614126725</v>
      </c>
      <c r="F1100" s="101"/>
      <c r="G1100" s="165"/>
      <c r="H1100" s="166"/>
      <c r="I1100" s="135"/>
      <c r="J1100" s="144"/>
      <c r="K1100" s="136"/>
      <c r="L1100" s="137"/>
      <c r="M1100" s="138"/>
      <c r="N1100" s="139"/>
      <c r="O1100"/>
      <c r="P1100"/>
      <c r="Q1100"/>
      <c r="R1100"/>
      <c r="S1100"/>
      <c r="T1100"/>
      <c r="U1100"/>
      <c r="V1100"/>
      <c r="W1100"/>
      <c r="X1100"/>
    </row>
    <row r="1101" spans="1:24" s="25" customFormat="1" ht="15" customHeight="1" x14ac:dyDescent="0.3">
      <c r="A1101" s="130">
        <v>44615</v>
      </c>
      <c r="B1101" s="131" t="s">
        <v>288</v>
      </c>
      <c r="C1101" s="154">
        <v>15319.81</v>
      </c>
      <c r="D1101" s="132"/>
      <c r="E1101" s="133">
        <f t="shared" si="21"/>
        <v>10307663.424126726</v>
      </c>
      <c r="F1101" s="101"/>
      <c r="G1101" s="165"/>
      <c r="H1101" s="166"/>
      <c r="I1101" s="135"/>
      <c r="J1101" s="144"/>
      <c r="K1101" s="136"/>
      <c r="L1101" s="137"/>
      <c r="M1101" s="138"/>
      <c r="N1101" s="139"/>
      <c r="O1101"/>
      <c r="P1101"/>
      <c r="Q1101"/>
      <c r="R1101"/>
      <c r="S1101"/>
      <c r="T1101"/>
      <c r="U1101"/>
      <c r="V1101"/>
      <c r="W1101"/>
      <c r="X1101"/>
    </row>
    <row r="1102" spans="1:24" s="25" customFormat="1" ht="15" customHeight="1" x14ac:dyDescent="0.3">
      <c r="A1102" s="130">
        <v>44615</v>
      </c>
      <c r="B1102" s="131" t="s">
        <v>239</v>
      </c>
      <c r="C1102" s="154">
        <v>56533.62</v>
      </c>
      <c r="D1102" s="132"/>
      <c r="E1102" s="133">
        <f t="shared" si="21"/>
        <v>10364197.044126725</v>
      </c>
      <c r="F1102" s="101"/>
      <c r="G1102" s="134"/>
      <c r="H1102" s="166"/>
      <c r="I1102" s="135"/>
      <c r="J1102" s="144"/>
      <c r="K1102" s="136"/>
      <c r="L1102" s="137"/>
      <c r="M1102" s="138"/>
      <c r="N1102" s="139"/>
      <c r="O1102"/>
      <c r="P1102"/>
      <c r="Q1102"/>
      <c r="R1102"/>
      <c r="S1102"/>
      <c r="T1102"/>
      <c r="U1102"/>
      <c r="V1102"/>
      <c r="W1102"/>
      <c r="X1102"/>
    </row>
    <row r="1103" spans="1:24" s="25" customFormat="1" ht="15" customHeight="1" x14ac:dyDescent="0.3">
      <c r="A1103" s="130">
        <v>44615</v>
      </c>
      <c r="B1103" s="131" t="s">
        <v>306</v>
      </c>
      <c r="C1103" s="154">
        <v>20890.650000000001</v>
      </c>
      <c r="D1103" s="132"/>
      <c r="E1103" s="133">
        <f t="shared" si="21"/>
        <v>10385087.694126725</v>
      </c>
      <c r="F1103" s="101"/>
      <c r="G1103" s="165"/>
      <c r="H1103" s="166"/>
      <c r="I1103" s="135"/>
      <c r="J1103" s="144"/>
      <c r="K1103" s="136"/>
      <c r="L1103" s="137"/>
      <c r="M1103" s="138"/>
      <c r="N1103" s="139"/>
      <c r="O1103"/>
      <c r="P1103"/>
      <c r="Q1103"/>
      <c r="R1103"/>
      <c r="S1103"/>
      <c r="T1103"/>
      <c r="U1103"/>
      <c r="V1103"/>
      <c r="W1103"/>
      <c r="X1103"/>
    </row>
    <row r="1104" spans="1:24" s="25" customFormat="1" ht="15" customHeight="1" x14ac:dyDescent="0.3">
      <c r="A1104" s="130">
        <v>44615</v>
      </c>
      <c r="B1104" s="131" t="s">
        <v>320</v>
      </c>
      <c r="C1104" s="154">
        <v>9595.2999999999993</v>
      </c>
      <c r="D1104" s="132"/>
      <c r="E1104" s="133">
        <f t="shared" si="21"/>
        <v>10394682.994126726</v>
      </c>
      <c r="F1104" s="101"/>
      <c r="G1104" s="165"/>
      <c r="H1104" s="166"/>
      <c r="I1104" s="135"/>
      <c r="J1104" s="144"/>
      <c r="K1104" s="136"/>
      <c r="L1104" s="137"/>
      <c r="M1104" s="138"/>
      <c r="N1104" s="139"/>
      <c r="O1104"/>
      <c r="P1104"/>
      <c r="Q1104"/>
      <c r="R1104"/>
      <c r="S1104"/>
      <c r="T1104"/>
      <c r="U1104"/>
      <c r="V1104"/>
      <c r="W1104"/>
      <c r="X1104"/>
    </row>
    <row r="1105" spans="1:24" s="25" customFormat="1" ht="15" customHeight="1" x14ac:dyDescent="0.3">
      <c r="A1105" s="130">
        <v>44615</v>
      </c>
      <c r="B1105" s="131" t="s">
        <v>201</v>
      </c>
      <c r="C1105" s="154">
        <v>3546.6</v>
      </c>
      <c r="D1105" s="132"/>
      <c r="E1105" s="133">
        <f t="shared" si="21"/>
        <v>10398229.594126726</v>
      </c>
      <c r="F1105" s="101"/>
      <c r="G1105" s="165"/>
      <c r="H1105" s="166"/>
      <c r="I1105" s="135"/>
      <c r="J1105" s="144"/>
      <c r="K1105" s="136"/>
      <c r="L1105" s="137"/>
      <c r="M1105" s="138"/>
      <c r="N1105" s="139"/>
      <c r="O1105"/>
      <c r="P1105"/>
      <c r="Q1105"/>
      <c r="R1105"/>
      <c r="S1105"/>
      <c r="T1105"/>
      <c r="U1105"/>
      <c r="V1105"/>
      <c r="W1105"/>
      <c r="X1105"/>
    </row>
    <row r="1106" spans="1:24" s="25" customFormat="1" ht="15" customHeight="1" x14ac:dyDescent="0.3">
      <c r="A1106" s="130">
        <v>44615</v>
      </c>
      <c r="B1106" s="131" t="s">
        <v>286</v>
      </c>
      <c r="C1106" s="154">
        <v>13046.22</v>
      </c>
      <c r="D1106" s="132"/>
      <c r="E1106" s="133">
        <f t="shared" si="21"/>
        <v>10411275.814126726</v>
      </c>
      <c r="F1106" s="101"/>
      <c r="G1106" s="165"/>
      <c r="H1106" s="166"/>
      <c r="I1106" s="135"/>
      <c r="J1106" s="144"/>
      <c r="K1106" s="136"/>
      <c r="L1106" s="137"/>
      <c r="M1106" s="138"/>
      <c r="N1106" s="139"/>
      <c r="O1106"/>
      <c r="P1106"/>
      <c r="Q1106"/>
      <c r="R1106"/>
      <c r="S1106"/>
      <c r="T1106"/>
      <c r="U1106"/>
      <c r="V1106"/>
      <c r="W1106"/>
      <c r="X1106"/>
    </row>
    <row r="1107" spans="1:24" s="25" customFormat="1" ht="15" customHeight="1" x14ac:dyDescent="0.3">
      <c r="A1107" s="130">
        <v>44615</v>
      </c>
      <c r="B1107" s="377" t="s">
        <v>591</v>
      </c>
      <c r="C1107" s="154">
        <v>1267389.6000000001</v>
      </c>
      <c r="D1107" s="132"/>
      <c r="E1107" s="133">
        <f t="shared" si="21"/>
        <v>11678665.414126726</v>
      </c>
      <c r="F1107" s="101"/>
      <c r="G1107" s="134"/>
      <c r="H1107" s="166"/>
      <c r="I1107" s="135"/>
      <c r="J1107" s="144"/>
      <c r="K1107" s="136"/>
      <c r="L1107" s="137"/>
      <c r="M1107" s="138"/>
      <c r="N1107" s="139"/>
      <c r="O1107"/>
      <c r="P1107"/>
      <c r="Q1107"/>
      <c r="R1107"/>
      <c r="S1107"/>
      <c r="T1107"/>
      <c r="U1107"/>
      <c r="V1107"/>
      <c r="W1107"/>
      <c r="X1107"/>
    </row>
    <row r="1108" spans="1:24" s="25" customFormat="1" ht="15" customHeight="1" x14ac:dyDescent="0.3">
      <c r="A1108" s="157"/>
      <c r="B1108" s="158" t="s">
        <v>594</v>
      </c>
      <c r="C1108" s="159"/>
      <c r="D1108" s="160">
        <v>54000</v>
      </c>
      <c r="E1108" s="133">
        <f t="shared" si="21"/>
        <v>11624665.414126726</v>
      </c>
      <c r="F1108" s="101"/>
      <c r="G1108" s="134">
        <f>D1108</f>
        <v>54000</v>
      </c>
      <c r="H1108" s="166"/>
      <c r="I1108" s="135"/>
      <c r="J1108" s="144"/>
      <c r="K1108" s="136"/>
      <c r="L1108" s="137"/>
      <c r="M1108" s="138"/>
      <c r="N1108" s="139"/>
      <c r="O1108"/>
      <c r="P1108"/>
      <c r="Q1108"/>
      <c r="R1108"/>
      <c r="S1108"/>
      <c r="T1108"/>
      <c r="U1108"/>
      <c r="V1108"/>
      <c r="W1108"/>
      <c r="X1108"/>
    </row>
    <row r="1109" spans="1:24" s="25" customFormat="1" ht="15" customHeight="1" x14ac:dyDescent="0.3">
      <c r="A1109" s="130">
        <v>44615</v>
      </c>
      <c r="B1109" s="131" t="s">
        <v>287</v>
      </c>
      <c r="C1109" s="154">
        <v>61279.24</v>
      </c>
      <c r="D1109" s="132"/>
      <c r="E1109" s="133">
        <f t="shared" si="21"/>
        <v>11685944.654126726</v>
      </c>
      <c r="F1109" s="101"/>
      <c r="G1109" s="165"/>
      <c r="H1109" s="166"/>
      <c r="I1109" s="135"/>
      <c r="J1109" s="144"/>
      <c r="K1109" s="136"/>
      <c r="L1109" s="137"/>
      <c r="M1109" s="138"/>
      <c r="N1109" s="139"/>
      <c r="O1109"/>
      <c r="P1109"/>
      <c r="Q1109"/>
      <c r="R1109"/>
      <c r="S1109"/>
      <c r="T1109"/>
      <c r="U1109"/>
      <c r="V1109"/>
      <c r="W1109"/>
      <c r="X1109"/>
    </row>
    <row r="1110" spans="1:24" s="25" customFormat="1" ht="15" customHeight="1" x14ac:dyDescent="0.3">
      <c r="A1110" s="130">
        <v>44616</v>
      </c>
      <c r="B1110" s="131" t="s">
        <v>463</v>
      </c>
      <c r="C1110" s="154">
        <v>4348.74</v>
      </c>
      <c r="D1110" s="132"/>
      <c r="E1110" s="133">
        <f t="shared" si="21"/>
        <v>11690293.394126726</v>
      </c>
      <c r="F1110" s="101"/>
      <c r="G1110" s="165"/>
      <c r="H1110" s="166"/>
      <c r="I1110" s="135"/>
      <c r="J1110" s="144"/>
      <c r="K1110" s="136"/>
      <c r="L1110" s="137"/>
      <c r="M1110" s="138"/>
      <c r="N1110" s="139"/>
      <c r="O1110"/>
      <c r="P1110"/>
      <c r="Q1110"/>
      <c r="R1110"/>
      <c r="S1110"/>
      <c r="T1110"/>
      <c r="U1110"/>
      <c r="V1110"/>
      <c r="W1110"/>
      <c r="X1110"/>
    </row>
    <row r="1111" spans="1:24" s="25" customFormat="1" ht="15" customHeight="1" x14ac:dyDescent="0.3">
      <c r="A1111" s="130">
        <v>44616</v>
      </c>
      <c r="B1111" s="131" t="s">
        <v>244</v>
      </c>
      <c r="C1111" s="154">
        <v>20890.650000000001</v>
      </c>
      <c r="D1111" s="132"/>
      <c r="E1111" s="133">
        <f t="shared" ref="E1111:E1174" si="22">E1110+C1111-D1111</f>
        <v>11711184.044126727</v>
      </c>
      <c r="F1111" s="101"/>
      <c r="G1111" s="165"/>
      <c r="H1111" s="166"/>
      <c r="I1111" s="135"/>
      <c r="J1111" s="144"/>
      <c r="K1111" s="136"/>
      <c r="L1111" s="137"/>
      <c r="M1111" s="138"/>
      <c r="N1111" s="139"/>
      <c r="O1111"/>
      <c r="P1111"/>
      <c r="Q1111"/>
      <c r="R1111"/>
      <c r="S1111"/>
      <c r="T1111"/>
      <c r="U1111"/>
      <c r="V1111"/>
      <c r="W1111"/>
      <c r="X1111"/>
    </row>
    <row r="1112" spans="1:24" s="25" customFormat="1" ht="15" customHeight="1" x14ac:dyDescent="0.3">
      <c r="A1112" s="130">
        <v>44616</v>
      </c>
      <c r="B1112" s="364" t="s">
        <v>592</v>
      </c>
      <c r="C1112" s="154">
        <v>450000</v>
      </c>
      <c r="D1112" s="132"/>
      <c r="E1112" s="133">
        <f t="shared" si="22"/>
        <v>12161184.044126727</v>
      </c>
      <c r="F1112" s="101"/>
      <c r="G1112" s="165"/>
      <c r="H1112" s="166"/>
      <c r="I1112" s="135"/>
      <c r="J1112" s="144"/>
      <c r="K1112" s="136"/>
      <c r="L1112" s="137"/>
      <c r="M1112" s="138"/>
      <c r="N1112" s="139"/>
      <c r="O1112"/>
      <c r="P1112"/>
      <c r="Q1112"/>
      <c r="R1112"/>
      <c r="S1112"/>
      <c r="T1112"/>
      <c r="U1112"/>
      <c r="V1112"/>
      <c r="W1112"/>
      <c r="X1112"/>
    </row>
    <row r="1113" spans="1:24" s="25" customFormat="1" ht="15" customHeight="1" x14ac:dyDescent="0.3">
      <c r="A1113" s="130">
        <v>44616</v>
      </c>
      <c r="B1113" s="131" t="s">
        <v>247</v>
      </c>
      <c r="C1113" s="154">
        <v>8356.26</v>
      </c>
      <c r="D1113" s="132"/>
      <c r="E1113" s="133">
        <f t="shared" si="22"/>
        <v>12169540.304126726</v>
      </c>
      <c r="F1113" s="101"/>
      <c r="G1113" s="165"/>
      <c r="H1113" s="166"/>
      <c r="I1113" s="135"/>
      <c r="J1113" s="144"/>
      <c r="K1113" s="136"/>
      <c r="L1113" s="137"/>
      <c r="M1113" s="138"/>
      <c r="N1113" s="139"/>
      <c r="O1113"/>
      <c r="P1113"/>
      <c r="Q1113"/>
      <c r="R1113"/>
      <c r="S1113"/>
      <c r="T1113"/>
      <c r="U1113"/>
      <c r="V1113"/>
      <c r="W1113"/>
      <c r="X1113"/>
    </row>
    <row r="1114" spans="1:24" s="25" customFormat="1" ht="15" customHeight="1" x14ac:dyDescent="0.3">
      <c r="A1114" s="130">
        <v>44616</v>
      </c>
      <c r="B1114" s="131" t="s">
        <v>225</v>
      </c>
      <c r="C1114" s="154">
        <v>8574.06</v>
      </c>
      <c r="D1114" s="132"/>
      <c r="E1114" s="133">
        <f t="shared" si="22"/>
        <v>12178114.364126727</v>
      </c>
      <c r="F1114" s="101"/>
      <c r="G1114" s="165"/>
      <c r="H1114" s="166"/>
      <c r="I1114" s="135"/>
      <c r="J1114" s="144"/>
      <c r="K1114" s="136"/>
      <c r="L1114" s="137"/>
      <c r="M1114" s="138"/>
      <c r="N1114" s="139"/>
      <c r="O1114"/>
      <c r="P1114"/>
      <c r="Q1114"/>
      <c r="R1114"/>
      <c r="S1114"/>
      <c r="T1114"/>
      <c r="U1114"/>
      <c r="V1114"/>
      <c r="W1114"/>
      <c r="X1114"/>
    </row>
    <row r="1115" spans="1:24" s="25" customFormat="1" ht="15" customHeight="1" x14ac:dyDescent="0.3">
      <c r="A1115" s="130">
        <v>44616</v>
      </c>
      <c r="B1115" s="131" t="s">
        <v>248</v>
      </c>
      <c r="C1115" s="154">
        <v>20890.650000000001</v>
      </c>
      <c r="D1115" s="132"/>
      <c r="E1115" s="133">
        <f t="shared" si="22"/>
        <v>12199005.014126727</v>
      </c>
      <c r="F1115" s="101"/>
      <c r="G1115" s="165"/>
      <c r="H1115" s="166"/>
      <c r="I1115" s="135"/>
      <c r="J1115" s="144"/>
      <c r="K1115" s="136"/>
      <c r="L1115" s="137"/>
      <c r="M1115" s="138"/>
      <c r="N1115" s="139"/>
      <c r="O1115"/>
      <c r="P1115"/>
      <c r="Q1115"/>
      <c r="R1115"/>
      <c r="S1115"/>
      <c r="T1115"/>
      <c r="U1115"/>
      <c r="V1115"/>
      <c r="W1115"/>
      <c r="X1115"/>
    </row>
    <row r="1116" spans="1:24" s="25" customFormat="1" ht="15" customHeight="1" x14ac:dyDescent="0.3">
      <c r="A1116" s="130">
        <v>44616</v>
      </c>
      <c r="B1116" s="131" t="s">
        <v>249</v>
      </c>
      <c r="C1116" s="154">
        <v>36210.46</v>
      </c>
      <c r="D1116" s="132"/>
      <c r="E1116" s="133">
        <f t="shared" si="22"/>
        <v>12235215.474126728</v>
      </c>
      <c r="F1116" s="101"/>
      <c r="G1116" s="165"/>
      <c r="H1116" s="166"/>
      <c r="I1116" s="135"/>
      <c r="J1116" s="144"/>
      <c r="K1116" s="136"/>
      <c r="L1116" s="137"/>
      <c r="M1116" s="138"/>
      <c r="N1116" s="139"/>
      <c r="O1116"/>
      <c r="P1116"/>
      <c r="Q1116"/>
      <c r="R1116"/>
      <c r="S1116"/>
      <c r="T1116"/>
      <c r="U1116"/>
      <c r="V1116"/>
      <c r="W1116"/>
      <c r="X1116"/>
    </row>
    <row r="1117" spans="1:24" s="25" customFormat="1" ht="15" customHeight="1" x14ac:dyDescent="0.3">
      <c r="A1117" s="130">
        <v>44616</v>
      </c>
      <c r="B1117" s="131" t="s">
        <v>251</v>
      </c>
      <c r="C1117" s="154">
        <v>30639.62</v>
      </c>
      <c r="D1117" s="132"/>
      <c r="E1117" s="133">
        <f t="shared" si="22"/>
        <v>12265855.094126727</v>
      </c>
      <c r="F1117" s="101"/>
      <c r="G1117" s="165"/>
      <c r="H1117" s="166"/>
      <c r="I1117" s="135"/>
      <c r="J1117" s="144"/>
      <c r="K1117" s="136"/>
      <c r="L1117" s="137"/>
      <c r="M1117" s="138"/>
      <c r="N1117" s="139"/>
      <c r="O1117"/>
      <c r="P1117"/>
      <c r="Q1117"/>
      <c r="R1117"/>
      <c r="S1117"/>
      <c r="T1117"/>
      <c r="U1117"/>
      <c r="V1117"/>
      <c r="W1117"/>
      <c r="X1117"/>
    </row>
    <row r="1118" spans="1:24" s="25" customFormat="1" ht="15" customHeight="1" x14ac:dyDescent="0.3">
      <c r="A1118" s="130">
        <v>44616</v>
      </c>
      <c r="B1118" s="131" t="s">
        <v>473</v>
      </c>
      <c r="C1118" s="154">
        <v>12534.39</v>
      </c>
      <c r="D1118" s="132"/>
      <c r="E1118" s="133">
        <f t="shared" si="22"/>
        <v>12278389.484126728</v>
      </c>
      <c r="F1118" s="101"/>
      <c r="G1118" s="165"/>
      <c r="H1118" s="166"/>
      <c r="I1118" s="135"/>
      <c r="J1118" s="144"/>
      <c r="K1118" s="136"/>
      <c r="L1118" s="137"/>
      <c r="M1118" s="138"/>
      <c r="N1118" s="139"/>
      <c r="O1118"/>
      <c r="P1118"/>
      <c r="Q1118"/>
      <c r="R1118"/>
      <c r="S1118"/>
      <c r="T1118"/>
      <c r="U1118"/>
      <c r="V1118"/>
      <c r="W1118"/>
      <c r="X1118"/>
    </row>
    <row r="1119" spans="1:24" s="25" customFormat="1" ht="15" customHeight="1" x14ac:dyDescent="0.3">
      <c r="A1119" s="130">
        <v>44616</v>
      </c>
      <c r="B1119" s="131" t="s">
        <v>252</v>
      </c>
      <c r="C1119" s="154">
        <v>4178.13</v>
      </c>
      <c r="D1119" s="132"/>
      <c r="E1119" s="133">
        <f t="shared" si="22"/>
        <v>12282567.614126729</v>
      </c>
      <c r="F1119" s="101"/>
      <c r="G1119" s="165"/>
      <c r="H1119" s="166"/>
      <c r="I1119" s="135"/>
      <c r="J1119" s="144"/>
      <c r="K1119" s="136"/>
      <c r="L1119" s="137"/>
      <c r="M1119" s="138"/>
      <c r="N1119" s="139"/>
      <c r="O1119"/>
      <c r="P1119"/>
      <c r="Q1119"/>
      <c r="R1119"/>
      <c r="S1119"/>
      <c r="T1119"/>
      <c r="U1119"/>
      <c r="V1119"/>
      <c r="W1119"/>
      <c r="X1119"/>
    </row>
    <row r="1120" spans="1:24" s="25" customFormat="1" ht="15" customHeight="1" x14ac:dyDescent="0.3">
      <c r="A1120" s="130">
        <v>44616</v>
      </c>
      <c r="B1120" s="131" t="s">
        <v>253</v>
      </c>
      <c r="C1120" s="154">
        <v>12534.39</v>
      </c>
      <c r="D1120" s="132"/>
      <c r="E1120" s="133">
        <f t="shared" si="22"/>
        <v>12295102.004126729</v>
      </c>
      <c r="F1120" s="101"/>
      <c r="G1120" s="165"/>
      <c r="H1120" s="166"/>
      <c r="I1120" s="135"/>
      <c r="J1120" s="144"/>
      <c r="K1120" s="136"/>
      <c r="L1120" s="137"/>
      <c r="M1120" s="138"/>
      <c r="N1120" s="139"/>
      <c r="O1120"/>
      <c r="P1120"/>
      <c r="Q1120"/>
      <c r="R1120"/>
      <c r="S1120"/>
      <c r="T1120"/>
      <c r="U1120"/>
      <c r="V1120"/>
      <c r="W1120"/>
      <c r="X1120"/>
    </row>
    <row r="1121" spans="1:24" s="25" customFormat="1" ht="15" customHeight="1" x14ac:dyDescent="0.3">
      <c r="A1121" s="130">
        <v>44616</v>
      </c>
      <c r="B1121" s="131" t="s">
        <v>273</v>
      </c>
      <c r="C1121" s="154">
        <v>129522.03</v>
      </c>
      <c r="D1121" s="132"/>
      <c r="E1121" s="133">
        <f t="shared" si="22"/>
        <v>12424624.034126729</v>
      </c>
      <c r="F1121" s="101"/>
      <c r="G1121" s="165"/>
      <c r="H1121" s="166"/>
      <c r="I1121" s="135"/>
      <c r="J1121" s="144"/>
      <c r="K1121" s="136"/>
      <c r="L1121" s="137"/>
      <c r="M1121" s="138"/>
      <c r="N1121" s="139"/>
      <c r="O1121"/>
      <c r="P1121"/>
      <c r="Q1121"/>
      <c r="R1121"/>
      <c r="S1121"/>
      <c r="T1121"/>
      <c r="U1121"/>
      <c r="V1121"/>
      <c r="W1121"/>
      <c r="X1121"/>
    </row>
    <row r="1122" spans="1:24" s="25" customFormat="1" ht="15" customHeight="1" x14ac:dyDescent="0.3">
      <c r="A1122" s="130">
        <v>44616</v>
      </c>
      <c r="B1122" s="131" t="s">
        <v>227</v>
      </c>
      <c r="C1122" s="154">
        <v>263222.19</v>
      </c>
      <c r="D1122" s="132"/>
      <c r="E1122" s="133">
        <f t="shared" si="22"/>
        <v>12687846.224126728</v>
      </c>
      <c r="F1122" s="101"/>
      <c r="G1122" s="165"/>
      <c r="H1122" s="166"/>
      <c r="I1122" s="135"/>
      <c r="J1122" s="144"/>
      <c r="K1122" s="136"/>
      <c r="L1122" s="137"/>
      <c r="M1122" s="138"/>
      <c r="N1122" s="139"/>
      <c r="O1122"/>
      <c r="P1122"/>
      <c r="Q1122"/>
      <c r="R1122"/>
      <c r="S1122"/>
      <c r="T1122"/>
      <c r="U1122"/>
      <c r="V1122"/>
      <c r="W1122"/>
      <c r="X1122"/>
    </row>
    <row r="1123" spans="1:24" s="25" customFormat="1" ht="15" customHeight="1" x14ac:dyDescent="0.3">
      <c r="A1123" s="130">
        <v>44616</v>
      </c>
      <c r="B1123" s="131" t="s">
        <v>593</v>
      </c>
      <c r="C1123" s="154">
        <v>224000</v>
      </c>
      <c r="D1123" s="132"/>
      <c r="E1123" s="133">
        <f t="shared" si="22"/>
        <v>12911846.224126728</v>
      </c>
      <c r="F1123" s="101"/>
      <c r="G1123" s="165"/>
      <c r="H1123" s="166"/>
      <c r="I1123" s="135"/>
      <c r="J1123" s="144"/>
      <c r="K1123" s="136"/>
      <c r="L1123" s="137"/>
      <c r="M1123" s="138"/>
      <c r="N1123" s="139"/>
      <c r="O1123"/>
      <c r="P1123"/>
      <c r="Q1123"/>
      <c r="R1123"/>
      <c r="S1123"/>
      <c r="T1123"/>
      <c r="U1123"/>
      <c r="V1123"/>
      <c r="W1123"/>
      <c r="X1123"/>
    </row>
    <row r="1124" spans="1:24" s="25" customFormat="1" ht="15" customHeight="1" x14ac:dyDescent="0.3">
      <c r="A1124" s="157"/>
      <c r="B1124" s="158" t="s">
        <v>595</v>
      </c>
      <c r="C1124" s="159"/>
      <c r="D1124" s="160">
        <v>56000</v>
      </c>
      <c r="E1124" s="133">
        <f t="shared" si="22"/>
        <v>12855846.224126728</v>
      </c>
      <c r="F1124" s="101"/>
      <c r="G1124" s="134">
        <f>D1124</f>
        <v>56000</v>
      </c>
      <c r="H1124" s="166"/>
      <c r="I1124" s="135"/>
      <c r="J1124" s="144"/>
      <c r="K1124" s="136"/>
      <c r="L1124" s="137"/>
      <c r="M1124" s="138"/>
      <c r="N1124" s="139"/>
      <c r="O1124"/>
      <c r="P1124"/>
      <c r="Q1124"/>
      <c r="R1124"/>
      <c r="S1124"/>
      <c r="T1124"/>
      <c r="U1124"/>
      <c r="V1124"/>
      <c r="W1124"/>
      <c r="X1124"/>
    </row>
    <row r="1125" spans="1:24" s="25" customFormat="1" ht="15" customHeight="1" x14ac:dyDescent="0.3">
      <c r="A1125" s="130">
        <v>44616</v>
      </c>
      <c r="B1125" s="131" t="s">
        <v>255</v>
      </c>
      <c r="C1125" s="154">
        <v>54315.69</v>
      </c>
      <c r="D1125" s="132"/>
      <c r="E1125" s="133">
        <f t="shared" si="22"/>
        <v>12910161.914126728</v>
      </c>
      <c r="F1125" s="101"/>
      <c r="G1125" s="165"/>
      <c r="H1125" s="166"/>
      <c r="I1125" s="135"/>
      <c r="J1125" s="144"/>
      <c r="K1125" s="136"/>
      <c r="L1125" s="137"/>
      <c r="M1125" s="138"/>
      <c r="N1125" s="139"/>
      <c r="O1125"/>
      <c r="P1125"/>
      <c r="Q1125"/>
      <c r="R1125"/>
      <c r="S1125"/>
      <c r="T1125"/>
      <c r="U1125"/>
      <c r="V1125"/>
      <c r="W1125"/>
      <c r="X1125"/>
    </row>
    <row r="1126" spans="1:24" s="25" customFormat="1" ht="15" customHeight="1" x14ac:dyDescent="0.3">
      <c r="A1126" s="130">
        <v>44616</v>
      </c>
      <c r="B1126" s="131" t="s">
        <v>256</v>
      </c>
      <c r="C1126" s="154">
        <v>87740.73</v>
      </c>
      <c r="D1126" s="132"/>
      <c r="E1126" s="133">
        <f t="shared" si="22"/>
        <v>12997902.644126728</v>
      </c>
      <c r="F1126" s="101"/>
      <c r="G1126" s="165"/>
      <c r="H1126" s="166"/>
      <c r="I1126" s="135"/>
      <c r="J1126" s="144"/>
      <c r="K1126" s="136"/>
      <c r="L1126" s="137"/>
      <c r="M1126" s="138"/>
      <c r="N1126" s="139"/>
      <c r="O1126"/>
      <c r="P1126"/>
      <c r="Q1126"/>
      <c r="R1126"/>
      <c r="S1126"/>
      <c r="T1126"/>
      <c r="U1126"/>
      <c r="V1126"/>
      <c r="W1126"/>
      <c r="X1126"/>
    </row>
    <row r="1127" spans="1:24" s="25" customFormat="1" ht="15" customHeight="1" x14ac:dyDescent="0.3">
      <c r="A1127" s="130">
        <v>44616</v>
      </c>
      <c r="B1127" s="131" t="s">
        <v>258</v>
      </c>
      <c r="C1127" s="154">
        <v>119376.18</v>
      </c>
      <c r="D1127" s="132"/>
      <c r="E1127" s="133">
        <f t="shared" si="22"/>
        <v>13117278.824126728</v>
      </c>
      <c r="F1127" s="101"/>
      <c r="G1127" s="165"/>
      <c r="H1127" s="166"/>
      <c r="I1127" s="135"/>
      <c r="J1127" s="144"/>
      <c r="K1127" s="136"/>
      <c r="L1127" s="137"/>
      <c r="M1127" s="138"/>
      <c r="N1127" s="139"/>
      <c r="O1127"/>
      <c r="P1127"/>
      <c r="Q1127"/>
      <c r="R1127"/>
      <c r="S1127"/>
      <c r="T1127"/>
      <c r="U1127"/>
      <c r="V1127"/>
      <c r="W1127"/>
      <c r="X1127"/>
    </row>
    <row r="1128" spans="1:24" s="25" customFormat="1" ht="15" customHeight="1" x14ac:dyDescent="0.3">
      <c r="A1128" s="130">
        <v>44616</v>
      </c>
      <c r="B1128" s="131" t="s">
        <v>105</v>
      </c>
      <c r="C1128" s="154">
        <v>6963.55</v>
      </c>
      <c r="D1128" s="132"/>
      <c r="E1128" s="133">
        <f t="shared" si="22"/>
        <v>13124242.374126729</v>
      </c>
      <c r="F1128" s="101"/>
      <c r="G1128" s="165"/>
      <c r="H1128" s="166"/>
      <c r="I1128" s="135"/>
      <c r="J1128" s="144"/>
      <c r="K1128" s="136"/>
      <c r="L1128" s="137"/>
      <c r="M1128" s="138"/>
      <c r="N1128" s="139"/>
      <c r="O1128"/>
      <c r="P1128"/>
      <c r="Q1128"/>
      <c r="R1128"/>
      <c r="S1128"/>
      <c r="T1128"/>
      <c r="U1128"/>
      <c r="V1128"/>
      <c r="W1128"/>
      <c r="X1128"/>
    </row>
    <row r="1129" spans="1:24" s="25" customFormat="1" ht="15" customHeight="1" x14ac:dyDescent="0.3">
      <c r="A1129" s="130">
        <v>44616</v>
      </c>
      <c r="B1129" s="131" t="s">
        <v>302</v>
      </c>
      <c r="C1129" s="154">
        <v>27854.2</v>
      </c>
      <c r="D1129" s="132"/>
      <c r="E1129" s="133">
        <f t="shared" si="22"/>
        <v>13152096.574126728</v>
      </c>
      <c r="F1129" s="101"/>
      <c r="G1129" s="165"/>
      <c r="H1129" s="166"/>
      <c r="I1129" s="135"/>
      <c r="J1129" s="144"/>
      <c r="K1129" s="136"/>
      <c r="L1129" s="137"/>
      <c r="M1129" s="138"/>
      <c r="N1129" s="139"/>
      <c r="O1129"/>
      <c r="P1129"/>
      <c r="Q1129"/>
      <c r="R1129"/>
      <c r="S1129"/>
      <c r="T1129"/>
      <c r="U1129"/>
      <c r="V1129"/>
      <c r="W1129"/>
      <c r="X1129"/>
    </row>
    <row r="1130" spans="1:24" s="25" customFormat="1" ht="15" customHeight="1" x14ac:dyDescent="0.3">
      <c r="A1130" s="130">
        <v>44616</v>
      </c>
      <c r="B1130" s="131" t="s">
        <v>330</v>
      </c>
      <c r="C1130" s="154">
        <v>20890.650000000001</v>
      </c>
      <c r="D1130" s="132"/>
      <c r="E1130" s="133">
        <f t="shared" si="22"/>
        <v>13172987.224126728</v>
      </c>
      <c r="F1130" s="101"/>
      <c r="G1130" s="165"/>
      <c r="H1130" s="166"/>
      <c r="I1130" s="135"/>
      <c r="J1130" s="144"/>
      <c r="K1130" s="136"/>
      <c r="L1130" s="137"/>
      <c r="M1130" s="138"/>
      <c r="N1130" s="139"/>
      <c r="O1130"/>
      <c r="P1130"/>
      <c r="Q1130"/>
      <c r="R1130"/>
      <c r="S1130"/>
      <c r="T1130"/>
      <c r="U1130"/>
      <c r="V1130"/>
      <c r="W1130"/>
      <c r="X1130"/>
    </row>
    <row r="1131" spans="1:24" s="25" customFormat="1" ht="15" customHeight="1" x14ac:dyDescent="0.3">
      <c r="A1131" s="130">
        <v>44616</v>
      </c>
      <c r="B1131" s="131" t="s">
        <v>297</v>
      </c>
      <c r="C1131" s="154">
        <v>41781.300000000003</v>
      </c>
      <c r="D1131" s="132"/>
      <c r="E1131" s="133">
        <f t="shared" si="22"/>
        <v>13214768.524126729</v>
      </c>
      <c r="F1131" s="101"/>
      <c r="G1131" s="165"/>
      <c r="H1131" s="166"/>
      <c r="I1131" s="135"/>
      <c r="J1131" s="144"/>
      <c r="K1131" s="136"/>
      <c r="L1131" s="137"/>
      <c r="M1131" s="138"/>
      <c r="N1131" s="139"/>
      <c r="O1131"/>
      <c r="P1131"/>
      <c r="Q1131"/>
      <c r="R1131"/>
      <c r="S1131"/>
      <c r="T1131"/>
      <c r="U1131"/>
      <c r="V1131"/>
      <c r="W1131"/>
      <c r="X1131"/>
    </row>
    <row r="1132" spans="1:24" s="25" customFormat="1" ht="15" customHeight="1" x14ac:dyDescent="0.3">
      <c r="A1132" s="130">
        <v>44616</v>
      </c>
      <c r="B1132" s="131" t="s">
        <v>262</v>
      </c>
      <c r="C1132" s="154">
        <v>6963.55</v>
      </c>
      <c r="D1132" s="132"/>
      <c r="E1132" s="133">
        <f t="shared" si="22"/>
        <v>13221732.07412673</v>
      </c>
      <c r="F1132" s="101"/>
      <c r="G1132" s="165"/>
      <c r="H1132" s="166"/>
      <c r="I1132" s="135"/>
      <c r="J1132" s="144"/>
      <c r="K1132" s="136"/>
      <c r="L1132" s="137"/>
      <c r="M1132" s="138"/>
      <c r="N1132" s="139"/>
      <c r="O1132"/>
      <c r="P1132"/>
      <c r="Q1132"/>
      <c r="R1132"/>
      <c r="S1132"/>
      <c r="T1132"/>
      <c r="U1132"/>
      <c r="V1132"/>
      <c r="W1132"/>
      <c r="X1132"/>
    </row>
    <row r="1133" spans="1:24" s="25" customFormat="1" ht="15" customHeight="1" x14ac:dyDescent="0.3">
      <c r="A1133" s="130">
        <v>44616</v>
      </c>
      <c r="B1133" s="131" t="s">
        <v>263</v>
      </c>
      <c r="C1133" s="154">
        <v>150412.68</v>
      </c>
      <c r="D1133" s="132"/>
      <c r="E1133" s="133">
        <f t="shared" si="22"/>
        <v>13372144.754126729</v>
      </c>
      <c r="F1133" s="101"/>
      <c r="G1133" s="165"/>
      <c r="H1133" s="166"/>
      <c r="I1133" s="135"/>
      <c r="J1133" s="144"/>
      <c r="K1133" s="136"/>
      <c r="L1133" s="137"/>
      <c r="M1133" s="138"/>
      <c r="N1133" s="139"/>
      <c r="O1133"/>
      <c r="P1133"/>
      <c r="Q1133"/>
      <c r="R1133"/>
      <c r="S1133"/>
      <c r="T1133"/>
      <c r="U1133"/>
      <c r="V1133"/>
      <c r="W1133"/>
      <c r="X1133"/>
    </row>
    <row r="1134" spans="1:24" s="25" customFormat="1" ht="15" customHeight="1" x14ac:dyDescent="0.3">
      <c r="A1134" s="130">
        <v>44616</v>
      </c>
      <c r="B1134" s="131" t="s">
        <v>264</v>
      </c>
      <c r="C1134" s="154">
        <v>12534.39</v>
      </c>
      <c r="D1134" s="132"/>
      <c r="E1134" s="133">
        <f t="shared" si="22"/>
        <v>13384679.14412673</v>
      </c>
      <c r="F1134" s="101"/>
      <c r="G1134" s="165"/>
      <c r="H1134" s="166"/>
      <c r="I1134" s="135"/>
      <c r="J1134" s="144"/>
      <c r="K1134" s="136"/>
      <c r="L1134" s="137"/>
      <c r="M1134" s="138"/>
      <c r="N1134" s="139"/>
      <c r="O1134"/>
      <c r="P1134"/>
      <c r="Q1134"/>
      <c r="R1134"/>
      <c r="S1134"/>
      <c r="T1134"/>
      <c r="U1134"/>
      <c r="V1134"/>
      <c r="W1134"/>
      <c r="X1134"/>
    </row>
    <row r="1135" spans="1:24" s="25" customFormat="1" ht="15" customHeight="1" x14ac:dyDescent="0.3">
      <c r="A1135" s="130">
        <v>44616</v>
      </c>
      <c r="B1135" s="131" t="s">
        <v>265</v>
      </c>
      <c r="C1135" s="154">
        <v>64064.66</v>
      </c>
      <c r="D1135" s="132"/>
      <c r="E1135" s="133">
        <f t="shared" si="22"/>
        <v>13448743.80412673</v>
      </c>
      <c r="F1135" s="101"/>
      <c r="G1135" s="165"/>
      <c r="H1135" s="166"/>
      <c r="I1135" s="135"/>
      <c r="J1135" s="144"/>
      <c r="K1135" s="136"/>
      <c r="L1135" s="137"/>
      <c r="M1135" s="138"/>
      <c r="N1135" s="139"/>
      <c r="O1135"/>
      <c r="P1135"/>
      <c r="Q1135"/>
      <c r="R1135"/>
      <c r="S1135"/>
      <c r="T1135"/>
      <c r="U1135"/>
      <c r="V1135"/>
      <c r="W1135"/>
      <c r="X1135"/>
    </row>
    <row r="1136" spans="1:24" s="25" customFormat="1" ht="15" customHeight="1" x14ac:dyDescent="0.3">
      <c r="A1136" s="130">
        <v>44616</v>
      </c>
      <c r="B1136" s="131" t="s">
        <v>270</v>
      </c>
      <c r="C1136" s="154">
        <v>4178.13</v>
      </c>
      <c r="D1136" s="132"/>
      <c r="E1136" s="133">
        <f t="shared" si="22"/>
        <v>13452921.934126731</v>
      </c>
      <c r="F1136" s="101"/>
      <c r="G1136" s="165"/>
      <c r="H1136" s="166"/>
      <c r="I1136" s="135"/>
      <c r="J1136" s="144"/>
      <c r="K1136" s="136"/>
      <c r="L1136" s="137"/>
      <c r="M1136" s="138"/>
      <c r="N1136" s="139"/>
      <c r="O1136"/>
      <c r="P1136"/>
      <c r="Q1136"/>
      <c r="R1136"/>
      <c r="S1136"/>
      <c r="T1136"/>
      <c r="U1136"/>
      <c r="V1136"/>
      <c r="W1136"/>
      <c r="X1136"/>
    </row>
    <row r="1137" spans="1:24" s="25" customFormat="1" ht="15" customHeight="1" x14ac:dyDescent="0.3">
      <c r="A1137" s="130">
        <v>44616</v>
      </c>
      <c r="B1137" s="131" t="s">
        <v>237</v>
      </c>
      <c r="C1137" s="154">
        <v>20890.650000000001</v>
      </c>
      <c r="D1137" s="132"/>
      <c r="E1137" s="133">
        <f t="shared" si="22"/>
        <v>13473812.584126731</v>
      </c>
      <c r="F1137" s="101"/>
      <c r="G1137" s="165"/>
      <c r="H1137" s="166"/>
      <c r="I1137" s="135"/>
      <c r="J1137" s="144"/>
      <c r="K1137" s="136"/>
      <c r="L1137" s="137"/>
      <c r="M1137" s="138"/>
      <c r="N1137" s="139"/>
      <c r="O1137"/>
      <c r="P1137"/>
      <c r="Q1137"/>
      <c r="R1137"/>
      <c r="S1137"/>
      <c r="T1137"/>
      <c r="U1137"/>
      <c r="V1137"/>
      <c r="W1137"/>
      <c r="X1137"/>
    </row>
    <row r="1138" spans="1:24" s="25" customFormat="1" ht="15" customHeight="1" x14ac:dyDescent="0.3">
      <c r="A1138" s="130">
        <v>44616</v>
      </c>
      <c r="B1138" s="131" t="s">
        <v>207</v>
      </c>
      <c r="C1138" s="154">
        <v>12534.39</v>
      </c>
      <c r="D1138" s="132"/>
      <c r="E1138" s="133">
        <f t="shared" si="22"/>
        <v>13486346.974126732</v>
      </c>
      <c r="F1138" s="101"/>
      <c r="G1138" s="165"/>
      <c r="H1138" s="166"/>
      <c r="I1138" s="135"/>
      <c r="J1138" s="144"/>
      <c r="K1138" s="136"/>
      <c r="L1138" s="137"/>
      <c r="M1138" s="138"/>
      <c r="N1138" s="139"/>
      <c r="O1138"/>
      <c r="P1138"/>
      <c r="Q1138"/>
      <c r="R1138"/>
      <c r="S1138"/>
      <c r="T1138"/>
      <c r="U1138"/>
      <c r="V1138"/>
      <c r="W1138"/>
      <c r="X1138"/>
    </row>
    <row r="1139" spans="1:24" s="25" customFormat="1" ht="15" customHeight="1" x14ac:dyDescent="0.3">
      <c r="A1139" s="130">
        <v>44616</v>
      </c>
      <c r="B1139" s="131" t="s">
        <v>271</v>
      </c>
      <c r="C1139" s="154">
        <v>8356.26</v>
      </c>
      <c r="D1139" s="132"/>
      <c r="E1139" s="133">
        <f t="shared" si="22"/>
        <v>13494703.234126732</v>
      </c>
      <c r="F1139" s="101"/>
      <c r="G1139" s="165"/>
      <c r="H1139" s="166"/>
      <c r="I1139" s="135"/>
      <c r="J1139" s="144"/>
      <c r="K1139" s="136"/>
      <c r="L1139" s="137"/>
      <c r="M1139" s="138"/>
      <c r="N1139" s="139"/>
      <c r="O1139"/>
      <c r="P1139"/>
      <c r="Q1139"/>
      <c r="R1139"/>
      <c r="S1139"/>
      <c r="T1139"/>
      <c r="U1139"/>
      <c r="V1139"/>
      <c r="W1139"/>
      <c r="X1139"/>
    </row>
    <row r="1140" spans="1:24" s="25" customFormat="1" ht="15" customHeight="1" x14ac:dyDescent="0.3">
      <c r="A1140" s="130">
        <v>44616</v>
      </c>
      <c r="B1140" s="131" t="s">
        <v>329</v>
      </c>
      <c r="C1140" s="154">
        <v>27854.2</v>
      </c>
      <c r="D1140" s="132"/>
      <c r="E1140" s="133">
        <f t="shared" si="22"/>
        <v>13522557.434126731</v>
      </c>
      <c r="F1140" s="101"/>
      <c r="G1140" s="165"/>
      <c r="H1140" s="166"/>
      <c r="I1140" s="135"/>
      <c r="J1140" s="144"/>
      <c r="K1140" s="136"/>
      <c r="L1140" s="137"/>
      <c r="M1140" s="138"/>
      <c r="N1140" s="139"/>
      <c r="O1140"/>
      <c r="P1140"/>
      <c r="Q1140"/>
      <c r="R1140"/>
      <c r="S1140"/>
      <c r="T1140"/>
      <c r="U1140"/>
      <c r="V1140"/>
      <c r="W1140"/>
      <c r="X1140"/>
    </row>
    <row r="1141" spans="1:24" s="25" customFormat="1" ht="15" customHeight="1" x14ac:dyDescent="0.3">
      <c r="A1141" s="130">
        <v>44616</v>
      </c>
      <c r="B1141" s="131" t="s">
        <v>195</v>
      </c>
      <c r="C1141" s="154">
        <v>6963.55</v>
      </c>
      <c r="D1141" s="132"/>
      <c r="E1141" s="133">
        <f t="shared" si="22"/>
        <v>13529520.984126732</v>
      </c>
      <c r="F1141" s="101"/>
      <c r="G1141" s="165"/>
      <c r="H1141" s="166"/>
      <c r="I1141" s="135"/>
      <c r="J1141" s="144"/>
      <c r="K1141" s="136"/>
      <c r="L1141" s="137"/>
      <c r="M1141" s="138"/>
      <c r="N1141" s="139"/>
      <c r="O1141"/>
      <c r="P1141"/>
      <c r="Q1141"/>
      <c r="R1141"/>
      <c r="S1141"/>
      <c r="T1141"/>
      <c r="U1141"/>
      <c r="V1141"/>
      <c r="W1141"/>
      <c r="X1141"/>
    </row>
    <row r="1142" spans="1:24" s="25" customFormat="1" ht="15" customHeight="1" x14ac:dyDescent="0.3">
      <c r="A1142" s="130">
        <v>44616</v>
      </c>
      <c r="B1142" s="131" t="s">
        <v>250</v>
      </c>
      <c r="C1142" s="154">
        <v>27854.2</v>
      </c>
      <c r="D1142" s="132"/>
      <c r="E1142" s="133">
        <f t="shared" si="22"/>
        <v>13557375.184126731</v>
      </c>
      <c r="F1142" s="101"/>
      <c r="G1142" s="165"/>
      <c r="H1142" s="166"/>
      <c r="I1142" s="135"/>
      <c r="J1142" s="144"/>
      <c r="K1142" s="136"/>
      <c r="L1142" s="137"/>
      <c r="M1142" s="138"/>
      <c r="N1142" s="139"/>
      <c r="O1142"/>
      <c r="P1142"/>
      <c r="Q1142"/>
      <c r="R1142"/>
      <c r="S1142"/>
      <c r="T1142"/>
      <c r="U1142"/>
      <c r="V1142"/>
      <c r="W1142"/>
      <c r="X1142"/>
    </row>
    <row r="1143" spans="1:24" s="25" customFormat="1" ht="15" customHeight="1" x14ac:dyDescent="0.3">
      <c r="A1143" s="130">
        <v>44617</v>
      </c>
      <c r="B1143" s="131" t="s">
        <v>300</v>
      </c>
      <c r="C1143" s="154">
        <v>27854.2</v>
      </c>
      <c r="D1143" s="132"/>
      <c r="E1143" s="133">
        <f t="shared" si="22"/>
        <v>13585229.38412673</v>
      </c>
      <c r="F1143" s="101"/>
      <c r="G1143" s="165"/>
      <c r="H1143" s="166"/>
      <c r="I1143" s="135"/>
      <c r="J1143" s="144"/>
      <c r="K1143" s="136"/>
      <c r="L1143" s="137"/>
      <c r="M1143" s="138"/>
      <c r="N1143" s="139"/>
      <c r="O1143"/>
      <c r="P1143"/>
      <c r="Q1143"/>
      <c r="R1143"/>
      <c r="S1143"/>
      <c r="T1143"/>
      <c r="U1143"/>
      <c r="V1143"/>
      <c r="W1143"/>
      <c r="X1143"/>
    </row>
    <row r="1144" spans="1:24" s="25" customFormat="1" ht="15" customHeight="1" x14ac:dyDescent="0.3">
      <c r="A1144" s="130">
        <v>44617</v>
      </c>
      <c r="B1144" s="131" t="s">
        <v>303</v>
      </c>
      <c r="C1144" s="154">
        <v>54315.69</v>
      </c>
      <c r="D1144" s="132"/>
      <c r="E1144" s="133">
        <f t="shared" si="22"/>
        <v>13639545.07412673</v>
      </c>
      <c r="F1144" s="101"/>
      <c r="G1144" s="165"/>
      <c r="H1144" s="166"/>
      <c r="I1144" s="135"/>
      <c r="J1144" s="144"/>
      <c r="K1144" s="136"/>
      <c r="L1144" s="137"/>
      <c r="M1144" s="138"/>
      <c r="N1144" s="139"/>
      <c r="O1144"/>
      <c r="P1144"/>
      <c r="Q1144"/>
      <c r="R1144"/>
      <c r="S1144"/>
      <c r="T1144"/>
      <c r="U1144"/>
      <c r="V1144"/>
      <c r="W1144"/>
      <c r="X1144"/>
    </row>
    <row r="1145" spans="1:24" s="25" customFormat="1" ht="15" customHeight="1" x14ac:dyDescent="0.3">
      <c r="A1145" s="130">
        <v>44617</v>
      </c>
      <c r="B1145" s="131" t="s">
        <v>470</v>
      </c>
      <c r="C1145" s="154">
        <v>20890.650000000001</v>
      </c>
      <c r="D1145" s="132"/>
      <c r="E1145" s="133">
        <f t="shared" si="22"/>
        <v>13660435.72412673</v>
      </c>
      <c r="F1145" s="101"/>
      <c r="G1145" s="165"/>
      <c r="H1145" s="166"/>
      <c r="I1145" s="135"/>
      <c r="J1145" s="144"/>
      <c r="K1145" s="136"/>
      <c r="L1145" s="137"/>
      <c r="M1145" s="138"/>
      <c r="N1145" s="139"/>
      <c r="O1145"/>
      <c r="P1145"/>
      <c r="Q1145"/>
      <c r="R1145"/>
      <c r="S1145"/>
      <c r="T1145"/>
      <c r="U1145"/>
      <c r="V1145"/>
      <c r="W1145"/>
      <c r="X1145"/>
    </row>
    <row r="1146" spans="1:24" s="25" customFormat="1" ht="15" customHeight="1" x14ac:dyDescent="0.3">
      <c r="A1146" s="130">
        <v>44617</v>
      </c>
      <c r="B1146" s="131" t="s">
        <v>234</v>
      </c>
      <c r="C1146" s="154">
        <v>119376.18</v>
      </c>
      <c r="D1146" s="132"/>
      <c r="E1146" s="133">
        <f t="shared" si="22"/>
        <v>13779811.90412673</v>
      </c>
      <c r="F1146" s="101"/>
      <c r="G1146" s="165"/>
      <c r="H1146" s="166"/>
      <c r="I1146" s="135"/>
      <c r="J1146" s="144"/>
      <c r="K1146" s="136"/>
      <c r="L1146" s="137"/>
      <c r="M1146" s="138"/>
      <c r="N1146" s="139"/>
      <c r="O1146"/>
      <c r="P1146"/>
      <c r="Q1146"/>
      <c r="R1146"/>
      <c r="S1146"/>
      <c r="T1146"/>
      <c r="U1146"/>
      <c r="V1146"/>
      <c r="W1146"/>
      <c r="X1146"/>
    </row>
    <row r="1147" spans="1:24" s="25" customFormat="1" ht="15" customHeight="1" x14ac:dyDescent="0.3">
      <c r="A1147" s="130">
        <v>44617</v>
      </c>
      <c r="B1147" s="131" t="s">
        <v>197</v>
      </c>
      <c r="C1147" s="154">
        <v>4178.13</v>
      </c>
      <c r="D1147" s="132"/>
      <c r="E1147" s="133">
        <f t="shared" si="22"/>
        <v>13783990.034126731</v>
      </c>
      <c r="F1147" s="101"/>
      <c r="G1147" s="134"/>
      <c r="H1147" s="166"/>
      <c r="I1147" s="135"/>
      <c r="J1147" s="144"/>
      <c r="K1147" s="136"/>
      <c r="L1147" s="137"/>
      <c r="M1147" s="138"/>
      <c r="N1147" s="139"/>
      <c r="O1147"/>
      <c r="P1147"/>
      <c r="Q1147"/>
      <c r="R1147"/>
      <c r="S1147"/>
      <c r="T1147"/>
      <c r="U1147"/>
      <c r="V1147"/>
      <c r="W1147"/>
      <c r="X1147"/>
    </row>
    <row r="1148" spans="1:24" s="25" customFormat="1" ht="15" customHeight="1" x14ac:dyDescent="0.3">
      <c r="A1148" s="130">
        <v>44617</v>
      </c>
      <c r="B1148" s="131" t="s">
        <v>235</v>
      </c>
      <c r="C1148" s="154">
        <v>4178.13</v>
      </c>
      <c r="D1148" s="132"/>
      <c r="E1148" s="133">
        <f t="shared" si="22"/>
        <v>13788168.164126731</v>
      </c>
      <c r="F1148" s="101"/>
      <c r="G1148" s="134"/>
      <c r="H1148" s="166"/>
      <c r="I1148" s="135"/>
      <c r="J1148" s="144"/>
      <c r="K1148" s="136"/>
      <c r="L1148" s="137"/>
      <c r="M1148" s="138"/>
      <c r="N1148" s="139"/>
      <c r="O1148"/>
      <c r="P1148"/>
      <c r="Q1148"/>
      <c r="R1148"/>
      <c r="S1148"/>
      <c r="T1148"/>
      <c r="U1148"/>
      <c r="V1148"/>
      <c r="W1148"/>
      <c r="X1148"/>
    </row>
    <row r="1149" spans="1:24" s="25" customFormat="1" ht="15" customHeight="1" x14ac:dyDescent="0.3">
      <c r="A1149" s="130">
        <v>44617</v>
      </c>
      <c r="B1149" s="131" t="s">
        <v>274</v>
      </c>
      <c r="C1149" s="154">
        <v>15319.81</v>
      </c>
      <c r="D1149" s="132"/>
      <c r="E1149" s="133">
        <f t="shared" si="22"/>
        <v>13803487.974126732</v>
      </c>
      <c r="F1149" s="101"/>
      <c r="G1149" s="165"/>
      <c r="H1149" s="166"/>
      <c r="I1149" s="135"/>
      <c r="J1149" s="144"/>
      <c r="K1149" s="136"/>
      <c r="L1149" s="137"/>
      <c r="M1149" s="138"/>
      <c r="N1149" s="139"/>
      <c r="O1149"/>
      <c r="P1149"/>
      <c r="Q1149"/>
      <c r="R1149"/>
      <c r="S1149"/>
      <c r="T1149"/>
      <c r="U1149"/>
      <c r="V1149"/>
      <c r="W1149"/>
      <c r="X1149"/>
    </row>
    <row r="1150" spans="1:24" s="25" customFormat="1" ht="15" customHeight="1" x14ac:dyDescent="0.3">
      <c r="A1150" s="130">
        <v>44617</v>
      </c>
      <c r="B1150" s="131" t="s">
        <v>203</v>
      </c>
      <c r="C1150" s="154">
        <v>20890.650000000001</v>
      </c>
      <c r="D1150" s="132"/>
      <c r="E1150" s="133">
        <f t="shared" si="22"/>
        <v>13824378.624126732</v>
      </c>
      <c r="F1150" s="101"/>
      <c r="G1150" s="165"/>
      <c r="H1150" s="166"/>
      <c r="I1150" s="135"/>
      <c r="J1150" s="144"/>
      <c r="K1150" s="136"/>
      <c r="L1150" s="137"/>
      <c r="M1150" s="138"/>
      <c r="N1150" s="139"/>
      <c r="O1150"/>
      <c r="P1150"/>
      <c r="Q1150"/>
      <c r="R1150"/>
      <c r="S1150"/>
      <c r="T1150"/>
      <c r="U1150"/>
      <c r="V1150"/>
      <c r="W1150"/>
      <c r="X1150"/>
    </row>
    <row r="1151" spans="1:24" s="25" customFormat="1" ht="15" customHeight="1" x14ac:dyDescent="0.3">
      <c r="A1151" s="130">
        <v>44617</v>
      </c>
      <c r="B1151" s="131" t="s">
        <v>276</v>
      </c>
      <c r="C1151" s="154">
        <v>20890.650000000001</v>
      </c>
      <c r="D1151" s="132"/>
      <c r="E1151" s="133">
        <f t="shared" si="22"/>
        <v>13845269.274126733</v>
      </c>
      <c r="F1151" s="101"/>
      <c r="G1151" s="165"/>
      <c r="H1151" s="166"/>
      <c r="I1151" s="135"/>
      <c r="J1151" s="144"/>
      <c r="K1151" s="136"/>
      <c r="L1151" s="137"/>
      <c r="M1151" s="138"/>
      <c r="N1151" s="139"/>
      <c r="O1151"/>
      <c r="P1151"/>
      <c r="Q1151"/>
      <c r="R1151"/>
      <c r="S1151"/>
      <c r="T1151"/>
      <c r="U1151"/>
      <c r="V1151"/>
      <c r="W1151"/>
      <c r="X1151"/>
    </row>
    <row r="1152" spans="1:24" s="25" customFormat="1" ht="15" customHeight="1" x14ac:dyDescent="0.3">
      <c r="A1152" s="130">
        <v>44617</v>
      </c>
      <c r="B1152" s="131" t="s">
        <v>444</v>
      </c>
      <c r="C1152" s="154">
        <v>12534.39</v>
      </c>
      <c r="D1152" s="132"/>
      <c r="E1152" s="133">
        <f t="shared" si="22"/>
        <v>13857803.664126733</v>
      </c>
      <c r="F1152" s="101"/>
      <c r="G1152" s="165"/>
      <c r="H1152" s="166"/>
      <c r="I1152" s="135"/>
      <c r="J1152" s="144"/>
      <c r="K1152" s="136"/>
      <c r="L1152" s="137"/>
      <c r="M1152" s="138"/>
      <c r="N1152" s="139"/>
      <c r="O1152"/>
      <c r="P1152"/>
      <c r="Q1152"/>
      <c r="R1152"/>
      <c r="S1152"/>
      <c r="T1152"/>
      <c r="U1152"/>
      <c r="V1152"/>
      <c r="W1152"/>
      <c r="X1152"/>
    </row>
    <row r="1153" spans="1:24" s="25" customFormat="1" ht="15" customHeight="1" x14ac:dyDescent="0.3">
      <c r="A1153" s="130">
        <v>44617</v>
      </c>
      <c r="B1153" s="131" t="s">
        <v>230</v>
      </c>
      <c r="C1153" s="154">
        <v>42634.35</v>
      </c>
      <c r="D1153" s="132"/>
      <c r="E1153" s="133">
        <f t="shared" si="22"/>
        <v>13900438.014126733</v>
      </c>
      <c r="F1153" s="101"/>
      <c r="G1153" s="165"/>
      <c r="H1153" s="166"/>
      <c r="I1153" s="135"/>
      <c r="J1153" s="144"/>
      <c r="K1153" s="136"/>
      <c r="L1153" s="137"/>
      <c r="M1153" s="138"/>
      <c r="N1153" s="139"/>
      <c r="O1153"/>
      <c r="P1153"/>
      <c r="Q1153"/>
      <c r="R1153"/>
      <c r="S1153"/>
      <c r="T1153"/>
      <c r="U1153"/>
      <c r="V1153"/>
      <c r="W1153"/>
      <c r="X1153"/>
    </row>
    <row r="1154" spans="1:24" s="25" customFormat="1" ht="15" customHeight="1" x14ac:dyDescent="0.3">
      <c r="A1154" s="130">
        <v>44617</v>
      </c>
      <c r="B1154" s="131" t="s">
        <v>305</v>
      </c>
      <c r="C1154" s="154">
        <v>15319.81</v>
      </c>
      <c r="D1154" s="132"/>
      <c r="E1154" s="133">
        <f t="shared" si="22"/>
        <v>13915757.824126733</v>
      </c>
      <c r="F1154" s="101"/>
      <c r="G1154" s="165"/>
      <c r="H1154" s="166"/>
      <c r="I1154" s="135"/>
      <c r="J1154" s="144"/>
      <c r="K1154" s="136"/>
      <c r="L1154" s="137"/>
      <c r="M1154" s="138"/>
      <c r="N1154" s="139"/>
      <c r="O1154"/>
      <c r="P1154"/>
      <c r="Q1154"/>
      <c r="R1154"/>
      <c r="S1154"/>
      <c r="T1154"/>
      <c r="U1154"/>
      <c r="V1154"/>
      <c r="W1154"/>
      <c r="X1154"/>
    </row>
    <row r="1155" spans="1:24" s="25" customFormat="1" ht="15" customHeight="1" x14ac:dyDescent="0.3">
      <c r="A1155" s="130"/>
      <c r="B1155" s="364" t="s">
        <v>596</v>
      </c>
      <c r="C1155" s="154">
        <v>1416292.9</v>
      </c>
      <c r="D1155" s="132"/>
      <c r="E1155" s="133">
        <f t="shared" si="22"/>
        <v>15332050.724126734</v>
      </c>
      <c r="F1155" s="101"/>
      <c r="G1155" s="165"/>
      <c r="H1155" s="166"/>
      <c r="I1155" s="135"/>
      <c r="J1155" s="144"/>
      <c r="K1155" s="136"/>
      <c r="L1155" s="137"/>
      <c r="M1155" s="138"/>
      <c r="N1155" s="139"/>
      <c r="O1155"/>
      <c r="P1155"/>
      <c r="Q1155"/>
      <c r="R1155"/>
      <c r="S1155"/>
      <c r="T1155"/>
      <c r="U1155"/>
      <c r="V1155"/>
      <c r="W1155"/>
      <c r="X1155"/>
    </row>
    <row r="1156" spans="1:24" s="25" customFormat="1" ht="15" customHeight="1" x14ac:dyDescent="0.3">
      <c r="A1156" s="157"/>
      <c r="B1156" s="158" t="s">
        <v>597</v>
      </c>
      <c r="C1156" s="159"/>
      <c r="D1156" s="160">
        <v>57591.6</v>
      </c>
      <c r="E1156" s="133">
        <f t="shared" si="22"/>
        <v>15274459.124126734</v>
      </c>
      <c r="F1156" s="101"/>
      <c r="G1156" s="134">
        <f>D1156</f>
        <v>57591.6</v>
      </c>
      <c r="H1156" s="166"/>
      <c r="I1156" s="135"/>
      <c r="J1156" s="144"/>
      <c r="K1156" s="136"/>
      <c r="L1156" s="137"/>
      <c r="M1156" s="138"/>
      <c r="N1156" s="139"/>
      <c r="O1156"/>
      <c r="P1156"/>
      <c r="Q1156"/>
      <c r="R1156"/>
      <c r="S1156"/>
      <c r="T1156"/>
      <c r="U1156"/>
      <c r="V1156"/>
      <c r="W1156"/>
      <c r="X1156"/>
    </row>
    <row r="1157" spans="1:24" s="25" customFormat="1" ht="15" customHeight="1" x14ac:dyDescent="0.3">
      <c r="A1157" s="119"/>
      <c r="B1157" s="25" t="s">
        <v>598</v>
      </c>
      <c r="C1157" s="354"/>
      <c r="D1157" s="167">
        <v>947986.61999999988</v>
      </c>
      <c r="E1157" s="133">
        <f t="shared" si="22"/>
        <v>14326472.504126735</v>
      </c>
      <c r="F1157" s="101"/>
      <c r="G1157" s="165"/>
      <c r="H1157" s="166"/>
      <c r="I1157" s="135"/>
      <c r="J1157" s="144"/>
      <c r="K1157" s="136"/>
      <c r="L1157" s="137"/>
      <c r="M1157" s="138"/>
      <c r="N1157" s="139"/>
      <c r="O1157"/>
      <c r="P1157"/>
      <c r="Q1157"/>
      <c r="R1157"/>
      <c r="S1157"/>
      <c r="T1157"/>
      <c r="U1157"/>
      <c r="V1157"/>
      <c r="W1157"/>
      <c r="X1157"/>
    </row>
    <row r="1158" spans="1:24" s="25" customFormat="1" ht="15" customHeight="1" x14ac:dyDescent="0.3">
      <c r="A1158" s="119"/>
      <c r="B1158" s="361" t="s">
        <v>599</v>
      </c>
      <c r="C1158" s="359">
        <v>105070.64968764235</v>
      </c>
      <c r="D1158" s="167"/>
      <c r="E1158" s="133">
        <f t="shared" si="22"/>
        <v>14431543.153814377</v>
      </c>
      <c r="F1158" s="101"/>
      <c r="G1158" s="165"/>
      <c r="H1158" s="166"/>
      <c r="I1158" s="135"/>
      <c r="J1158" s="144"/>
      <c r="K1158" s="136"/>
      <c r="L1158" s="137"/>
      <c r="M1158" s="138"/>
      <c r="N1158" s="139"/>
      <c r="O1158"/>
      <c r="P1158"/>
      <c r="Q1158"/>
      <c r="R1158"/>
      <c r="S1158"/>
      <c r="T1158"/>
      <c r="U1158"/>
      <c r="V1158"/>
      <c r="W1158"/>
      <c r="X1158"/>
    </row>
    <row r="1159" spans="1:24" s="25" customFormat="1" ht="15" customHeight="1" x14ac:dyDescent="0.3">
      <c r="B1159" s="361" t="s">
        <v>600</v>
      </c>
      <c r="C1159" s="360">
        <f>61.36*4531</f>
        <v>278022.15999999997</v>
      </c>
      <c r="D1159" s="167"/>
      <c r="E1159" s="284">
        <f t="shared" si="22"/>
        <v>14709565.313814377</v>
      </c>
      <c r="F1159" s="101"/>
      <c r="G1159" s="165"/>
      <c r="H1159" s="166"/>
      <c r="I1159" s="135"/>
      <c r="J1159" s="144"/>
      <c r="K1159" s="136"/>
      <c r="L1159" s="137"/>
      <c r="M1159" s="138"/>
      <c r="N1159" s="139"/>
      <c r="O1159"/>
      <c r="P1159"/>
      <c r="Q1159"/>
      <c r="R1159"/>
      <c r="S1159"/>
      <c r="T1159"/>
      <c r="U1159"/>
      <c r="V1159"/>
      <c r="W1159"/>
      <c r="X1159"/>
    </row>
    <row r="1160" spans="1:24" s="25" customFormat="1" ht="15" customHeight="1" x14ac:dyDescent="0.3">
      <c r="A1160" s="130">
        <v>44624</v>
      </c>
      <c r="B1160" s="131" t="s">
        <v>277</v>
      </c>
      <c r="C1160" s="154">
        <v>13046.22</v>
      </c>
      <c r="D1160" s="132"/>
      <c r="E1160" s="133">
        <f t="shared" si="22"/>
        <v>14722611.533814378</v>
      </c>
      <c r="F1160" s="101"/>
      <c r="G1160" s="165"/>
      <c r="H1160" s="166"/>
      <c r="I1160" s="135"/>
      <c r="J1160" s="144"/>
      <c r="K1160" s="136"/>
      <c r="L1160" s="137"/>
      <c r="M1160" s="138"/>
      <c r="N1160" s="139"/>
      <c r="O1160"/>
      <c r="P1160"/>
      <c r="Q1160"/>
      <c r="R1160"/>
      <c r="S1160"/>
      <c r="T1160"/>
      <c r="U1160"/>
      <c r="V1160"/>
      <c r="W1160"/>
      <c r="X1160"/>
    </row>
    <row r="1161" spans="1:24" s="25" customFormat="1" ht="15" customHeight="1" x14ac:dyDescent="0.3">
      <c r="A1161" s="130">
        <v>44624</v>
      </c>
      <c r="B1161" s="131" t="s">
        <v>317</v>
      </c>
      <c r="C1161" s="154">
        <v>8356.26</v>
      </c>
      <c r="D1161" s="132"/>
      <c r="E1161" s="133">
        <f t="shared" si="22"/>
        <v>14730967.793814378</v>
      </c>
      <c r="F1161" s="101"/>
      <c r="G1161" s="165"/>
      <c r="H1161" s="166"/>
      <c r="I1161" s="135"/>
      <c r="J1161" s="144"/>
      <c r="K1161" s="136"/>
      <c r="L1161" s="137"/>
      <c r="M1161" s="138"/>
      <c r="N1161" s="139"/>
      <c r="O1161"/>
      <c r="P1161"/>
      <c r="Q1161"/>
      <c r="R1161"/>
      <c r="S1161"/>
      <c r="T1161"/>
      <c r="U1161"/>
      <c r="V1161"/>
      <c r="W1161"/>
      <c r="X1161"/>
    </row>
    <row r="1162" spans="1:24" s="25" customFormat="1" ht="15" customHeight="1" x14ac:dyDescent="0.3">
      <c r="A1162" s="130">
        <v>44624</v>
      </c>
      <c r="B1162" s="131" t="s">
        <v>601</v>
      </c>
      <c r="C1162" s="154">
        <v>222000</v>
      </c>
      <c r="D1162" s="132"/>
      <c r="E1162" s="133">
        <f t="shared" si="22"/>
        <v>14952967.793814378</v>
      </c>
      <c r="F1162" s="101"/>
      <c r="G1162" s="165"/>
      <c r="H1162" s="166"/>
      <c r="I1162" s="135"/>
      <c r="J1162" s="144"/>
      <c r="K1162" s="136"/>
      <c r="L1162" s="137"/>
      <c r="M1162" s="138"/>
      <c r="N1162" s="139"/>
      <c r="O1162"/>
      <c r="P1162"/>
      <c r="Q1162"/>
      <c r="R1162"/>
      <c r="S1162"/>
      <c r="T1162"/>
      <c r="U1162"/>
      <c r="V1162"/>
      <c r="W1162"/>
      <c r="X1162"/>
    </row>
    <row r="1163" spans="1:24" s="25" customFormat="1" ht="15" customHeight="1" x14ac:dyDescent="0.3">
      <c r="A1163" s="157"/>
      <c r="B1163" s="158" t="s">
        <v>602</v>
      </c>
      <c r="C1163" s="159"/>
      <c r="D1163" s="160">
        <v>55500</v>
      </c>
      <c r="E1163" s="133">
        <f t="shared" si="22"/>
        <v>14897467.793814378</v>
      </c>
      <c r="F1163" s="101"/>
      <c r="G1163" s="134">
        <f>D1163</f>
        <v>55500</v>
      </c>
      <c r="H1163" s="166"/>
      <c r="I1163" s="135"/>
      <c r="J1163" s="144"/>
      <c r="K1163" s="136"/>
      <c r="L1163" s="137"/>
      <c r="M1163" s="138"/>
      <c r="N1163" s="139"/>
      <c r="O1163"/>
      <c r="P1163"/>
      <c r="Q1163"/>
      <c r="R1163"/>
      <c r="S1163"/>
      <c r="T1163"/>
      <c r="U1163"/>
      <c r="V1163"/>
      <c r="W1163"/>
      <c r="X1163"/>
    </row>
    <row r="1164" spans="1:24" s="25" customFormat="1" ht="15" customHeight="1" x14ac:dyDescent="0.3">
      <c r="A1164" s="130">
        <v>44624</v>
      </c>
      <c r="B1164" s="131" t="s">
        <v>516</v>
      </c>
      <c r="C1164" s="154">
        <v>247893.81</v>
      </c>
      <c r="D1164" s="132"/>
      <c r="E1164" s="133">
        <f t="shared" si="22"/>
        <v>15145361.603814378</v>
      </c>
      <c r="F1164" s="101"/>
      <c r="G1164" s="165"/>
      <c r="H1164" s="166"/>
      <c r="I1164" s="135"/>
      <c r="J1164" s="144"/>
      <c r="K1164" s="136"/>
      <c r="L1164" s="137"/>
      <c r="M1164" s="138"/>
      <c r="N1164" s="139"/>
      <c r="O1164"/>
      <c r="P1164"/>
      <c r="Q1164"/>
      <c r="R1164"/>
      <c r="S1164"/>
      <c r="T1164"/>
      <c r="U1164"/>
      <c r="V1164"/>
      <c r="W1164"/>
      <c r="X1164"/>
    </row>
    <row r="1165" spans="1:24" s="25" customFormat="1" ht="15" customHeight="1" x14ac:dyDescent="0.3">
      <c r="A1165" s="130">
        <v>44624</v>
      </c>
      <c r="B1165" s="131" t="s">
        <v>292</v>
      </c>
      <c r="C1165" s="154">
        <v>8356.26</v>
      </c>
      <c r="D1165" s="132"/>
      <c r="E1165" s="133">
        <f t="shared" si="22"/>
        <v>15153717.863814378</v>
      </c>
      <c r="F1165" s="101"/>
      <c r="G1165" s="165"/>
      <c r="H1165" s="166"/>
      <c r="I1165" s="135"/>
      <c r="J1165" s="144"/>
      <c r="K1165" s="136"/>
      <c r="L1165" s="137"/>
      <c r="M1165" s="138"/>
      <c r="N1165" s="139"/>
      <c r="O1165"/>
      <c r="P1165"/>
      <c r="Q1165"/>
      <c r="R1165"/>
      <c r="S1165"/>
      <c r="T1165"/>
      <c r="U1165"/>
      <c r="V1165"/>
      <c r="W1165"/>
      <c r="X1165"/>
    </row>
    <row r="1166" spans="1:24" s="25" customFormat="1" ht="15" customHeight="1" x14ac:dyDescent="0.3">
      <c r="A1166" s="130">
        <v>44624</v>
      </c>
      <c r="B1166" s="131" t="s">
        <v>229</v>
      </c>
      <c r="C1166" s="154">
        <f>3963.96+3528.72</f>
        <v>7492.68</v>
      </c>
      <c r="D1166" s="132"/>
      <c r="E1166" s="133">
        <f t="shared" si="22"/>
        <v>15161210.543814378</v>
      </c>
      <c r="F1166" s="101"/>
      <c r="G1166" s="165"/>
      <c r="H1166" s="166"/>
      <c r="I1166" s="135"/>
      <c r="J1166" s="144"/>
      <c r="K1166" s="136"/>
      <c r="L1166" s="137"/>
      <c r="M1166" s="138"/>
      <c r="N1166" s="139"/>
      <c r="O1166"/>
      <c r="P1166"/>
      <c r="Q1166"/>
      <c r="R1166"/>
      <c r="S1166"/>
      <c r="T1166"/>
      <c r="U1166"/>
      <c r="V1166"/>
      <c r="W1166"/>
      <c r="X1166"/>
    </row>
    <row r="1167" spans="1:24" s="25" customFormat="1" ht="15" customHeight="1" x14ac:dyDescent="0.3">
      <c r="A1167" s="130">
        <v>44627</v>
      </c>
      <c r="B1167" s="131" t="s">
        <v>293</v>
      </c>
      <c r="C1167" s="154">
        <f>394134.3+7096.99+7008.71</f>
        <v>408240</v>
      </c>
      <c r="D1167" s="132"/>
      <c r="E1167" s="133">
        <f t="shared" si="22"/>
        <v>15569450.543814378</v>
      </c>
      <c r="F1167" s="101"/>
      <c r="G1167" s="165"/>
      <c r="H1167" s="166"/>
      <c r="I1167" s="135"/>
      <c r="J1167" s="144"/>
      <c r="K1167" s="136"/>
      <c r="L1167" s="137"/>
      <c r="M1167" s="138"/>
      <c r="N1167" s="139"/>
      <c r="O1167"/>
      <c r="P1167"/>
      <c r="Q1167"/>
      <c r="R1167"/>
      <c r="S1167"/>
      <c r="T1167"/>
      <c r="U1167"/>
      <c r="V1167"/>
      <c r="W1167"/>
      <c r="X1167"/>
    </row>
    <row r="1168" spans="1:24" s="25" customFormat="1" ht="15" customHeight="1" x14ac:dyDescent="0.3">
      <c r="A1168" s="130">
        <v>44627</v>
      </c>
      <c r="B1168" s="131" t="s">
        <v>260</v>
      </c>
      <c r="C1168" s="154">
        <v>97020.45</v>
      </c>
      <c r="D1168" s="132"/>
      <c r="E1168" s="133">
        <f t="shared" si="22"/>
        <v>15666470.993814377</v>
      </c>
      <c r="F1168" s="101"/>
      <c r="G1168" s="165"/>
      <c r="H1168" s="166"/>
      <c r="I1168" s="135"/>
      <c r="J1168" s="144"/>
      <c r="K1168" s="136"/>
      <c r="L1168" s="137"/>
      <c r="M1168" s="138"/>
      <c r="N1168" s="139"/>
      <c r="O1168"/>
      <c r="P1168"/>
      <c r="Q1168"/>
      <c r="R1168"/>
      <c r="S1168"/>
      <c r="T1168"/>
      <c r="U1168"/>
      <c r="V1168"/>
      <c r="W1168"/>
      <c r="X1168"/>
    </row>
    <row r="1169" spans="1:24" s="25" customFormat="1" ht="15" customHeight="1" x14ac:dyDescent="0.3">
      <c r="A1169" s="119"/>
      <c r="B1169" s="140" t="s">
        <v>608</v>
      </c>
      <c r="C1169" s="141"/>
      <c r="D1169" s="142">
        <v>1356126</v>
      </c>
      <c r="E1169" s="133">
        <f t="shared" si="22"/>
        <v>14310344.993814377</v>
      </c>
      <c r="F1169" s="101"/>
      <c r="G1169" s="165"/>
      <c r="H1169" s="166"/>
      <c r="I1169" s="135"/>
      <c r="J1169" s="144"/>
      <c r="K1169" s="136"/>
      <c r="L1169" s="137"/>
      <c r="M1169" s="138"/>
      <c r="N1169" s="139"/>
      <c r="O1169"/>
      <c r="P1169"/>
      <c r="Q1169"/>
      <c r="R1169"/>
      <c r="S1169"/>
      <c r="T1169"/>
      <c r="U1169"/>
      <c r="V1169"/>
      <c r="W1169"/>
      <c r="X1169"/>
    </row>
    <row r="1170" spans="1:24" s="25" customFormat="1" ht="15" customHeight="1" x14ac:dyDescent="0.3">
      <c r="A1170" s="119"/>
      <c r="B1170" s="140" t="s">
        <v>609</v>
      </c>
      <c r="C1170" s="141"/>
      <c r="D1170" s="142">
        <v>3114384</v>
      </c>
      <c r="E1170" s="133">
        <f t="shared" si="22"/>
        <v>11195960.993814377</v>
      </c>
      <c r="F1170" s="101"/>
      <c r="G1170" s="165"/>
      <c r="H1170" s="166"/>
      <c r="I1170" s="135"/>
      <c r="J1170" s="144"/>
      <c r="K1170" s="136"/>
      <c r="L1170" s="137"/>
      <c r="M1170" s="138"/>
      <c r="N1170" s="139"/>
      <c r="O1170"/>
      <c r="P1170"/>
      <c r="Q1170"/>
      <c r="R1170"/>
      <c r="S1170"/>
      <c r="T1170"/>
      <c r="U1170"/>
      <c r="V1170"/>
      <c r="W1170"/>
      <c r="X1170"/>
    </row>
    <row r="1171" spans="1:24" s="25" customFormat="1" ht="15" customHeight="1" x14ac:dyDescent="0.3">
      <c r="B1171" s="140" t="s">
        <v>192</v>
      </c>
      <c r="C1171" s="145"/>
      <c r="D1171" s="142">
        <v>535080</v>
      </c>
      <c r="E1171" s="133">
        <f t="shared" si="22"/>
        <v>10660880.993814377</v>
      </c>
      <c r="F1171" s="101"/>
      <c r="G1171" s="165"/>
      <c r="H1171" s="166"/>
      <c r="I1171" s="135"/>
      <c r="J1171" s="144"/>
      <c r="K1171" s="136"/>
      <c r="L1171" s="137"/>
      <c r="M1171" s="138"/>
      <c r="N1171" s="139"/>
      <c r="O1171"/>
      <c r="P1171"/>
      <c r="Q1171"/>
      <c r="R1171"/>
      <c r="S1171"/>
      <c r="T1171"/>
      <c r="U1171"/>
      <c r="V1171"/>
      <c r="W1171"/>
      <c r="X1171"/>
    </row>
    <row r="1172" spans="1:24" s="25" customFormat="1" ht="15" customHeight="1" x14ac:dyDescent="0.3">
      <c r="A1172" s="119"/>
      <c r="B1172" s="140" t="s">
        <v>503</v>
      </c>
      <c r="C1172" s="141"/>
      <c r="D1172" s="142">
        <v>20832.27</v>
      </c>
      <c r="E1172" s="133">
        <f t="shared" si="22"/>
        <v>10640048.723814378</v>
      </c>
      <c r="F1172" s="101"/>
      <c r="G1172" s="165"/>
      <c r="H1172" s="166"/>
      <c r="I1172" s="135"/>
      <c r="J1172" s="144"/>
      <c r="K1172" s="136"/>
      <c r="L1172" s="137"/>
      <c r="M1172" s="138"/>
      <c r="N1172" s="139"/>
      <c r="O1172"/>
      <c r="P1172"/>
      <c r="Q1172"/>
      <c r="R1172"/>
      <c r="S1172"/>
      <c r="T1172"/>
      <c r="U1172"/>
      <c r="V1172"/>
      <c r="W1172"/>
      <c r="X1172"/>
    </row>
    <row r="1173" spans="1:24" s="25" customFormat="1" ht="15" customHeight="1" x14ac:dyDescent="0.3">
      <c r="A1173" s="119"/>
      <c r="B1173" s="140" t="s">
        <v>604</v>
      </c>
      <c r="C1173" s="141"/>
      <c r="D1173" s="142">
        <v>41171.949999999997</v>
      </c>
      <c r="E1173" s="133">
        <f t="shared" si="22"/>
        <v>10598876.773814378</v>
      </c>
      <c r="F1173" s="101"/>
      <c r="G1173" s="165"/>
      <c r="H1173" s="166"/>
      <c r="I1173" s="135"/>
      <c r="J1173" s="144"/>
      <c r="K1173" s="136"/>
      <c r="L1173" s="137"/>
      <c r="M1173" s="138"/>
      <c r="N1173" s="139"/>
      <c r="O1173"/>
      <c r="P1173"/>
      <c r="Q1173"/>
      <c r="R1173"/>
      <c r="S1173"/>
      <c r="T1173"/>
      <c r="U1173"/>
      <c r="V1173"/>
      <c r="W1173"/>
      <c r="X1173"/>
    </row>
    <row r="1174" spans="1:24" s="25" customFormat="1" x14ac:dyDescent="0.3">
      <c r="B1174" s="140" t="s">
        <v>605</v>
      </c>
      <c r="C1174" s="145"/>
      <c r="D1174" s="142">
        <v>17460</v>
      </c>
      <c r="E1174" s="133">
        <f t="shared" si="22"/>
        <v>10581416.773814378</v>
      </c>
      <c r="F1174" s="101"/>
      <c r="G1174" s="134"/>
      <c r="H1174" s="166"/>
      <c r="I1174" s="135"/>
      <c r="J1174" s="144"/>
      <c r="K1174" s="136"/>
      <c r="L1174" s="137"/>
      <c r="M1174" s="138"/>
      <c r="N1174" s="139"/>
      <c r="O1174"/>
      <c r="P1174"/>
      <c r="Q1174"/>
      <c r="R1174"/>
      <c r="S1174"/>
      <c r="T1174"/>
      <c r="U1174"/>
      <c r="V1174"/>
      <c r="W1174"/>
      <c r="X1174"/>
    </row>
    <row r="1175" spans="1:24" s="25" customFormat="1" x14ac:dyDescent="0.3">
      <c r="A1175" s="119"/>
      <c r="B1175" s="140" t="s">
        <v>607</v>
      </c>
      <c r="C1175" s="141"/>
      <c r="D1175" s="142">
        <v>1848.34</v>
      </c>
      <c r="E1175" s="133">
        <f t="shared" ref="E1175:E1238" si="23">E1174+C1175-D1175</f>
        <v>10579568.433814378</v>
      </c>
      <c r="F1175" s="101"/>
      <c r="G1175" s="134"/>
      <c r="H1175" s="166"/>
      <c r="I1175" s="135"/>
      <c r="J1175" s="144"/>
      <c r="K1175" s="136"/>
      <c r="L1175" s="137"/>
      <c r="M1175" s="138"/>
      <c r="N1175" s="139"/>
      <c r="O1175"/>
      <c r="P1175"/>
      <c r="Q1175"/>
      <c r="R1175"/>
      <c r="S1175"/>
      <c r="T1175"/>
      <c r="U1175"/>
      <c r="V1175"/>
      <c r="W1175"/>
      <c r="X1175"/>
    </row>
    <row r="1176" spans="1:24" s="25" customFormat="1" x14ac:dyDescent="0.3">
      <c r="A1176" s="119"/>
      <c r="B1176" s="140" t="s">
        <v>606</v>
      </c>
      <c r="C1176" s="141"/>
      <c r="D1176" s="142">
        <v>4461.9799999999996</v>
      </c>
      <c r="E1176" s="133">
        <f t="shared" si="23"/>
        <v>10575106.453814378</v>
      </c>
      <c r="F1176" s="101"/>
      <c r="G1176" s="165"/>
      <c r="H1176" s="166"/>
      <c r="I1176" s="135"/>
      <c r="J1176" s="144"/>
      <c r="K1176" s="136"/>
      <c r="L1176" s="137"/>
      <c r="M1176" s="138"/>
      <c r="N1176" s="139"/>
      <c r="O1176"/>
      <c r="P1176"/>
      <c r="Q1176"/>
      <c r="R1176"/>
      <c r="S1176"/>
      <c r="T1176"/>
      <c r="U1176"/>
      <c r="V1176"/>
      <c r="W1176"/>
      <c r="X1176"/>
    </row>
    <row r="1177" spans="1:24" s="25" customFormat="1" x14ac:dyDescent="0.3">
      <c r="A1177" s="146"/>
      <c r="B1177" s="146" t="s">
        <v>193</v>
      </c>
      <c r="C1177" s="147"/>
      <c r="D1177" s="148"/>
      <c r="E1177" s="133">
        <f>E1176+C1177-D1177</f>
        <v>10575106.453814378</v>
      </c>
      <c r="F1177" s="101"/>
      <c r="G1177" s="165"/>
      <c r="H1177" s="166"/>
      <c r="I1177" s="135">
        <v>570000</v>
      </c>
      <c r="J1177" s="144"/>
      <c r="K1177" s="136"/>
      <c r="L1177" s="137"/>
      <c r="M1177" s="138"/>
      <c r="N1177" s="139"/>
      <c r="O1177"/>
      <c r="P1177"/>
      <c r="Q1177"/>
      <c r="R1177"/>
      <c r="S1177"/>
      <c r="T1177"/>
      <c r="U1177"/>
      <c r="V1177"/>
      <c r="W1177"/>
      <c r="X1177"/>
    </row>
    <row r="1178" spans="1:24" s="25" customFormat="1" x14ac:dyDescent="0.3">
      <c r="A1178" s="130">
        <v>44629</v>
      </c>
      <c r="B1178" s="131" t="s">
        <v>222</v>
      </c>
      <c r="C1178" s="154">
        <v>18966.75</v>
      </c>
      <c r="D1178" s="132"/>
      <c r="E1178" s="133">
        <f>E1177+C1178-D1178</f>
        <v>10594073.203814378</v>
      </c>
      <c r="F1178" s="101"/>
      <c r="G1178" s="165"/>
      <c r="H1178" s="166"/>
      <c r="I1178" s="135"/>
      <c r="J1178" s="144"/>
      <c r="K1178" s="136"/>
      <c r="L1178" s="137"/>
      <c r="M1178" s="138"/>
      <c r="N1178" s="139"/>
      <c r="O1178"/>
      <c r="P1178"/>
      <c r="Q1178"/>
      <c r="R1178"/>
      <c r="S1178"/>
      <c r="T1178"/>
      <c r="U1178"/>
      <c r="V1178"/>
      <c r="W1178"/>
      <c r="X1178"/>
    </row>
    <row r="1179" spans="1:24" s="25" customFormat="1" x14ac:dyDescent="0.3">
      <c r="A1179" s="130">
        <v>44629</v>
      </c>
      <c r="B1179" s="131" t="s">
        <v>312</v>
      </c>
      <c r="C1179" s="154">
        <v>8356.26</v>
      </c>
      <c r="D1179" s="132"/>
      <c r="E1179" s="133">
        <f t="shared" si="23"/>
        <v>10602429.463814378</v>
      </c>
      <c r="F1179" s="101"/>
      <c r="G1179" s="165"/>
      <c r="H1179" s="166"/>
      <c r="I1179" s="135"/>
      <c r="J1179" s="144"/>
      <c r="K1179" s="136"/>
      <c r="L1179" s="137"/>
      <c r="M1179" s="138"/>
      <c r="N1179" s="139"/>
      <c r="O1179"/>
      <c r="P1179"/>
      <c r="Q1179"/>
      <c r="R1179"/>
      <c r="S1179"/>
      <c r="T1179"/>
      <c r="U1179"/>
      <c r="V1179"/>
      <c r="W1179"/>
      <c r="X1179"/>
    </row>
    <row r="1180" spans="1:24" s="25" customFormat="1" x14ac:dyDescent="0.3">
      <c r="A1180" s="130">
        <v>44629</v>
      </c>
      <c r="B1180" s="131" t="s">
        <v>211</v>
      </c>
      <c r="C1180" s="154">
        <v>18966.75</v>
      </c>
      <c r="D1180" s="132"/>
      <c r="E1180" s="133">
        <f t="shared" si="23"/>
        <v>10621396.213814378</v>
      </c>
      <c r="F1180" s="101"/>
      <c r="G1180" s="165"/>
      <c r="H1180" s="166"/>
      <c r="I1180" s="135"/>
      <c r="J1180" s="144"/>
      <c r="K1180" s="136"/>
      <c r="L1180" s="137"/>
      <c r="M1180" s="138"/>
      <c r="N1180" s="139"/>
      <c r="O1180"/>
      <c r="P1180"/>
      <c r="Q1180"/>
      <c r="R1180"/>
      <c r="S1180"/>
      <c r="T1180"/>
      <c r="U1180"/>
      <c r="V1180"/>
      <c r="W1180"/>
      <c r="X1180"/>
    </row>
    <row r="1181" spans="1:24" s="25" customFormat="1" x14ac:dyDescent="0.3">
      <c r="A1181" s="130">
        <v>44629</v>
      </c>
      <c r="B1181" s="131" t="s">
        <v>464</v>
      </c>
      <c r="C1181" s="154">
        <v>11380.05</v>
      </c>
      <c r="D1181" s="132"/>
      <c r="E1181" s="133">
        <f t="shared" si="23"/>
        <v>10632776.263814379</v>
      </c>
      <c r="F1181" s="101"/>
      <c r="G1181" s="165"/>
      <c r="H1181" s="166"/>
      <c r="I1181" s="135"/>
      <c r="J1181" s="144"/>
      <c r="K1181" s="136"/>
      <c r="L1181" s="137"/>
      <c r="M1181" s="138"/>
      <c r="N1181" s="139"/>
      <c r="O1181"/>
      <c r="P1181"/>
      <c r="Q1181"/>
      <c r="R1181"/>
      <c r="S1181"/>
      <c r="T1181"/>
      <c r="U1181"/>
      <c r="V1181"/>
      <c r="W1181"/>
      <c r="X1181"/>
    </row>
    <row r="1182" spans="1:24" s="25" customFormat="1" x14ac:dyDescent="0.3">
      <c r="A1182" s="130">
        <v>44629</v>
      </c>
      <c r="B1182" s="131" t="s">
        <v>288</v>
      </c>
      <c r="C1182" s="154">
        <v>13908.95</v>
      </c>
      <c r="D1182" s="132"/>
      <c r="E1182" s="133">
        <f t="shared" si="23"/>
        <v>10646685.213814378</v>
      </c>
      <c r="F1182" s="101"/>
      <c r="G1182" s="165"/>
      <c r="H1182" s="166"/>
      <c r="I1182" s="135"/>
      <c r="J1182" s="144"/>
      <c r="K1182" s="136"/>
      <c r="L1182" s="137"/>
      <c r="M1182" s="138"/>
      <c r="N1182" s="139"/>
      <c r="O1182"/>
      <c r="P1182"/>
      <c r="Q1182"/>
      <c r="R1182"/>
      <c r="S1182"/>
      <c r="T1182"/>
      <c r="U1182"/>
      <c r="V1182"/>
      <c r="W1182"/>
      <c r="X1182"/>
    </row>
    <row r="1183" spans="1:24" s="25" customFormat="1" x14ac:dyDescent="0.3">
      <c r="A1183" s="130">
        <v>44629</v>
      </c>
      <c r="B1183" s="131" t="s">
        <v>215</v>
      </c>
      <c r="C1183" s="154">
        <v>5057.8</v>
      </c>
      <c r="D1183" s="132"/>
      <c r="E1183" s="133">
        <f t="shared" si="23"/>
        <v>10651743.013814379</v>
      </c>
      <c r="F1183" s="101"/>
      <c r="G1183" s="165"/>
      <c r="H1183" s="166"/>
      <c r="I1183" s="135"/>
      <c r="J1183" s="144"/>
      <c r="K1183" s="136"/>
      <c r="L1183" s="137"/>
      <c r="M1183" s="138"/>
      <c r="N1183" s="139"/>
      <c r="O1183"/>
      <c r="P1183"/>
      <c r="Q1183"/>
      <c r="R1183"/>
      <c r="S1183"/>
      <c r="T1183"/>
      <c r="U1183"/>
      <c r="V1183"/>
      <c r="W1183"/>
      <c r="X1183"/>
    </row>
    <row r="1184" spans="1:24" s="25" customFormat="1" x14ac:dyDescent="0.3">
      <c r="A1184" s="130">
        <v>44630</v>
      </c>
      <c r="B1184" s="131" t="s">
        <v>223</v>
      </c>
      <c r="C1184" s="154">
        <v>3793.35</v>
      </c>
      <c r="D1184" s="132"/>
      <c r="E1184" s="133">
        <f t="shared" si="23"/>
        <v>10655536.363814378</v>
      </c>
      <c r="F1184" s="101"/>
      <c r="G1184" s="165"/>
      <c r="H1184" s="166"/>
      <c r="I1184" s="135"/>
      <c r="J1184" s="144"/>
      <c r="K1184" s="136"/>
      <c r="L1184" s="137"/>
      <c r="M1184" s="138"/>
      <c r="N1184" s="139"/>
      <c r="O1184"/>
      <c r="P1184"/>
      <c r="Q1184"/>
      <c r="R1184"/>
      <c r="S1184"/>
      <c r="T1184"/>
      <c r="U1184"/>
      <c r="V1184"/>
      <c r="W1184"/>
      <c r="X1184"/>
    </row>
    <row r="1185" spans="1:24" s="25" customFormat="1" x14ac:dyDescent="0.3">
      <c r="A1185" s="130">
        <v>44630</v>
      </c>
      <c r="B1185" s="131" t="s">
        <v>209</v>
      </c>
      <c r="C1185" s="154">
        <v>18966.75</v>
      </c>
      <c r="D1185" s="132"/>
      <c r="E1185" s="133">
        <f t="shared" si="23"/>
        <v>10674503.113814378</v>
      </c>
      <c r="F1185" s="101"/>
      <c r="G1185" s="165"/>
      <c r="H1185" s="166"/>
      <c r="I1185" s="135"/>
      <c r="J1185" s="144"/>
      <c r="K1185" s="136"/>
      <c r="L1185" s="137"/>
      <c r="M1185" s="138"/>
      <c r="N1185" s="139"/>
      <c r="O1185"/>
      <c r="P1185"/>
      <c r="Q1185"/>
      <c r="R1185"/>
      <c r="S1185"/>
      <c r="T1185"/>
      <c r="U1185"/>
      <c r="V1185"/>
      <c r="W1185"/>
      <c r="X1185"/>
    </row>
    <row r="1186" spans="1:24" s="25" customFormat="1" x14ac:dyDescent="0.3">
      <c r="A1186" s="130">
        <v>44630</v>
      </c>
      <c r="B1186" s="131" t="s">
        <v>194</v>
      </c>
      <c r="C1186" s="154">
        <v>62671.95</v>
      </c>
      <c r="D1186" s="132"/>
      <c r="E1186" s="133">
        <f t="shared" si="23"/>
        <v>10737175.063814377</v>
      </c>
      <c r="F1186" s="101"/>
      <c r="G1186" s="165"/>
      <c r="H1186" s="166"/>
      <c r="I1186" s="135"/>
      <c r="J1186" s="144"/>
      <c r="K1186" s="136"/>
      <c r="L1186" s="137"/>
      <c r="M1186" s="138"/>
      <c r="N1186" s="139"/>
      <c r="O1186"/>
      <c r="P1186"/>
      <c r="Q1186"/>
      <c r="R1186"/>
      <c r="S1186"/>
      <c r="T1186"/>
      <c r="U1186"/>
      <c r="V1186"/>
      <c r="W1186"/>
      <c r="X1186"/>
    </row>
    <row r="1187" spans="1:24" s="25" customFormat="1" x14ac:dyDescent="0.3">
      <c r="A1187" s="130">
        <v>44630</v>
      </c>
      <c r="B1187" s="131" t="s">
        <v>445</v>
      </c>
      <c r="C1187" s="154">
        <v>18966.75</v>
      </c>
      <c r="D1187" s="132"/>
      <c r="E1187" s="133">
        <f t="shared" si="23"/>
        <v>10756141.813814377</v>
      </c>
      <c r="F1187" s="101"/>
      <c r="G1187" s="165"/>
      <c r="H1187" s="166"/>
      <c r="I1187" s="135"/>
      <c r="J1187" s="144"/>
      <c r="K1187" s="136"/>
      <c r="L1187" s="137"/>
      <c r="M1187" s="138"/>
      <c r="N1187" s="139"/>
      <c r="O1187"/>
      <c r="P1187"/>
      <c r="Q1187"/>
      <c r="R1187"/>
      <c r="S1187"/>
      <c r="T1187"/>
      <c r="U1187"/>
      <c r="V1187"/>
      <c r="W1187"/>
      <c r="X1187"/>
    </row>
    <row r="1188" spans="1:24" s="25" customFormat="1" x14ac:dyDescent="0.3">
      <c r="A1188" s="130">
        <v>44630</v>
      </c>
      <c r="B1188" s="131" t="s">
        <v>214</v>
      </c>
      <c r="C1188" s="154">
        <v>11380.05</v>
      </c>
      <c r="D1188" s="132"/>
      <c r="E1188" s="133">
        <f t="shared" si="23"/>
        <v>10767521.863814378</v>
      </c>
      <c r="F1188" s="101"/>
      <c r="G1188" s="165"/>
      <c r="H1188" s="166"/>
      <c r="I1188" s="135"/>
      <c r="J1188" s="144"/>
      <c r="K1188" s="136"/>
      <c r="L1188" s="137"/>
      <c r="M1188" s="138"/>
      <c r="N1188" s="139"/>
      <c r="O1188"/>
      <c r="P1188"/>
      <c r="Q1188"/>
      <c r="R1188"/>
      <c r="S1188"/>
      <c r="T1188"/>
      <c r="U1188"/>
      <c r="V1188"/>
      <c r="W1188"/>
      <c r="X1188"/>
    </row>
    <row r="1189" spans="1:24" s="25" customFormat="1" x14ac:dyDescent="0.3">
      <c r="A1189" s="130">
        <v>44630</v>
      </c>
      <c r="B1189" s="131" t="s">
        <v>434</v>
      </c>
      <c r="C1189" s="154">
        <v>18966.75</v>
      </c>
      <c r="D1189" s="132"/>
      <c r="E1189" s="133">
        <f t="shared" si="23"/>
        <v>10786488.613814378</v>
      </c>
      <c r="F1189" s="101"/>
      <c r="G1189" s="134"/>
      <c r="H1189" s="166"/>
      <c r="I1189" s="135"/>
      <c r="J1189" s="144"/>
      <c r="K1189" s="136"/>
      <c r="L1189" s="137"/>
      <c r="M1189" s="138"/>
      <c r="N1189" s="139"/>
      <c r="O1189"/>
      <c r="P1189"/>
      <c r="Q1189"/>
      <c r="R1189"/>
      <c r="S1189"/>
      <c r="T1189"/>
      <c r="U1189"/>
      <c r="V1189"/>
      <c r="W1189"/>
      <c r="X1189"/>
    </row>
    <row r="1190" spans="1:24" s="25" customFormat="1" x14ac:dyDescent="0.3">
      <c r="A1190" s="130">
        <v>44630</v>
      </c>
      <c r="B1190" s="131" t="s">
        <v>441</v>
      </c>
      <c r="C1190" s="154">
        <v>82189.25</v>
      </c>
      <c r="D1190" s="132"/>
      <c r="E1190" s="133">
        <f t="shared" si="23"/>
        <v>10868677.863814378</v>
      </c>
      <c r="F1190" s="101"/>
      <c r="G1190" s="165"/>
      <c r="H1190" s="166"/>
      <c r="I1190" s="135"/>
      <c r="J1190" s="144"/>
      <c r="K1190" s="136"/>
      <c r="L1190" s="137"/>
      <c r="M1190" s="138"/>
      <c r="N1190" s="139"/>
      <c r="O1190"/>
      <c r="P1190"/>
      <c r="Q1190"/>
      <c r="R1190"/>
      <c r="S1190"/>
      <c r="T1190"/>
      <c r="U1190"/>
      <c r="V1190"/>
      <c r="W1190"/>
      <c r="X1190"/>
    </row>
    <row r="1191" spans="1:24" s="25" customFormat="1" x14ac:dyDescent="0.3">
      <c r="A1191" s="130">
        <v>44630</v>
      </c>
      <c r="B1191" s="131" t="s">
        <v>204</v>
      </c>
      <c r="C1191" s="154">
        <v>119773.06</v>
      </c>
      <c r="D1191" s="132"/>
      <c r="E1191" s="133">
        <f t="shared" si="23"/>
        <v>10988450.923814379</v>
      </c>
      <c r="F1191" s="101"/>
      <c r="G1191" s="165"/>
      <c r="H1191" s="166"/>
      <c r="I1191" s="135"/>
      <c r="J1191" s="144"/>
      <c r="K1191" s="136"/>
      <c r="L1191" s="137"/>
      <c r="M1191" s="138"/>
      <c r="N1191" s="139"/>
      <c r="O1191"/>
      <c r="P1191"/>
      <c r="Q1191"/>
      <c r="R1191"/>
      <c r="S1191"/>
      <c r="T1191"/>
      <c r="U1191"/>
      <c r="V1191"/>
      <c r="W1191"/>
      <c r="X1191"/>
    </row>
    <row r="1192" spans="1:24" s="25" customFormat="1" x14ac:dyDescent="0.3">
      <c r="A1192" s="130">
        <v>44631</v>
      </c>
      <c r="B1192" s="131" t="s">
        <v>463</v>
      </c>
      <c r="C1192" s="154">
        <v>3793.35</v>
      </c>
      <c r="D1192" s="132"/>
      <c r="E1192" s="133">
        <f t="shared" si="23"/>
        <v>10992244.273814378</v>
      </c>
      <c r="F1192" s="101"/>
      <c r="G1192" s="165"/>
      <c r="H1192" s="166"/>
      <c r="I1192" s="135"/>
      <c r="J1192" s="144"/>
      <c r="K1192" s="136"/>
      <c r="L1192" s="137"/>
      <c r="M1192" s="138"/>
      <c r="N1192" s="139"/>
      <c r="O1192"/>
      <c r="P1192"/>
      <c r="Q1192"/>
      <c r="R1192"/>
      <c r="S1192"/>
      <c r="T1192"/>
      <c r="U1192"/>
      <c r="V1192"/>
      <c r="W1192"/>
      <c r="X1192"/>
    </row>
    <row r="1193" spans="1:24" s="25" customFormat="1" x14ac:dyDescent="0.3">
      <c r="A1193" s="130">
        <v>44631</v>
      </c>
      <c r="B1193" s="131" t="s">
        <v>312</v>
      </c>
      <c r="C1193" s="154">
        <v>8450.64</v>
      </c>
      <c r="D1193" s="132"/>
      <c r="E1193" s="133">
        <f t="shared" si="23"/>
        <v>11000694.913814379</v>
      </c>
      <c r="F1193" s="101"/>
      <c r="G1193" s="165"/>
      <c r="H1193" s="166"/>
      <c r="I1193" s="135"/>
      <c r="J1193" s="144"/>
      <c r="K1193" s="136"/>
      <c r="L1193" s="137"/>
      <c r="M1193" s="138"/>
      <c r="N1193" s="139"/>
      <c r="O1193"/>
      <c r="P1193"/>
      <c r="Q1193"/>
      <c r="R1193"/>
      <c r="S1193"/>
      <c r="T1193"/>
      <c r="U1193"/>
      <c r="V1193"/>
      <c r="W1193"/>
      <c r="X1193"/>
    </row>
    <row r="1194" spans="1:24" s="25" customFormat="1" x14ac:dyDescent="0.3">
      <c r="A1194" s="130">
        <v>44631</v>
      </c>
      <c r="B1194" s="131" t="s">
        <v>233</v>
      </c>
      <c r="C1194" s="154">
        <v>3793.35</v>
      </c>
      <c r="D1194" s="132"/>
      <c r="E1194" s="133">
        <f t="shared" si="23"/>
        <v>11004488.263814379</v>
      </c>
      <c r="F1194" s="101"/>
      <c r="G1194" s="165"/>
      <c r="H1194" s="166"/>
      <c r="I1194" s="135"/>
      <c r="J1194" s="144"/>
      <c r="K1194" s="136"/>
      <c r="L1194" s="137"/>
      <c r="M1194" s="138"/>
      <c r="N1194" s="139"/>
      <c r="O1194"/>
      <c r="P1194"/>
      <c r="Q1194"/>
      <c r="R1194"/>
      <c r="S1194"/>
      <c r="T1194"/>
      <c r="U1194"/>
      <c r="V1194"/>
      <c r="W1194"/>
      <c r="X1194"/>
    </row>
    <row r="1195" spans="1:24" s="25" customFormat="1" x14ac:dyDescent="0.3">
      <c r="A1195" s="130">
        <v>44631</v>
      </c>
      <c r="B1195" s="131" t="s">
        <v>212</v>
      </c>
      <c r="C1195" s="154">
        <v>32875.699999999997</v>
      </c>
      <c r="D1195" s="132"/>
      <c r="E1195" s="133">
        <f t="shared" si="23"/>
        <v>11037363.963814378</v>
      </c>
      <c r="F1195" s="101"/>
      <c r="G1195" s="165"/>
      <c r="H1195" s="166"/>
      <c r="I1195" s="135"/>
      <c r="J1195" s="144"/>
      <c r="K1195" s="136"/>
      <c r="L1195" s="137"/>
      <c r="M1195" s="138"/>
      <c r="N1195" s="139"/>
      <c r="O1195"/>
      <c r="P1195"/>
      <c r="Q1195"/>
      <c r="R1195"/>
      <c r="S1195"/>
      <c r="T1195"/>
      <c r="U1195"/>
      <c r="V1195"/>
      <c r="W1195"/>
      <c r="X1195"/>
    </row>
    <row r="1196" spans="1:24" s="25" customFormat="1" x14ac:dyDescent="0.3">
      <c r="A1196" s="130">
        <v>44631</v>
      </c>
      <c r="B1196" s="131" t="s">
        <v>216</v>
      </c>
      <c r="C1196" s="154">
        <v>6322.25</v>
      </c>
      <c r="D1196" s="132"/>
      <c r="E1196" s="133">
        <f t="shared" si="23"/>
        <v>11043686.213814378</v>
      </c>
      <c r="F1196" s="101"/>
      <c r="G1196" s="165"/>
      <c r="H1196" s="166"/>
      <c r="I1196" s="135"/>
      <c r="J1196" s="144"/>
      <c r="K1196" s="136"/>
      <c r="L1196" s="137"/>
      <c r="M1196" s="138"/>
      <c r="N1196" s="139"/>
      <c r="O1196"/>
      <c r="P1196"/>
      <c r="Q1196"/>
      <c r="R1196"/>
      <c r="S1196"/>
      <c r="T1196"/>
      <c r="U1196"/>
      <c r="V1196"/>
      <c r="W1196"/>
      <c r="X1196"/>
    </row>
    <row r="1197" spans="1:24" s="25" customFormat="1" x14ac:dyDescent="0.3">
      <c r="A1197" s="130">
        <v>44631</v>
      </c>
      <c r="B1197" s="131" t="s">
        <v>242</v>
      </c>
      <c r="C1197" s="154">
        <v>18966.75</v>
      </c>
      <c r="D1197" s="132"/>
      <c r="E1197" s="133">
        <f t="shared" si="23"/>
        <v>11062652.963814378</v>
      </c>
      <c r="F1197" s="101"/>
      <c r="G1197" s="165"/>
      <c r="H1197" s="166"/>
      <c r="I1197" s="135"/>
      <c r="J1197" s="144"/>
      <c r="K1197" s="136"/>
      <c r="L1197" s="137"/>
      <c r="M1197" s="138"/>
      <c r="N1197" s="139"/>
      <c r="O1197"/>
      <c r="P1197"/>
      <c r="Q1197"/>
      <c r="R1197"/>
      <c r="S1197"/>
      <c r="T1197"/>
      <c r="U1197"/>
      <c r="V1197"/>
      <c r="W1197"/>
      <c r="X1197"/>
    </row>
    <row r="1198" spans="1:24" s="25" customFormat="1" x14ac:dyDescent="0.3">
      <c r="A1198" s="130">
        <v>44631</v>
      </c>
      <c r="B1198" s="131" t="s">
        <v>297</v>
      </c>
      <c r="C1198" s="154">
        <v>81420.899999999994</v>
      </c>
      <c r="D1198" s="132"/>
      <c r="E1198" s="133">
        <f t="shared" si="23"/>
        <v>11144073.863814378</v>
      </c>
      <c r="F1198" s="101"/>
      <c r="G1198" s="165"/>
      <c r="H1198" s="166"/>
      <c r="I1198" s="135"/>
      <c r="J1198" s="144"/>
      <c r="K1198" s="136"/>
      <c r="L1198" s="137"/>
      <c r="M1198" s="138"/>
      <c r="N1198" s="139"/>
      <c r="O1198"/>
      <c r="P1198"/>
      <c r="Q1198"/>
      <c r="R1198"/>
      <c r="S1198"/>
      <c r="T1198"/>
      <c r="U1198"/>
      <c r="V1198"/>
      <c r="W1198"/>
      <c r="X1198"/>
    </row>
    <row r="1199" spans="1:24" s="25" customFormat="1" x14ac:dyDescent="0.3">
      <c r="A1199" s="130">
        <v>44631</v>
      </c>
      <c r="B1199" s="131" t="s">
        <v>261</v>
      </c>
      <c r="C1199" s="154">
        <v>49313.55</v>
      </c>
      <c r="D1199" s="132"/>
      <c r="E1199" s="133">
        <f t="shared" si="23"/>
        <v>11193387.413814379</v>
      </c>
      <c r="F1199" s="101"/>
      <c r="G1199" s="165"/>
      <c r="H1199" s="166"/>
      <c r="I1199" s="135"/>
      <c r="J1199" s="144"/>
      <c r="K1199" s="136"/>
      <c r="L1199" s="137"/>
      <c r="M1199" s="138"/>
      <c r="N1199" s="139"/>
      <c r="O1199"/>
      <c r="P1199"/>
      <c r="Q1199"/>
      <c r="R1199"/>
      <c r="S1199"/>
      <c r="T1199"/>
      <c r="U1199"/>
      <c r="V1199"/>
      <c r="W1199"/>
      <c r="X1199"/>
    </row>
    <row r="1200" spans="1:24" s="25" customFormat="1" x14ac:dyDescent="0.3">
      <c r="A1200" s="130">
        <v>44631</v>
      </c>
      <c r="B1200" s="131" t="s">
        <v>326</v>
      </c>
      <c r="C1200" s="154">
        <v>18966.75</v>
      </c>
      <c r="D1200" s="132"/>
      <c r="E1200" s="133">
        <f t="shared" si="23"/>
        <v>11212354.163814379</v>
      </c>
      <c r="F1200" s="101"/>
      <c r="G1200" s="165"/>
      <c r="H1200" s="166"/>
      <c r="I1200" s="135"/>
      <c r="J1200" s="144"/>
      <c r="K1200" s="136"/>
      <c r="L1200" s="137"/>
      <c r="M1200" s="138"/>
      <c r="N1200" s="139"/>
      <c r="O1200"/>
      <c r="P1200"/>
      <c r="Q1200"/>
      <c r="R1200"/>
      <c r="S1200"/>
      <c r="T1200"/>
      <c r="U1200"/>
      <c r="V1200"/>
      <c r="W1200"/>
      <c r="X1200"/>
    </row>
    <row r="1201" spans="1:24" s="25" customFormat="1" x14ac:dyDescent="0.3">
      <c r="A1201" s="130">
        <v>44631</v>
      </c>
      <c r="B1201" s="131" t="s">
        <v>305</v>
      </c>
      <c r="C1201" s="154">
        <v>13908.95</v>
      </c>
      <c r="D1201" s="132"/>
      <c r="E1201" s="133">
        <f t="shared" si="23"/>
        <v>11226263.113814378</v>
      </c>
      <c r="F1201" s="101"/>
      <c r="G1201" s="165"/>
      <c r="H1201" s="166"/>
      <c r="I1201" s="135"/>
      <c r="J1201" s="144"/>
      <c r="K1201" s="136"/>
      <c r="L1201" s="137"/>
      <c r="M1201" s="138"/>
      <c r="N1201" s="139"/>
      <c r="O1201"/>
      <c r="P1201"/>
      <c r="Q1201"/>
      <c r="R1201"/>
      <c r="S1201"/>
      <c r="T1201"/>
      <c r="U1201"/>
      <c r="V1201"/>
      <c r="W1201"/>
      <c r="X1201"/>
    </row>
    <row r="1202" spans="1:24" s="25" customFormat="1" x14ac:dyDescent="0.3">
      <c r="A1202" s="344">
        <v>44634</v>
      </c>
      <c r="B1202" s="349" t="s">
        <v>483</v>
      </c>
      <c r="C1202" s="346"/>
      <c r="D1202" s="346"/>
      <c r="E1202" s="133">
        <f t="shared" si="23"/>
        <v>11226263.113814378</v>
      </c>
      <c r="F1202" s="101"/>
      <c r="G1202" s="165"/>
      <c r="H1202" s="166"/>
      <c r="I1202" s="135"/>
      <c r="J1202" s="144"/>
      <c r="K1202" s="136"/>
      <c r="L1202" s="137"/>
      <c r="M1202" s="138">
        <v>299989.51</v>
      </c>
      <c r="N1202" s="139"/>
      <c r="O1202"/>
      <c r="P1202"/>
      <c r="Q1202"/>
      <c r="R1202"/>
      <c r="S1202"/>
      <c r="T1202"/>
      <c r="U1202"/>
      <c r="V1202"/>
      <c r="W1202"/>
      <c r="X1202"/>
    </row>
    <row r="1203" spans="1:24" s="25" customFormat="1" x14ac:dyDescent="0.3">
      <c r="A1203" s="130">
        <v>44634</v>
      </c>
      <c r="B1203" s="131" t="s">
        <v>238</v>
      </c>
      <c r="C1203" s="154">
        <v>238981.05</v>
      </c>
      <c r="D1203" s="132"/>
      <c r="E1203" s="133">
        <f t="shared" si="23"/>
        <v>11465244.163814379</v>
      </c>
      <c r="F1203" s="101"/>
      <c r="G1203" s="165"/>
      <c r="H1203" s="166"/>
      <c r="I1203" s="135"/>
      <c r="J1203" s="144"/>
      <c r="K1203" s="136"/>
      <c r="L1203" s="137"/>
      <c r="M1203" s="138"/>
      <c r="N1203" s="139"/>
      <c r="O1203"/>
      <c r="P1203"/>
      <c r="Q1203"/>
      <c r="R1203"/>
      <c r="S1203"/>
      <c r="T1203"/>
      <c r="U1203"/>
      <c r="V1203"/>
      <c r="W1203"/>
      <c r="X1203"/>
    </row>
    <row r="1204" spans="1:24" s="25" customFormat="1" x14ac:dyDescent="0.3">
      <c r="A1204" s="130">
        <v>44634</v>
      </c>
      <c r="B1204" s="131" t="s">
        <v>314</v>
      </c>
      <c r="C1204" s="154">
        <v>18966.75</v>
      </c>
      <c r="D1204" s="132"/>
      <c r="E1204" s="133">
        <f t="shared" si="23"/>
        <v>11484210.913814379</v>
      </c>
      <c r="F1204" s="101"/>
      <c r="G1204" s="165"/>
      <c r="H1204" s="166"/>
      <c r="I1204" s="135"/>
      <c r="J1204" s="144"/>
      <c r="K1204" s="136"/>
      <c r="L1204" s="137"/>
      <c r="M1204" s="138"/>
      <c r="N1204" s="139"/>
      <c r="O1204"/>
      <c r="P1204"/>
      <c r="Q1204"/>
      <c r="R1204"/>
      <c r="S1204"/>
      <c r="T1204"/>
      <c r="U1204"/>
      <c r="V1204"/>
      <c r="W1204"/>
      <c r="X1204"/>
    </row>
    <row r="1205" spans="1:24" s="25" customFormat="1" x14ac:dyDescent="0.3">
      <c r="A1205" s="130">
        <v>44634</v>
      </c>
      <c r="B1205" s="131" t="s">
        <v>280</v>
      </c>
      <c r="C1205" s="154">
        <v>5057.8</v>
      </c>
      <c r="D1205" s="132"/>
      <c r="E1205" s="133">
        <f t="shared" si="23"/>
        <v>11489268.71381438</v>
      </c>
      <c r="F1205" s="101"/>
      <c r="G1205" s="165"/>
      <c r="H1205" s="166"/>
      <c r="I1205" s="135"/>
      <c r="J1205" s="144"/>
      <c r="K1205" s="136"/>
      <c r="L1205" s="137"/>
      <c r="M1205" s="138"/>
      <c r="N1205" s="139"/>
      <c r="O1205"/>
      <c r="P1205"/>
      <c r="Q1205"/>
      <c r="R1205"/>
      <c r="S1205"/>
      <c r="T1205"/>
      <c r="U1205"/>
      <c r="V1205"/>
      <c r="W1205"/>
      <c r="X1205"/>
    </row>
    <row r="1206" spans="1:24" s="25" customFormat="1" x14ac:dyDescent="0.3">
      <c r="A1206" s="130">
        <v>44634</v>
      </c>
      <c r="B1206" s="131" t="s">
        <v>302</v>
      </c>
      <c r="C1206" s="154">
        <v>25289</v>
      </c>
      <c r="D1206" s="132"/>
      <c r="E1206" s="133">
        <f t="shared" si="23"/>
        <v>11514557.71381438</v>
      </c>
      <c r="F1206" s="101"/>
      <c r="G1206" s="165"/>
      <c r="H1206" s="166"/>
      <c r="I1206" s="135"/>
      <c r="J1206" s="144"/>
      <c r="K1206" s="136"/>
      <c r="L1206" s="137"/>
      <c r="M1206" s="138"/>
      <c r="N1206" s="139"/>
      <c r="O1206"/>
      <c r="P1206"/>
      <c r="Q1206"/>
      <c r="R1206"/>
      <c r="S1206"/>
      <c r="T1206"/>
      <c r="U1206"/>
      <c r="V1206"/>
      <c r="W1206"/>
      <c r="X1206"/>
    </row>
    <row r="1207" spans="1:24" s="25" customFormat="1" x14ac:dyDescent="0.3">
      <c r="A1207" s="130">
        <v>44634</v>
      </c>
      <c r="B1207" s="131" t="s">
        <v>231</v>
      </c>
      <c r="C1207" s="154">
        <v>12534.39</v>
      </c>
      <c r="D1207" s="132"/>
      <c r="E1207" s="133">
        <f t="shared" si="23"/>
        <v>11527092.10381438</v>
      </c>
      <c r="F1207" s="101"/>
      <c r="G1207" s="165"/>
      <c r="H1207" s="166"/>
      <c r="I1207" s="135"/>
      <c r="J1207" s="144"/>
      <c r="K1207" s="136"/>
      <c r="L1207" s="137"/>
      <c r="M1207" s="138"/>
      <c r="N1207" s="139"/>
      <c r="O1207"/>
      <c r="P1207"/>
      <c r="Q1207"/>
      <c r="R1207"/>
      <c r="S1207"/>
      <c r="T1207"/>
      <c r="U1207"/>
      <c r="V1207"/>
      <c r="W1207"/>
      <c r="X1207"/>
    </row>
    <row r="1208" spans="1:24" s="25" customFormat="1" x14ac:dyDescent="0.3">
      <c r="A1208" s="130">
        <v>44634</v>
      </c>
      <c r="B1208" s="131" t="s">
        <v>218</v>
      </c>
      <c r="C1208" s="154">
        <v>111271.6</v>
      </c>
      <c r="D1208" s="132"/>
      <c r="E1208" s="133">
        <f t="shared" si="23"/>
        <v>11638363.70381438</v>
      </c>
      <c r="F1208" s="101"/>
      <c r="G1208" s="165"/>
      <c r="H1208" s="166"/>
      <c r="I1208" s="135"/>
      <c r="J1208" s="144"/>
      <c r="K1208" s="136"/>
      <c r="L1208" s="137"/>
      <c r="M1208" s="138"/>
      <c r="N1208" s="139"/>
      <c r="O1208"/>
      <c r="P1208"/>
      <c r="Q1208"/>
      <c r="R1208"/>
      <c r="S1208"/>
      <c r="T1208"/>
      <c r="U1208"/>
      <c r="V1208"/>
      <c r="W1208"/>
      <c r="X1208"/>
    </row>
    <row r="1209" spans="1:24" s="25" customFormat="1" x14ac:dyDescent="0.3">
      <c r="A1209" s="130">
        <v>44634</v>
      </c>
      <c r="B1209" s="131" t="s">
        <v>316</v>
      </c>
      <c r="C1209" s="154">
        <v>147106.96</v>
      </c>
      <c r="D1209" s="132"/>
      <c r="E1209" s="133">
        <f t="shared" si="23"/>
        <v>11785470.663814381</v>
      </c>
      <c r="F1209" s="101"/>
      <c r="G1209" s="165"/>
      <c r="H1209" s="166"/>
      <c r="I1209" s="135"/>
      <c r="J1209" s="144"/>
      <c r="K1209" s="136"/>
      <c r="L1209" s="137"/>
      <c r="M1209" s="138"/>
      <c r="N1209" s="139"/>
      <c r="O1209"/>
      <c r="P1209"/>
      <c r="Q1209"/>
      <c r="R1209"/>
      <c r="S1209"/>
      <c r="T1209"/>
      <c r="U1209"/>
      <c r="V1209"/>
      <c r="W1209"/>
      <c r="X1209"/>
    </row>
    <row r="1210" spans="1:24" s="25" customFormat="1" x14ac:dyDescent="0.3">
      <c r="A1210" s="130">
        <v>44635</v>
      </c>
      <c r="B1210" s="131" t="s">
        <v>468</v>
      </c>
      <c r="C1210" s="154">
        <v>17053.740000000002</v>
      </c>
      <c r="D1210" s="132"/>
      <c r="E1210" s="133">
        <f t="shared" si="23"/>
        <v>11802524.403814381</v>
      </c>
      <c r="F1210" s="101"/>
      <c r="G1210" s="165"/>
      <c r="H1210" s="166"/>
      <c r="I1210" s="135"/>
      <c r="J1210" s="144"/>
      <c r="K1210" s="136"/>
      <c r="L1210" s="137"/>
      <c r="M1210" s="138"/>
      <c r="N1210" s="139"/>
      <c r="O1210"/>
      <c r="P1210"/>
      <c r="Q1210"/>
      <c r="R1210"/>
      <c r="S1210"/>
      <c r="T1210"/>
      <c r="U1210"/>
      <c r="V1210"/>
      <c r="W1210"/>
      <c r="X1210"/>
    </row>
    <row r="1211" spans="1:24" s="25" customFormat="1" x14ac:dyDescent="0.3">
      <c r="A1211" s="130">
        <v>44635</v>
      </c>
      <c r="B1211" s="131" t="s">
        <v>291</v>
      </c>
      <c r="C1211" s="154">
        <v>4178.13</v>
      </c>
      <c r="D1211" s="132"/>
      <c r="E1211" s="133">
        <f t="shared" si="23"/>
        <v>11806702.533814382</v>
      </c>
      <c r="F1211" s="101"/>
      <c r="G1211" s="165"/>
      <c r="H1211" s="166"/>
      <c r="I1211" s="135"/>
      <c r="J1211" s="144"/>
      <c r="K1211" s="136"/>
      <c r="L1211" s="137"/>
      <c r="M1211" s="138"/>
      <c r="N1211" s="139"/>
      <c r="O1211"/>
      <c r="P1211"/>
      <c r="Q1211"/>
      <c r="R1211"/>
      <c r="S1211"/>
      <c r="T1211"/>
      <c r="U1211"/>
      <c r="V1211"/>
      <c r="W1211"/>
      <c r="X1211"/>
    </row>
    <row r="1212" spans="1:24" s="25" customFormat="1" x14ac:dyDescent="0.3">
      <c r="A1212" s="130">
        <v>44635</v>
      </c>
      <c r="B1212" s="131" t="s">
        <v>432</v>
      </c>
      <c r="C1212" s="154">
        <v>7586.7</v>
      </c>
      <c r="D1212" s="132"/>
      <c r="E1212" s="133">
        <f t="shared" si="23"/>
        <v>11814289.233814381</v>
      </c>
      <c r="F1212" s="101"/>
      <c r="G1212" s="165"/>
      <c r="H1212" s="166"/>
      <c r="I1212" s="135"/>
      <c r="J1212" s="144"/>
      <c r="K1212" s="136"/>
      <c r="L1212" s="137"/>
      <c r="M1212" s="138"/>
      <c r="N1212" s="139"/>
      <c r="O1212"/>
      <c r="P1212"/>
      <c r="Q1212"/>
      <c r="R1212"/>
      <c r="S1212"/>
      <c r="T1212"/>
      <c r="U1212"/>
      <c r="V1212"/>
      <c r="W1212"/>
      <c r="X1212"/>
    </row>
    <row r="1213" spans="1:24" s="25" customFormat="1" x14ac:dyDescent="0.3">
      <c r="A1213" s="130">
        <v>44636</v>
      </c>
      <c r="B1213" s="131" t="s">
        <v>278</v>
      </c>
      <c r="C1213" s="154">
        <v>30346.799999999999</v>
      </c>
      <c r="D1213" s="132"/>
      <c r="E1213" s="133">
        <f t="shared" si="23"/>
        <v>11844636.033814382</v>
      </c>
      <c r="F1213" s="101"/>
      <c r="G1213" s="134"/>
      <c r="H1213" s="166"/>
      <c r="I1213" s="135"/>
      <c r="J1213" s="144"/>
      <c r="K1213" s="136"/>
      <c r="L1213" s="137"/>
      <c r="M1213" s="138"/>
      <c r="N1213" s="139"/>
      <c r="O1213"/>
      <c r="P1213"/>
      <c r="Q1213"/>
      <c r="R1213"/>
      <c r="S1213"/>
      <c r="T1213"/>
      <c r="U1213"/>
      <c r="V1213"/>
      <c r="W1213"/>
      <c r="X1213"/>
    </row>
    <row r="1214" spans="1:24" s="25" customFormat="1" x14ac:dyDescent="0.3">
      <c r="A1214" s="130">
        <v>44636</v>
      </c>
      <c r="B1214" s="131" t="s">
        <v>470</v>
      </c>
      <c r="C1214" s="154">
        <v>18966.75</v>
      </c>
      <c r="D1214" s="132"/>
      <c r="E1214" s="133">
        <f t="shared" si="23"/>
        <v>11863602.783814382</v>
      </c>
      <c r="F1214" s="101"/>
      <c r="G1214" s="165"/>
      <c r="H1214" s="166"/>
      <c r="I1214" s="135"/>
      <c r="J1214" s="144"/>
      <c r="K1214" s="136"/>
      <c r="L1214" s="137"/>
      <c r="M1214" s="138"/>
      <c r="N1214" s="139"/>
      <c r="O1214"/>
      <c r="P1214"/>
      <c r="Q1214"/>
      <c r="R1214"/>
      <c r="S1214"/>
      <c r="T1214"/>
      <c r="U1214"/>
      <c r="V1214"/>
      <c r="W1214"/>
      <c r="X1214"/>
    </row>
    <row r="1215" spans="1:24" s="25" customFormat="1" x14ac:dyDescent="0.3">
      <c r="A1215" s="130">
        <v>44636</v>
      </c>
      <c r="B1215" s="131" t="s">
        <v>232</v>
      </c>
      <c r="C1215" s="154">
        <v>18966.75</v>
      </c>
      <c r="D1215" s="132"/>
      <c r="E1215" s="133">
        <f t="shared" si="23"/>
        <v>11882569.533814382</v>
      </c>
      <c r="F1215" s="101"/>
      <c r="G1215" s="165"/>
      <c r="H1215" s="166"/>
      <c r="I1215" s="135"/>
      <c r="J1215" s="144"/>
      <c r="K1215" s="136"/>
      <c r="L1215" s="137"/>
      <c r="M1215" s="138"/>
      <c r="N1215" s="139"/>
      <c r="O1215"/>
      <c r="P1215"/>
      <c r="Q1215"/>
      <c r="R1215"/>
      <c r="S1215"/>
      <c r="T1215"/>
      <c r="U1215"/>
      <c r="V1215"/>
      <c r="W1215"/>
      <c r="X1215"/>
    </row>
    <row r="1216" spans="1:24" s="25" customFormat="1" x14ac:dyDescent="0.3">
      <c r="A1216" s="130">
        <v>44636</v>
      </c>
      <c r="B1216" s="131" t="s">
        <v>197</v>
      </c>
      <c r="C1216" s="154">
        <v>3793.35</v>
      </c>
      <c r="D1216" s="132"/>
      <c r="E1216" s="133">
        <f t="shared" si="23"/>
        <v>11886362.883814381</v>
      </c>
      <c r="F1216" s="101"/>
      <c r="G1216" s="165"/>
      <c r="H1216" s="166"/>
      <c r="I1216" s="135"/>
      <c r="J1216" s="144"/>
      <c r="K1216" s="136"/>
      <c r="L1216" s="137"/>
      <c r="M1216" s="138"/>
      <c r="N1216" s="139"/>
      <c r="O1216"/>
      <c r="P1216"/>
      <c r="Q1216"/>
      <c r="R1216"/>
      <c r="S1216"/>
      <c r="T1216"/>
      <c r="U1216"/>
      <c r="V1216"/>
      <c r="W1216"/>
      <c r="X1216"/>
    </row>
    <row r="1217" spans="1:24" s="25" customFormat="1" x14ac:dyDescent="0.3">
      <c r="A1217" s="130">
        <v>44636</v>
      </c>
      <c r="B1217" s="131" t="s">
        <v>229</v>
      </c>
      <c r="C1217" s="154">
        <v>16421.759999999998</v>
      </c>
      <c r="D1217" s="132"/>
      <c r="E1217" s="133">
        <f t="shared" si="23"/>
        <v>11902784.643814381</v>
      </c>
      <c r="F1217" s="101"/>
      <c r="G1217" s="165"/>
      <c r="H1217" s="166"/>
      <c r="I1217" s="135"/>
      <c r="J1217" s="144"/>
      <c r="K1217" s="136"/>
      <c r="L1217" s="137"/>
      <c r="M1217" s="138"/>
      <c r="N1217" s="139"/>
      <c r="O1217"/>
      <c r="P1217"/>
      <c r="Q1217"/>
      <c r="R1217"/>
      <c r="S1217"/>
      <c r="T1217"/>
      <c r="U1217"/>
      <c r="V1217"/>
      <c r="W1217"/>
      <c r="X1217"/>
    </row>
    <row r="1218" spans="1:24" s="25" customFormat="1" x14ac:dyDescent="0.3">
      <c r="A1218" s="130">
        <v>44636</v>
      </c>
      <c r="B1218" s="131" t="s">
        <v>243</v>
      </c>
      <c r="C1218" s="154">
        <v>4178.13</v>
      </c>
      <c r="D1218" s="132"/>
      <c r="E1218" s="133">
        <f t="shared" si="23"/>
        <v>11906962.773814382</v>
      </c>
      <c r="F1218" s="101"/>
      <c r="G1218" s="165"/>
      <c r="H1218" s="166"/>
      <c r="I1218" s="135"/>
      <c r="J1218" s="144"/>
      <c r="K1218" s="136"/>
      <c r="L1218" s="137"/>
      <c r="M1218" s="138"/>
      <c r="N1218" s="139"/>
      <c r="O1218"/>
      <c r="P1218"/>
      <c r="Q1218"/>
      <c r="R1218"/>
      <c r="S1218"/>
      <c r="T1218"/>
      <c r="U1218"/>
      <c r="V1218"/>
      <c r="W1218"/>
      <c r="X1218"/>
    </row>
    <row r="1219" spans="1:24" s="25" customFormat="1" x14ac:dyDescent="0.3">
      <c r="A1219" s="130">
        <v>44637</v>
      </c>
      <c r="B1219" s="131" t="s">
        <v>272</v>
      </c>
      <c r="C1219" s="154">
        <v>98627.1</v>
      </c>
      <c r="D1219" s="132"/>
      <c r="E1219" s="133">
        <f t="shared" si="23"/>
        <v>12005589.873814382</v>
      </c>
      <c r="F1219" s="101"/>
      <c r="G1219" s="165"/>
      <c r="H1219" s="166"/>
      <c r="I1219" s="135"/>
      <c r="J1219" s="144"/>
      <c r="K1219" s="136"/>
      <c r="L1219" s="137"/>
      <c r="M1219" s="138"/>
      <c r="N1219" s="139"/>
      <c r="O1219"/>
      <c r="P1219"/>
      <c r="Q1219"/>
      <c r="R1219"/>
      <c r="S1219"/>
      <c r="T1219"/>
      <c r="U1219"/>
      <c r="V1219"/>
      <c r="W1219"/>
      <c r="X1219"/>
    </row>
    <row r="1220" spans="1:24" s="25" customFormat="1" x14ac:dyDescent="0.3">
      <c r="A1220" s="130">
        <v>44637</v>
      </c>
      <c r="B1220" s="131" t="s">
        <v>194</v>
      </c>
      <c r="C1220" s="154">
        <v>68280.3</v>
      </c>
      <c r="D1220" s="132"/>
      <c r="E1220" s="133">
        <f t="shared" si="23"/>
        <v>12073870.173814382</v>
      </c>
      <c r="F1220" s="101"/>
      <c r="G1220" s="165"/>
      <c r="H1220" s="166"/>
      <c r="I1220" s="135"/>
      <c r="J1220" s="144"/>
      <c r="K1220" s="136"/>
      <c r="L1220" s="137"/>
      <c r="M1220" s="138"/>
      <c r="N1220" s="139"/>
      <c r="O1220"/>
      <c r="P1220"/>
      <c r="Q1220"/>
      <c r="R1220"/>
      <c r="S1220"/>
      <c r="T1220"/>
      <c r="U1220"/>
      <c r="V1220"/>
      <c r="W1220"/>
      <c r="X1220"/>
    </row>
    <row r="1221" spans="1:24" s="25" customFormat="1" x14ac:dyDescent="0.3">
      <c r="A1221" s="130">
        <v>44637</v>
      </c>
      <c r="B1221" s="131" t="s">
        <v>469</v>
      </c>
      <c r="C1221" s="154">
        <v>49313.55</v>
      </c>
      <c r="D1221" s="132"/>
      <c r="E1221" s="133">
        <f t="shared" si="23"/>
        <v>12123183.723814383</v>
      </c>
      <c r="F1221" s="101"/>
      <c r="G1221" s="165"/>
      <c r="H1221" s="166"/>
      <c r="I1221" s="135"/>
      <c r="J1221" s="144"/>
      <c r="K1221" s="136"/>
      <c r="L1221" s="137"/>
      <c r="M1221" s="138"/>
      <c r="N1221" s="139"/>
      <c r="O1221"/>
      <c r="P1221"/>
      <c r="Q1221"/>
      <c r="R1221"/>
      <c r="S1221"/>
      <c r="T1221"/>
      <c r="U1221"/>
      <c r="V1221"/>
      <c r="W1221"/>
      <c r="X1221"/>
    </row>
    <row r="1222" spans="1:24" s="25" customFormat="1" x14ac:dyDescent="0.3">
      <c r="A1222" s="130">
        <v>44637</v>
      </c>
      <c r="B1222" s="131" t="s">
        <v>196</v>
      </c>
      <c r="C1222" s="154">
        <v>438703.65</v>
      </c>
      <c r="D1222" s="132"/>
      <c r="E1222" s="133">
        <f t="shared" si="23"/>
        <v>12561887.373814384</v>
      </c>
      <c r="F1222" s="101"/>
      <c r="G1222" s="165"/>
      <c r="H1222" s="166"/>
      <c r="I1222" s="135"/>
      <c r="J1222" s="144"/>
      <c r="K1222" s="136"/>
      <c r="L1222" s="137"/>
      <c r="M1222" s="138"/>
      <c r="N1222" s="139"/>
      <c r="O1222"/>
      <c r="P1222"/>
      <c r="Q1222"/>
      <c r="R1222"/>
      <c r="S1222"/>
      <c r="T1222"/>
      <c r="U1222"/>
      <c r="V1222"/>
      <c r="W1222"/>
      <c r="X1222"/>
    </row>
    <row r="1223" spans="1:24" s="25" customFormat="1" x14ac:dyDescent="0.3">
      <c r="A1223" s="130">
        <v>44637</v>
      </c>
      <c r="B1223" s="131" t="s">
        <v>235</v>
      </c>
      <c r="C1223" s="154">
        <v>3793.35</v>
      </c>
      <c r="D1223" s="132"/>
      <c r="E1223" s="133">
        <f t="shared" si="23"/>
        <v>12565680.723814383</v>
      </c>
      <c r="F1223" s="101"/>
      <c r="G1223" s="165"/>
      <c r="H1223" s="166"/>
      <c r="I1223" s="135"/>
      <c r="J1223" s="144"/>
      <c r="K1223" s="136"/>
      <c r="L1223" s="137"/>
      <c r="M1223" s="138"/>
      <c r="N1223" s="139"/>
      <c r="O1223"/>
      <c r="P1223"/>
      <c r="Q1223"/>
      <c r="R1223"/>
      <c r="S1223"/>
      <c r="T1223"/>
      <c r="U1223"/>
      <c r="V1223"/>
      <c r="W1223"/>
      <c r="X1223"/>
    </row>
    <row r="1224" spans="1:24" s="25" customFormat="1" x14ac:dyDescent="0.3">
      <c r="A1224" s="130">
        <v>44637</v>
      </c>
      <c r="B1224" s="131" t="s">
        <v>228</v>
      </c>
      <c r="C1224" s="154">
        <v>21495.65</v>
      </c>
      <c r="D1224" s="132"/>
      <c r="E1224" s="133">
        <f t="shared" si="23"/>
        <v>12587176.373814384</v>
      </c>
      <c r="F1224" s="101"/>
      <c r="G1224" s="165"/>
      <c r="H1224" s="166"/>
      <c r="I1224" s="135"/>
      <c r="J1224" s="144"/>
      <c r="K1224" s="136"/>
      <c r="L1224" s="137"/>
      <c r="M1224" s="138"/>
      <c r="N1224" s="139"/>
      <c r="O1224"/>
      <c r="P1224"/>
      <c r="Q1224"/>
      <c r="R1224"/>
      <c r="S1224"/>
      <c r="T1224"/>
      <c r="U1224"/>
      <c r="V1224"/>
      <c r="W1224"/>
      <c r="X1224"/>
    </row>
    <row r="1225" spans="1:24" s="25" customFormat="1" x14ac:dyDescent="0.3">
      <c r="A1225" s="130">
        <v>44637</v>
      </c>
      <c r="B1225" s="131" t="s">
        <v>282</v>
      </c>
      <c r="C1225" s="154">
        <v>2528.9</v>
      </c>
      <c r="D1225" s="132"/>
      <c r="E1225" s="133">
        <f t="shared" si="23"/>
        <v>12589705.273814384</v>
      </c>
      <c r="F1225" s="101"/>
      <c r="G1225" s="165"/>
      <c r="H1225" s="166"/>
      <c r="I1225" s="135"/>
      <c r="J1225" s="144"/>
      <c r="K1225" s="136"/>
      <c r="L1225" s="137"/>
      <c r="M1225" s="138"/>
      <c r="N1225" s="139"/>
      <c r="O1225"/>
      <c r="P1225"/>
      <c r="Q1225"/>
      <c r="R1225"/>
      <c r="S1225"/>
      <c r="T1225"/>
      <c r="U1225"/>
      <c r="V1225"/>
      <c r="W1225"/>
      <c r="X1225"/>
    </row>
    <row r="1226" spans="1:24" s="25" customFormat="1" x14ac:dyDescent="0.3">
      <c r="A1226" s="130">
        <v>44637</v>
      </c>
      <c r="B1226" s="364" t="s">
        <v>418</v>
      </c>
      <c r="C1226" s="154">
        <v>366720</v>
      </c>
      <c r="D1226" s="132"/>
      <c r="E1226" s="133">
        <f t="shared" si="23"/>
        <v>12956425.273814384</v>
      </c>
      <c r="F1226" s="101"/>
      <c r="G1226" s="165"/>
      <c r="H1226" s="166"/>
      <c r="I1226" s="135"/>
      <c r="J1226" s="144"/>
      <c r="K1226" s="136"/>
      <c r="L1226" s="137"/>
      <c r="M1226" s="138"/>
      <c r="N1226" s="139"/>
      <c r="O1226"/>
      <c r="P1226"/>
      <c r="Q1226"/>
      <c r="R1226"/>
      <c r="S1226"/>
      <c r="T1226"/>
      <c r="U1226"/>
      <c r="V1226"/>
      <c r="W1226"/>
      <c r="X1226"/>
    </row>
    <row r="1227" spans="1:24" s="25" customFormat="1" x14ac:dyDescent="0.3">
      <c r="A1227" s="130">
        <v>44637</v>
      </c>
      <c r="B1227" s="131" t="s">
        <v>309</v>
      </c>
      <c r="C1227" s="154">
        <v>114988.72</v>
      </c>
      <c r="D1227" s="132"/>
      <c r="E1227" s="133">
        <f t="shared" si="23"/>
        <v>13071413.993814385</v>
      </c>
      <c r="F1227" s="101"/>
      <c r="G1227" s="165"/>
      <c r="H1227" s="166"/>
      <c r="I1227" s="135"/>
      <c r="J1227" s="144"/>
      <c r="K1227" s="136"/>
      <c r="L1227" s="137"/>
      <c r="M1227" s="138"/>
      <c r="N1227" s="139"/>
      <c r="O1227"/>
      <c r="P1227"/>
      <c r="Q1227"/>
      <c r="R1227"/>
      <c r="S1227"/>
      <c r="T1227"/>
      <c r="U1227"/>
      <c r="V1227"/>
      <c r="W1227"/>
      <c r="X1227"/>
    </row>
    <row r="1228" spans="1:24" s="25" customFormat="1" x14ac:dyDescent="0.3">
      <c r="A1228" s="130">
        <v>44637</v>
      </c>
      <c r="B1228" s="131" t="s">
        <v>316</v>
      </c>
      <c r="C1228" s="154">
        <v>64056.19</v>
      </c>
      <c r="D1228" s="132"/>
      <c r="E1228" s="133">
        <f t="shared" si="23"/>
        <v>13135470.183814384</v>
      </c>
      <c r="F1228" s="101"/>
      <c r="G1228" s="165"/>
      <c r="H1228" s="166"/>
      <c r="I1228" s="135"/>
      <c r="J1228" s="144"/>
      <c r="K1228" s="136"/>
      <c r="L1228" s="137"/>
      <c r="M1228" s="138"/>
      <c r="N1228" s="139"/>
      <c r="O1228"/>
      <c r="P1228"/>
      <c r="Q1228"/>
      <c r="R1228"/>
      <c r="S1228"/>
      <c r="T1228"/>
      <c r="U1228"/>
      <c r="V1228"/>
      <c r="W1228"/>
      <c r="X1228"/>
    </row>
    <row r="1229" spans="1:24" s="25" customFormat="1" x14ac:dyDescent="0.3">
      <c r="A1229" s="130">
        <v>44638</v>
      </c>
      <c r="B1229" s="131" t="s">
        <v>208</v>
      </c>
      <c r="C1229" s="154">
        <v>18966.75</v>
      </c>
      <c r="D1229" s="132"/>
      <c r="E1229" s="133">
        <f t="shared" si="23"/>
        <v>13154436.933814384</v>
      </c>
      <c r="F1229" s="101"/>
      <c r="G1229" s="165"/>
      <c r="H1229" s="166"/>
      <c r="I1229" s="135"/>
      <c r="J1229" s="144"/>
      <c r="K1229" s="136"/>
      <c r="L1229" s="137"/>
      <c r="M1229" s="138"/>
      <c r="N1229" s="139"/>
      <c r="O1229"/>
      <c r="P1229"/>
      <c r="Q1229"/>
      <c r="R1229"/>
      <c r="S1229"/>
      <c r="T1229"/>
      <c r="U1229"/>
      <c r="V1229"/>
      <c r="W1229"/>
      <c r="X1229"/>
    </row>
    <row r="1230" spans="1:24" s="25" customFormat="1" x14ac:dyDescent="0.3">
      <c r="A1230" s="130">
        <v>44638</v>
      </c>
      <c r="B1230" s="131" t="s">
        <v>311</v>
      </c>
      <c r="C1230" s="154">
        <v>140663.71</v>
      </c>
      <c r="D1230" s="132"/>
      <c r="E1230" s="133">
        <f t="shared" si="23"/>
        <v>13295100.643814385</v>
      </c>
      <c r="F1230" s="101"/>
      <c r="G1230" s="165"/>
      <c r="H1230" s="166"/>
      <c r="I1230" s="135"/>
      <c r="J1230" s="144"/>
      <c r="K1230" s="136"/>
      <c r="L1230" s="137"/>
      <c r="M1230" s="138"/>
      <c r="N1230" s="139"/>
      <c r="O1230"/>
      <c r="P1230"/>
      <c r="Q1230"/>
      <c r="R1230"/>
      <c r="S1230"/>
      <c r="T1230"/>
      <c r="U1230"/>
      <c r="V1230"/>
      <c r="W1230"/>
      <c r="X1230"/>
    </row>
    <row r="1231" spans="1:24" s="25" customFormat="1" x14ac:dyDescent="0.3">
      <c r="A1231" s="130">
        <v>44638</v>
      </c>
      <c r="B1231" s="131" t="s">
        <v>449</v>
      </c>
      <c r="C1231" s="154">
        <v>11380.05</v>
      </c>
      <c r="D1231" s="132"/>
      <c r="E1231" s="133">
        <f t="shared" si="23"/>
        <v>13306480.693814386</v>
      </c>
      <c r="F1231" s="101"/>
      <c r="G1231" s="165"/>
      <c r="H1231" s="166"/>
      <c r="I1231" s="135"/>
      <c r="J1231" s="144"/>
      <c r="K1231" s="136"/>
      <c r="L1231" s="137"/>
      <c r="M1231" s="138"/>
      <c r="N1231" s="139"/>
      <c r="O1231"/>
      <c r="P1231"/>
      <c r="Q1231"/>
      <c r="R1231"/>
      <c r="S1231"/>
      <c r="T1231"/>
      <c r="U1231"/>
      <c r="V1231"/>
      <c r="W1231"/>
      <c r="X1231"/>
    </row>
    <row r="1232" spans="1:24" s="25" customFormat="1" x14ac:dyDescent="0.3">
      <c r="A1232" s="130">
        <v>44638</v>
      </c>
      <c r="B1232" s="131" t="s">
        <v>300</v>
      </c>
      <c r="C1232" s="154">
        <v>25289</v>
      </c>
      <c r="D1232" s="132"/>
      <c r="E1232" s="133">
        <f t="shared" si="23"/>
        <v>13331769.693814386</v>
      </c>
      <c r="F1232" s="101"/>
      <c r="G1232" s="165"/>
      <c r="H1232" s="166"/>
      <c r="I1232" s="135"/>
      <c r="J1232" s="144"/>
      <c r="K1232" s="136"/>
      <c r="L1232" s="137"/>
      <c r="M1232" s="138"/>
      <c r="N1232" s="139"/>
      <c r="O1232"/>
      <c r="P1232"/>
      <c r="Q1232"/>
      <c r="R1232"/>
      <c r="S1232"/>
      <c r="T1232"/>
      <c r="U1232"/>
      <c r="V1232"/>
      <c r="W1232"/>
      <c r="X1232"/>
    </row>
    <row r="1233" spans="1:24" s="25" customFormat="1" x14ac:dyDescent="0.3">
      <c r="A1233" s="130">
        <v>44638</v>
      </c>
      <c r="B1233" s="131" t="s">
        <v>279</v>
      </c>
      <c r="C1233" s="154">
        <v>20890.650000000001</v>
      </c>
      <c r="D1233" s="132"/>
      <c r="E1233" s="133">
        <f t="shared" si="23"/>
        <v>13352660.343814386</v>
      </c>
      <c r="F1233" s="101"/>
      <c r="G1233" s="165"/>
      <c r="H1233" s="166"/>
      <c r="I1233" s="135"/>
      <c r="J1233" s="144"/>
      <c r="K1233" s="136"/>
      <c r="L1233" s="137"/>
      <c r="M1233" s="138"/>
      <c r="N1233" s="139"/>
      <c r="O1233"/>
      <c r="P1233"/>
      <c r="Q1233"/>
      <c r="R1233"/>
      <c r="S1233"/>
      <c r="T1233"/>
      <c r="U1233"/>
      <c r="V1233"/>
      <c r="W1233"/>
      <c r="X1233"/>
    </row>
    <row r="1234" spans="1:24" s="25" customFormat="1" x14ac:dyDescent="0.3">
      <c r="A1234" s="130">
        <v>44638</v>
      </c>
      <c r="B1234" s="131" t="s">
        <v>306</v>
      </c>
      <c r="C1234" s="154">
        <v>18966.75</v>
      </c>
      <c r="D1234" s="132"/>
      <c r="E1234" s="133">
        <f t="shared" si="23"/>
        <v>13371627.093814386</v>
      </c>
      <c r="F1234" s="101"/>
      <c r="G1234" s="165"/>
      <c r="H1234" s="166"/>
      <c r="I1234" s="135"/>
      <c r="J1234" s="144"/>
      <c r="K1234" s="136"/>
      <c r="L1234" s="137"/>
      <c r="M1234" s="138"/>
      <c r="N1234" s="139"/>
      <c r="O1234"/>
      <c r="P1234"/>
      <c r="Q1234"/>
      <c r="R1234"/>
      <c r="S1234"/>
      <c r="T1234"/>
      <c r="U1234"/>
      <c r="V1234"/>
      <c r="W1234"/>
      <c r="X1234"/>
    </row>
    <row r="1235" spans="1:24" s="25" customFormat="1" x14ac:dyDescent="0.3">
      <c r="A1235" s="130">
        <v>44638</v>
      </c>
      <c r="B1235" s="131" t="s">
        <v>213</v>
      </c>
      <c r="C1235" s="154">
        <v>2785.42</v>
      </c>
      <c r="D1235" s="132"/>
      <c r="E1235" s="133">
        <f t="shared" si="23"/>
        <v>13374412.513814386</v>
      </c>
      <c r="F1235" s="101"/>
      <c r="G1235" s="165"/>
      <c r="H1235" s="166"/>
      <c r="I1235" s="135"/>
      <c r="J1235" s="144"/>
      <c r="K1235" s="136"/>
      <c r="L1235" s="137"/>
      <c r="M1235" s="138"/>
      <c r="N1235" s="139"/>
      <c r="O1235"/>
      <c r="P1235"/>
      <c r="Q1235"/>
      <c r="R1235"/>
      <c r="S1235"/>
      <c r="T1235"/>
      <c r="U1235"/>
      <c r="V1235"/>
      <c r="W1235"/>
      <c r="X1235"/>
    </row>
    <row r="1236" spans="1:24" s="25" customFormat="1" x14ac:dyDescent="0.3">
      <c r="A1236" s="130">
        <v>44638</v>
      </c>
      <c r="B1236" s="131" t="s">
        <v>201</v>
      </c>
      <c r="C1236" s="154">
        <v>20657.400000000001</v>
      </c>
      <c r="D1236" s="132"/>
      <c r="E1236" s="133">
        <f t="shared" si="23"/>
        <v>13395069.913814386</v>
      </c>
      <c r="F1236" s="101"/>
      <c r="G1236" s="165"/>
      <c r="H1236" s="166"/>
      <c r="I1236" s="135"/>
      <c r="J1236" s="144"/>
      <c r="K1236" s="136"/>
      <c r="L1236" s="137"/>
      <c r="M1236" s="138"/>
      <c r="N1236" s="139"/>
      <c r="O1236"/>
      <c r="P1236"/>
      <c r="Q1236"/>
      <c r="R1236"/>
      <c r="S1236"/>
      <c r="T1236"/>
      <c r="U1236"/>
      <c r="V1236"/>
      <c r="W1236"/>
      <c r="X1236"/>
    </row>
    <row r="1237" spans="1:24" s="25" customFormat="1" x14ac:dyDescent="0.3">
      <c r="A1237" s="130">
        <v>44641</v>
      </c>
      <c r="B1237" s="131" t="s">
        <v>331</v>
      </c>
      <c r="C1237" s="154">
        <v>54315.69</v>
      </c>
      <c r="D1237" s="132"/>
      <c r="E1237" s="133">
        <f t="shared" si="23"/>
        <v>13449385.603814386</v>
      </c>
      <c r="F1237" s="101"/>
      <c r="G1237" s="165"/>
      <c r="H1237" s="166"/>
      <c r="I1237" s="135"/>
      <c r="J1237" s="144"/>
      <c r="K1237" s="136"/>
      <c r="L1237" s="137"/>
      <c r="M1237" s="138"/>
      <c r="N1237" s="139"/>
      <c r="O1237"/>
      <c r="P1237"/>
      <c r="Q1237"/>
      <c r="R1237"/>
      <c r="S1237"/>
      <c r="T1237"/>
      <c r="U1237"/>
      <c r="V1237"/>
      <c r="W1237"/>
      <c r="X1237"/>
    </row>
    <row r="1238" spans="1:24" s="25" customFormat="1" x14ac:dyDescent="0.3">
      <c r="A1238" s="130">
        <v>44641</v>
      </c>
      <c r="B1238" s="131" t="s">
        <v>266</v>
      </c>
      <c r="C1238" s="154">
        <v>84718.15</v>
      </c>
      <c r="D1238" s="132"/>
      <c r="E1238" s="133">
        <f t="shared" si="23"/>
        <v>13534103.753814386</v>
      </c>
      <c r="F1238" s="101"/>
      <c r="G1238" s="165"/>
      <c r="H1238" s="166"/>
      <c r="I1238" s="135"/>
      <c r="J1238" s="144"/>
      <c r="K1238" s="136"/>
      <c r="L1238" s="137"/>
      <c r="M1238" s="138"/>
      <c r="N1238" s="139"/>
      <c r="O1238"/>
      <c r="P1238"/>
      <c r="Q1238"/>
      <c r="R1238"/>
      <c r="S1238"/>
      <c r="T1238"/>
      <c r="U1238"/>
      <c r="V1238"/>
      <c r="W1238"/>
      <c r="X1238"/>
    </row>
    <row r="1239" spans="1:24" s="25" customFormat="1" x14ac:dyDescent="0.3">
      <c r="A1239" s="130">
        <v>44641</v>
      </c>
      <c r="B1239" s="131" t="s">
        <v>220</v>
      </c>
      <c r="C1239" s="154">
        <v>3793.35</v>
      </c>
      <c r="D1239" s="132"/>
      <c r="E1239" s="133">
        <f t="shared" ref="E1239:E1303" si="24">E1238+C1239-D1239</f>
        <v>13537897.103814386</v>
      </c>
      <c r="F1239" s="101"/>
      <c r="G1239" s="165"/>
      <c r="H1239" s="166"/>
      <c r="I1239" s="135"/>
      <c r="J1239" s="144"/>
      <c r="K1239" s="136"/>
      <c r="L1239" s="137"/>
      <c r="M1239" s="138"/>
      <c r="N1239" s="139"/>
      <c r="O1239"/>
      <c r="P1239"/>
      <c r="Q1239"/>
      <c r="R1239"/>
      <c r="S1239"/>
      <c r="T1239"/>
      <c r="U1239"/>
      <c r="V1239"/>
      <c r="W1239"/>
      <c r="X1239"/>
    </row>
    <row r="1240" spans="1:24" s="25" customFormat="1" x14ac:dyDescent="0.3">
      <c r="A1240" s="130">
        <v>44641</v>
      </c>
      <c r="B1240" s="131" t="s">
        <v>299</v>
      </c>
      <c r="C1240" s="154">
        <v>27817.9</v>
      </c>
      <c r="D1240" s="132"/>
      <c r="E1240" s="133">
        <f t="shared" si="24"/>
        <v>13565715.003814386</v>
      </c>
      <c r="F1240" s="101"/>
      <c r="G1240" s="165"/>
      <c r="H1240" s="166"/>
      <c r="I1240" s="135"/>
      <c r="J1240" s="144"/>
      <c r="K1240" s="136"/>
      <c r="L1240" s="137"/>
      <c r="M1240" s="138"/>
      <c r="N1240" s="139"/>
      <c r="O1240"/>
      <c r="P1240"/>
      <c r="Q1240"/>
      <c r="R1240"/>
      <c r="S1240"/>
      <c r="T1240"/>
      <c r="U1240"/>
      <c r="V1240"/>
      <c r="W1240"/>
      <c r="X1240"/>
    </row>
    <row r="1241" spans="1:24" s="25" customFormat="1" x14ac:dyDescent="0.3">
      <c r="A1241" s="130">
        <v>44641</v>
      </c>
      <c r="B1241" s="131" t="s">
        <v>234</v>
      </c>
      <c r="C1241" s="154">
        <v>53106.9</v>
      </c>
      <c r="D1241" s="132"/>
      <c r="E1241" s="133">
        <f t="shared" si="24"/>
        <v>13618821.903814387</v>
      </c>
      <c r="F1241" s="101"/>
      <c r="G1241" s="134"/>
      <c r="H1241" s="166"/>
      <c r="I1241" s="135"/>
      <c r="J1241" s="144"/>
      <c r="K1241" s="136"/>
      <c r="L1241" s="137"/>
      <c r="M1241" s="138"/>
      <c r="N1241" s="139"/>
      <c r="O1241"/>
      <c r="P1241"/>
      <c r="Q1241"/>
      <c r="R1241"/>
      <c r="S1241"/>
      <c r="T1241"/>
      <c r="U1241"/>
      <c r="V1241"/>
      <c r="W1241"/>
      <c r="X1241"/>
    </row>
    <row r="1242" spans="1:24" s="25" customFormat="1" x14ac:dyDescent="0.3">
      <c r="A1242" s="130">
        <v>44642</v>
      </c>
      <c r="B1242" s="131" t="s">
        <v>221</v>
      </c>
      <c r="C1242" s="154">
        <v>36669.050000000003</v>
      </c>
      <c r="D1242" s="132"/>
      <c r="E1242" s="133">
        <f t="shared" si="24"/>
        <v>13655490.953814387</v>
      </c>
      <c r="F1242" s="101"/>
      <c r="G1242" s="165"/>
      <c r="H1242" s="166"/>
      <c r="I1242" s="135"/>
      <c r="J1242" s="144"/>
      <c r="K1242" s="136"/>
      <c r="L1242" s="137"/>
      <c r="M1242" s="138"/>
      <c r="N1242" s="139"/>
      <c r="O1242"/>
      <c r="P1242"/>
      <c r="Q1242"/>
      <c r="R1242"/>
      <c r="S1242"/>
      <c r="T1242"/>
      <c r="U1242"/>
      <c r="V1242"/>
      <c r="W1242"/>
      <c r="X1242"/>
    </row>
    <row r="1243" spans="1:24" s="25" customFormat="1" x14ac:dyDescent="0.3">
      <c r="A1243" s="130">
        <v>44642</v>
      </c>
      <c r="B1243" s="131" t="s">
        <v>484</v>
      </c>
      <c r="C1243" s="154">
        <v>11380.05</v>
      </c>
      <c r="D1243" s="132"/>
      <c r="E1243" s="133">
        <f t="shared" si="24"/>
        <v>13666871.003814388</v>
      </c>
      <c r="F1243" s="101"/>
      <c r="G1243" s="165"/>
      <c r="H1243" s="166"/>
      <c r="I1243" s="135"/>
      <c r="J1243" s="144"/>
      <c r="K1243" s="136"/>
      <c r="L1243" s="137"/>
      <c r="M1243" s="138"/>
      <c r="N1243" s="139"/>
      <c r="O1243"/>
      <c r="P1243"/>
      <c r="Q1243"/>
      <c r="R1243"/>
      <c r="S1243"/>
      <c r="T1243"/>
      <c r="U1243"/>
      <c r="V1243"/>
      <c r="W1243"/>
      <c r="X1243"/>
    </row>
    <row r="1244" spans="1:24" s="25" customFormat="1" x14ac:dyDescent="0.3">
      <c r="A1244" s="130">
        <v>44642</v>
      </c>
      <c r="B1244" s="131" t="s">
        <v>206</v>
      </c>
      <c r="C1244" s="154">
        <v>157124.54999999999</v>
      </c>
      <c r="D1244" s="132"/>
      <c r="E1244" s="133">
        <f t="shared" si="24"/>
        <v>13823995.553814389</v>
      </c>
      <c r="F1244" s="101"/>
      <c r="G1244" s="165"/>
      <c r="H1244" s="166"/>
      <c r="I1244" s="135"/>
      <c r="J1244" s="144"/>
      <c r="K1244" s="136"/>
      <c r="L1244" s="137"/>
      <c r="M1244" s="138"/>
      <c r="N1244" s="139"/>
      <c r="O1244"/>
      <c r="P1244"/>
      <c r="Q1244"/>
      <c r="R1244"/>
      <c r="S1244"/>
      <c r="T1244"/>
      <c r="U1244"/>
      <c r="V1244"/>
      <c r="W1244"/>
      <c r="X1244"/>
    </row>
    <row r="1245" spans="1:24" s="25" customFormat="1" x14ac:dyDescent="0.3">
      <c r="A1245" s="130">
        <v>44642</v>
      </c>
      <c r="B1245" s="131" t="s">
        <v>239</v>
      </c>
      <c r="C1245" s="154">
        <v>49313.55</v>
      </c>
      <c r="D1245" s="132"/>
      <c r="E1245" s="133">
        <f t="shared" si="24"/>
        <v>13873309.10381439</v>
      </c>
      <c r="F1245" s="101"/>
      <c r="G1245" s="165"/>
      <c r="H1245" s="166"/>
      <c r="I1245" s="135"/>
      <c r="J1245" s="144"/>
      <c r="K1245" s="136"/>
      <c r="L1245" s="137"/>
      <c r="M1245" s="138"/>
      <c r="N1245" s="139"/>
      <c r="O1245"/>
      <c r="P1245"/>
      <c r="Q1245"/>
      <c r="R1245"/>
      <c r="S1245"/>
      <c r="T1245"/>
      <c r="U1245"/>
      <c r="V1245"/>
      <c r="W1245"/>
      <c r="X1245"/>
    </row>
    <row r="1246" spans="1:24" s="25" customFormat="1" x14ac:dyDescent="0.3">
      <c r="A1246" s="130">
        <v>44642</v>
      </c>
      <c r="B1246" s="131" t="s">
        <v>453</v>
      </c>
      <c r="C1246" s="154">
        <v>49313.55</v>
      </c>
      <c r="D1246" s="132"/>
      <c r="E1246" s="133">
        <f t="shared" si="24"/>
        <v>13922622.65381439</v>
      </c>
      <c r="F1246" s="101"/>
      <c r="G1246" s="165"/>
      <c r="H1246" s="166"/>
      <c r="I1246" s="135"/>
      <c r="J1246" s="144"/>
      <c r="K1246" s="136"/>
      <c r="L1246" s="137"/>
      <c r="M1246" s="138"/>
      <c r="N1246" s="139"/>
      <c r="O1246"/>
      <c r="P1246"/>
      <c r="Q1246"/>
      <c r="R1246"/>
      <c r="S1246"/>
      <c r="T1246"/>
      <c r="U1246"/>
      <c r="V1246"/>
      <c r="W1246"/>
      <c r="X1246"/>
    </row>
    <row r="1247" spans="1:24" s="25" customFormat="1" x14ac:dyDescent="0.3">
      <c r="A1247" s="130">
        <v>44642</v>
      </c>
      <c r="B1247" s="364" t="s">
        <v>417</v>
      </c>
      <c r="C1247" s="154">
        <v>150000</v>
      </c>
      <c r="D1247" s="132"/>
      <c r="E1247" s="133">
        <f t="shared" si="24"/>
        <v>14072622.65381439</v>
      </c>
      <c r="F1247" s="101"/>
      <c r="G1247" s="165"/>
      <c r="H1247" s="166"/>
      <c r="I1247" s="135"/>
      <c r="J1247" s="144"/>
      <c r="K1247" s="136"/>
      <c r="L1247" s="137"/>
      <c r="M1247" s="138"/>
      <c r="N1247" s="139"/>
      <c r="O1247"/>
      <c r="P1247"/>
      <c r="Q1247"/>
      <c r="R1247"/>
      <c r="S1247"/>
      <c r="T1247"/>
      <c r="U1247"/>
      <c r="V1247"/>
      <c r="W1247"/>
      <c r="X1247"/>
    </row>
    <row r="1248" spans="1:24" s="25" customFormat="1" x14ac:dyDescent="0.3">
      <c r="A1248" s="130">
        <v>44642</v>
      </c>
      <c r="B1248" s="131" t="s">
        <v>240</v>
      </c>
      <c r="C1248" s="154">
        <v>21802.25</v>
      </c>
      <c r="D1248" s="132"/>
      <c r="E1248" s="133">
        <f t="shared" si="24"/>
        <v>14094424.90381439</v>
      </c>
      <c r="F1248" s="101"/>
      <c r="G1248" s="165"/>
      <c r="H1248" s="166"/>
      <c r="I1248" s="135"/>
      <c r="J1248" s="144"/>
      <c r="K1248" s="136"/>
      <c r="L1248" s="137"/>
      <c r="M1248" s="138"/>
      <c r="N1248" s="139"/>
      <c r="O1248"/>
      <c r="P1248"/>
      <c r="Q1248"/>
      <c r="R1248"/>
      <c r="S1248"/>
      <c r="T1248"/>
      <c r="U1248"/>
      <c r="V1248"/>
      <c r="W1248"/>
      <c r="X1248"/>
    </row>
    <row r="1249" spans="1:24" s="25" customFormat="1" x14ac:dyDescent="0.3">
      <c r="A1249" s="130">
        <v>44642</v>
      </c>
      <c r="B1249" s="131" t="s">
        <v>230</v>
      </c>
      <c r="C1249" s="154">
        <v>18966.75</v>
      </c>
      <c r="D1249" s="132"/>
      <c r="E1249" s="133">
        <f t="shared" si="24"/>
        <v>14113391.65381439</v>
      </c>
      <c r="F1249" s="101"/>
      <c r="G1249" s="165"/>
      <c r="H1249" s="166"/>
      <c r="I1249" s="135"/>
      <c r="J1249" s="144"/>
      <c r="K1249" s="136"/>
      <c r="L1249" s="137"/>
      <c r="M1249" s="138"/>
      <c r="N1249" s="139"/>
      <c r="O1249"/>
      <c r="P1249"/>
      <c r="Q1249"/>
      <c r="R1249"/>
      <c r="S1249"/>
      <c r="T1249"/>
      <c r="U1249"/>
      <c r="V1249"/>
      <c r="W1249"/>
      <c r="X1249"/>
    </row>
    <row r="1250" spans="1:24" s="25" customFormat="1" x14ac:dyDescent="0.3">
      <c r="A1250" s="130">
        <v>44642</v>
      </c>
      <c r="B1250" s="131" t="s">
        <v>331</v>
      </c>
      <c r="C1250" s="154">
        <v>49313.55</v>
      </c>
      <c r="D1250" s="132"/>
      <c r="E1250" s="133">
        <f t="shared" si="24"/>
        <v>14162705.203814391</v>
      </c>
      <c r="F1250" s="101"/>
      <c r="G1250" s="165"/>
      <c r="H1250" s="166"/>
      <c r="I1250" s="135"/>
      <c r="J1250" s="144"/>
      <c r="K1250" s="136"/>
      <c r="L1250" s="137"/>
      <c r="M1250" s="138"/>
      <c r="N1250" s="139"/>
      <c r="O1250"/>
      <c r="P1250"/>
      <c r="Q1250"/>
      <c r="R1250"/>
      <c r="S1250"/>
      <c r="T1250"/>
      <c r="U1250"/>
      <c r="V1250"/>
      <c r="W1250"/>
      <c r="X1250"/>
    </row>
    <row r="1251" spans="1:24" s="25" customFormat="1" x14ac:dyDescent="0.3">
      <c r="A1251" s="130">
        <v>44642</v>
      </c>
      <c r="B1251" s="131" t="s">
        <v>275</v>
      </c>
      <c r="C1251" s="154">
        <v>11380.05</v>
      </c>
      <c r="D1251" s="132"/>
      <c r="E1251" s="133">
        <f t="shared" si="24"/>
        <v>14174085.253814392</v>
      </c>
      <c r="F1251" s="101"/>
      <c r="G1251" s="165"/>
      <c r="H1251" s="166"/>
      <c r="I1251" s="135"/>
      <c r="J1251" s="144"/>
      <c r="K1251" s="136"/>
      <c r="L1251" s="137"/>
      <c r="M1251" s="138"/>
      <c r="N1251" s="139"/>
      <c r="O1251"/>
      <c r="P1251"/>
      <c r="Q1251"/>
      <c r="R1251"/>
      <c r="S1251"/>
      <c r="T1251"/>
      <c r="U1251"/>
      <c r="V1251"/>
      <c r="W1251"/>
      <c r="X1251"/>
    </row>
    <row r="1252" spans="1:24" s="25" customFormat="1" x14ac:dyDescent="0.3">
      <c r="A1252" s="130">
        <v>44643</v>
      </c>
      <c r="B1252" s="131" t="s">
        <v>224</v>
      </c>
      <c r="C1252" s="154">
        <v>7586.7</v>
      </c>
      <c r="D1252" s="132"/>
      <c r="E1252" s="133">
        <f t="shared" si="24"/>
        <v>14181671.953814391</v>
      </c>
      <c r="F1252" s="101"/>
      <c r="G1252" s="165"/>
      <c r="H1252" s="166"/>
      <c r="I1252" s="135"/>
      <c r="J1252" s="144"/>
      <c r="K1252" s="136"/>
      <c r="L1252" s="137"/>
      <c r="M1252" s="138"/>
      <c r="N1252" s="139"/>
      <c r="O1252"/>
      <c r="P1252"/>
      <c r="Q1252"/>
      <c r="R1252"/>
      <c r="S1252"/>
      <c r="T1252"/>
      <c r="U1252"/>
      <c r="V1252"/>
      <c r="W1252"/>
      <c r="X1252"/>
    </row>
    <row r="1253" spans="1:24" s="25" customFormat="1" x14ac:dyDescent="0.3">
      <c r="A1253" s="130">
        <v>44643</v>
      </c>
      <c r="B1253" s="131" t="s">
        <v>243</v>
      </c>
      <c r="C1253" s="154">
        <v>3793.35</v>
      </c>
      <c r="D1253" s="132"/>
      <c r="E1253" s="133">
        <f t="shared" si="24"/>
        <v>14185465.303814391</v>
      </c>
      <c r="F1253" s="101"/>
      <c r="G1253" s="165"/>
      <c r="H1253" s="166"/>
      <c r="I1253" s="135"/>
      <c r="J1253" s="144"/>
      <c r="K1253" s="136"/>
      <c r="L1253" s="137"/>
      <c r="M1253" s="138"/>
      <c r="N1253" s="139"/>
      <c r="O1253"/>
      <c r="P1253"/>
      <c r="Q1253"/>
      <c r="R1253"/>
      <c r="S1253"/>
      <c r="T1253"/>
      <c r="U1253"/>
      <c r="V1253"/>
      <c r="W1253"/>
      <c r="X1253"/>
    </row>
    <row r="1254" spans="1:24" s="25" customFormat="1" x14ac:dyDescent="0.3">
      <c r="A1254" s="130">
        <v>44645</v>
      </c>
      <c r="B1254" s="131" t="s">
        <v>277</v>
      </c>
      <c r="C1254" s="154">
        <v>12534.39</v>
      </c>
      <c r="D1254" s="132"/>
      <c r="E1254" s="133">
        <f t="shared" si="24"/>
        <v>14197999.693814391</v>
      </c>
      <c r="F1254" s="101"/>
      <c r="G1254" s="165"/>
      <c r="H1254" s="166"/>
      <c r="I1254" s="135"/>
      <c r="J1254" s="144"/>
      <c r="K1254" s="136"/>
      <c r="L1254" s="137"/>
      <c r="M1254" s="138"/>
      <c r="N1254" s="139"/>
      <c r="O1254"/>
      <c r="P1254"/>
      <c r="Q1254"/>
      <c r="R1254"/>
      <c r="S1254"/>
      <c r="T1254"/>
      <c r="U1254"/>
      <c r="V1254"/>
      <c r="W1254"/>
      <c r="X1254"/>
    </row>
    <row r="1255" spans="1:24" s="25" customFormat="1" x14ac:dyDescent="0.3">
      <c r="A1255" s="130">
        <v>44645</v>
      </c>
      <c r="B1255" s="131" t="s">
        <v>224</v>
      </c>
      <c r="C1255" s="154">
        <v>8356.26</v>
      </c>
      <c r="D1255" s="132"/>
      <c r="E1255" s="133">
        <f t="shared" si="24"/>
        <v>14206355.953814391</v>
      </c>
      <c r="F1255" s="101"/>
      <c r="G1255" s="165"/>
      <c r="H1255" s="166"/>
      <c r="I1255" s="135"/>
      <c r="J1255" s="144"/>
      <c r="K1255" s="136"/>
      <c r="L1255" s="137"/>
      <c r="M1255" s="138"/>
      <c r="N1255" s="139"/>
      <c r="O1255"/>
      <c r="P1255"/>
      <c r="Q1255"/>
      <c r="R1255"/>
      <c r="S1255"/>
      <c r="T1255"/>
      <c r="U1255"/>
      <c r="V1255"/>
      <c r="W1255"/>
      <c r="X1255"/>
    </row>
    <row r="1256" spans="1:24" s="25" customFormat="1" x14ac:dyDescent="0.3">
      <c r="A1256" s="130">
        <v>44645</v>
      </c>
      <c r="B1256" s="131" t="s">
        <v>226</v>
      </c>
      <c r="C1256" s="154">
        <v>7586.7</v>
      </c>
      <c r="D1256" s="132"/>
      <c r="E1256" s="133">
        <f t="shared" si="24"/>
        <v>14213942.65381439</v>
      </c>
      <c r="F1256" s="101"/>
      <c r="G1256" s="165"/>
      <c r="H1256" s="166"/>
      <c r="I1256" s="135"/>
      <c r="J1256" s="144"/>
      <c r="K1256" s="136"/>
      <c r="L1256" s="137"/>
      <c r="M1256" s="138"/>
      <c r="N1256" s="139"/>
      <c r="O1256"/>
      <c r="P1256"/>
      <c r="Q1256"/>
      <c r="R1256"/>
      <c r="S1256"/>
      <c r="T1256"/>
      <c r="U1256"/>
      <c r="V1256"/>
      <c r="W1256"/>
      <c r="X1256"/>
    </row>
    <row r="1257" spans="1:24" s="25" customFormat="1" x14ac:dyDescent="0.3">
      <c r="A1257" s="130">
        <v>44645</v>
      </c>
      <c r="B1257" s="131" t="s">
        <v>252</v>
      </c>
      <c r="C1257" s="154">
        <v>3793.35</v>
      </c>
      <c r="D1257" s="132"/>
      <c r="E1257" s="133">
        <f t="shared" si="24"/>
        <v>14217736.00381439</v>
      </c>
      <c r="F1257" s="101"/>
      <c r="G1257" s="165"/>
      <c r="H1257" s="166"/>
      <c r="I1257" s="135"/>
      <c r="J1257" s="144"/>
      <c r="K1257" s="136"/>
      <c r="L1257" s="137"/>
      <c r="M1257" s="138"/>
      <c r="N1257" s="139"/>
      <c r="O1257"/>
      <c r="P1257"/>
      <c r="Q1257"/>
      <c r="R1257"/>
      <c r="S1257"/>
      <c r="T1257"/>
      <c r="U1257"/>
      <c r="V1257"/>
      <c r="W1257"/>
      <c r="X1257"/>
    </row>
    <row r="1258" spans="1:24" s="25" customFormat="1" x14ac:dyDescent="0.3">
      <c r="A1258" s="130">
        <v>44645</v>
      </c>
      <c r="B1258" s="131" t="s">
        <v>274</v>
      </c>
      <c r="C1258" s="154">
        <v>13908.95</v>
      </c>
      <c r="D1258" s="132"/>
      <c r="E1258" s="133">
        <f t="shared" si="24"/>
        <v>14231644.953814389</v>
      </c>
      <c r="F1258" s="101"/>
      <c r="G1258" s="165"/>
      <c r="H1258" s="166"/>
      <c r="I1258" s="135"/>
      <c r="J1258" s="144"/>
      <c r="K1258" s="136"/>
      <c r="L1258" s="137"/>
      <c r="M1258" s="138"/>
      <c r="N1258" s="139"/>
      <c r="O1258"/>
      <c r="P1258"/>
      <c r="Q1258"/>
      <c r="R1258"/>
      <c r="S1258"/>
      <c r="T1258"/>
      <c r="U1258"/>
      <c r="V1258"/>
      <c r="W1258"/>
      <c r="X1258"/>
    </row>
    <row r="1259" spans="1:24" s="25" customFormat="1" x14ac:dyDescent="0.3">
      <c r="A1259" s="130">
        <v>44645</v>
      </c>
      <c r="B1259" s="131" t="s">
        <v>200</v>
      </c>
      <c r="C1259" s="154">
        <v>31704.42</v>
      </c>
      <c r="D1259" s="132"/>
      <c r="E1259" s="133">
        <f t="shared" si="24"/>
        <v>14263349.373814389</v>
      </c>
      <c r="F1259" s="101"/>
      <c r="G1259" s="165"/>
      <c r="H1259" s="166"/>
      <c r="I1259" s="135"/>
      <c r="J1259" s="144"/>
      <c r="K1259" s="136"/>
      <c r="L1259" s="137"/>
      <c r="M1259" s="138"/>
      <c r="N1259" s="139"/>
      <c r="O1259"/>
      <c r="P1259"/>
      <c r="Q1259"/>
      <c r="R1259"/>
      <c r="S1259"/>
      <c r="T1259"/>
      <c r="U1259"/>
      <c r="V1259"/>
      <c r="W1259"/>
      <c r="X1259"/>
    </row>
    <row r="1260" spans="1:24" s="25" customFormat="1" x14ac:dyDescent="0.3">
      <c r="A1260" s="130">
        <v>44648</v>
      </c>
      <c r="B1260" s="131" t="s">
        <v>433</v>
      </c>
      <c r="C1260" s="154">
        <f>25422.4+2297.6</f>
        <v>27720</v>
      </c>
      <c r="D1260" s="132"/>
      <c r="E1260" s="133">
        <f t="shared" si="24"/>
        <v>14291069.373814389</v>
      </c>
      <c r="F1260" s="101"/>
      <c r="G1260" s="165"/>
      <c r="H1260" s="166"/>
      <c r="I1260" s="135"/>
      <c r="J1260" s="144"/>
      <c r="K1260" s="136"/>
      <c r="L1260" s="137"/>
      <c r="M1260" s="138"/>
      <c r="N1260" s="139"/>
      <c r="O1260"/>
      <c r="P1260"/>
      <c r="Q1260"/>
      <c r="R1260"/>
      <c r="S1260"/>
      <c r="T1260"/>
      <c r="U1260"/>
      <c r="V1260"/>
      <c r="W1260"/>
      <c r="X1260"/>
    </row>
    <row r="1261" spans="1:24" s="25" customFormat="1" x14ac:dyDescent="0.3">
      <c r="A1261" s="130">
        <v>44648</v>
      </c>
      <c r="B1261" s="131" t="s">
        <v>303</v>
      </c>
      <c r="C1261" s="154">
        <v>49313.55</v>
      </c>
      <c r="D1261" s="132"/>
      <c r="E1261" s="133">
        <f t="shared" si="24"/>
        <v>14340382.92381439</v>
      </c>
      <c r="F1261" s="101"/>
      <c r="G1261" s="165"/>
      <c r="H1261" s="166"/>
      <c r="I1261" s="135"/>
      <c r="J1261" s="144"/>
      <c r="K1261" s="136"/>
      <c r="L1261" s="137"/>
      <c r="M1261" s="138"/>
      <c r="N1261" s="139"/>
      <c r="O1261"/>
      <c r="P1261"/>
      <c r="Q1261"/>
      <c r="R1261"/>
      <c r="S1261"/>
      <c r="T1261"/>
      <c r="U1261"/>
      <c r="V1261"/>
      <c r="W1261"/>
      <c r="X1261"/>
    </row>
    <row r="1262" spans="1:24" s="25" customFormat="1" x14ac:dyDescent="0.3">
      <c r="A1262" s="130">
        <v>44648</v>
      </c>
      <c r="B1262" s="131" t="s">
        <v>283</v>
      </c>
      <c r="C1262" s="154">
        <v>32875.699999999997</v>
      </c>
      <c r="D1262" s="132"/>
      <c r="E1262" s="133">
        <f t="shared" si="24"/>
        <v>14373258.623814389</v>
      </c>
      <c r="F1262" s="101"/>
      <c r="G1262" s="165"/>
      <c r="H1262" s="166"/>
      <c r="I1262" s="135"/>
      <c r="J1262" s="144"/>
      <c r="K1262" s="136"/>
      <c r="L1262" s="137"/>
      <c r="M1262" s="138"/>
      <c r="N1262" s="139"/>
      <c r="O1262"/>
      <c r="P1262"/>
      <c r="Q1262"/>
      <c r="R1262"/>
      <c r="S1262"/>
      <c r="T1262"/>
      <c r="U1262"/>
      <c r="V1262"/>
      <c r="W1262"/>
      <c r="X1262"/>
    </row>
    <row r="1263" spans="1:24" s="25" customFormat="1" x14ac:dyDescent="0.3">
      <c r="A1263" s="130">
        <v>44648</v>
      </c>
      <c r="B1263" s="131" t="s">
        <v>260</v>
      </c>
      <c r="C1263" s="154">
        <v>100255.2</v>
      </c>
      <c r="D1263" s="132"/>
      <c r="E1263" s="133">
        <f t="shared" si="24"/>
        <v>14473513.823814388</v>
      </c>
      <c r="F1263" s="101"/>
      <c r="G1263" s="165"/>
      <c r="H1263" s="166"/>
      <c r="I1263" s="135"/>
      <c r="J1263" s="144"/>
      <c r="K1263" s="136"/>
      <c r="L1263" s="137"/>
      <c r="M1263" s="138"/>
      <c r="N1263" s="139"/>
      <c r="O1263"/>
      <c r="P1263"/>
      <c r="Q1263"/>
      <c r="R1263"/>
      <c r="S1263"/>
      <c r="T1263"/>
      <c r="U1263"/>
      <c r="V1263"/>
      <c r="W1263"/>
      <c r="X1263"/>
    </row>
    <row r="1264" spans="1:24" s="25" customFormat="1" x14ac:dyDescent="0.3">
      <c r="A1264" s="130">
        <v>44648</v>
      </c>
      <c r="B1264" s="131" t="s">
        <v>276</v>
      </c>
      <c r="C1264" s="154">
        <v>18966.75</v>
      </c>
      <c r="D1264" s="132"/>
      <c r="E1264" s="133">
        <f t="shared" si="24"/>
        <v>14492480.573814388</v>
      </c>
      <c r="F1264" s="101"/>
      <c r="G1264" s="165"/>
      <c r="H1264" s="166"/>
      <c r="I1264" s="135"/>
      <c r="J1264" s="144"/>
      <c r="K1264" s="136"/>
      <c r="L1264" s="137"/>
      <c r="M1264" s="138"/>
      <c r="N1264" s="139"/>
      <c r="O1264"/>
      <c r="P1264"/>
      <c r="Q1264"/>
      <c r="R1264"/>
      <c r="S1264"/>
      <c r="T1264"/>
      <c r="U1264"/>
      <c r="V1264"/>
      <c r="W1264"/>
      <c r="X1264"/>
    </row>
    <row r="1265" spans="1:24" s="25" customFormat="1" x14ac:dyDescent="0.3">
      <c r="A1265" s="130">
        <v>44648</v>
      </c>
      <c r="B1265" s="131" t="s">
        <v>236</v>
      </c>
      <c r="C1265" s="154">
        <v>83453.7</v>
      </c>
      <c r="D1265" s="132"/>
      <c r="E1265" s="133">
        <f t="shared" si="24"/>
        <v>14575934.273814388</v>
      </c>
      <c r="F1265" s="101"/>
      <c r="G1265" s="165"/>
      <c r="H1265" s="166"/>
      <c r="I1265" s="135"/>
      <c r="J1265" s="144"/>
      <c r="K1265" s="136"/>
      <c r="L1265" s="137"/>
      <c r="M1265" s="138"/>
      <c r="N1265" s="139"/>
      <c r="O1265"/>
      <c r="P1265"/>
      <c r="Q1265"/>
      <c r="R1265"/>
      <c r="S1265"/>
      <c r="T1265"/>
      <c r="U1265"/>
      <c r="V1265"/>
      <c r="W1265"/>
      <c r="X1265"/>
    </row>
    <row r="1266" spans="1:24" s="25" customFormat="1" x14ac:dyDescent="0.3">
      <c r="A1266" s="130">
        <v>44648</v>
      </c>
      <c r="B1266" s="131" t="s">
        <v>290</v>
      </c>
      <c r="C1266" s="154">
        <v>25289</v>
      </c>
      <c r="D1266" s="132"/>
      <c r="E1266" s="133">
        <f t="shared" si="24"/>
        <v>14601223.273814388</v>
      </c>
      <c r="F1266" s="101"/>
      <c r="G1266" s="165"/>
      <c r="H1266" s="166"/>
      <c r="I1266" s="135"/>
      <c r="J1266" s="144"/>
      <c r="K1266" s="136"/>
      <c r="L1266" s="137"/>
      <c r="M1266" s="138"/>
      <c r="N1266" s="139"/>
      <c r="O1266"/>
      <c r="P1266"/>
      <c r="Q1266"/>
      <c r="R1266"/>
      <c r="S1266"/>
      <c r="T1266"/>
      <c r="U1266"/>
      <c r="V1266"/>
      <c r="W1266"/>
      <c r="X1266"/>
    </row>
    <row r="1267" spans="1:24" s="25" customFormat="1" x14ac:dyDescent="0.3">
      <c r="A1267" s="130">
        <v>44649</v>
      </c>
      <c r="B1267" s="131" t="s">
        <v>472</v>
      </c>
      <c r="C1267" s="154">
        <v>11380.05</v>
      </c>
      <c r="D1267" s="132"/>
      <c r="E1267" s="133">
        <f t="shared" si="24"/>
        <v>14612603.323814388</v>
      </c>
      <c r="F1267" s="101"/>
      <c r="G1267" s="165"/>
      <c r="H1267" s="166"/>
      <c r="I1267" s="135"/>
      <c r="J1267" s="144"/>
      <c r="K1267" s="136"/>
      <c r="L1267" s="137"/>
      <c r="M1267" s="138"/>
      <c r="N1267" s="139"/>
      <c r="O1267"/>
      <c r="P1267"/>
      <c r="Q1267"/>
      <c r="R1267"/>
      <c r="S1267"/>
      <c r="T1267"/>
      <c r="U1267"/>
      <c r="V1267"/>
      <c r="W1267"/>
      <c r="X1267"/>
    </row>
    <row r="1268" spans="1:24" s="25" customFormat="1" x14ac:dyDescent="0.3">
      <c r="A1268" s="130">
        <v>44649</v>
      </c>
      <c r="B1268" s="131" t="s">
        <v>294</v>
      </c>
      <c r="C1268" s="154">
        <v>60882.36</v>
      </c>
      <c r="D1268" s="132"/>
      <c r="E1268" s="133">
        <f t="shared" si="24"/>
        <v>14673485.683814388</v>
      </c>
      <c r="F1268" s="101"/>
      <c r="G1268" s="165"/>
      <c r="H1268" s="166"/>
      <c r="I1268" s="135"/>
      <c r="J1268" s="144"/>
      <c r="K1268" s="136"/>
      <c r="L1268" s="137"/>
      <c r="M1268" s="138"/>
      <c r="N1268" s="139"/>
      <c r="O1268"/>
      <c r="P1268"/>
      <c r="Q1268"/>
      <c r="R1268"/>
      <c r="S1268"/>
      <c r="T1268"/>
      <c r="U1268"/>
      <c r="V1268"/>
      <c r="W1268"/>
      <c r="X1268"/>
    </row>
    <row r="1269" spans="1:24" s="25" customFormat="1" x14ac:dyDescent="0.3">
      <c r="A1269" s="130">
        <v>44649</v>
      </c>
      <c r="B1269" s="131" t="s">
        <v>473</v>
      </c>
      <c r="C1269" s="154">
        <v>18966.75</v>
      </c>
      <c r="D1269" s="132"/>
      <c r="E1269" s="133">
        <f t="shared" si="24"/>
        <v>14692452.433814388</v>
      </c>
      <c r="F1269" s="101"/>
      <c r="G1269" s="165"/>
      <c r="H1269" s="166"/>
      <c r="I1269" s="135"/>
      <c r="J1269" s="144"/>
      <c r="K1269" s="136"/>
      <c r="L1269" s="137"/>
      <c r="M1269" s="138"/>
      <c r="N1269" s="139"/>
      <c r="O1269"/>
      <c r="P1269"/>
      <c r="Q1269"/>
      <c r="R1269"/>
      <c r="S1269"/>
      <c r="T1269"/>
      <c r="U1269"/>
      <c r="V1269"/>
      <c r="W1269"/>
      <c r="X1269"/>
    </row>
    <row r="1270" spans="1:24" s="25" customFormat="1" x14ac:dyDescent="0.3">
      <c r="A1270" s="130">
        <v>44649</v>
      </c>
      <c r="B1270" s="131" t="s">
        <v>451</v>
      </c>
      <c r="C1270" s="154">
        <v>408805.2</v>
      </c>
      <c r="D1270" s="132"/>
      <c r="E1270" s="133">
        <f t="shared" si="24"/>
        <v>15101257.633814387</v>
      </c>
      <c r="F1270" s="101"/>
      <c r="G1270" s="165"/>
      <c r="H1270" s="166"/>
      <c r="I1270" s="135"/>
      <c r="J1270" s="144"/>
      <c r="K1270" s="136"/>
      <c r="L1270" s="137"/>
      <c r="M1270" s="138"/>
      <c r="N1270" s="139"/>
      <c r="O1270"/>
      <c r="P1270"/>
      <c r="Q1270"/>
      <c r="R1270"/>
      <c r="S1270"/>
      <c r="T1270"/>
      <c r="U1270"/>
      <c r="V1270"/>
      <c r="W1270"/>
      <c r="X1270"/>
    </row>
    <row r="1271" spans="1:24" s="25" customFormat="1" x14ac:dyDescent="0.3">
      <c r="A1271" s="130">
        <v>44649</v>
      </c>
      <c r="B1271" s="131" t="s">
        <v>203</v>
      </c>
      <c r="C1271" s="154">
        <v>18966.75</v>
      </c>
      <c r="D1271" s="132"/>
      <c r="E1271" s="133">
        <f t="shared" si="24"/>
        <v>15120224.383814387</v>
      </c>
      <c r="F1271" s="101"/>
      <c r="G1271" s="165"/>
      <c r="H1271" s="166"/>
      <c r="I1271" s="135"/>
      <c r="J1271" s="144"/>
      <c r="K1271" s="136"/>
      <c r="L1271" s="137"/>
      <c r="M1271" s="138"/>
      <c r="N1271" s="139"/>
      <c r="O1271"/>
      <c r="P1271"/>
      <c r="Q1271"/>
      <c r="R1271"/>
      <c r="S1271"/>
      <c r="T1271"/>
      <c r="U1271"/>
      <c r="V1271"/>
      <c r="W1271"/>
      <c r="X1271"/>
    </row>
    <row r="1272" spans="1:24" s="25" customFormat="1" x14ac:dyDescent="0.3">
      <c r="A1272" s="130">
        <v>44649</v>
      </c>
      <c r="B1272" s="131" t="s">
        <v>531</v>
      </c>
      <c r="C1272" s="154">
        <v>448149.4</v>
      </c>
      <c r="D1272" s="132"/>
      <c r="E1272" s="133">
        <f t="shared" si="24"/>
        <v>15568373.783814387</v>
      </c>
      <c r="F1272" s="101"/>
      <c r="G1272" s="165"/>
      <c r="H1272" s="166"/>
      <c r="I1272" s="135"/>
      <c r="J1272" s="144"/>
      <c r="K1272" s="136"/>
      <c r="L1272" s="137"/>
      <c r="M1272" s="138"/>
      <c r="N1272" s="139"/>
      <c r="O1272"/>
      <c r="P1272"/>
      <c r="Q1272"/>
      <c r="R1272"/>
      <c r="S1272"/>
      <c r="T1272"/>
      <c r="U1272"/>
      <c r="V1272"/>
      <c r="W1272"/>
      <c r="X1272"/>
    </row>
    <row r="1273" spans="1:24" s="25" customFormat="1" x14ac:dyDescent="0.3">
      <c r="A1273" s="130">
        <v>44649</v>
      </c>
      <c r="B1273" s="131" t="s">
        <v>287</v>
      </c>
      <c r="C1273" s="154">
        <v>55635.8</v>
      </c>
      <c r="D1273" s="132"/>
      <c r="E1273" s="133">
        <f t="shared" si="24"/>
        <v>15624009.583814388</v>
      </c>
      <c r="F1273" s="101"/>
      <c r="G1273" s="165"/>
      <c r="H1273" s="166"/>
      <c r="I1273" s="135"/>
      <c r="J1273" s="144"/>
      <c r="K1273" s="136"/>
      <c r="L1273" s="137"/>
      <c r="M1273" s="138"/>
      <c r="N1273" s="139"/>
      <c r="O1273"/>
      <c r="P1273"/>
      <c r="Q1273"/>
      <c r="R1273"/>
      <c r="S1273"/>
      <c r="T1273"/>
      <c r="U1273"/>
      <c r="V1273"/>
      <c r="W1273"/>
      <c r="X1273"/>
    </row>
    <row r="1274" spans="1:24" s="25" customFormat="1" x14ac:dyDescent="0.3">
      <c r="A1274" s="130">
        <v>44649</v>
      </c>
      <c r="B1274" s="131" t="s">
        <v>237</v>
      </c>
      <c r="C1274" s="154">
        <v>18966.75</v>
      </c>
      <c r="D1274" s="132"/>
      <c r="E1274" s="133">
        <f t="shared" si="24"/>
        <v>15642976.333814388</v>
      </c>
      <c r="F1274" s="101"/>
      <c r="G1274" s="165"/>
      <c r="H1274" s="166"/>
      <c r="I1274" s="135"/>
      <c r="J1274" s="144"/>
      <c r="K1274" s="136"/>
      <c r="L1274" s="137"/>
      <c r="M1274" s="138"/>
      <c r="N1274" s="139"/>
      <c r="O1274"/>
      <c r="P1274"/>
      <c r="Q1274"/>
      <c r="R1274"/>
      <c r="S1274"/>
      <c r="T1274"/>
      <c r="U1274"/>
      <c r="V1274"/>
      <c r="W1274"/>
      <c r="X1274"/>
    </row>
    <row r="1275" spans="1:24" s="25" customFormat="1" x14ac:dyDescent="0.3">
      <c r="A1275" s="130">
        <v>44650</v>
      </c>
      <c r="B1275" s="131" t="s">
        <v>308</v>
      </c>
      <c r="C1275" s="154">
        <v>20890.650000000001</v>
      </c>
      <c r="D1275" s="132"/>
      <c r="E1275" s="133">
        <f t="shared" si="24"/>
        <v>15663866.983814389</v>
      </c>
      <c r="F1275" s="101"/>
      <c r="G1275" s="165"/>
      <c r="H1275" s="166"/>
      <c r="I1275" s="135"/>
      <c r="J1275" s="144"/>
      <c r="K1275" s="136"/>
      <c r="L1275" s="137"/>
      <c r="M1275" s="138"/>
      <c r="N1275" s="139"/>
      <c r="O1275"/>
      <c r="P1275"/>
      <c r="Q1275"/>
      <c r="R1275"/>
      <c r="S1275"/>
      <c r="T1275"/>
      <c r="U1275"/>
      <c r="V1275"/>
      <c r="W1275"/>
      <c r="X1275"/>
    </row>
    <row r="1276" spans="1:24" s="25" customFormat="1" x14ac:dyDescent="0.3">
      <c r="A1276" s="130">
        <v>44650</v>
      </c>
      <c r="B1276" s="131" t="s">
        <v>301</v>
      </c>
      <c r="C1276" s="154">
        <v>229797.15</v>
      </c>
      <c r="D1276" s="132"/>
      <c r="E1276" s="133">
        <f t="shared" si="24"/>
        <v>15893664.133814389</v>
      </c>
      <c r="F1276" s="101"/>
      <c r="G1276" s="165"/>
      <c r="H1276" s="166"/>
      <c r="I1276" s="135"/>
      <c r="J1276" s="144"/>
      <c r="K1276" s="136"/>
      <c r="L1276" s="137"/>
      <c r="M1276" s="138"/>
      <c r="N1276" s="139"/>
      <c r="O1276"/>
      <c r="P1276"/>
      <c r="Q1276"/>
      <c r="R1276"/>
      <c r="S1276"/>
      <c r="T1276"/>
      <c r="U1276"/>
      <c r="V1276"/>
      <c r="W1276"/>
      <c r="X1276"/>
    </row>
    <row r="1277" spans="1:24" s="25" customFormat="1" x14ac:dyDescent="0.3">
      <c r="A1277" s="130">
        <v>44650</v>
      </c>
      <c r="B1277" s="131" t="s">
        <v>296</v>
      </c>
      <c r="C1277" s="154">
        <v>85982.6</v>
      </c>
      <c r="D1277" s="132"/>
      <c r="E1277" s="133">
        <f t="shared" si="24"/>
        <v>15979646.733814389</v>
      </c>
      <c r="F1277" s="101"/>
      <c r="G1277" s="165"/>
      <c r="H1277" s="166"/>
      <c r="I1277" s="135"/>
      <c r="J1277" s="144"/>
      <c r="K1277" s="136"/>
      <c r="L1277" s="137"/>
      <c r="M1277" s="138"/>
      <c r="N1277" s="139"/>
      <c r="O1277"/>
      <c r="P1277"/>
      <c r="Q1277"/>
      <c r="R1277"/>
      <c r="S1277"/>
      <c r="T1277"/>
      <c r="U1277"/>
      <c r="V1277"/>
      <c r="W1277"/>
      <c r="X1277"/>
    </row>
    <row r="1278" spans="1:24" s="25" customFormat="1" x14ac:dyDescent="0.3">
      <c r="A1278" s="130">
        <v>44651</v>
      </c>
      <c r="B1278" s="131" t="s">
        <v>293</v>
      </c>
      <c r="C1278" s="154">
        <v>415800</v>
      </c>
      <c r="D1278" s="132"/>
      <c r="E1278" s="133">
        <f t="shared" si="24"/>
        <v>16395446.733814389</v>
      </c>
      <c r="F1278" s="101"/>
      <c r="G1278" s="165"/>
      <c r="H1278" s="166"/>
      <c r="I1278" s="135"/>
      <c r="J1278" s="144"/>
      <c r="K1278" s="136"/>
      <c r="L1278" s="137"/>
      <c r="M1278" s="138"/>
      <c r="N1278" s="139"/>
      <c r="O1278"/>
      <c r="P1278"/>
      <c r="Q1278"/>
      <c r="R1278"/>
      <c r="S1278"/>
      <c r="T1278"/>
      <c r="U1278"/>
      <c r="V1278"/>
      <c r="W1278"/>
      <c r="X1278"/>
    </row>
    <row r="1279" spans="1:24" s="25" customFormat="1" x14ac:dyDescent="0.3">
      <c r="A1279" s="130">
        <v>44651</v>
      </c>
      <c r="B1279" s="131" t="s">
        <v>227</v>
      </c>
      <c r="C1279" s="154">
        <v>238981.05</v>
      </c>
      <c r="D1279" s="132"/>
      <c r="E1279" s="133">
        <f t="shared" si="24"/>
        <v>16634427.783814389</v>
      </c>
      <c r="F1279" s="101"/>
      <c r="G1279" s="165"/>
      <c r="H1279" s="166"/>
      <c r="I1279" s="135"/>
      <c r="J1279" s="144"/>
      <c r="K1279" s="136"/>
      <c r="L1279" s="137"/>
      <c r="M1279" s="138"/>
      <c r="N1279" s="139"/>
      <c r="O1279"/>
      <c r="P1279"/>
      <c r="Q1279"/>
      <c r="R1279"/>
      <c r="S1279"/>
      <c r="T1279"/>
      <c r="U1279"/>
      <c r="V1279"/>
      <c r="W1279"/>
      <c r="X1279"/>
    </row>
    <row r="1280" spans="1:24" s="25" customFormat="1" x14ac:dyDescent="0.3">
      <c r="A1280" s="130">
        <v>44651</v>
      </c>
      <c r="B1280" s="131" t="s">
        <v>317</v>
      </c>
      <c r="C1280" s="154">
        <v>6322.25</v>
      </c>
      <c r="D1280" s="132"/>
      <c r="E1280" s="133">
        <f t="shared" si="24"/>
        <v>16640750.033814389</v>
      </c>
      <c r="F1280" s="101"/>
      <c r="G1280" s="165"/>
      <c r="H1280" s="166"/>
      <c r="I1280" s="135"/>
      <c r="J1280" s="144"/>
      <c r="K1280" s="136"/>
      <c r="L1280" s="137"/>
      <c r="M1280" s="138"/>
      <c r="N1280" s="139"/>
      <c r="O1280"/>
      <c r="P1280"/>
      <c r="Q1280"/>
      <c r="R1280"/>
      <c r="S1280"/>
      <c r="T1280"/>
      <c r="U1280"/>
      <c r="V1280"/>
      <c r="W1280"/>
      <c r="X1280"/>
    </row>
    <row r="1281" spans="1:24" s="25" customFormat="1" x14ac:dyDescent="0.3">
      <c r="A1281" s="130">
        <v>44651</v>
      </c>
      <c r="B1281" s="131" t="s">
        <v>201</v>
      </c>
      <c r="C1281" s="154">
        <v>20950.8</v>
      </c>
      <c r="D1281" s="132"/>
      <c r="E1281" s="133">
        <f t="shared" si="24"/>
        <v>16661700.83381439</v>
      </c>
      <c r="F1281" s="101"/>
      <c r="G1281" s="165"/>
      <c r="H1281" s="166"/>
      <c r="I1281" s="135"/>
      <c r="J1281" s="144"/>
      <c r="K1281" s="136"/>
      <c r="L1281" s="137"/>
      <c r="M1281" s="138"/>
      <c r="N1281" s="139"/>
      <c r="O1281"/>
      <c r="P1281"/>
      <c r="Q1281"/>
      <c r="R1281"/>
      <c r="S1281"/>
      <c r="T1281"/>
      <c r="U1281"/>
      <c r="V1281"/>
      <c r="W1281"/>
      <c r="X1281"/>
    </row>
    <row r="1282" spans="1:24" s="25" customFormat="1" x14ac:dyDescent="0.3">
      <c r="A1282" s="130">
        <v>44651</v>
      </c>
      <c r="B1282" s="131" t="s">
        <v>267</v>
      </c>
      <c r="C1282" s="154">
        <v>25289</v>
      </c>
      <c r="D1282" s="132"/>
      <c r="E1282" s="133">
        <f t="shared" si="24"/>
        <v>16686989.83381439</v>
      </c>
      <c r="F1282" s="101"/>
      <c r="G1282" s="165"/>
      <c r="H1282" s="166"/>
      <c r="I1282" s="135"/>
      <c r="J1282" s="144"/>
      <c r="K1282" s="136"/>
      <c r="L1282" s="137"/>
      <c r="M1282" s="138"/>
      <c r="N1282" s="139"/>
      <c r="O1282"/>
      <c r="P1282"/>
      <c r="Q1282"/>
      <c r="R1282"/>
      <c r="S1282"/>
      <c r="T1282"/>
      <c r="U1282"/>
      <c r="V1282"/>
      <c r="W1282"/>
      <c r="X1282"/>
    </row>
    <row r="1283" spans="1:24" s="25" customFormat="1" x14ac:dyDescent="0.3">
      <c r="A1283" s="130">
        <v>44651</v>
      </c>
      <c r="B1283" s="131" t="s">
        <v>220</v>
      </c>
      <c r="C1283" s="154">
        <v>12752.19</v>
      </c>
      <c r="D1283" s="132"/>
      <c r="E1283" s="133">
        <f t="shared" si="24"/>
        <v>16699742.023814389</v>
      </c>
      <c r="F1283" s="101"/>
      <c r="G1283" s="165"/>
      <c r="H1283" s="166"/>
      <c r="I1283" s="135"/>
      <c r="J1283" s="144"/>
      <c r="K1283" s="136"/>
      <c r="L1283" s="137"/>
      <c r="M1283" s="138"/>
      <c r="N1283" s="139"/>
      <c r="O1283"/>
      <c r="P1283"/>
      <c r="Q1283"/>
      <c r="R1283"/>
      <c r="S1283"/>
      <c r="T1283"/>
      <c r="U1283"/>
      <c r="V1283"/>
      <c r="W1283"/>
      <c r="X1283"/>
    </row>
    <row r="1284" spans="1:24" s="25" customFormat="1" x14ac:dyDescent="0.3">
      <c r="A1284" s="130">
        <v>44651</v>
      </c>
      <c r="B1284" s="131" t="s">
        <v>247</v>
      </c>
      <c r="C1284" s="154">
        <v>7586.7</v>
      </c>
      <c r="D1284" s="132"/>
      <c r="E1284" s="133">
        <f t="shared" si="24"/>
        <v>16707328.723814389</v>
      </c>
      <c r="F1284" s="101"/>
      <c r="G1284" s="165"/>
      <c r="H1284" s="166"/>
      <c r="I1284" s="135"/>
      <c r="J1284" s="144"/>
      <c r="K1284" s="136"/>
      <c r="L1284" s="137"/>
      <c r="M1284" s="138"/>
      <c r="N1284" s="139"/>
      <c r="O1284"/>
      <c r="P1284"/>
      <c r="Q1284"/>
      <c r="R1284"/>
      <c r="S1284"/>
      <c r="T1284"/>
      <c r="U1284"/>
      <c r="V1284"/>
      <c r="W1284"/>
      <c r="X1284"/>
    </row>
    <row r="1285" spans="1:24" s="25" customFormat="1" x14ac:dyDescent="0.3">
      <c r="A1285" s="130">
        <v>44651</v>
      </c>
      <c r="B1285" s="131" t="s">
        <v>248</v>
      </c>
      <c r="C1285" s="154">
        <v>11380.05</v>
      </c>
      <c r="D1285" s="132"/>
      <c r="E1285" s="133">
        <f t="shared" si="24"/>
        <v>16718708.773814389</v>
      </c>
      <c r="F1285" s="101"/>
      <c r="G1285" s="165"/>
      <c r="H1285" s="166"/>
      <c r="I1285" s="135"/>
      <c r="J1285" s="144"/>
      <c r="K1285" s="136"/>
      <c r="L1285" s="137"/>
      <c r="M1285" s="138"/>
      <c r="N1285" s="139"/>
      <c r="O1285"/>
      <c r="P1285"/>
      <c r="Q1285"/>
      <c r="R1285"/>
      <c r="S1285"/>
      <c r="T1285"/>
      <c r="U1285"/>
      <c r="V1285"/>
      <c r="W1285"/>
      <c r="X1285"/>
    </row>
    <row r="1286" spans="1:24" s="25" customFormat="1" x14ac:dyDescent="0.3">
      <c r="A1286" s="130">
        <v>44651</v>
      </c>
      <c r="B1286" s="131" t="s">
        <v>386</v>
      </c>
      <c r="C1286" s="154">
        <v>49313.55</v>
      </c>
      <c r="D1286" s="132"/>
      <c r="E1286" s="133">
        <f t="shared" si="24"/>
        <v>16768022.32381439</v>
      </c>
      <c r="F1286" s="101"/>
      <c r="G1286" s="165"/>
      <c r="H1286" s="166"/>
      <c r="I1286" s="135"/>
      <c r="J1286" s="144"/>
      <c r="K1286" s="136"/>
      <c r="L1286" s="137"/>
      <c r="M1286" s="138"/>
      <c r="N1286" s="139"/>
      <c r="O1286"/>
      <c r="P1286"/>
      <c r="Q1286"/>
      <c r="R1286"/>
      <c r="S1286"/>
      <c r="T1286"/>
      <c r="U1286"/>
      <c r="V1286"/>
      <c r="W1286"/>
      <c r="X1286"/>
    </row>
    <row r="1287" spans="1:24" s="25" customFormat="1" x14ac:dyDescent="0.3">
      <c r="A1287" s="130">
        <v>44651</v>
      </c>
      <c r="B1287" s="131" t="s">
        <v>251</v>
      </c>
      <c r="C1287" s="154">
        <v>35404.6</v>
      </c>
      <c r="D1287" s="132"/>
      <c r="E1287" s="133">
        <f t="shared" si="24"/>
        <v>16803426.92381439</v>
      </c>
      <c r="F1287" s="101"/>
      <c r="G1287" s="165"/>
      <c r="H1287" s="166"/>
      <c r="I1287" s="135"/>
      <c r="J1287" s="144"/>
      <c r="K1287" s="136"/>
      <c r="L1287" s="137"/>
      <c r="M1287" s="138"/>
      <c r="N1287" s="139"/>
      <c r="O1287"/>
      <c r="P1287"/>
      <c r="Q1287"/>
      <c r="R1287"/>
      <c r="S1287"/>
      <c r="T1287"/>
      <c r="U1287"/>
      <c r="V1287"/>
      <c r="W1287"/>
      <c r="X1287"/>
    </row>
    <row r="1288" spans="1:24" s="25" customFormat="1" x14ac:dyDescent="0.3">
      <c r="A1288" s="130">
        <v>44651</v>
      </c>
      <c r="B1288" s="131" t="s">
        <v>253</v>
      </c>
      <c r="C1288" s="154">
        <v>11380.05</v>
      </c>
      <c r="D1288" s="132"/>
      <c r="E1288" s="133">
        <f t="shared" si="24"/>
        <v>16814806.973814391</v>
      </c>
      <c r="F1288" s="101"/>
      <c r="G1288" s="165"/>
      <c r="H1288" s="166"/>
      <c r="I1288" s="135"/>
      <c r="J1288" s="144"/>
      <c r="K1288" s="136"/>
      <c r="L1288" s="137"/>
      <c r="M1288" s="138"/>
      <c r="N1288" s="139"/>
      <c r="O1288"/>
      <c r="P1288"/>
      <c r="Q1288"/>
      <c r="R1288"/>
      <c r="S1288"/>
      <c r="T1288"/>
      <c r="U1288"/>
      <c r="V1288"/>
      <c r="W1288"/>
      <c r="X1288"/>
    </row>
    <row r="1289" spans="1:24" s="25" customFormat="1" x14ac:dyDescent="0.3">
      <c r="A1289" s="130">
        <v>44651</v>
      </c>
      <c r="B1289" s="131" t="s">
        <v>254</v>
      </c>
      <c r="C1289" s="154">
        <v>53143.199999999997</v>
      </c>
      <c r="D1289" s="132"/>
      <c r="E1289" s="133">
        <f t="shared" si="24"/>
        <v>16867950.17381439</v>
      </c>
      <c r="F1289" s="101"/>
      <c r="G1289" s="165"/>
      <c r="H1289" s="166"/>
      <c r="I1289" s="135"/>
      <c r="J1289" s="144"/>
      <c r="K1289" s="136"/>
      <c r="L1289" s="137"/>
      <c r="M1289" s="138"/>
      <c r="N1289" s="139"/>
      <c r="O1289"/>
      <c r="P1289"/>
      <c r="Q1289"/>
      <c r="R1289"/>
      <c r="S1289"/>
      <c r="T1289"/>
      <c r="U1289"/>
      <c r="V1289"/>
      <c r="W1289"/>
      <c r="X1289"/>
    </row>
    <row r="1290" spans="1:24" s="25" customFormat="1" x14ac:dyDescent="0.3">
      <c r="A1290" s="130">
        <v>44651</v>
      </c>
      <c r="B1290" s="131" t="s">
        <v>255</v>
      </c>
      <c r="C1290" s="154">
        <v>49313.55</v>
      </c>
      <c r="D1290" s="132"/>
      <c r="E1290" s="133">
        <f t="shared" si="24"/>
        <v>16917263.723814391</v>
      </c>
      <c r="F1290" s="101"/>
      <c r="G1290" s="165"/>
      <c r="H1290" s="166"/>
      <c r="I1290" s="135"/>
      <c r="J1290" s="144"/>
      <c r="K1290" s="136"/>
      <c r="L1290" s="137"/>
      <c r="M1290" s="138"/>
      <c r="N1290" s="139"/>
      <c r="O1290"/>
      <c r="P1290"/>
      <c r="Q1290"/>
      <c r="R1290"/>
      <c r="S1290"/>
      <c r="T1290"/>
      <c r="U1290"/>
      <c r="V1290"/>
      <c r="W1290"/>
      <c r="X1290"/>
    </row>
    <row r="1291" spans="1:24" s="25" customFormat="1" x14ac:dyDescent="0.3">
      <c r="A1291" s="130">
        <v>44651</v>
      </c>
      <c r="B1291" s="131" t="s">
        <v>256</v>
      </c>
      <c r="C1291" s="154">
        <v>79660.350000000006</v>
      </c>
      <c r="D1291" s="132"/>
      <c r="E1291" s="133">
        <f t="shared" si="24"/>
        <v>16996924.073814392</v>
      </c>
      <c r="F1291" s="101"/>
      <c r="G1291" s="165"/>
      <c r="H1291" s="166"/>
      <c r="I1291" s="135"/>
      <c r="J1291" s="144"/>
      <c r="K1291" s="136"/>
      <c r="L1291" s="137"/>
      <c r="M1291" s="138"/>
      <c r="N1291" s="139"/>
      <c r="O1291"/>
      <c r="P1291"/>
      <c r="Q1291"/>
      <c r="R1291"/>
      <c r="S1291"/>
      <c r="T1291"/>
      <c r="U1291"/>
      <c r="V1291"/>
      <c r="W1291"/>
      <c r="X1291"/>
    </row>
    <row r="1292" spans="1:24" s="25" customFormat="1" x14ac:dyDescent="0.3">
      <c r="A1292" s="130">
        <v>44651</v>
      </c>
      <c r="B1292" s="131" t="s">
        <v>258</v>
      </c>
      <c r="C1292" s="154">
        <v>55635.8</v>
      </c>
      <c r="D1292" s="132"/>
      <c r="E1292" s="133">
        <f t="shared" si="24"/>
        <v>17052559.873814393</v>
      </c>
      <c r="F1292" s="101"/>
      <c r="G1292" s="165"/>
      <c r="H1292" s="166"/>
      <c r="I1292" s="135"/>
      <c r="J1292" s="144"/>
      <c r="K1292" s="136"/>
      <c r="L1292" s="137"/>
      <c r="M1292" s="138"/>
      <c r="N1292" s="139"/>
      <c r="O1292"/>
      <c r="P1292"/>
      <c r="Q1292"/>
      <c r="R1292"/>
      <c r="S1292"/>
      <c r="T1292"/>
      <c r="U1292"/>
      <c r="V1292"/>
      <c r="W1292"/>
      <c r="X1292"/>
    </row>
    <row r="1293" spans="1:24" s="25" customFormat="1" x14ac:dyDescent="0.3">
      <c r="A1293" s="130">
        <v>44651</v>
      </c>
      <c r="B1293" s="364" t="s">
        <v>419</v>
      </c>
      <c r="C1293" s="154">
        <v>450000</v>
      </c>
      <c r="D1293" s="132"/>
      <c r="E1293" s="133">
        <f t="shared" si="24"/>
        <v>17502559.873814393</v>
      </c>
      <c r="F1293" s="101"/>
      <c r="G1293" s="165"/>
      <c r="H1293" s="166"/>
      <c r="I1293" s="135"/>
      <c r="J1293" s="144"/>
      <c r="K1293" s="136"/>
      <c r="L1293" s="137"/>
      <c r="M1293" s="138"/>
      <c r="N1293" s="139"/>
      <c r="O1293"/>
      <c r="P1293"/>
      <c r="Q1293"/>
      <c r="R1293"/>
      <c r="S1293"/>
      <c r="T1293"/>
      <c r="U1293"/>
      <c r="V1293"/>
      <c r="W1293"/>
      <c r="X1293"/>
    </row>
    <row r="1294" spans="1:24" s="25" customFormat="1" x14ac:dyDescent="0.3">
      <c r="A1294" s="130">
        <v>44651</v>
      </c>
      <c r="B1294" s="131" t="s">
        <v>259</v>
      </c>
      <c r="C1294" s="154">
        <v>97362.65</v>
      </c>
      <c r="D1294" s="132"/>
      <c r="E1294" s="133">
        <f t="shared" si="24"/>
        <v>17599922.523814391</v>
      </c>
      <c r="F1294" s="101"/>
      <c r="G1294" s="165"/>
      <c r="H1294" s="166"/>
      <c r="I1294" s="135"/>
      <c r="J1294" s="144"/>
      <c r="K1294" s="136"/>
      <c r="L1294" s="137"/>
      <c r="M1294" s="138"/>
      <c r="N1294" s="139"/>
      <c r="O1294"/>
      <c r="P1294"/>
      <c r="Q1294"/>
      <c r="R1294"/>
      <c r="S1294"/>
      <c r="T1294"/>
      <c r="U1294"/>
      <c r="V1294"/>
      <c r="W1294"/>
      <c r="X1294"/>
    </row>
    <row r="1295" spans="1:24" s="25" customFormat="1" x14ac:dyDescent="0.3">
      <c r="A1295" s="130">
        <v>44651</v>
      </c>
      <c r="B1295" s="131" t="s">
        <v>105</v>
      </c>
      <c r="C1295" s="154">
        <v>7586.7</v>
      </c>
      <c r="D1295" s="132"/>
      <c r="E1295" s="133">
        <f t="shared" si="24"/>
        <v>17607509.223814391</v>
      </c>
      <c r="F1295" s="101"/>
      <c r="G1295" s="165"/>
      <c r="H1295" s="166"/>
      <c r="I1295" s="135"/>
      <c r="J1295" s="144"/>
      <c r="K1295" s="136"/>
      <c r="L1295" s="137"/>
      <c r="M1295" s="138"/>
      <c r="N1295" s="139"/>
      <c r="O1295"/>
      <c r="P1295"/>
      <c r="Q1295"/>
      <c r="R1295"/>
      <c r="S1295"/>
      <c r="T1295"/>
      <c r="U1295"/>
      <c r="V1295"/>
      <c r="W1295"/>
      <c r="X1295"/>
    </row>
    <row r="1296" spans="1:24" s="25" customFormat="1" x14ac:dyDescent="0.3">
      <c r="A1296" s="130">
        <v>44651</v>
      </c>
      <c r="B1296" s="131" t="s">
        <v>330</v>
      </c>
      <c r="C1296" s="154">
        <v>18966.75</v>
      </c>
      <c r="D1296" s="132"/>
      <c r="E1296" s="133">
        <f t="shared" si="24"/>
        <v>17626475.973814391</v>
      </c>
      <c r="F1296" s="101"/>
      <c r="G1296" s="165"/>
      <c r="H1296" s="166"/>
      <c r="I1296" s="135"/>
      <c r="J1296" s="144"/>
      <c r="K1296" s="136"/>
      <c r="L1296" s="137"/>
      <c r="M1296" s="138"/>
      <c r="N1296" s="139"/>
      <c r="O1296"/>
      <c r="P1296"/>
      <c r="Q1296"/>
      <c r="R1296"/>
      <c r="S1296"/>
      <c r="T1296"/>
      <c r="U1296"/>
      <c r="V1296"/>
      <c r="W1296"/>
      <c r="X1296"/>
    </row>
    <row r="1297" spans="1:24" s="25" customFormat="1" x14ac:dyDescent="0.3">
      <c r="A1297" s="130">
        <v>44651</v>
      </c>
      <c r="B1297" s="131" t="s">
        <v>439</v>
      </c>
      <c r="C1297" s="154">
        <v>32875.699999999997</v>
      </c>
      <c r="D1297" s="132"/>
      <c r="E1297" s="133">
        <f t="shared" si="24"/>
        <v>17659351.67381439</v>
      </c>
      <c r="F1297" s="101"/>
      <c r="G1297" s="165"/>
      <c r="H1297" s="166"/>
      <c r="I1297" s="135"/>
      <c r="J1297" s="144"/>
      <c r="K1297" s="136"/>
      <c r="L1297" s="137"/>
      <c r="M1297" s="138"/>
      <c r="N1297" s="139"/>
      <c r="O1297"/>
      <c r="P1297"/>
      <c r="Q1297"/>
      <c r="R1297"/>
      <c r="S1297"/>
      <c r="T1297"/>
      <c r="U1297"/>
      <c r="V1297"/>
      <c r="W1297"/>
      <c r="X1297"/>
    </row>
    <row r="1298" spans="1:24" s="25" customFormat="1" x14ac:dyDescent="0.3">
      <c r="A1298" s="130">
        <v>44651</v>
      </c>
      <c r="B1298" s="131" t="s">
        <v>262</v>
      </c>
      <c r="C1298" s="154">
        <v>6322.25</v>
      </c>
      <c r="D1298" s="132"/>
      <c r="E1298" s="133">
        <f t="shared" si="24"/>
        <v>17665673.92381439</v>
      </c>
      <c r="F1298" s="101"/>
      <c r="G1298" s="134"/>
      <c r="H1298" s="166"/>
      <c r="I1298" s="135"/>
      <c r="J1298" s="144"/>
      <c r="K1298" s="136"/>
      <c r="L1298" s="137"/>
      <c r="M1298" s="138"/>
      <c r="N1298" s="139"/>
      <c r="O1298"/>
      <c r="P1298"/>
      <c r="Q1298"/>
      <c r="R1298"/>
      <c r="S1298"/>
      <c r="T1298"/>
      <c r="U1298"/>
      <c r="V1298"/>
      <c r="W1298"/>
      <c r="X1298"/>
    </row>
    <row r="1299" spans="1:24" s="25" customFormat="1" x14ac:dyDescent="0.3">
      <c r="A1299" s="130">
        <v>44651</v>
      </c>
      <c r="B1299" s="131" t="s">
        <v>263</v>
      </c>
      <c r="C1299" s="154">
        <v>164378.5</v>
      </c>
      <c r="D1299" s="132"/>
      <c r="E1299" s="133">
        <f t="shared" si="24"/>
        <v>17830052.42381439</v>
      </c>
      <c r="F1299" s="101"/>
      <c r="G1299" s="165"/>
      <c r="H1299" s="166"/>
      <c r="I1299" s="135"/>
      <c r="J1299" s="144"/>
      <c r="K1299" s="136"/>
      <c r="L1299" s="137"/>
      <c r="M1299" s="138"/>
      <c r="N1299" s="139"/>
      <c r="O1299"/>
      <c r="P1299"/>
      <c r="Q1299"/>
      <c r="R1299"/>
      <c r="S1299"/>
      <c r="T1299"/>
      <c r="U1299"/>
      <c r="V1299"/>
      <c r="W1299"/>
      <c r="X1299"/>
    </row>
    <row r="1300" spans="1:24" s="25" customFormat="1" x14ac:dyDescent="0.3">
      <c r="A1300" s="130">
        <v>44651</v>
      </c>
      <c r="B1300" s="131" t="s">
        <v>264</v>
      </c>
      <c r="C1300" s="154">
        <v>11380.05</v>
      </c>
      <c r="D1300" s="132"/>
      <c r="E1300" s="133">
        <f t="shared" si="24"/>
        <v>17841432.473814391</v>
      </c>
      <c r="F1300" s="101"/>
      <c r="G1300" s="134"/>
      <c r="H1300" s="166"/>
      <c r="I1300" s="135"/>
      <c r="J1300" s="144"/>
      <c r="K1300" s="136"/>
      <c r="L1300" s="137"/>
      <c r="M1300" s="138"/>
      <c r="N1300" s="139"/>
      <c r="O1300"/>
      <c r="P1300"/>
      <c r="Q1300"/>
      <c r="R1300"/>
      <c r="S1300"/>
      <c r="T1300"/>
      <c r="U1300"/>
      <c r="V1300"/>
      <c r="W1300"/>
      <c r="X1300"/>
    </row>
    <row r="1301" spans="1:24" s="25" customFormat="1" x14ac:dyDescent="0.3">
      <c r="A1301" s="130">
        <v>44651</v>
      </c>
      <c r="B1301" s="131" t="s">
        <v>265</v>
      </c>
      <c r="C1301" s="154">
        <v>58164.7</v>
      </c>
      <c r="D1301" s="132"/>
      <c r="E1301" s="133">
        <f t="shared" si="24"/>
        <v>17899597.17381439</v>
      </c>
      <c r="F1301" s="101"/>
      <c r="G1301" s="165"/>
      <c r="H1301" s="166"/>
      <c r="I1301" s="135"/>
      <c r="J1301" s="144"/>
      <c r="K1301" s="136"/>
      <c r="L1301" s="137"/>
      <c r="M1301" s="138"/>
      <c r="N1301" s="139"/>
      <c r="O1301"/>
      <c r="P1301"/>
      <c r="Q1301"/>
      <c r="R1301"/>
      <c r="S1301"/>
      <c r="T1301"/>
      <c r="U1301"/>
      <c r="V1301"/>
      <c r="W1301"/>
      <c r="X1301"/>
    </row>
    <row r="1302" spans="1:24" s="25" customFormat="1" x14ac:dyDescent="0.3">
      <c r="A1302" s="130">
        <v>44651</v>
      </c>
      <c r="B1302" s="131" t="s">
        <v>270</v>
      </c>
      <c r="C1302" s="154">
        <v>3793.35</v>
      </c>
      <c r="D1302" s="132"/>
      <c r="E1302" s="133">
        <f t="shared" si="24"/>
        <v>17903390.523814391</v>
      </c>
      <c r="F1302" s="101"/>
      <c r="G1302" s="165"/>
      <c r="H1302" s="166"/>
      <c r="I1302" s="135"/>
      <c r="J1302" s="144"/>
      <c r="K1302" s="136"/>
      <c r="L1302" s="137"/>
      <c r="M1302" s="138"/>
      <c r="N1302" s="139"/>
      <c r="O1302"/>
      <c r="P1302"/>
      <c r="Q1302"/>
      <c r="R1302"/>
      <c r="S1302"/>
      <c r="T1302"/>
      <c r="U1302"/>
      <c r="V1302"/>
      <c r="W1302"/>
      <c r="X1302"/>
    </row>
    <row r="1303" spans="1:24" s="25" customFormat="1" x14ac:dyDescent="0.3">
      <c r="A1303" s="130">
        <v>44651</v>
      </c>
      <c r="B1303" s="131" t="s">
        <v>207</v>
      </c>
      <c r="C1303" s="154">
        <v>11380.05</v>
      </c>
      <c r="D1303" s="132"/>
      <c r="E1303" s="133">
        <f t="shared" si="24"/>
        <v>17914770.573814392</v>
      </c>
      <c r="F1303" s="101"/>
      <c r="G1303" s="165"/>
      <c r="H1303" s="166"/>
      <c r="I1303" s="135"/>
      <c r="J1303" s="144"/>
      <c r="K1303" s="136"/>
      <c r="L1303" s="137"/>
      <c r="M1303" s="138"/>
      <c r="N1303" s="139"/>
      <c r="O1303"/>
      <c r="P1303"/>
      <c r="Q1303"/>
      <c r="R1303"/>
      <c r="S1303"/>
      <c r="T1303"/>
      <c r="U1303"/>
      <c r="V1303"/>
      <c r="W1303"/>
      <c r="X1303"/>
    </row>
    <row r="1304" spans="1:24" s="25" customFormat="1" x14ac:dyDescent="0.3">
      <c r="A1304" s="130">
        <v>44651</v>
      </c>
      <c r="B1304" s="131" t="s">
        <v>271</v>
      </c>
      <c r="C1304" s="154">
        <v>7586.7</v>
      </c>
      <c r="D1304" s="132"/>
      <c r="E1304" s="133">
        <f t="shared" ref="E1304:E1310" si="25">E1303+C1304-D1304</f>
        <v>17922357.273814391</v>
      </c>
      <c r="F1304" s="101"/>
      <c r="G1304" s="165"/>
      <c r="H1304" s="166"/>
      <c r="I1304" s="135"/>
      <c r="J1304" s="144"/>
      <c r="K1304" s="136"/>
      <c r="L1304" s="137"/>
      <c r="M1304" s="138"/>
      <c r="N1304" s="139"/>
      <c r="O1304"/>
      <c r="P1304"/>
      <c r="Q1304"/>
      <c r="R1304"/>
      <c r="S1304"/>
      <c r="T1304"/>
      <c r="U1304"/>
      <c r="V1304"/>
      <c r="W1304"/>
      <c r="X1304"/>
    </row>
    <row r="1305" spans="1:24" s="25" customFormat="1" x14ac:dyDescent="0.3">
      <c r="A1305" s="130">
        <v>44651</v>
      </c>
      <c r="B1305" s="131" t="s">
        <v>329</v>
      </c>
      <c r="C1305" s="154">
        <v>25289</v>
      </c>
      <c r="D1305" s="132"/>
      <c r="E1305" s="133">
        <f t="shared" si="25"/>
        <v>17947646.273814391</v>
      </c>
      <c r="F1305" s="101"/>
      <c r="G1305" s="134"/>
      <c r="H1305" s="166"/>
      <c r="I1305" s="135"/>
      <c r="J1305" s="144"/>
      <c r="K1305" s="136"/>
      <c r="L1305" s="137"/>
      <c r="M1305" s="138"/>
      <c r="N1305" s="139"/>
      <c r="O1305"/>
      <c r="P1305"/>
      <c r="Q1305"/>
      <c r="R1305"/>
      <c r="S1305"/>
      <c r="T1305"/>
      <c r="U1305"/>
      <c r="V1305"/>
      <c r="W1305"/>
      <c r="X1305"/>
    </row>
    <row r="1306" spans="1:24" s="25" customFormat="1" x14ac:dyDescent="0.3">
      <c r="A1306" s="130">
        <v>44651</v>
      </c>
      <c r="B1306" s="131" t="s">
        <v>327</v>
      </c>
      <c r="C1306" s="352">
        <f>404001.5+5325.36+17067.6</f>
        <v>426394.45999999996</v>
      </c>
      <c r="D1306" s="132"/>
      <c r="E1306" s="133">
        <f t="shared" si="25"/>
        <v>18374040.733814392</v>
      </c>
      <c r="F1306" s="101"/>
      <c r="G1306" s="165"/>
      <c r="H1306" s="166"/>
      <c r="I1306" s="135"/>
      <c r="J1306" s="144"/>
      <c r="K1306" s="136"/>
      <c r="L1306" s="137"/>
      <c r="M1306" s="138"/>
      <c r="N1306" s="139"/>
      <c r="O1306"/>
      <c r="P1306"/>
      <c r="Q1306"/>
      <c r="R1306"/>
      <c r="S1306"/>
      <c r="T1306"/>
      <c r="U1306"/>
      <c r="V1306"/>
      <c r="W1306"/>
      <c r="X1306"/>
    </row>
    <row r="1307" spans="1:24" s="25" customFormat="1" x14ac:dyDescent="0.3">
      <c r="A1307" s="119"/>
      <c r="B1307" s="25" t="s">
        <v>613</v>
      </c>
      <c r="C1307" s="354"/>
      <c r="D1307" s="167">
        <v>938807.10000000009</v>
      </c>
      <c r="E1307" s="133">
        <f t="shared" si="25"/>
        <v>17435233.633814391</v>
      </c>
      <c r="F1307" s="101"/>
      <c r="G1307" s="165"/>
      <c r="H1307" s="166"/>
      <c r="I1307" s="135"/>
      <c r="J1307" s="144"/>
      <c r="K1307" s="136"/>
      <c r="L1307" s="137"/>
      <c r="M1307" s="138"/>
      <c r="N1307" s="139"/>
      <c r="O1307"/>
      <c r="P1307"/>
      <c r="Q1307"/>
      <c r="R1307"/>
      <c r="S1307"/>
      <c r="T1307"/>
      <c r="U1307"/>
      <c r="V1307"/>
      <c r="W1307"/>
      <c r="X1307"/>
    </row>
    <row r="1308" spans="1:24" s="25" customFormat="1" x14ac:dyDescent="0.3">
      <c r="A1308" s="119"/>
      <c r="B1308" s="361" t="s">
        <v>614</v>
      </c>
      <c r="C1308" s="359">
        <v>105369.91550660507</v>
      </c>
      <c r="D1308" s="167"/>
      <c r="E1308" s="133">
        <f t="shared" si="25"/>
        <v>17540603.549320996</v>
      </c>
      <c r="F1308" s="101"/>
      <c r="G1308" s="165"/>
      <c r="H1308" s="166"/>
      <c r="I1308" s="135"/>
      <c r="J1308" s="144"/>
      <c r="K1308" s="136"/>
      <c r="L1308" s="137"/>
      <c r="M1308" s="138"/>
      <c r="N1308" s="139"/>
      <c r="O1308"/>
      <c r="P1308"/>
      <c r="Q1308"/>
      <c r="R1308"/>
      <c r="S1308"/>
      <c r="T1308"/>
      <c r="U1308"/>
      <c r="V1308"/>
      <c r="W1308"/>
      <c r="X1308"/>
    </row>
    <row r="1309" spans="1:24" s="25" customFormat="1" x14ac:dyDescent="0.3">
      <c r="B1309" s="361" t="s">
        <v>615</v>
      </c>
      <c r="C1309" s="360">
        <f>53.26*5013</f>
        <v>266992.38</v>
      </c>
      <c r="D1309" s="167"/>
      <c r="E1309" s="284">
        <f t="shared" si="25"/>
        <v>17807595.929320995</v>
      </c>
      <c r="F1309" s="101"/>
      <c r="G1309" s="165"/>
      <c r="H1309" s="166"/>
      <c r="I1309" s="135"/>
      <c r="J1309" s="144"/>
      <c r="K1309" s="136"/>
      <c r="L1309" s="137"/>
      <c r="M1309" s="138"/>
      <c r="N1309" s="139"/>
      <c r="O1309"/>
      <c r="P1309"/>
      <c r="Q1309"/>
      <c r="R1309"/>
      <c r="S1309"/>
      <c r="T1309"/>
      <c r="U1309"/>
      <c r="V1309"/>
      <c r="W1309"/>
      <c r="X1309"/>
    </row>
    <row r="1310" spans="1:24" s="25" customFormat="1" x14ac:dyDescent="0.3">
      <c r="A1310" s="130">
        <v>44655</v>
      </c>
      <c r="B1310" s="131" t="s">
        <v>195</v>
      </c>
      <c r="C1310" s="154">
        <v>6322.25</v>
      </c>
      <c r="D1310" s="132"/>
      <c r="E1310" s="133">
        <f t="shared" si="25"/>
        <v>17813918.179320995</v>
      </c>
      <c r="F1310" s="101"/>
      <c r="G1310" s="165"/>
      <c r="H1310" s="166"/>
      <c r="I1310" s="135"/>
      <c r="J1310" s="144"/>
      <c r="K1310" s="136"/>
      <c r="L1310" s="137"/>
      <c r="M1310" s="138"/>
      <c r="N1310" s="139"/>
      <c r="O1310"/>
      <c r="P1310"/>
      <c r="Q1310"/>
      <c r="R1310"/>
      <c r="S1310"/>
      <c r="T1310"/>
      <c r="U1310"/>
      <c r="V1310"/>
      <c r="W1310"/>
      <c r="X1310"/>
    </row>
    <row r="1311" spans="1:24" s="25" customFormat="1" x14ac:dyDescent="0.3">
      <c r="A1311" s="130">
        <v>44655</v>
      </c>
      <c r="B1311" s="131" t="s">
        <v>206</v>
      </c>
      <c r="C1311" s="154">
        <v>72672.600000000006</v>
      </c>
      <c r="D1311" s="132"/>
      <c r="E1311" s="133">
        <f t="shared" ref="E1311:E1509" si="26">E1310+C1311-D1311</f>
        <v>17886590.779320996</v>
      </c>
      <c r="F1311" s="101"/>
      <c r="G1311" s="165"/>
      <c r="H1311" s="166"/>
      <c r="I1311" s="135"/>
      <c r="J1311" s="144"/>
      <c r="K1311" s="136"/>
      <c r="L1311" s="137"/>
      <c r="M1311" s="138"/>
      <c r="N1311" s="139"/>
      <c r="O1311"/>
      <c r="P1311"/>
      <c r="Q1311"/>
      <c r="R1311"/>
      <c r="S1311"/>
      <c r="T1311"/>
      <c r="U1311"/>
      <c r="V1311"/>
      <c r="W1311"/>
      <c r="X1311"/>
    </row>
    <row r="1312" spans="1:24" s="25" customFormat="1" x14ac:dyDescent="0.3">
      <c r="A1312" s="130">
        <v>44656</v>
      </c>
      <c r="B1312" s="131" t="s">
        <v>225</v>
      </c>
      <c r="C1312" s="154">
        <v>4178.13</v>
      </c>
      <c r="D1312" s="132"/>
      <c r="E1312" s="133">
        <f t="shared" si="26"/>
        <v>17890768.909320995</v>
      </c>
      <c r="F1312" s="101"/>
      <c r="G1312" s="165"/>
      <c r="H1312" s="166"/>
      <c r="I1312" s="135"/>
      <c r="J1312" s="144"/>
      <c r="K1312" s="136"/>
      <c r="L1312" s="137"/>
      <c r="M1312" s="138"/>
      <c r="N1312" s="139"/>
      <c r="O1312"/>
      <c r="P1312"/>
      <c r="Q1312"/>
      <c r="R1312"/>
      <c r="S1312"/>
      <c r="T1312"/>
      <c r="U1312"/>
      <c r="V1312"/>
      <c r="W1312"/>
      <c r="X1312"/>
    </row>
    <row r="1313" spans="1:24" s="25" customFormat="1" x14ac:dyDescent="0.3">
      <c r="A1313" s="130">
        <v>44657</v>
      </c>
      <c r="B1313" s="131" t="s">
        <v>444</v>
      </c>
      <c r="C1313" s="154">
        <v>11380.05</v>
      </c>
      <c r="D1313" s="132"/>
      <c r="E1313" s="133">
        <f t="shared" si="26"/>
        <v>17902148.959320996</v>
      </c>
      <c r="F1313" s="101"/>
      <c r="G1313" s="165"/>
      <c r="H1313" s="166"/>
      <c r="I1313" s="135"/>
      <c r="J1313" s="144"/>
      <c r="K1313" s="136"/>
      <c r="L1313" s="137"/>
      <c r="M1313" s="138"/>
      <c r="N1313" s="139"/>
      <c r="O1313"/>
      <c r="P1313"/>
      <c r="Q1313"/>
      <c r="R1313"/>
      <c r="S1313"/>
      <c r="T1313"/>
      <c r="U1313"/>
      <c r="V1313"/>
      <c r="W1313"/>
      <c r="X1313"/>
    </row>
    <row r="1314" spans="1:24" s="25" customFormat="1" x14ac:dyDescent="0.3">
      <c r="A1314" s="130">
        <v>44658</v>
      </c>
      <c r="B1314" s="131" t="s">
        <v>279</v>
      </c>
      <c r="C1314" s="154">
        <v>18966.75</v>
      </c>
      <c r="D1314" s="132"/>
      <c r="E1314" s="133">
        <f t="shared" si="26"/>
        <v>17921115.709320996</v>
      </c>
      <c r="F1314" s="101"/>
      <c r="G1314" s="165"/>
      <c r="H1314" s="166"/>
      <c r="I1314" s="135"/>
      <c r="J1314" s="144"/>
      <c r="K1314" s="136"/>
      <c r="L1314" s="137"/>
      <c r="M1314" s="138"/>
      <c r="N1314" s="139"/>
      <c r="O1314"/>
      <c r="P1314"/>
      <c r="Q1314"/>
      <c r="R1314"/>
      <c r="S1314"/>
      <c r="T1314"/>
      <c r="U1314"/>
      <c r="V1314"/>
      <c r="W1314"/>
      <c r="X1314"/>
    </row>
    <row r="1315" spans="1:24" s="25" customFormat="1" x14ac:dyDescent="0.3">
      <c r="A1315" s="130">
        <v>44658</v>
      </c>
      <c r="B1315" s="131" t="s">
        <v>196</v>
      </c>
      <c r="C1315" s="154">
        <v>398301.75</v>
      </c>
      <c r="D1315" s="132"/>
      <c r="E1315" s="133">
        <f t="shared" si="26"/>
        <v>18319417.459320996</v>
      </c>
      <c r="F1315" s="101"/>
      <c r="G1315" s="165"/>
      <c r="H1315" s="166"/>
      <c r="I1315" s="135"/>
      <c r="J1315" s="144"/>
      <c r="K1315" s="136"/>
      <c r="L1315" s="137"/>
      <c r="M1315" s="138"/>
      <c r="N1315" s="139"/>
      <c r="O1315"/>
      <c r="P1315"/>
      <c r="Q1315"/>
      <c r="R1315"/>
      <c r="S1315"/>
      <c r="T1315"/>
      <c r="U1315"/>
      <c r="V1315"/>
      <c r="W1315"/>
      <c r="X1315"/>
    </row>
    <row r="1316" spans="1:24" s="25" customFormat="1" x14ac:dyDescent="0.3">
      <c r="A1316" s="130">
        <v>44658</v>
      </c>
      <c r="B1316" s="131" t="s">
        <v>204</v>
      </c>
      <c r="C1316" s="154">
        <v>287030.15000000002</v>
      </c>
      <c r="D1316" s="132"/>
      <c r="E1316" s="133">
        <f t="shared" si="26"/>
        <v>18606447.609320994</v>
      </c>
      <c r="F1316" s="101"/>
      <c r="G1316" s="165"/>
      <c r="H1316" s="166"/>
      <c r="I1316" s="135"/>
      <c r="J1316" s="144"/>
      <c r="K1316" s="136"/>
      <c r="L1316" s="137"/>
      <c r="M1316" s="138"/>
      <c r="N1316" s="139"/>
      <c r="O1316"/>
      <c r="P1316"/>
      <c r="Q1316"/>
      <c r="R1316"/>
      <c r="S1316"/>
      <c r="T1316"/>
      <c r="U1316"/>
      <c r="V1316"/>
      <c r="W1316"/>
      <c r="X1316"/>
    </row>
    <row r="1317" spans="1:24" s="25" customFormat="1" x14ac:dyDescent="0.3">
      <c r="A1317" s="130">
        <v>44658</v>
      </c>
      <c r="B1317" s="131" t="s">
        <v>591</v>
      </c>
      <c r="C1317" s="154">
        <v>133687.6</v>
      </c>
      <c r="D1317" s="132"/>
      <c r="E1317" s="133">
        <f t="shared" si="26"/>
        <v>18740135.209320996</v>
      </c>
      <c r="F1317" s="101"/>
      <c r="G1317" s="165"/>
      <c r="H1317" s="166"/>
      <c r="I1317" s="135"/>
      <c r="J1317" s="144"/>
      <c r="K1317" s="136"/>
      <c r="L1317" s="137"/>
      <c r="M1317" s="138"/>
      <c r="N1317" s="139"/>
      <c r="O1317"/>
      <c r="P1317"/>
      <c r="Q1317"/>
      <c r="R1317"/>
      <c r="S1317"/>
      <c r="T1317"/>
      <c r="U1317"/>
      <c r="V1317"/>
      <c r="W1317"/>
      <c r="X1317"/>
    </row>
    <row r="1318" spans="1:24" s="25" customFormat="1" x14ac:dyDescent="0.3">
      <c r="A1318" s="130">
        <v>44659</v>
      </c>
      <c r="B1318" s="131" t="s">
        <v>433</v>
      </c>
      <c r="C1318" s="154">
        <v>25781</v>
      </c>
      <c r="D1318" s="132"/>
      <c r="E1318" s="133">
        <f t="shared" si="26"/>
        <v>18765916.209320996</v>
      </c>
      <c r="F1318" s="101"/>
      <c r="G1318" s="165"/>
      <c r="H1318" s="166"/>
      <c r="I1318" s="135"/>
      <c r="J1318" s="144"/>
      <c r="K1318" s="136"/>
      <c r="L1318" s="137"/>
      <c r="M1318" s="138"/>
      <c r="N1318" s="139"/>
      <c r="O1318"/>
      <c r="P1318"/>
      <c r="Q1318"/>
      <c r="R1318"/>
      <c r="S1318"/>
      <c r="T1318"/>
      <c r="U1318"/>
      <c r="V1318"/>
      <c r="W1318"/>
      <c r="X1318"/>
    </row>
    <row r="1319" spans="1:24" s="25" customFormat="1" x14ac:dyDescent="0.3">
      <c r="A1319" s="130">
        <v>44659</v>
      </c>
      <c r="B1319" s="131" t="s">
        <v>213</v>
      </c>
      <c r="C1319" s="154">
        <v>2528.9</v>
      </c>
      <c r="D1319" s="132"/>
      <c r="E1319" s="133">
        <f t="shared" si="26"/>
        <v>18768445.109320994</v>
      </c>
      <c r="F1319" s="101"/>
      <c r="G1319" s="165"/>
      <c r="H1319" s="166"/>
      <c r="I1319" s="135"/>
      <c r="J1319" s="144"/>
      <c r="K1319" s="136"/>
      <c r="L1319" s="137"/>
      <c r="M1319" s="138"/>
      <c r="N1319" s="139"/>
      <c r="O1319"/>
      <c r="P1319"/>
      <c r="Q1319"/>
      <c r="R1319"/>
      <c r="S1319"/>
      <c r="T1319"/>
      <c r="U1319"/>
      <c r="V1319"/>
      <c r="W1319"/>
      <c r="X1319"/>
    </row>
    <row r="1320" spans="1:24" s="25" customFormat="1" x14ac:dyDescent="0.3">
      <c r="A1320" s="119"/>
      <c r="B1320" s="140" t="s">
        <v>608</v>
      </c>
      <c r="C1320" s="141"/>
      <c r="D1320" s="142">
        <v>1357800</v>
      </c>
      <c r="E1320" s="133">
        <f t="shared" si="26"/>
        <v>17410645.109320994</v>
      </c>
      <c r="F1320" s="101"/>
      <c r="G1320" s="165"/>
      <c r="H1320" s="166"/>
      <c r="I1320" s="135"/>
      <c r="J1320" s="144"/>
      <c r="K1320" s="136"/>
      <c r="L1320" s="137"/>
      <c r="M1320" s="138"/>
      <c r="N1320" s="139"/>
      <c r="O1320"/>
      <c r="P1320"/>
      <c r="Q1320"/>
      <c r="R1320"/>
      <c r="S1320"/>
      <c r="T1320"/>
      <c r="U1320"/>
      <c r="V1320"/>
      <c r="W1320"/>
      <c r="X1320"/>
    </row>
    <row r="1321" spans="1:24" s="25" customFormat="1" x14ac:dyDescent="0.3">
      <c r="A1321" s="119"/>
      <c r="B1321" s="140" t="s">
        <v>609</v>
      </c>
      <c r="C1321" s="141"/>
      <c r="D1321" s="142">
        <v>3157980</v>
      </c>
      <c r="E1321" s="133">
        <f t="shared" si="26"/>
        <v>14252665.109320994</v>
      </c>
      <c r="F1321" s="101"/>
      <c r="G1321" s="165"/>
      <c r="H1321" s="166"/>
      <c r="I1321" s="135"/>
      <c r="J1321" s="144"/>
      <c r="K1321" s="136"/>
      <c r="L1321" s="137"/>
      <c r="M1321" s="138"/>
      <c r="N1321" s="139"/>
      <c r="O1321"/>
      <c r="P1321"/>
      <c r="Q1321"/>
      <c r="R1321"/>
      <c r="S1321"/>
      <c r="T1321"/>
      <c r="U1321"/>
      <c r="V1321"/>
      <c r="W1321"/>
      <c r="X1321"/>
    </row>
    <row r="1322" spans="1:24" s="25" customFormat="1" x14ac:dyDescent="0.3">
      <c r="B1322" s="140" t="s">
        <v>192</v>
      </c>
      <c r="C1322" s="145"/>
      <c r="D1322" s="142">
        <v>567427</v>
      </c>
      <c r="E1322" s="133">
        <f t="shared" si="26"/>
        <v>13685238.109320994</v>
      </c>
      <c r="F1322" s="101"/>
      <c r="G1322" s="165"/>
      <c r="H1322" s="166"/>
      <c r="I1322" s="135"/>
      <c r="J1322" s="144"/>
      <c r="K1322" s="136"/>
      <c r="L1322" s="137"/>
      <c r="M1322" s="138"/>
      <c r="N1322" s="139"/>
      <c r="O1322"/>
      <c r="P1322"/>
      <c r="Q1322"/>
      <c r="R1322"/>
      <c r="S1322"/>
      <c r="T1322"/>
      <c r="U1322"/>
      <c r="V1322"/>
      <c r="W1322"/>
      <c r="X1322"/>
    </row>
    <row r="1323" spans="1:24" s="25" customFormat="1" x14ac:dyDescent="0.3">
      <c r="B1323" s="140" t="s">
        <v>617</v>
      </c>
      <c r="C1323" s="145"/>
      <c r="D1323" s="142">
        <v>42189.220000000008</v>
      </c>
      <c r="E1323" s="133">
        <f t="shared" si="26"/>
        <v>13643048.889320994</v>
      </c>
      <c r="F1323" s="101"/>
      <c r="G1323" s="165"/>
      <c r="H1323" s="166"/>
      <c r="I1323" s="135"/>
      <c r="J1323" s="144"/>
      <c r="K1323" s="136"/>
      <c r="L1323" s="137"/>
      <c r="M1323" s="138"/>
      <c r="N1323" s="139"/>
      <c r="O1323"/>
      <c r="P1323"/>
      <c r="Q1323"/>
      <c r="R1323"/>
      <c r="S1323"/>
      <c r="T1323"/>
      <c r="U1323"/>
      <c r="V1323"/>
      <c r="W1323"/>
      <c r="X1323"/>
    </row>
    <row r="1324" spans="1:24" s="25" customFormat="1" x14ac:dyDescent="0.3">
      <c r="A1324" s="146"/>
      <c r="B1324" s="146" t="s">
        <v>193</v>
      </c>
      <c r="C1324" s="147"/>
      <c r="D1324" s="148"/>
      <c r="E1324" s="133">
        <f t="shared" si="26"/>
        <v>13643048.889320994</v>
      </c>
      <c r="F1324" s="101"/>
      <c r="G1324" s="165"/>
      <c r="H1324" s="166"/>
      <c r="I1324" s="135">
        <v>590000</v>
      </c>
      <c r="J1324" s="144"/>
      <c r="K1324" s="136"/>
      <c r="L1324" s="137"/>
      <c r="M1324" s="138"/>
      <c r="N1324" s="139"/>
      <c r="O1324"/>
      <c r="P1324"/>
      <c r="Q1324"/>
      <c r="R1324"/>
      <c r="S1324"/>
      <c r="T1324"/>
      <c r="U1324"/>
      <c r="V1324"/>
      <c r="W1324"/>
      <c r="X1324"/>
    </row>
    <row r="1325" spans="1:24" s="25" customFormat="1" x14ac:dyDescent="0.3">
      <c r="A1325" s="130">
        <v>44632</v>
      </c>
      <c r="B1325" s="131" t="s">
        <v>211</v>
      </c>
      <c r="C1325" s="154">
        <v>18712.650000000001</v>
      </c>
      <c r="D1325" s="132"/>
      <c r="E1325" s="133">
        <f t="shared" si="26"/>
        <v>13661761.539320994</v>
      </c>
      <c r="F1325" s="101"/>
      <c r="G1325" s="165"/>
      <c r="H1325" s="166"/>
      <c r="I1325" s="135"/>
      <c r="J1325" s="144"/>
      <c r="K1325" s="136"/>
      <c r="L1325" s="137"/>
      <c r="M1325" s="138"/>
      <c r="N1325" s="139"/>
      <c r="O1325"/>
      <c r="P1325"/>
      <c r="Q1325"/>
      <c r="R1325"/>
      <c r="S1325"/>
      <c r="T1325"/>
      <c r="U1325"/>
      <c r="V1325"/>
      <c r="W1325"/>
      <c r="X1325"/>
    </row>
    <row r="1326" spans="1:24" s="25" customFormat="1" x14ac:dyDescent="0.3">
      <c r="A1326" s="130">
        <v>44632</v>
      </c>
      <c r="B1326" s="131" t="s">
        <v>273</v>
      </c>
      <c r="C1326" s="154">
        <v>117593.85</v>
      </c>
      <c r="D1326" s="132"/>
      <c r="E1326" s="133">
        <f t="shared" si="26"/>
        <v>13779355.389320994</v>
      </c>
      <c r="F1326" s="101"/>
      <c r="G1326" s="165"/>
      <c r="H1326" s="166"/>
      <c r="I1326" s="135"/>
      <c r="J1326" s="144"/>
      <c r="K1326" s="136"/>
      <c r="L1326" s="137"/>
      <c r="M1326" s="138"/>
      <c r="N1326" s="139"/>
      <c r="O1326"/>
      <c r="P1326"/>
      <c r="Q1326"/>
      <c r="R1326"/>
      <c r="S1326"/>
      <c r="T1326"/>
      <c r="U1326"/>
      <c r="V1326"/>
      <c r="W1326"/>
      <c r="X1326"/>
    </row>
    <row r="1327" spans="1:24" s="25" customFormat="1" x14ac:dyDescent="0.3">
      <c r="A1327" s="130">
        <v>44632</v>
      </c>
      <c r="B1327" s="131" t="s">
        <v>216</v>
      </c>
      <c r="C1327" s="154">
        <v>6237.55</v>
      </c>
      <c r="D1327" s="132"/>
      <c r="E1327" s="133">
        <f t="shared" si="26"/>
        <v>13785592.939320995</v>
      </c>
      <c r="F1327" s="101"/>
      <c r="G1327" s="165"/>
      <c r="H1327" s="166"/>
      <c r="I1327" s="135"/>
      <c r="J1327" s="144"/>
      <c r="K1327" s="136"/>
      <c r="L1327" s="137"/>
      <c r="M1327" s="138"/>
      <c r="N1327" s="139"/>
      <c r="O1327"/>
      <c r="P1327"/>
      <c r="Q1327"/>
      <c r="R1327"/>
      <c r="S1327"/>
      <c r="T1327"/>
      <c r="U1327"/>
      <c r="V1327"/>
      <c r="W1327"/>
      <c r="X1327"/>
    </row>
    <row r="1328" spans="1:24" s="25" customFormat="1" x14ac:dyDescent="0.3">
      <c r="A1328" s="130">
        <v>44664</v>
      </c>
      <c r="B1328" s="131" t="s">
        <v>221</v>
      </c>
      <c r="C1328" s="154">
        <v>62375.5</v>
      </c>
      <c r="D1328" s="132"/>
      <c r="E1328" s="133">
        <f t="shared" si="26"/>
        <v>13847968.439320995</v>
      </c>
      <c r="F1328" s="101"/>
      <c r="G1328" s="165"/>
      <c r="H1328" s="166"/>
      <c r="I1328" s="135"/>
      <c r="J1328" s="144"/>
      <c r="K1328" s="136"/>
      <c r="L1328" s="137"/>
      <c r="M1328" s="138"/>
      <c r="N1328" s="139"/>
      <c r="O1328"/>
      <c r="P1328"/>
      <c r="Q1328"/>
      <c r="R1328"/>
      <c r="S1328"/>
      <c r="T1328"/>
      <c r="U1328"/>
      <c r="V1328"/>
      <c r="W1328"/>
      <c r="X1328"/>
    </row>
    <row r="1329" spans="1:24" s="25" customFormat="1" x14ac:dyDescent="0.3">
      <c r="A1329" s="130">
        <v>44664</v>
      </c>
      <c r="B1329" s="131" t="s">
        <v>222</v>
      </c>
      <c r="C1329" s="154">
        <v>18712.650000000001</v>
      </c>
      <c r="D1329" s="132"/>
      <c r="E1329" s="133">
        <f t="shared" si="26"/>
        <v>13866681.089320995</v>
      </c>
      <c r="F1329" s="101"/>
      <c r="G1329" s="165"/>
      <c r="H1329" s="166"/>
      <c r="I1329" s="135"/>
      <c r="J1329" s="144"/>
      <c r="K1329" s="136"/>
      <c r="L1329" s="137"/>
      <c r="M1329" s="138"/>
      <c r="N1329" s="139"/>
      <c r="O1329"/>
      <c r="P1329"/>
      <c r="Q1329"/>
      <c r="R1329"/>
      <c r="S1329"/>
      <c r="T1329"/>
      <c r="U1329"/>
      <c r="V1329"/>
      <c r="W1329"/>
      <c r="X1329"/>
    </row>
    <row r="1330" spans="1:24" s="25" customFormat="1" x14ac:dyDescent="0.3">
      <c r="A1330" s="130">
        <v>44664</v>
      </c>
      <c r="B1330" s="131" t="s">
        <v>223</v>
      </c>
      <c r="C1330" s="154">
        <v>3742.53</v>
      </c>
      <c r="D1330" s="132"/>
      <c r="E1330" s="133">
        <f t="shared" si="26"/>
        <v>13870423.619320994</v>
      </c>
      <c r="F1330" s="101"/>
      <c r="G1330" s="165"/>
      <c r="H1330" s="166"/>
      <c r="I1330" s="135"/>
      <c r="J1330" s="144"/>
      <c r="K1330" s="136"/>
      <c r="L1330" s="137"/>
      <c r="M1330" s="138"/>
      <c r="N1330" s="139"/>
      <c r="O1330"/>
      <c r="P1330"/>
      <c r="Q1330"/>
      <c r="R1330"/>
      <c r="S1330"/>
      <c r="T1330"/>
      <c r="U1330"/>
      <c r="V1330"/>
      <c r="W1330"/>
      <c r="X1330"/>
    </row>
    <row r="1331" spans="1:24" s="25" customFormat="1" x14ac:dyDescent="0.3">
      <c r="A1331" s="130">
        <v>44664</v>
      </c>
      <c r="B1331" s="131" t="s">
        <v>194</v>
      </c>
      <c r="C1331" s="154">
        <v>194306.64</v>
      </c>
      <c r="D1331" s="132"/>
      <c r="E1331" s="133">
        <f t="shared" si="26"/>
        <v>14064730.259320995</v>
      </c>
      <c r="F1331" s="101"/>
      <c r="G1331" s="165"/>
      <c r="H1331" s="166"/>
      <c r="I1331" s="135"/>
      <c r="J1331" s="144"/>
      <c r="K1331" s="136"/>
      <c r="L1331" s="137"/>
      <c r="M1331" s="138"/>
      <c r="N1331" s="139"/>
      <c r="O1331"/>
      <c r="P1331"/>
      <c r="Q1331"/>
      <c r="R1331"/>
      <c r="S1331"/>
      <c r="T1331"/>
      <c r="U1331"/>
      <c r="V1331"/>
      <c r="W1331"/>
      <c r="X1331"/>
    </row>
    <row r="1332" spans="1:24" s="25" customFormat="1" x14ac:dyDescent="0.3">
      <c r="A1332" s="130">
        <v>44664</v>
      </c>
      <c r="B1332" s="131" t="s">
        <v>464</v>
      </c>
      <c r="C1332" s="154">
        <v>11227.59</v>
      </c>
      <c r="D1332" s="132"/>
      <c r="E1332" s="133">
        <f t="shared" si="26"/>
        <v>14075957.849320995</v>
      </c>
      <c r="F1332" s="101"/>
      <c r="G1332" s="165"/>
      <c r="H1332" s="166"/>
      <c r="I1332" s="135"/>
      <c r="J1332" s="144"/>
      <c r="K1332" s="136"/>
      <c r="L1332" s="137"/>
      <c r="M1332" s="138"/>
      <c r="N1332" s="139"/>
      <c r="O1332"/>
      <c r="P1332"/>
      <c r="Q1332"/>
      <c r="R1332"/>
      <c r="S1332"/>
      <c r="T1332"/>
      <c r="U1332"/>
      <c r="V1332"/>
      <c r="W1332"/>
      <c r="X1332"/>
    </row>
    <row r="1333" spans="1:24" s="25" customFormat="1" x14ac:dyDescent="0.3">
      <c r="A1333" s="130">
        <v>44664</v>
      </c>
      <c r="B1333" s="131" t="s">
        <v>233</v>
      </c>
      <c r="C1333" s="154">
        <v>3742.53</v>
      </c>
      <c r="D1333" s="132"/>
      <c r="E1333" s="133">
        <f t="shared" si="26"/>
        <v>14079700.379320994</v>
      </c>
      <c r="F1333" s="101"/>
      <c r="G1333" s="165"/>
      <c r="H1333" s="166"/>
      <c r="I1333" s="135"/>
      <c r="J1333" s="144"/>
      <c r="K1333" s="136"/>
      <c r="L1333" s="137"/>
      <c r="M1333" s="138"/>
      <c r="N1333" s="139"/>
      <c r="O1333"/>
      <c r="P1333"/>
      <c r="Q1333"/>
      <c r="R1333"/>
      <c r="S1333"/>
      <c r="T1333"/>
      <c r="U1333"/>
      <c r="V1333"/>
      <c r="W1333"/>
      <c r="X1333"/>
    </row>
    <row r="1334" spans="1:24" s="25" customFormat="1" x14ac:dyDescent="0.3">
      <c r="A1334" s="130">
        <v>44664</v>
      </c>
      <c r="B1334" s="131" t="s">
        <v>451</v>
      </c>
      <c r="C1334" s="154">
        <v>415234.8</v>
      </c>
      <c r="D1334" s="132"/>
      <c r="E1334" s="133">
        <f t="shared" si="26"/>
        <v>14494935.179320995</v>
      </c>
      <c r="F1334" s="101"/>
      <c r="G1334" s="165"/>
      <c r="H1334" s="166"/>
      <c r="I1334" s="135"/>
      <c r="J1334" s="144"/>
      <c r="K1334" s="136"/>
      <c r="L1334" s="137"/>
      <c r="M1334" s="138"/>
      <c r="N1334" s="139"/>
      <c r="O1334"/>
      <c r="P1334"/>
      <c r="Q1334"/>
      <c r="R1334"/>
      <c r="S1334"/>
      <c r="T1334"/>
      <c r="U1334"/>
      <c r="V1334"/>
      <c r="W1334"/>
      <c r="X1334"/>
    </row>
    <row r="1335" spans="1:24" s="25" customFormat="1" x14ac:dyDescent="0.3">
      <c r="A1335" s="130">
        <v>44664</v>
      </c>
      <c r="B1335" s="131" t="s">
        <v>434</v>
      </c>
      <c r="C1335" s="154">
        <v>18712.650000000001</v>
      </c>
      <c r="D1335" s="132"/>
      <c r="E1335" s="133">
        <f t="shared" si="26"/>
        <v>14513647.829320995</v>
      </c>
      <c r="F1335" s="101"/>
      <c r="G1335" s="165"/>
      <c r="H1335" s="166"/>
      <c r="I1335" s="135"/>
      <c r="J1335" s="144"/>
      <c r="K1335" s="136"/>
      <c r="L1335" s="137"/>
      <c r="M1335" s="138"/>
      <c r="N1335" s="139"/>
      <c r="O1335"/>
      <c r="P1335"/>
      <c r="Q1335"/>
      <c r="R1335"/>
      <c r="S1335"/>
      <c r="T1335"/>
      <c r="U1335"/>
      <c r="V1335"/>
      <c r="W1335"/>
      <c r="X1335"/>
    </row>
    <row r="1336" spans="1:24" s="25" customFormat="1" x14ac:dyDescent="0.3">
      <c r="A1336" s="130">
        <v>44664</v>
      </c>
      <c r="B1336" s="131" t="s">
        <v>215</v>
      </c>
      <c r="C1336" s="154">
        <v>4990.04</v>
      </c>
      <c r="D1336" s="132"/>
      <c r="E1336" s="133">
        <f t="shared" si="26"/>
        <v>14518637.869320994</v>
      </c>
      <c r="F1336" s="101"/>
      <c r="G1336" s="165"/>
      <c r="H1336" s="166"/>
      <c r="I1336" s="135"/>
      <c r="J1336" s="144"/>
      <c r="K1336" s="136"/>
      <c r="L1336" s="137"/>
      <c r="M1336" s="138"/>
      <c r="N1336" s="139"/>
      <c r="O1336"/>
      <c r="P1336"/>
      <c r="Q1336"/>
      <c r="R1336"/>
      <c r="S1336"/>
      <c r="T1336"/>
      <c r="U1336"/>
      <c r="V1336"/>
      <c r="W1336"/>
      <c r="X1336"/>
    </row>
    <row r="1337" spans="1:24" s="25" customFormat="1" x14ac:dyDescent="0.3">
      <c r="A1337" s="130">
        <v>44664</v>
      </c>
      <c r="B1337" s="131" t="s">
        <v>406</v>
      </c>
      <c r="C1337" s="154">
        <v>4990.04</v>
      </c>
      <c r="D1337" s="132"/>
      <c r="E1337" s="133">
        <f t="shared" si="26"/>
        <v>14523627.909320993</v>
      </c>
      <c r="F1337" s="101"/>
      <c r="G1337" s="165"/>
      <c r="H1337" s="166"/>
      <c r="I1337" s="135"/>
      <c r="J1337" s="144"/>
      <c r="K1337" s="136"/>
      <c r="L1337" s="137"/>
      <c r="M1337" s="138"/>
      <c r="N1337" s="139"/>
      <c r="O1337"/>
      <c r="P1337"/>
      <c r="Q1337"/>
      <c r="R1337"/>
      <c r="S1337"/>
      <c r="T1337"/>
      <c r="U1337"/>
      <c r="V1337"/>
      <c r="W1337"/>
      <c r="X1337"/>
    </row>
    <row r="1338" spans="1:24" s="25" customFormat="1" x14ac:dyDescent="0.3">
      <c r="A1338" s="130">
        <v>44664</v>
      </c>
      <c r="B1338" s="131" t="s">
        <v>242</v>
      </c>
      <c r="C1338" s="154">
        <v>58733.4</v>
      </c>
      <c r="D1338" s="132"/>
      <c r="E1338" s="133">
        <f t="shared" si="26"/>
        <v>14582361.309320994</v>
      </c>
      <c r="F1338" s="101"/>
      <c r="G1338" s="165"/>
      <c r="H1338" s="166"/>
      <c r="I1338" s="135"/>
      <c r="J1338" s="144"/>
      <c r="K1338" s="136"/>
      <c r="L1338" s="137"/>
      <c r="M1338" s="138"/>
      <c r="N1338" s="139"/>
      <c r="O1338"/>
      <c r="P1338"/>
      <c r="Q1338"/>
      <c r="R1338"/>
      <c r="S1338"/>
      <c r="T1338"/>
      <c r="U1338"/>
      <c r="V1338"/>
      <c r="W1338"/>
      <c r="X1338"/>
    </row>
    <row r="1339" spans="1:24" s="25" customFormat="1" x14ac:dyDescent="0.3">
      <c r="A1339" s="130">
        <v>44664</v>
      </c>
      <c r="B1339" s="131" t="s">
        <v>282</v>
      </c>
      <c r="C1339" s="154">
        <v>2495.02</v>
      </c>
      <c r="D1339" s="132"/>
      <c r="E1339" s="133">
        <f t="shared" si="26"/>
        <v>14584856.329320993</v>
      </c>
      <c r="F1339" s="101"/>
      <c r="G1339" s="165"/>
      <c r="H1339" s="166"/>
      <c r="I1339" s="135"/>
      <c r="J1339" s="144"/>
      <c r="K1339" s="136"/>
      <c r="L1339" s="137"/>
      <c r="M1339" s="138"/>
      <c r="N1339" s="139"/>
      <c r="O1339"/>
      <c r="P1339"/>
      <c r="Q1339"/>
      <c r="R1339"/>
      <c r="S1339"/>
      <c r="T1339"/>
      <c r="U1339"/>
      <c r="V1339"/>
      <c r="W1339"/>
      <c r="X1339"/>
    </row>
    <row r="1340" spans="1:24" s="25" customFormat="1" x14ac:dyDescent="0.3">
      <c r="A1340" s="130">
        <v>44664</v>
      </c>
      <c r="B1340" s="131" t="s">
        <v>326</v>
      </c>
      <c r="C1340" s="154">
        <v>18712.650000000001</v>
      </c>
      <c r="D1340" s="132"/>
      <c r="E1340" s="133">
        <f t="shared" si="26"/>
        <v>14603568.979320994</v>
      </c>
      <c r="F1340" s="101"/>
      <c r="G1340" s="165"/>
      <c r="H1340" s="166"/>
      <c r="I1340" s="135"/>
      <c r="J1340" s="144"/>
      <c r="K1340" s="136"/>
      <c r="L1340" s="137"/>
      <c r="M1340" s="138"/>
      <c r="N1340" s="139"/>
      <c r="O1340"/>
      <c r="P1340"/>
      <c r="Q1340"/>
      <c r="R1340"/>
      <c r="S1340"/>
      <c r="T1340"/>
      <c r="U1340"/>
      <c r="V1340"/>
      <c r="W1340"/>
      <c r="X1340"/>
    </row>
    <row r="1341" spans="1:24" s="25" customFormat="1" x14ac:dyDescent="0.3">
      <c r="A1341" s="130">
        <v>44664</v>
      </c>
      <c r="B1341" s="131" t="s">
        <v>266</v>
      </c>
      <c r="C1341" s="154">
        <v>83583.17</v>
      </c>
      <c r="D1341" s="132"/>
      <c r="E1341" s="133">
        <f t="shared" si="26"/>
        <v>14687152.149320994</v>
      </c>
      <c r="F1341" s="101"/>
      <c r="G1341" s="165"/>
      <c r="H1341" s="166"/>
      <c r="I1341" s="135"/>
      <c r="J1341" s="144"/>
      <c r="K1341" s="136"/>
      <c r="L1341" s="137"/>
      <c r="M1341" s="138"/>
      <c r="N1341" s="139"/>
      <c r="O1341"/>
      <c r="P1341"/>
      <c r="Q1341"/>
      <c r="R1341"/>
      <c r="S1341"/>
      <c r="T1341"/>
      <c r="U1341"/>
      <c r="V1341"/>
      <c r="W1341"/>
      <c r="X1341"/>
    </row>
    <row r="1342" spans="1:24" s="25" customFormat="1" x14ac:dyDescent="0.3">
      <c r="A1342" s="130">
        <v>44669</v>
      </c>
      <c r="B1342" s="131" t="s">
        <v>238</v>
      </c>
      <c r="C1342" s="154">
        <v>235779.39</v>
      </c>
      <c r="D1342" s="132"/>
      <c r="E1342" s="133">
        <f t="shared" si="26"/>
        <v>14922931.539320994</v>
      </c>
      <c r="F1342" s="101"/>
      <c r="G1342" s="165"/>
      <c r="H1342" s="166"/>
      <c r="I1342" s="135"/>
      <c r="J1342" s="144"/>
      <c r="K1342" s="136"/>
      <c r="L1342" s="137"/>
      <c r="M1342" s="138"/>
      <c r="N1342" s="139"/>
      <c r="O1342"/>
      <c r="P1342"/>
      <c r="Q1342"/>
      <c r="R1342"/>
      <c r="S1342"/>
      <c r="T1342"/>
      <c r="U1342"/>
      <c r="V1342"/>
      <c r="W1342"/>
      <c r="X1342"/>
    </row>
    <row r="1343" spans="1:24" s="25" customFormat="1" x14ac:dyDescent="0.3">
      <c r="A1343" s="130">
        <v>44669</v>
      </c>
      <c r="B1343" s="131" t="s">
        <v>277</v>
      </c>
      <c r="C1343" s="154">
        <v>11380.05</v>
      </c>
      <c r="D1343" s="132"/>
      <c r="E1343" s="133">
        <f t="shared" si="26"/>
        <v>14934311.589320995</v>
      </c>
      <c r="F1343" s="101"/>
      <c r="G1343" s="165"/>
      <c r="H1343" s="166"/>
      <c r="I1343" s="135"/>
      <c r="J1343" s="144"/>
      <c r="K1343" s="136"/>
      <c r="L1343" s="137"/>
      <c r="M1343" s="138"/>
      <c r="N1343" s="139"/>
      <c r="O1343"/>
      <c r="P1343"/>
      <c r="Q1343"/>
      <c r="R1343"/>
      <c r="S1343"/>
      <c r="T1343"/>
      <c r="U1343"/>
      <c r="V1343"/>
      <c r="W1343"/>
      <c r="X1343"/>
    </row>
    <row r="1344" spans="1:24" s="25" customFormat="1" x14ac:dyDescent="0.3">
      <c r="A1344" s="130">
        <v>44669</v>
      </c>
      <c r="B1344" s="131" t="s">
        <v>300</v>
      </c>
      <c r="C1344" s="154">
        <v>24950.2</v>
      </c>
      <c r="D1344" s="132"/>
      <c r="E1344" s="133">
        <f t="shared" si="26"/>
        <v>14959261.789320994</v>
      </c>
      <c r="F1344" s="101"/>
      <c r="G1344" s="165"/>
      <c r="H1344" s="166"/>
      <c r="I1344" s="135"/>
      <c r="J1344" s="144"/>
      <c r="K1344" s="136"/>
      <c r="L1344" s="137"/>
      <c r="M1344" s="138"/>
      <c r="N1344" s="139"/>
      <c r="O1344"/>
      <c r="P1344"/>
      <c r="Q1344"/>
      <c r="R1344"/>
      <c r="S1344"/>
      <c r="T1344"/>
      <c r="U1344"/>
      <c r="V1344"/>
      <c r="W1344"/>
      <c r="X1344"/>
    </row>
    <row r="1345" spans="1:24" s="25" customFormat="1" x14ac:dyDescent="0.3">
      <c r="A1345" s="130">
        <v>44669</v>
      </c>
      <c r="B1345" s="131" t="s">
        <v>288</v>
      </c>
      <c r="C1345" s="154">
        <v>13722.61</v>
      </c>
      <c r="D1345" s="132"/>
      <c r="E1345" s="133">
        <f t="shared" si="26"/>
        <v>14972984.399320994</v>
      </c>
      <c r="F1345" s="101"/>
      <c r="G1345" s="165"/>
      <c r="H1345" s="166"/>
      <c r="I1345" s="135"/>
      <c r="J1345" s="144"/>
      <c r="K1345" s="136"/>
      <c r="L1345" s="137"/>
      <c r="M1345" s="138"/>
      <c r="N1345" s="139"/>
      <c r="O1345"/>
      <c r="P1345"/>
      <c r="Q1345"/>
      <c r="R1345"/>
      <c r="S1345"/>
      <c r="T1345"/>
      <c r="U1345"/>
      <c r="V1345"/>
      <c r="W1345"/>
      <c r="X1345"/>
    </row>
    <row r="1346" spans="1:24" s="25" customFormat="1" x14ac:dyDescent="0.3">
      <c r="A1346" s="130">
        <v>44669</v>
      </c>
      <c r="B1346" s="131" t="s">
        <v>212</v>
      </c>
      <c r="C1346" s="154">
        <v>24950.2</v>
      </c>
      <c r="D1346" s="132"/>
      <c r="E1346" s="133">
        <f t="shared" si="26"/>
        <v>14997934.599320993</v>
      </c>
      <c r="F1346" s="101"/>
      <c r="G1346" s="165"/>
      <c r="H1346" s="166"/>
      <c r="I1346" s="135"/>
      <c r="J1346" s="144"/>
      <c r="K1346" s="136"/>
      <c r="L1346" s="137"/>
      <c r="M1346" s="138"/>
      <c r="N1346" s="139"/>
      <c r="O1346"/>
      <c r="P1346"/>
      <c r="Q1346"/>
      <c r="R1346"/>
      <c r="S1346"/>
      <c r="T1346"/>
      <c r="U1346"/>
      <c r="V1346"/>
      <c r="W1346"/>
      <c r="X1346"/>
    </row>
    <row r="1347" spans="1:24" s="25" customFormat="1" x14ac:dyDescent="0.3">
      <c r="A1347" s="130">
        <v>44669</v>
      </c>
      <c r="B1347" s="131" t="s">
        <v>331</v>
      </c>
      <c r="C1347" s="154">
        <v>48652.89</v>
      </c>
      <c r="D1347" s="132"/>
      <c r="E1347" s="133">
        <f t="shared" si="26"/>
        <v>15046587.489320993</v>
      </c>
      <c r="F1347" s="101"/>
      <c r="G1347" s="165"/>
      <c r="H1347" s="166"/>
      <c r="I1347" s="135"/>
      <c r="J1347" s="144"/>
      <c r="K1347" s="136"/>
      <c r="L1347" s="137"/>
      <c r="M1347" s="138"/>
      <c r="N1347" s="139"/>
      <c r="O1347"/>
      <c r="P1347"/>
      <c r="Q1347"/>
      <c r="R1347"/>
      <c r="S1347"/>
      <c r="T1347"/>
      <c r="U1347"/>
      <c r="V1347"/>
      <c r="W1347"/>
      <c r="X1347"/>
    </row>
    <row r="1348" spans="1:24" s="25" customFormat="1" x14ac:dyDescent="0.3">
      <c r="A1348" s="130">
        <v>44669</v>
      </c>
      <c r="B1348" s="131" t="s">
        <v>261</v>
      </c>
      <c r="C1348" s="154">
        <v>48652.89</v>
      </c>
      <c r="D1348" s="132"/>
      <c r="E1348" s="133">
        <f t="shared" si="26"/>
        <v>15095240.379320994</v>
      </c>
      <c r="F1348" s="101"/>
      <c r="G1348" s="165"/>
      <c r="H1348" s="166"/>
      <c r="I1348" s="135"/>
      <c r="J1348" s="144"/>
      <c r="K1348" s="136"/>
      <c r="L1348" s="137"/>
      <c r="M1348" s="138"/>
      <c r="N1348" s="139"/>
      <c r="O1348"/>
      <c r="P1348"/>
      <c r="Q1348"/>
      <c r="R1348"/>
      <c r="S1348"/>
      <c r="T1348"/>
      <c r="U1348"/>
      <c r="V1348"/>
      <c r="W1348"/>
      <c r="X1348"/>
    </row>
    <row r="1349" spans="1:24" s="25" customFormat="1" x14ac:dyDescent="0.3">
      <c r="A1349" s="130">
        <v>44669</v>
      </c>
      <c r="B1349" s="131" t="s">
        <v>218</v>
      </c>
      <c r="C1349" s="154">
        <v>111028.39</v>
      </c>
      <c r="D1349" s="132"/>
      <c r="E1349" s="133">
        <f t="shared" si="26"/>
        <v>15206268.769320995</v>
      </c>
      <c r="F1349" s="101"/>
      <c r="G1349" s="165"/>
      <c r="H1349" s="166"/>
      <c r="I1349" s="135"/>
      <c r="J1349" s="144"/>
      <c r="K1349" s="136"/>
      <c r="L1349" s="137"/>
      <c r="M1349" s="138"/>
      <c r="N1349" s="139"/>
      <c r="O1349"/>
      <c r="P1349"/>
      <c r="Q1349"/>
      <c r="R1349"/>
      <c r="S1349"/>
      <c r="T1349"/>
      <c r="U1349"/>
      <c r="V1349"/>
      <c r="W1349"/>
      <c r="X1349"/>
    </row>
    <row r="1350" spans="1:24" s="25" customFormat="1" x14ac:dyDescent="0.3">
      <c r="A1350" s="130">
        <v>44669</v>
      </c>
      <c r="B1350" s="131" t="s">
        <v>441</v>
      </c>
      <c r="C1350" s="154">
        <v>81088.149999999994</v>
      </c>
      <c r="D1350" s="132"/>
      <c r="E1350" s="133">
        <f t="shared" si="26"/>
        <v>15287356.919320995</v>
      </c>
      <c r="F1350" s="101"/>
      <c r="G1350" s="165"/>
      <c r="H1350" s="166"/>
      <c r="I1350" s="135"/>
      <c r="J1350" s="144"/>
      <c r="K1350" s="136"/>
      <c r="L1350" s="137"/>
      <c r="M1350" s="138"/>
      <c r="N1350" s="139"/>
      <c r="O1350"/>
      <c r="P1350"/>
      <c r="Q1350"/>
      <c r="R1350"/>
      <c r="S1350"/>
      <c r="T1350"/>
      <c r="U1350"/>
      <c r="V1350"/>
      <c r="W1350"/>
      <c r="X1350"/>
    </row>
    <row r="1351" spans="1:24" s="25" customFormat="1" x14ac:dyDescent="0.3">
      <c r="A1351" s="130">
        <v>44669</v>
      </c>
      <c r="B1351" s="131" t="s">
        <v>290</v>
      </c>
      <c r="C1351" s="154">
        <v>24950.2</v>
      </c>
      <c r="D1351" s="132"/>
      <c r="E1351" s="133">
        <f t="shared" si="26"/>
        <v>15312307.119320994</v>
      </c>
      <c r="F1351" s="101"/>
      <c r="G1351" s="165"/>
      <c r="H1351" s="166"/>
      <c r="I1351" s="135"/>
      <c r="J1351" s="144"/>
      <c r="K1351" s="136"/>
      <c r="L1351" s="137"/>
      <c r="M1351" s="138"/>
      <c r="N1351" s="139"/>
      <c r="O1351"/>
      <c r="P1351"/>
      <c r="Q1351"/>
      <c r="R1351"/>
      <c r="S1351"/>
      <c r="T1351"/>
      <c r="U1351"/>
      <c r="V1351"/>
      <c r="W1351"/>
      <c r="X1351"/>
    </row>
    <row r="1352" spans="1:24" s="25" customFormat="1" x14ac:dyDescent="0.3">
      <c r="A1352" s="344">
        <v>44669</v>
      </c>
      <c r="B1352" s="349" t="s">
        <v>483</v>
      </c>
      <c r="C1352" s="346"/>
      <c r="D1352" s="346"/>
      <c r="E1352" s="133">
        <f t="shared" si="26"/>
        <v>15312307.119320994</v>
      </c>
      <c r="F1352" s="101"/>
      <c r="G1352" s="165"/>
      <c r="H1352" s="166"/>
      <c r="I1352" s="135"/>
      <c r="J1352" s="144"/>
      <c r="K1352" s="136"/>
      <c r="L1352" s="137"/>
      <c r="M1352" s="138">
        <v>331621.69</v>
      </c>
      <c r="N1352" s="139"/>
      <c r="O1352"/>
      <c r="P1352"/>
      <c r="Q1352"/>
      <c r="R1352"/>
      <c r="S1352"/>
      <c r="T1352"/>
      <c r="U1352"/>
      <c r="V1352"/>
      <c r="W1352"/>
      <c r="X1352"/>
    </row>
    <row r="1353" spans="1:24" s="25" customFormat="1" x14ac:dyDescent="0.3">
      <c r="A1353" s="130">
        <v>44670</v>
      </c>
      <c r="B1353" s="131" t="s">
        <v>208</v>
      </c>
      <c r="C1353" s="154">
        <v>18712.650000000001</v>
      </c>
      <c r="D1353" s="132"/>
      <c r="E1353" s="133">
        <f t="shared" si="26"/>
        <v>15331019.769320995</v>
      </c>
      <c r="F1353" s="101"/>
      <c r="G1353" s="165"/>
      <c r="H1353" s="166"/>
      <c r="I1353" s="135"/>
      <c r="J1353" s="144"/>
      <c r="K1353" s="136"/>
      <c r="L1353" s="137"/>
      <c r="M1353" s="138"/>
      <c r="N1353" s="139"/>
      <c r="O1353"/>
      <c r="P1353"/>
      <c r="Q1353"/>
      <c r="R1353"/>
      <c r="S1353"/>
      <c r="T1353"/>
      <c r="U1353"/>
      <c r="V1353"/>
      <c r="W1353"/>
      <c r="X1353"/>
    </row>
    <row r="1354" spans="1:24" s="25" customFormat="1" x14ac:dyDescent="0.3">
      <c r="A1354" s="130">
        <v>44670</v>
      </c>
      <c r="B1354" s="131" t="s">
        <v>463</v>
      </c>
      <c r="C1354" s="154">
        <v>3742.53</v>
      </c>
      <c r="D1354" s="132"/>
      <c r="E1354" s="133">
        <f t="shared" si="26"/>
        <v>15334762.299320994</v>
      </c>
      <c r="F1354" s="101"/>
      <c r="G1354" s="165"/>
      <c r="H1354" s="166"/>
      <c r="I1354" s="135"/>
      <c r="J1354" s="144"/>
      <c r="K1354" s="136"/>
      <c r="L1354" s="137"/>
      <c r="M1354" s="138"/>
      <c r="N1354" s="139"/>
      <c r="O1354"/>
      <c r="P1354"/>
      <c r="Q1354"/>
      <c r="R1354"/>
      <c r="S1354"/>
      <c r="T1354"/>
      <c r="U1354"/>
      <c r="V1354"/>
      <c r="W1354"/>
      <c r="X1354"/>
    </row>
    <row r="1355" spans="1:24" s="25" customFormat="1" x14ac:dyDescent="0.3">
      <c r="A1355" s="130">
        <v>44670</v>
      </c>
      <c r="B1355" s="131" t="s">
        <v>278</v>
      </c>
      <c r="C1355" s="154">
        <v>18712.650000000001</v>
      </c>
      <c r="D1355" s="132"/>
      <c r="E1355" s="133">
        <f t="shared" si="26"/>
        <v>15353474.949320994</v>
      </c>
      <c r="F1355" s="101"/>
      <c r="G1355" s="165"/>
      <c r="H1355" s="166"/>
      <c r="I1355" s="135"/>
      <c r="J1355" s="144"/>
      <c r="K1355" s="136"/>
      <c r="L1355" s="137"/>
      <c r="M1355" s="138"/>
      <c r="N1355" s="139"/>
      <c r="O1355"/>
      <c r="P1355"/>
      <c r="Q1355"/>
      <c r="R1355"/>
      <c r="S1355"/>
      <c r="T1355"/>
      <c r="U1355"/>
      <c r="V1355"/>
      <c r="W1355"/>
      <c r="X1355"/>
    </row>
    <row r="1356" spans="1:24" s="25" customFormat="1" x14ac:dyDescent="0.3">
      <c r="A1356" s="130">
        <v>44670</v>
      </c>
      <c r="B1356" s="131" t="s">
        <v>232</v>
      </c>
      <c r="C1356" s="154">
        <v>18712.650000000001</v>
      </c>
      <c r="D1356" s="132"/>
      <c r="E1356" s="133">
        <f t="shared" si="26"/>
        <v>15372187.599320995</v>
      </c>
      <c r="F1356" s="101"/>
      <c r="G1356" s="165"/>
      <c r="H1356" s="166"/>
      <c r="I1356" s="135"/>
      <c r="J1356" s="144"/>
      <c r="K1356" s="136"/>
      <c r="L1356" s="137"/>
      <c r="M1356" s="138"/>
      <c r="N1356" s="139"/>
      <c r="O1356"/>
      <c r="P1356"/>
      <c r="Q1356"/>
      <c r="R1356"/>
      <c r="S1356"/>
      <c r="T1356"/>
      <c r="U1356"/>
      <c r="V1356"/>
      <c r="W1356"/>
      <c r="X1356"/>
    </row>
    <row r="1357" spans="1:24" s="25" customFormat="1" x14ac:dyDescent="0.3">
      <c r="A1357" s="130">
        <v>44670</v>
      </c>
      <c r="B1357" s="131" t="s">
        <v>314</v>
      </c>
      <c r="C1357" s="154">
        <v>11227.59</v>
      </c>
      <c r="D1357" s="132"/>
      <c r="E1357" s="133">
        <f t="shared" si="26"/>
        <v>15383415.189320995</v>
      </c>
      <c r="F1357" s="101"/>
      <c r="G1357" s="165"/>
      <c r="H1357" s="166"/>
      <c r="I1357" s="135"/>
      <c r="J1357" s="144"/>
      <c r="K1357" s="136"/>
      <c r="L1357" s="137"/>
      <c r="M1357" s="138"/>
      <c r="N1357" s="139"/>
      <c r="O1357"/>
      <c r="P1357"/>
      <c r="Q1357"/>
      <c r="R1357"/>
      <c r="S1357"/>
      <c r="T1357"/>
      <c r="U1357"/>
      <c r="V1357"/>
      <c r="W1357"/>
      <c r="X1357"/>
    </row>
    <row r="1358" spans="1:24" s="25" customFormat="1" x14ac:dyDescent="0.3">
      <c r="A1358" s="130">
        <v>44670</v>
      </c>
      <c r="B1358" s="131" t="s">
        <v>239</v>
      </c>
      <c r="C1358" s="154">
        <v>48652.89</v>
      </c>
      <c r="D1358" s="132"/>
      <c r="E1358" s="133">
        <f t="shared" si="26"/>
        <v>15432068.079320995</v>
      </c>
      <c r="F1358" s="101"/>
      <c r="G1358" s="165"/>
      <c r="H1358" s="166"/>
      <c r="I1358" s="135"/>
      <c r="J1358" s="144"/>
      <c r="K1358" s="136"/>
      <c r="L1358" s="137"/>
      <c r="M1358" s="138"/>
      <c r="N1358" s="139"/>
      <c r="O1358"/>
      <c r="P1358"/>
      <c r="Q1358"/>
      <c r="R1358"/>
      <c r="S1358"/>
      <c r="T1358"/>
      <c r="U1358"/>
      <c r="V1358"/>
      <c r="W1358"/>
      <c r="X1358"/>
    </row>
    <row r="1359" spans="1:24" s="25" customFormat="1" x14ac:dyDescent="0.3">
      <c r="A1359" s="130">
        <v>44670</v>
      </c>
      <c r="B1359" s="131" t="s">
        <v>445</v>
      </c>
      <c r="C1359" s="154">
        <v>18712.650000000001</v>
      </c>
      <c r="D1359" s="132"/>
      <c r="E1359" s="133">
        <f t="shared" si="26"/>
        <v>15450780.729320996</v>
      </c>
      <c r="F1359" s="101"/>
      <c r="G1359" s="165"/>
      <c r="H1359" s="166"/>
      <c r="I1359" s="135"/>
      <c r="J1359" s="144"/>
      <c r="K1359" s="136"/>
      <c r="L1359" s="137"/>
      <c r="M1359" s="138"/>
      <c r="N1359" s="139"/>
      <c r="O1359"/>
      <c r="P1359"/>
      <c r="Q1359"/>
      <c r="R1359"/>
      <c r="S1359"/>
      <c r="T1359"/>
      <c r="U1359"/>
      <c r="V1359"/>
      <c r="W1359"/>
      <c r="X1359"/>
    </row>
    <row r="1360" spans="1:24" s="25" customFormat="1" x14ac:dyDescent="0.3">
      <c r="A1360" s="130">
        <v>44670</v>
      </c>
      <c r="B1360" s="131" t="s">
        <v>281</v>
      </c>
      <c r="C1360" s="154">
        <v>170813.28</v>
      </c>
      <c r="D1360" s="132"/>
      <c r="E1360" s="133">
        <f t="shared" si="26"/>
        <v>15621594.009320995</v>
      </c>
      <c r="F1360" s="101"/>
      <c r="G1360" s="165"/>
      <c r="H1360" s="166"/>
      <c r="I1360" s="135"/>
      <c r="J1360" s="144"/>
      <c r="K1360" s="136"/>
      <c r="L1360" s="137"/>
      <c r="M1360" s="138"/>
      <c r="N1360" s="139"/>
      <c r="O1360"/>
      <c r="P1360"/>
      <c r="Q1360"/>
      <c r="R1360"/>
      <c r="S1360"/>
      <c r="T1360"/>
      <c r="U1360"/>
      <c r="V1360"/>
      <c r="W1360"/>
      <c r="X1360"/>
    </row>
    <row r="1361" spans="1:24" s="25" customFormat="1" x14ac:dyDescent="0.3">
      <c r="A1361" s="130">
        <v>44670</v>
      </c>
      <c r="B1361" s="131" t="s">
        <v>199</v>
      </c>
      <c r="C1361" s="154">
        <v>2495.02</v>
      </c>
      <c r="D1361" s="132"/>
      <c r="E1361" s="133">
        <f t="shared" si="26"/>
        <v>15624089.029320994</v>
      </c>
      <c r="F1361" s="101"/>
      <c r="G1361" s="165"/>
      <c r="H1361" s="166"/>
      <c r="I1361" s="135"/>
      <c r="J1361" s="144"/>
      <c r="K1361" s="136"/>
      <c r="L1361" s="137"/>
      <c r="M1361" s="138"/>
      <c r="N1361" s="139"/>
      <c r="O1361"/>
      <c r="P1361"/>
      <c r="Q1361"/>
      <c r="R1361"/>
      <c r="S1361"/>
      <c r="T1361"/>
      <c r="U1361"/>
      <c r="V1361"/>
      <c r="W1361"/>
      <c r="X1361"/>
    </row>
    <row r="1362" spans="1:24" s="25" customFormat="1" x14ac:dyDescent="0.3">
      <c r="A1362" s="130">
        <v>44670</v>
      </c>
      <c r="B1362" s="131" t="s">
        <v>316</v>
      </c>
      <c r="C1362" s="154">
        <v>228294.33</v>
      </c>
      <c r="D1362" s="132"/>
      <c r="E1362" s="133">
        <f t="shared" si="26"/>
        <v>15852383.359320994</v>
      </c>
      <c r="F1362" s="101"/>
      <c r="G1362" s="165"/>
      <c r="H1362" s="166"/>
      <c r="I1362" s="135"/>
      <c r="J1362" s="144"/>
      <c r="K1362" s="136"/>
      <c r="L1362" s="137"/>
      <c r="M1362" s="138"/>
      <c r="N1362" s="139"/>
      <c r="O1362"/>
      <c r="P1362"/>
      <c r="Q1362"/>
      <c r="R1362"/>
      <c r="S1362"/>
      <c r="T1362"/>
      <c r="U1362"/>
      <c r="V1362"/>
      <c r="W1362"/>
      <c r="X1362"/>
    </row>
    <row r="1363" spans="1:24" s="25" customFormat="1" x14ac:dyDescent="0.3">
      <c r="A1363" s="130">
        <v>44670</v>
      </c>
      <c r="B1363" s="131" t="s">
        <v>432</v>
      </c>
      <c r="C1363" s="154">
        <v>7485.06</v>
      </c>
      <c r="D1363" s="132"/>
      <c r="E1363" s="133">
        <f t="shared" si="26"/>
        <v>15859868.419320995</v>
      </c>
      <c r="F1363" s="101"/>
      <c r="G1363" s="165"/>
      <c r="H1363" s="166"/>
      <c r="I1363" s="135"/>
      <c r="J1363" s="144"/>
      <c r="K1363" s="136"/>
      <c r="L1363" s="137"/>
      <c r="M1363" s="138"/>
      <c r="N1363" s="139"/>
      <c r="O1363"/>
      <c r="P1363"/>
      <c r="Q1363"/>
      <c r="R1363"/>
      <c r="S1363"/>
      <c r="T1363"/>
      <c r="U1363"/>
      <c r="V1363"/>
      <c r="W1363"/>
      <c r="X1363"/>
    </row>
    <row r="1364" spans="1:24" s="25" customFormat="1" x14ac:dyDescent="0.3">
      <c r="A1364" s="130">
        <v>44670</v>
      </c>
      <c r="B1364" s="131" t="s">
        <v>292</v>
      </c>
      <c r="C1364" s="154">
        <v>7586.7</v>
      </c>
      <c r="D1364" s="132"/>
      <c r="E1364" s="133">
        <f t="shared" si="26"/>
        <v>15867455.119320994</v>
      </c>
      <c r="F1364" s="101"/>
      <c r="G1364" s="165"/>
      <c r="H1364" s="166"/>
      <c r="I1364" s="135"/>
      <c r="J1364" s="144"/>
      <c r="K1364" s="136"/>
      <c r="L1364" s="137"/>
      <c r="M1364" s="138"/>
      <c r="N1364" s="139"/>
      <c r="O1364"/>
      <c r="P1364"/>
      <c r="Q1364"/>
      <c r="R1364"/>
      <c r="S1364"/>
      <c r="T1364"/>
      <c r="U1364"/>
      <c r="V1364"/>
      <c r="W1364"/>
      <c r="X1364"/>
    </row>
    <row r="1365" spans="1:24" s="25" customFormat="1" x14ac:dyDescent="0.3">
      <c r="A1365" s="130">
        <v>44671</v>
      </c>
      <c r="B1365" s="131" t="s">
        <v>293</v>
      </c>
      <c r="C1365" s="154">
        <v>408240</v>
      </c>
      <c r="D1365" s="132"/>
      <c r="E1365" s="133">
        <f t="shared" si="26"/>
        <v>16275695.119320994</v>
      </c>
      <c r="F1365" s="101"/>
      <c r="G1365" s="165"/>
      <c r="H1365" s="166"/>
      <c r="I1365" s="135"/>
      <c r="J1365" s="144"/>
      <c r="K1365" s="136"/>
      <c r="L1365" s="137"/>
      <c r="M1365" s="138"/>
      <c r="N1365" s="139"/>
      <c r="O1365"/>
      <c r="P1365"/>
      <c r="Q1365"/>
      <c r="R1365"/>
      <c r="S1365"/>
      <c r="T1365"/>
      <c r="U1365"/>
      <c r="V1365"/>
      <c r="W1365"/>
      <c r="X1365"/>
    </row>
    <row r="1366" spans="1:24" s="25" customFormat="1" x14ac:dyDescent="0.3">
      <c r="A1366" s="130">
        <v>44671</v>
      </c>
      <c r="B1366" s="131" t="s">
        <v>484</v>
      </c>
      <c r="C1366" s="154">
        <v>11227.59</v>
      </c>
      <c r="D1366" s="132"/>
      <c r="E1366" s="133">
        <f t="shared" si="26"/>
        <v>16286922.709320994</v>
      </c>
      <c r="F1366" s="101"/>
      <c r="G1366" s="165"/>
      <c r="H1366" s="166"/>
      <c r="I1366" s="135"/>
      <c r="J1366" s="144"/>
      <c r="K1366" s="136"/>
      <c r="L1366" s="137"/>
      <c r="M1366" s="138"/>
      <c r="N1366" s="139"/>
      <c r="O1366"/>
      <c r="P1366"/>
      <c r="Q1366"/>
      <c r="R1366"/>
      <c r="S1366"/>
      <c r="T1366"/>
      <c r="U1366"/>
      <c r="V1366"/>
      <c r="W1366"/>
      <c r="X1366"/>
    </row>
    <row r="1367" spans="1:24" s="25" customFormat="1" x14ac:dyDescent="0.3">
      <c r="A1367" s="130">
        <v>44671</v>
      </c>
      <c r="B1367" s="131" t="s">
        <v>470</v>
      </c>
      <c r="C1367" s="154">
        <v>18712.650000000001</v>
      </c>
      <c r="D1367" s="132"/>
      <c r="E1367" s="133">
        <f t="shared" si="26"/>
        <v>16305635.359320994</v>
      </c>
      <c r="F1367" s="101"/>
      <c r="G1367" s="165"/>
      <c r="H1367" s="166"/>
      <c r="I1367" s="135"/>
      <c r="J1367" s="144"/>
      <c r="K1367" s="136"/>
      <c r="L1367" s="137"/>
      <c r="M1367" s="138"/>
      <c r="N1367" s="139"/>
      <c r="O1367"/>
      <c r="P1367"/>
      <c r="Q1367"/>
      <c r="R1367"/>
      <c r="S1367"/>
      <c r="T1367"/>
      <c r="U1367"/>
      <c r="V1367"/>
      <c r="W1367"/>
      <c r="X1367"/>
    </row>
    <row r="1368" spans="1:24" s="25" customFormat="1" x14ac:dyDescent="0.3">
      <c r="A1368" s="130">
        <v>44671</v>
      </c>
      <c r="B1368" s="131" t="s">
        <v>197</v>
      </c>
      <c r="C1368" s="154">
        <v>2495.02</v>
      </c>
      <c r="D1368" s="132"/>
      <c r="E1368" s="133">
        <f t="shared" si="26"/>
        <v>16308130.379320994</v>
      </c>
      <c r="F1368" s="101"/>
      <c r="G1368" s="165"/>
      <c r="H1368" s="166"/>
      <c r="I1368" s="135"/>
      <c r="J1368" s="144"/>
      <c r="K1368" s="136"/>
      <c r="L1368" s="137"/>
      <c r="M1368" s="138"/>
      <c r="N1368" s="139"/>
      <c r="O1368"/>
      <c r="P1368"/>
      <c r="Q1368"/>
      <c r="R1368"/>
      <c r="S1368"/>
      <c r="T1368"/>
      <c r="U1368"/>
      <c r="V1368"/>
      <c r="W1368"/>
      <c r="X1368"/>
    </row>
    <row r="1369" spans="1:24" s="25" customFormat="1" x14ac:dyDescent="0.3">
      <c r="A1369" s="130">
        <v>44671</v>
      </c>
      <c r="B1369" s="131" t="s">
        <v>301</v>
      </c>
      <c r="C1369" s="154">
        <v>208634.25</v>
      </c>
      <c r="D1369" s="132"/>
      <c r="E1369" s="133">
        <f t="shared" si="26"/>
        <v>16516764.629320994</v>
      </c>
      <c r="F1369" s="101"/>
      <c r="G1369" s="165"/>
      <c r="H1369" s="166"/>
      <c r="I1369" s="135"/>
      <c r="J1369" s="144"/>
      <c r="K1369" s="136"/>
      <c r="L1369" s="137"/>
      <c r="M1369" s="138"/>
      <c r="N1369" s="139"/>
      <c r="O1369"/>
      <c r="P1369"/>
      <c r="Q1369"/>
      <c r="R1369"/>
      <c r="S1369"/>
      <c r="T1369"/>
      <c r="U1369"/>
      <c r="V1369"/>
      <c r="W1369"/>
      <c r="X1369"/>
    </row>
    <row r="1370" spans="1:24" s="25" customFormat="1" x14ac:dyDescent="0.3">
      <c r="A1370" s="130">
        <v>44671</v>
      </c>
      <c r="B1370" s="131" t="s">
        <v>228</v>
      </c>
      <c r="C1370" s="154">
        <v>21207.67</v>
      </c>
      <c r="D1370" s="132"/>
      <c r="E1370" s="133">
        <f t="shared" si="26"/>
        <v>16537972.299320994</v>
      </c>
      <c r="F1370" s="101"/>
      <c r="G1370" s="165"/>
      <c r="H1370" s="166"/>
      <c r="I1370" s="135"/>
      <c r="J1370" s="144"/>
      <c r="K1370" s="136"/>
      <c r="L1370" s="137"/>
      <c r="M1370" s="138"/>
      <c r="N1370" s="139"/>
      <c r="O1370"/>
      <c r="P1370"/>
      <c r="Q1370"/>
      <c r="R1370"/>
      <c r="S1370"/>
      <c r="T1370"/>
      <c r="U1370"/>
      <c r="V1370"/>
      <c r="W1370"/>
      <c r="X1370"/>
    </row>
    <row r="1371" spans="1:24" s="25" customFormat="1" x14ac:dyDescent="0.3">
      <c r="A1371" s="130">
        <v>44671</v>
      </c>
      <c r="B1371" s="131" t="s">
        <v>231</v>
      </c>
      <c r="C1371" s="154">
        <v>11380.05</v>
      </c>
      <c r="D1371" s="132"/>
      <c r="E1371" s="133">
        <f t="shared" si="26"/>
        <v>16549352.349320995</v>
      </c>
      <c r="F1371" s="101"/>
      <c r="G1371" s="165"/>
      <c r="H1371" s="166"/>
      <c r="I1371" s="135"/>
      <c r="J1371" s="144"/>
      <c r="K1371" s="136"/>
      <c r="L1371" s="137"/>
      <c r="M1371" s="138"/>
      <c r="N1371" s="139"/>
      <c r="O1371"/>
      <c r="P1371"/>
      <c r="Q1371"/>
      <c r="R1371"/>
      <c r="S1371"/>
      <c r="T1371"/>
      <c r="U1371"/>
      <c r="V1371"/>
      <c r="W1371"/>
      <c r="X1371"/>
    </row>
    <row r="1372" spans="1:24" s="25" customFormat="1" x14ac:dyDescent="0.3">
      <c r="A1372" s="130">
        <v>44671</v>
      </c>
      <c r="B1372" s="131" t="s">
        <v>295</v>
      </c>
      <c r="C1372" s="154">
        <v>13046.22</v>
      </c>
      <c r="D1372" s="132"/>
      <c r="E1372" s="133">
        <f t="shared" si="26"/>
        <v>16562398.569320995</v>
      </c>
      <c r="F1372" s="101"/>
      <c r="G1372" s="165"/>
      <c r="H1372" s="166"/>
      <c r="I1372" s="135"/>
      <c r="J1372" s="144"/>
      <c r="K1372" s="136"/>
      <c r="L1372" s="137"/>
      <c r="M1372" s="138"/>
      <c r="N1372" s="139"/>
      <c r="O1372"/>
      <c r="P1372"/>
      <c r="Q1372"/>
      <c r="R1372"/>
      <c r="S1372"/>
      <c r="T1372"/>
      <c r="U1372"/>
      <c r="V1372"/>
      <c r="W1372"/>
      <c r="X1372"/>
    </row>
    <row r="1373" spans="1:24" s="25" customFormat="1" x14ac:dyDescent="0.3">
      <c r="A1373" s="130">
        <v>44671</v>
      </c>
      <c r="B1373" s="364" t="s">
        <v>618</v>
      </c>
      <c r="C1373" s="154">
        <v>450000</v>
      </c>
      <c r="D1373" s="132"/>
      <c r="E1373" s="133">
        <f t="shared" si="26"/>
        <v>17012398.569320995</v>
      </c>
      <c r="F1373" s="101"/>
      <c r="G1373" s="165"/>
      <c r="H1373" s="166"/>
      <c r="I1373" s="135"/>
      <c r="J1373" s="144"/>
      <c r="K1373" s="136"/>
      <c r="L1373" s="137"/>
      <c r="M1373" s="138"/>
      <c r="N1373" s="139"/>
      <c r="O1373"/>
      <c r="P1373"/>
      <c r="Q1373"/>
      <c r="R1373"/>
      <c r="S1373"/>
      <c r="T1373"/>
      <c r="U1373"/>
      <c r="V1373"/>
      <c r="W1373"/>
      <c r="X1373"/>
    </row>
    <row r="1374" spans="1:24" s="25" customFormat="1" x14ac:dyDescent="0.3">
      <c r="A1374" s="130">
        <v>44671</v>
      </c>
      <c r="B1374" s="131" t="s">
        <v>516</v>
      </c>
      <c r="C1374" s="154">
        <v>137828.20000000001</v>
      </c>
      <c r="D1374" s="132"/>
      <c r="E1374" s="133">
        <f t="shared" si="26"/>
        <v>17150226.769320995</v>
      </c>
      <c r="F1374" s="101"/>
      <c r="G1374" s="165"/>
      <c r="H1374" s="166"/>
      <c r="I1374" s="135"/>
      <c r="J1374" s="144"/>
      <c r="K1374" s="136"/>
      <c r="L1374" s="137"/>
      <c r="M1374" s="138"/>
      <c r="N1374" s="139"/>
      <c r="O1374"/>
      <c r="P1374"/>
      <c r="Q1374"/>
      <c r="R1374"/>
      <c r="S1374"/>
      <c r="T1374"/>
      <c r="U1374"/>
      <c r="V1374"/>
      <c r="W1374"/>
      <c r="X1374"/>
    </row>
    <row r="1375" spans="1:24" s="25" customFormat="1" x14ac:dyDescent="0.3">
      <c r="A1375" s="130">
        <v>44671</v>
      </c>
      <c r="B1375" s="131" t="s">
        <v>403</v>
      </c>
      <c r="C1375" s="154">
        <v>35244</v>
      </c>
      <c r="D1375" s="132"/>
      <c r="E1375" s="133">
        <f t="shared" si="26"/>
        <v>17185470.769320995</v>
      </c>
      <c r="F1375" s="101"/>
      <c r="G1375" s="165"/>
      <c r="H1375" s="166"/>
      <c r="I1375" s="135"/>
      <c r="J1375" s="144"/>
      <c r="K1375" s="136"/>
      <c r="L1375" s="137"/>
      <c r="M1375" s="138"/>
      <c r="N1375" s="139"/>
      <c r="O1375"/>
      <c r="P1375"/>
      <c r="Q1375"/>
      <c r="R1375"/>
      <c r="S1375"/>
      <c r="T1375"/>
      <c r="U1375"/>
      <c r="V1375"/>
      <c r="W1375"/>
      <c r="X1375"/>
    </row>
    <row r="1376" spans="1:24" s="25" customFormat="1" x14ac:dyDescent="0.3">
      <c r="A1376" s="130">
        <v>44672</v>
      </c>
      <c r="B1376" s="131" t="s">
        <v>209</v>
      </c>
      <c r="C1376" s="154">
        <v>18712.650000000001</v>
      </c>
      <c r="D1376" s="132"/>
      <c r="E1376" s="133">
        <f t="shared" si="26"/>
        <v>17204183.419320993</v>
      </c>
      <c r="F1376" s="101"/>
      <c r="G1376" s="165"/>
      <c r="H1376" s="166"/>
      <c r="I1376" s="135"/>
      <c r="J1376" s="144"/>
      <c r="K1376" s="136"/>
      <c r="L1376" s="137"/>
      <c r="M1376" s="138"/>
      <c r="N1376" s="139"/>
      <c r="O1376"/>
      <c r="P1376"/>
      <c r="Q1376"/>
      <c r="R1376"/>
      <c r="S1376"/>
      <c r="T1376"/>
      <c r="U1376"/>
      <c r="V1376"/>
      <c r="W1376"/>
      <c r="X1376"/>
    </row>
    <row r="1377" spans="1:24" s="25" customFormat="1" x14ac:dyDescent="0.3">
      <c r="A1377" s="130">
        <v>44672</v>
      </c>
      <c r="B1377" s="131" t="s">
        <v>308</v>
      </c>
      <c r="C1377" s="154">
        <v>18966.75</v>
      </c>
      <c r="D1377" s="132"/>
      <c r="E1377" s="133">
        <f t="shared" si="26"/>
        <v>17223150.169320993</v>
      </c>
      <c r="F1377" s="101"/>
      <c r="G1377" s="165"/>
      <c r="H1377" s="166"/>
      <c r="I1377" s="135"/>
      <c r="J1377" s="144"/>
      <c r="K1377" s="136"/>
      <c r="L1377" s="137"/>
      <c r="M1377" s="138"/>
      <c r="N1377" s="139"/>
      <c r="O1377"/>
      <c r="P1377"/>
      <c r="Q1377"/>
      <c r="R1377"/>
      <c r="S1377"/>
      <c r="T1377"/>
      <c r="U1377"/>
      <c r="V1377"/>
      <c r="W1377"/>
      <c r="X1377"/>
    </row>
    <row r="1378" spans="1:24" s="25" customFormat="1" x14ac:dyDescent="0.3">
      <c r="A1378" s="130">
        <v>44672</v>
      </c>
      <c r="B1378" s="131" t="s">
        <v>273</v>
      </c>
      <c r="C1378" s="154">
        <v>119760.96000000001</v>
      </c>
      <c r="D1378" s="132"/>
      <c r="E1378" s="133">
        <f t="shared" si="26"/>
        <v>17342911.129320994</v>
      </c>
      <c r="F1378" s="101"/>
      <c r="G1378" s="165"/>
      <c r="H1378" s="166"/>
      <c r="I1378" s="135"/>
      <c r="J1378" s="144"/>
      <c r="K1378" s="136"/>
      <c r="L1378" s="137"/>
      <c r="M1378" s="138"/>
      <c r="N1378" s="139"/>
      <c r="O1378"/>
      <c r="P1378"/>
      <c r="Q1378"/>
      <c r="R1378"/>
      <c r="S1378"/>
      <c r="T1378"/>
      <c r="U1378"/>
      <c r="V1378"/>
      <c r="W1378"/>
      <c r="X1378"/>
    </row>
    <row r="1379" spans="1:24" s="25" customFormat="1" x14ac:dyDescent="0.3">
      <c r="A1379" s="130">
        <v>44672</v>
      </c>
      <c r="B1379" s="131" t="s">
        <v>307</v>
      </c>
      <c r="C1379" s="154">
        <v>49435.76</v>
      </c>
      <c r="D1379" s="132"/>
      <c r="E1379" s="133">
        <f t="shared" si="26"/>
        <v>17392346.889320996</v>
      </c>
      <c r="F1379" s="101"/>
      <c r="G1379" s="165"/>
      <c r="H1379" s="166"/>
      <c r="I1379" s="135"/>
      <c r="J1379" s="144"/>
      <c r="K1379" s="136"/>
      <c r="L1379" s="137"/>
      <c r="M1379" s="138"/>
      <c r="N1379" s="139"/>
      <c r="O1379"/>
      <c r="P1379"/>
      <c r="Q1379"/>
      <c r="R1379"/>
      <c r="S1379"/>
      <c r="T1379"/>
      <c r="U1379"/>
      <c r="V1379"/>
      <c r="W1379"/>
      <c r="X1379"/>
    </row>
    <row r="1380" spans="1:24" s="25" customFormat="1" x14ac:dyDescent="0.3">
      <c r="A1380" s="130">
        <v>44672</v>
      </c>
      <c r="B1380" s="131" t="s">
        <v>469</v>
      </c>
      <c r="C1380" s="154">
        <v>48652.89</v>
      </c>
      <c r="D1380" s="132"/>
      <c r="E1380" s="133">
        <f t="shared" si="26"/>
        <v>17440999.779320996</v>
      </c>
      <c r="F1380" s="101"/>
      <c r="G1380" s="165"/>
      <c r="H1380" s="166"/>
      <c r="I1380" s="135"/>
      <c r="J1380" s="144"/>
      <c r="K1380" s="136"/>
      <c r="L1380" s="137"/>
      <c r="M1380" s="138"/>
      <c r="N1380" s="139"/>
      <c r="O1380"/>
      <c r="P1380"/>
      <c r="Q1380"/>
      <c r="R1380"/>
      <c r="S1380"/>
      <c r="T1380"/>
      <c r="U1380"/>
      <c r="V1380"/>
      <c r="W1380"/>
      <c r="X1380"/>
    </row>
    <row r="1381" spans="1:24" s="25" customFormat="1" x14ac:dyDescent="0.3">
      <c r="A1381" s="130">
        <v>44672</v>
      </c>
      <c r="B1381" s="131" t="s">
        <v>194</v>
      </c>
      <c r="C1381" s="154">
        <v>93285.07</v>
      </c>
      <c r="D1381" s="132"/>
      <c r="E1381" s="133">
        <f t="shared" si="26"/>
        <v>17534284.849320997</v>
      </c>
      <c r="F1381" s="101"/>
      <c r="G1381" s="165"/>
      <c r="H1381" s="166"/>
      <c r="I1381" s="135"/>
      <c r="J1381" s="144"/>
      <c r="K1381" s="136"/>
      <c r="L1381" s="137"/>
      <c r="M1381" s="138"/>
      <c r="N1381" s="139"/>
      <c r="O1381"/>
      <c r="P1381"/>
      <c r="Q1381"/>
      <c r="R1381"/>
      <c r="S1381"/>
      <c r="T1381"/>
      <c r="U1381"/>
      <c r="V1381"/>
      <c r="W1381"/>
      <c r="X1381"/>
    </row>
    <row r="1382" spans="1:24" s="25" customFormat="1" x14ac:dyDescent="0.3">
      <c r="A1382" s="130"/>
      <c r="B1382" s="131"/>
      <c r="C1382" s="154"/>
      <c r="D1382" s="132"/>
      <c r="E1382" s="133">
        <f t="shared" si="26"/>
        <v>17534284.849320997</v>
      </c>
      <c r="F1382" s="101"/>
      <c r="G1382" s="165"/>
      <c r="H1382" s="166"/>
      <c r="I1382" s="135"/>
      <c r="J1382" s="144"/>
      <c r="K1382" s="136"/>
      <c r="L1382" s="137"/>
      <c r="M1382" s="138"/>
      <c r="N1382" s="139"/>
      <c r="O1382"/>
      <c r="P1382"/>
      <c r="Q1382"/>
      <c r="R1382"/>
      <c r="S1382"/>
      <c r="T1382"/>
      <c r="U1382"/>
      <c r="V1382"/>
      <c r="W1382"/>
      <c r="X1382"/>
    </row>
    <row r="1383" spans="1:24" s="25" customFormat="1" x14ac:dyDescent="0.3">
      <c r="A1383" s="130"/>
      <c r="B1383" s="131"/>
      <c r="C1383" s="154"/>
      <c r="D1383" s="132"/>
      <c r="E1383" s="133">
        <f t="shared" si="26"/>
        <v>17534284.849320997</v>
      </c>
      <c r="F1383" s="101"/>
      <c r="G1383" s="165"/>
      <c r="H1383" s="166"/>
      <c r="I1383" s="135"/>
      <c r="J1383" s="144"/>
      <c r="K1383" s="136"/>
      <c r="L1383" s="137"/>
      <c r="M1383" s="138"/>
      <c r="N1383" s="139"/>
      <c r="O1383"/>
      <c r="P1383"/>
      <c r="Q1383"/>
      <c r="R1383"/>
      <c r="S1383"/>
      <c r="T1383"/>
      <c r="U1383"/>
      <c r="V1383"/>
      <c r="W1383"/>
      <c r="X1383"/>
    </row>
    <row r="1384" spans="1:24" s="25" customFormat="1" x14ac:dyDescent="0.3">
      <c r="A1384" s="130"/>
      <c r="B1384" s="131"/>
      <c r="C1384" s="154"/>
      <c r="D1384" s="132"/>
      <c r="E1384" s="133">
        <f t="shared" si="26"/>
        <v>17534284.849320997</v>
      </c>
      <c r="F1384" s="101"/>
      <c r="G1384" s="165"/>
      <c r="H1384" s="166"/>
      <c r="I1384" s="135"/>
      <c r="J1384" s="144"/>
      <c r="K1384" s="136"/>
      <c r="L1384" s="137"/>
      <c r="M1384" s="138"/>
      <c r="N1384" s="139"/>
      <c r="O1384"/>
      <c r="P1384"/>
      <c r="Q1384"/>
      <c r="R1384"/>
      <c r="S1384"/>
      <c r="T1384"/>
      <c r="U1384"/>
      <c r="V1384"/>
      <c r="W1384"/>
      <c r="X1384"/>
    </row>
    <row r="1385" spans="1:24" s="25" customFormat="1" x14ac:dyDescent="0.3">
      <c r="A1385" s="130"/>
      <c r="B1385" s="131"/>
      <c r="C1385" s="154"/>
      <c r="D1385" s="132"/>
      <c r="E1385" s="133">
        <f t="shared" si="26"/>
        <v>17534284.849320997</v>
      </c>
      <c r="F1385" s="101"/>
      <c r="G1385" s="165"/>
      <c r="H1385" s="166"/>
      <c r="I1385" s="135"/>
      <c r="J1385" s="144"/>
      <c r="K1385" s="136"/>
      <c r="L1385" s="137"/>
      <c r="M1385" s="138"/>
      <c r="N1385" s="139"/>
      <c r="O1385"/>
      <c r="P1385"/>
      <c r="Q1385"/>
      <c r="R1385"/>
      <c r="S1385"/>
      <c r="T1385"/>
      <c r="U1385"/>
      <c r="V1385"/>
      <c r="W1385"/>
      <c r="X1385"/>
    </row>
    <row r="1386" spans="1:24" s="25" customFormat="1" x14ac:dyDescent="0.3">
      <c r="A1386" s="130"/>
      <c r="B1386" s="131"/>
      <c r="C1386" s="154"/>
      <c r="D1386" s="132"/>
      <c r="E1386" s="133">
        <f t="shared" si="26"/>
        <v>17534284.849320997</v>
      </c>
      <c r="F1386" s="101"/>
      <c r="G1386" s="165"/>
      <c r="H1386" s="166"/>
      <c r="I1386" s="135"/>
      <c r="J1386" s="144"/>
      <c r="K1386" s="136"/>
      <c r="L1386" s="137"/>
      <c r="M1386" s="138"/>
      <c r="N1386" s="139"/>
      <c r="O1386"/>
      <c r="P1386"/>
      <c r="Q1386"/>
      <c r="R1386"/>
      <c r="S1386"/>
      <c r="T1386"/>
      <c r="U1386"/>
      <c r="V1386"/>
      <c r="W1386"/>
      <c r="X1386"/>
    </row>
    <row r="1387" spans="1:24" s="25" customFormat="1" x14ac:dyDescent="0.3">
      <c r="A1387" s="130"/>
      <c r="B1387" s="131"/>
      <c r="C1387" s="154"/>
      <c r="D1387" s="132"/>
      <c r="E1387" s="133">
        <f t="shared" si="26"/>
        <v>17534284.849320997</v>
      </c>
      <c r="F1387" s="101"/>
      <c r="G1387" s="165"/>
      <c r="H1387" s="166"/>
      <c r="I1387" s="135"/>
      <c r="J1387" s="144"/>
      <c r="K1387" s="136"/>
      <c r="L1387" s="137"/>
      <c r="M1387" s="138"/>
      <c r="N1387" s="139"/>
      <c r="O1387"/>
      <c r="P1387"/>
      <c r="Q1387"/>
      <c r="R1387"/>
      <c r="S1387"/>
      <c r="T1387"/>
      <c r="U1387"/>
      <c r="V1387"/>
      <c r="W1387"/>
      <c r="X1387"/>
    </row>
    <row r="1388" spans="1:24" s="25" customFormat="1" x14ac:dyDescent="0.3">
      <c r="A1388" s="130"/>
      <c r="B1388" s="131"/>
      <c r="C1388" s="154"/>
      <c r="D1388" s="132"/>
      <c r="E1388" s="133">
        <f t="shared" si="26"/>
        <v>17534284.849320997</v>
      </c>
      <c r="F1388" s="101"/>
      <c r="G1388" s="165"/>
      <c r="H1388" s="166"/>
      <c r="I1388" s="135"/>
      <c r="J1388" s="144"/>
      <c r="K1388" s="136"/>
      <c r="L1388" s="137"/>
      <c r="M1388" s="138"/>
      <c r="N1388" s="139"/>
      <c r="O1388"/>
      <c r="P1388"/>
      <c r="Q1388"/>
      <c r="R1388"/>
      <c r="S1388"/>
      <c r="T1388"/>
      <c r="U1388"/>
      <c r="V1388"/>
      <c r="W1388"/>
      <c r="X1388"/>
    </row>
    <row r="1389" spans="1:24" s="25" customFormat="1" x14ac:dyDescent="0.3">
      <c r="A1389" s="130"/>
      <c r="B1389" s="131"/>
      <c r="C1389" s="154"/>
      <c r="D1389" s="132"/>
      <c r="E1389" s="133">
        <f t="shared" si="26"/>
        <v>17534284.849320997</v>
      </c>
      <c r="F1389" s="101"/>
      <c r="G1389" s="165"/>
      <c r="H1389" s="166"/>
      <c r="I1389" s="135"/>
      <c r="J1389" s="144"/>
      <c r="K1389" s="136"/>
      <c r="L1389" s="137"/>
      <c r="M1389" s="138"/>
      <c r="N1389" s="139"/>
      <c r="O1389"/>
      <c r="P1389"/>
      <c r="Q1389"/>
      <c r="R1389"/>
      <c r="S1389"/>
      <c r="T1389"/>
      <c r="U1389"/>
      <c r="V1389"/>
      <c r="W1389"/>
      <c r="X1389"/>
    </row>
    <row r="1390" spans="1:24" s="25" customFormat="1" x14ac:dyDescent="0.3">
      <c r="A1390" s="130"/>
      <c r="B1390" s="131"/>
      <c r="C1390" s="154"/>
      <c r="D1390" s="132"/>
      <c r="E1390" s="133">
        <f t="shared" si="26"/>
        <v>17534284.849320997</v>
      </c>
      <c r="F1390" s="101"/>
      <c r="G1390" s="165"/>
      <c r="H1390" s="166"/>
      <c r="I1390" s="135"/>
      <c r="J1390" s="144"/>
      <c r="K1390" s="136"/>
      <c r="L1390" s="137"/>
      <c r="M1390" s="138"/>
      <c r="N1390" s="139"/>
      <c r="O1390"/>
      <c r="P1390"/>
      <c r="Q1390"/>
      <c r="R1390"/>
      <c r="S1390"/>
      <c r="T1390"/>
      <c r="U1390"/>
      <c r="V1390"/>
      <c r="W1390"/>
      <c r="X1390"/>
    </row>
    <row r="1391" spans="1:24" s="25" customFormat="1" x14ac:dyDescent="0.3">
      <c r="A1391" s="130"/>
      <c r="B1391" s="131"/>
      <c r="C1391" s="154"/>
      <c r="D1391" s="132"/>
      <c r="E1391" s="133">
        <f t="shared" si="26"/>
        <v>17534284.849320997</v>
      </c>
      <c r="F1391" s="101"/>
      <c r="G1391" s="165"/>
      <c r="H1391" s="166"/>
      <c r="I1391" s="135"/>
      <c r="J1391" s="144"/>
      <c r="K1391" s="136"/>
      <c r="L1391" s="137"/>
      <c r="M1391" s="138"/>
      <c r="N1391" s="139"/>
      <c r="O1391"/>
      <c r="P1391"/>
      <c r="Q1391"/>
      <c r="R1391"/>
      <c r="S1391"/>
      <c r="T1391"/>
      <c r="U1391"/>
      <c r="V1391"/>
      <c r="W1391"/>
      <c r="X1391"/>
    </row>
    <row r="1392" spans="1:24" s="25" customFormat="1" x14ac:dyDescent="0.3">
      <c r="A1392" s="130"/>
      <c r="B1392" s="131"/>
      <c r="C1392" s="154"/>
      <c r="D1392" s="132"/>
      <c r="E1392" s="133">
        <f t="shared" si="26"/>
        <v>17534284.849320997</v>
      </c>
      <c r="F1392" s="101"/>
      <c r="G1392" s="165"/>
      <c r="H1392" s="166"/>
      <c r="I1392" s="135"/>
      <c r="J1392" s="144"/>
      <c r="K1392" s="136"/>
      <c r="L1392" s="137"/>
      <c r="M1392" s="138"/>
      <c r="N1392" s="139"/>
      <c r="O1392"/>
      <c r="P1392"/>
      <c r="Q1392"/>
      <c r="R1392"/>
      <c r="S1392"/>
      <c r="T1392"/>
      <c r="U1392"/>
      <c r="V1392"/>
      <c r="W1392"/>
      <c r="X1392"/>
    </row>
    <row r="1393" spans="1:24" s="25" customFormat="1" x14ac:dyDescent="0.3">
      <c r="A1393" s="130"/>
      <c r="B1393" s="131"/>
      <c r="C1393" s="154"/>
      <c r="D1393" s="132"/>
      <c r="E1393" s="133">
        <f t="shared" si="26"/>
        <v>17534284.849320997</v>
      </c>
      <c r="F1393" s="101"/>
      <c r="G1393" s="165"/>
      <c r="H1393" s="166"/>
      <c r="I1393" s="135"/>
      <c r="J1393" s="144"/>
      <c r="K1393" s="136"/>
      <c r="L1393" s="137"/>
      <c r="M1393" s="138"/>
      <c r="N1393" s="139"/>
      <c r="O1393"/>
      <c r="P1393"/>
      <c r="Q1393"/>
      <c r="R1393"/>
      <c r="S1393"/>
      <c r="T1393"/>
      <c r="U1393"/>
      <c r="V1393"/>
      <c r="W1393"/>
      <c r="X1393"/>
    </row>
    <row r="1394" spans="1:24" s="25" customFormat="1" x14ac:dyDescent="0.3">
      <c r="A1394" s="130"/>
      <c r="B1394" s="131"/>
      <c r="C1394" s="154"/>
      <c r="D1394" s="132"/>
      <c r="E1394" s="133">
        <f t="shared" si="26"/>
        <v>17534284.849320997</v>
      </c>
      <c r="F1394" s="101"/>
      <c r="G1394" s="165"/>
      <c r="H1394" s="166"/>
      <c r="I1394" s="135"/>
      <c r="J1394" s="144"/>
      <c r="K1394" s="136"/>
      <c r="L1394" s="137"/>
      <c r="M1394" s="138"/>
      <c r="N1394" s="139"/>
      <c r="O1394"/>
      <c r="P1394"/>
      <c r="Q1394"/>
      <c r="R1394"/>
      <c r="S1394"/>
      <c r="T1394"/>
      <c r="U1394"/>
      <c r="V1394"/>
      <c r="W1394"/>
      <c r="X1394"/>
    </row>
    <row r="1395" spans="1:24" s="25" customFormat="1" x14ac:dyDescent="0.3">
      <c r="A1395" s="130"/>
      <c r="B1395" s="131"/>
      <c r="C1395" s="154"/>
      <c r="D1395" s="132"/>
      <c r="E1395" s="133">
        <f t="shared" si="26"/>
        <v>17534284.849320997</v>
      </c>
      <c r="F1395" s="101"/>
      <c r="G1395" s="165"/>
      <c r="H1395" s="166"/>
      <c r="I1395" s="135"/>
      <c r="J1395" s="144"/>
      <c r="K1395" s="136"/>
      <c r="L1395" s="137"/>
      <c r="M1395" s="138"/>
      <c r="N1395" s="139"/>
      <c r="O1395"/>
      <c r="P1395"/>
      <c r="Q1395"/>
      <c r="R1395"/>
      <c r="S1395"/>
      <c r="T1395"/>
      <c r="U1395"/>
      <c r="V1395"/>
      <c r="W1395"/>
      <c r="X1395"/>
    </row>
    <row r="1396" spans="1:24" s="25" customFormat="1" x14ac:dyDescent="0.3">
      <c r="A1396" s="130"/>
      <c r="B1396" s="131"/>
      <c r="C1396" s="154"/>
      <c r="D1396" s="132"/>
      <c r="E1396" s="133">
        <f t="shared" si="26"/>
        <v>17534284.849320997</v>
      </c>
      <c r="F1396" s="101"/>
      <c r="G1396" s="165"/>
      <c r="H1396" s="166"/>
      <c r="I1396" s="135"/>
      <c r="J1396" s="144"/>
      <c r="K1396" s="136"/>
      <c r="L1396" s="137"/>
      <c r="M1396" s="138"/>
      <c r="N1396" s="139"/>
      <c r="O1396"/>
      <c r="P1396"/>
      <c r="Q1396"/>
      <c r="R1396"/>
      <c r="S1396"/>
      <c r="T1396"/>
      <c r="U1396"/>
      <c r="V1396"/>
      <c r="W1396"/>
      <c r="X1396"/>
    </row>
    <row r="1397" spans="1:24" s="25" customFormat="1" x14ac:dyDescent="0.3">
      <c r="A1397" s="130"/>
      <c r="B1397" s="131"/>
      <c r="C1397" s="154"/>
      <c r="D1397" s="132"/>
      <c r="E1397" s="133">
        <f t="shared" si="26"/>
        <v>17534284.849320997</v>
      </c>
      <c r="F1397" s="101"/>
      <c r="G1397" s="165"/>
      <c r="H1397" s="166"/>
      <c r="I1397" s="135"/>
      <c r="J1397" s="144"/>
      <c r="K1397" s="136"/>
      <c r="L1397" s="137"/>
      <c r="M1397" s="138"/>
      <c r="N1397" s="139"/>
      <c r="O1397"/>
      <c r="P1397"/>
      <c r="Q1397"/>
      <c r="R1397"/>
      <c r="S1397"/>
      <c r="T1397"/>
      <c r="U1397"/>
      <c r="V1397"/>
      <c r="W1397"/>
      <c r="X1397"/>
    </row>
    <row r="1398" spans="1:24" s="25" customFormat="1" x14ac:dyDescent="0.3">
      <c r="A1398" s="130"/>
      <c r="B1398" s="131"/>
      <c r="C1398" s="154"/>
      <c r="D1398" s="132"/>
      <c r="E1398" s="133">
        <f t="shared" si="26"/>
        <v>17534284.849320997</v>
      </c>
      <c r="F1398" s="101"/>
      <c r="G1398" s="165"/>
      <c r="H1398" s="166"/>
      <c r="I1398" s="135"/>
      <c r="J1398" s="144"/>
      <c r="K1398" s="136"/>
      <c r="L1398" s="137"/>
      <c r="M1398" s="138"/>
      <c r="N1398" s="139"/>
      <c r="O1398"/>
      <c r="P1398"/>
      <c r="Q1398"/>
      <c r="R1398"/>
      <c r="S1398"/>
      <c r="T1398"/>
      <c r="U1398"/>
      <c r="V1398"/>
      <c r="W1398"/>
      <c r="X1398"/>
    </row>
    <row r="1399" spans="1:24" s="25" customFormat="1" x14ac:dyDescent="0.3">
      <c r="A1399" s="130"/>
      <c r="B1399" s="131"/>
      <c r="C1399" s="154"/>
      <c r="D1399" s="132"/>
      <c r="E1399" s="133">
        <f t="shared" si="26"/>
        <v>17534284.849320997</v>
      </c>
      <c r="F1399" s="101"/>
      <c r="G1399" s="165"/>
      <c r="H1399" s="166"/>
      <c r="I1399" s="135"/>
      <c r="J1399" s="144"/>
      <c r="K1399" s="136"/>
      <c r="L1399" s="137"/>
      <c r="M1399" s="138"/>
      <c r="N1399" s="139"/>
      <c r="O1399"/>
      <c r="P1399"/>
      <c r="Q1399"/>
      <c r="R1399"/>
      <c r="S1399"/>
      <c r="T1399"/>
      <c r="U1399"/>
      <c r="V1399"/>
      <c r="W1399"/>
      <c r="X1399"/>
    </row>
    <row r="1400" spans="1:24" s="25" customFormat="1" x14ac:dyDescent="0.3">
      <c r="A1400" s="130"/>
      <c r="B1400" s="131"/>
      <c r="C1400" s="154"/>
      <c r="D1400" s="132"/>
      <c r="E1400" s="133">
        <f t="shared" si="26"/>
        <v>17534284.849320997</v>
      </c>
      <c r="F1400" s="101"/>
      <c r="G1400" s="165"/>
      <c r="H1400" s="166"/>
      <c r="I1400" s="135"/>
      <c r="J1400" s="144"/>
      <c r="K1400" s="136"/>
      <c r="L1400" s="137"/>
      <c r="M1400" s="138"/>
      <c r="N1400" s="139"/>
      <c r="O1400"/>
      <c r="P1400"/>
      <c r="Q1400"/>
      <c r="R1400"/>
      <c r="S1400"/>
      <c r="T1400"/>
      <c r="U1400"/>
      <c r="V1400"/>
      <c r="W1400"/>
      <c r="X1400"/>
    </row>
    <row r="1401" spans="1:24" s="25" customFormat="1" x14ac:dyDescent="0.3">
      <c r="A1401" s="130"/>
      <c r="B1401" s="131"/>
      <c r="C1401" s="154"/>
      <c r="D1401" s="132"/>
      <c r="E1401" s="133">
        <f t="shared" si="26"/>
        <v>17534284.849320997</v>
      </c>
      <c r="F1401" s="101"/>
      <c r="G1401" s="165"/>
      <c r="H1401" s="166"/>
      <c r="I1401" s="135"/>
      <c r="J1401" s="144"/>
      <c r="K1401" s="136"/>
      <c r="L1401" s="137"/>
      <c r="M1401" s="138"/>
      <c r="N1401" s="139"/>
      <c r="O1401"/>
      <c r="P1401"/>
      <c r="Q1401"/>
      <c r="R1401"/>
      <c r="S1401"/>
      <c r="T1401"/>
      <c r="U1401"/>
      <c r="V1401"/>
      <c r="W1401"/>
      <c r="X1401"/>
    </row>
    <row r="1402" spans="1:24" s="25" customFormat="1" x14ac:dyDescent="0.3">
      <c r="A1402" s="130"/>
      <c r="B1402" s="131"/>
      <c r="C1402" s="154"/>
      <c r="D1402" s="132"/>
      <c r="E1402" s="133">
        <f t="shared" si="26"/>
        <v>17534284.849320997</v>
      </c>
      <c r="F1402" s="101"/>
      <c r="G1402" s="165"/>
      <c r="H1402" s="166"/>
      <c r="I1402" s="135"/>
      <c r="J1402" s="144"/>
      <c r="K1402" s="136"/>
      <c r="L1402" s="137"/>
      <c r="M1402" s="138"/>
      <c r="N1402" s="139"/>
      <c r="O1402"/>
      <c r="P1402"/>
      <c r="Q1402"/>
      <c r="R1402"/>
      <c r="S1402"/>
      <c r="T1402"/>
      <c r="U1402"/>
      <c r="V1402"/>
      <c r="W1402"/>
      <c r="X1402"/>
    </row>
    <row r="1403" spans="1:24" s="25" customFormat="1" x14ac:dyDescent="0.3">
      <c r="A1403" s="130"/>
      <c r="B1403" s="131"/>
      <c r="C1403" s="154"/>
      <c r="D1403" s="132"/>
      <c r="E1403" s="133">
        <f t="shared" si="26"/>
        <v>17534284.849320997</v>
      </c>
      <c r="F1403" s="101"/>
      <c r="G1403" s="165"/>
      <c r="H1403" s="166"/>
      <c r="I1403" s="135"/>
      <c r="J1403" s="144"/>
      <c r="K1403" s="136"/>
      <c r="L1403" s="137"/>
      <c r="M1403" s="138"/>
      <c r="N1403" s="139"/>
      <c r="O1403"/>
      <c r="P1403"/>
      <c r="Q1403"/>
      <c r="R1403"/>
      <c r="S1403"/>
      <c r="T1403"/>
      <c r="U1403"/>
      <c r="V1403"/>
      <c r="W1403"/>
      <c r="X1403"/>
    </row>
    <row r="1404" spans="1:24" s="25" customFormat="1" x14ac:dyDescent="0.3">
      <c r="A1404" s="130"/>
      <c r="B1404" s="131"/>
      <c r="C1404" s="154"/>
      <c r="D1404" s="132"/>
      <c r="E1404" s="133">
        <f t="shared" si="26"/>
        <v>17534284.849320997</v>
      </c>
      <c r="F1404" s="101"/>
      <c r="G1404" s="165"/>
      <c r="H1404" s="166"/>
      <c r="I1404" s="135"/>
      <c r="J1404" s="144"/>
      <c r="K1404" s="136"/>
      <c r="L1404" s="137"/>
      <c r="M1404" s="138"/>
      <c r="N1404" s="139"/>
      <c r="O1404"/>
      <c r="P1404"/>
      <c r="Q1404"/>
      <c r="R1404"/>
      <c r="S1404"/>
      <c r="T1404"/>
      <c r="U1404"/>
      <c r="V1404"/>
      <c r="W1404"/>
      <c r="X1404"/>
    </row>
    <row r="1405" spans="1:24" s="25" customFormat="1" x14ac:dyDescent="0.3">
      <c r="A1405" s="130"/>
      <c r="B1405" s="131"/>
      <c r="C1405" s="154"/>
      <c r="D1405" s="132"/>
      <c r="E1405" s="133">
        <f t="shared" si="26"/>
        <v>17534284.849320997</v>
      </c>
      <c r="F1405" s="101"/>
      <c r="G1405" s="165"/>
      <c r="H1405" s="166"/>
      <c r="I1405" s="135"/>
      <c r="J1405" s="144"/>
      <c r="K1405" s="136"/>
      <c r="L1405" s="137"/>
      <c r="M1405" s="138"/>
      <c r="N1405" s="139"/>
      <c r="O1405"/>
      <c r="P1405"/>
      <c r="Q1405"/>
      <c r="R1405"/>
      <c r="S1405"/>
      <c r="T1405"/>
      <c r="U1405"/>
      <c r="V1405"/>
      <c r="W1405"/>
      <c r="X1405"/>
    </row>
    <row r="1406" spans="1:24" s="25" customFormat="1" x14ac:dyDescent="0.3">
      <c r="A1406" s="130"/>
      <c r="B1406" s="131"/>
      <c r="C1406" s="154"/>
      <c r="D1406" s="132"/>
      <c r="E1406" s="133">
        <f t="shared" si="26"/>
        <v>17534284.849320997</v>
      </c>
      <c r="F1406" s="101"/>
      <c r="G1406" s="165"/>
      <c r="H1406" s="166"/>
      <c r="I1406" s="135"/>
      <c r="J1406" s="144"/>
      <c r="K1406" s="136"/>
      <c r="L1406" s="137"/>
      <c r="M1406" s="138"/>
      <c r="N1406" s="139"/>
      <c r="O1406"/>
      <c r="P1406"/>
      <c r="Q1406"/>
      <c r="R1406"/>
      <c r="S1406"/>
      <c r="T1406"/>
      <c r="U1406"/>
      <c r="V1406"/>
      <c r="W1406"/>
      <c r="X1406"/>
    </row>
    <row r="1407" spans="1:24" s="25" customFormat="1" x14ac:dyDescent="0.3">
      <c r="A1407" s="130"/>
      <c r="B1407" s="131"/>
      <c r="C1407" s="154"/>
      <c r="D1407" s="132"/>
      <c r="E1407" s="133">
        <f t="shared" si="26"/>
        <v>17534284.849320997</v>
      </c>
      <c r="F1407" s="101"/>
      <c r="G1407" s="165"/>
      <c r="H1407" s="166"/>
      <c r="I1407" s="135"/>
      <c r="J1407" s="144"/>
      <c r="K1407" s="136"/>
      <c r="L1407" s="137"/>
      <c r="M1407" s="138"/>
      <c r="N1407" s="139"/>
      <c r="O1407"/>
      <c r="P1407"/>
      <c r="Q1407"/>
      <c r="R1407"/>
      <c r="S1407"/>
      <c r="T1407"/>
      <c r="U1407"/>
      <c r="V1407"/>
      <c r="W1407"/>
      <c r="X1407"/>
    </row>
    <row r="1408" spans="1:24" s="25" customFormat="1" x14ac:dyDescent="0.3">
      <c r="A1408" s="130"/>
      <c r="B1408" s="131"/>
      <c r="C1408" s="154"/>
      <c r="D1408" s="132"/>
      <c r="E1408" s="133">
        <f t="shared" si="26"/>
        <v>17534284.849320997</v>
      </c>
      <c r="F1408" s="101"/>
      <c r="G1408" s="165"/>
      <c r="H1408" s="166"/>
      <c r="I1408" s="135"/>
      <c r="J1408" s="144"/>
      <c r="K1408" s="136"/>
      <c r="L1408" s="137"/>
      <c r="M1408" s="138"/>
      <c r="N1408" s="139"/>
      <c r="O1408"/>
      <c r="P1408"/>
      <c r="Q1408"/>
      <c r="R1408"/>
      <c r="S1408"/>
      <c r="T1408"/>
      <c r="U1408"/>
      <c r="V1408"/>
      <c r="W1408"/>
      <c r="X1408"/>
    </row>
    <row r="1409" spans="1:24" s="25" customFormat="1" x14ac:dyDescent="0.3">
      <c r="A1409" s="130"/>
      <c r="B1409" s="131"/>
      <c r="C1409" s="154"/>
      <c r="D1409" s="132"/>
      <c r="E1409" s="133">
        <f t="shared" si="26"/>
        <v>17534284.849320997</v>
      </c>
      <c r="F1409" s="101"/>
      <c r="G1409" s="165"/>
      <c r="H1409" s="166"/>
      <c r="I1409" s="135"/>
      <c r="J1409" s="144"/>
      <c r="K1409" s="136"/>
      <c r="L1409" s="137"/>
      <c r="M1409" s="138"/>
      <c r="N1409" s="139"/>
      <c r="O1409"/>
      <c r="P1409"/>
      <c r="Q1409"/>
      <c r="R1409"/>
      <c r="S1409"/>
      <c r="T1409"/>
      <c r="U1409"/>
      <c r="V1409"/>
      <c r="W1409"/>
      <c r="X1409"/>
    </row>
    <row r="1410" spans="1:24" s="25" customFormat="1" x14ac:dyDescent="0.3">
      <c r="A1410" s="130"/>
      <c r="B1410" s="131"/>
      <c r="C1410" s="154"/>
      <c r="D1410" s="132"/>
      <c r="E1410" s="133">
        <f t="shared" si="26"/>
        <v>17534284.849320997</v>
      </c>
      <c r="F1410" s="101"/>
      <c r="G1410" s="165"/>
      <c r="H1410" s="166"/>
      <c r="I1410" s="135"/>
      <c r="J1410" s="144"/>
      <c r="K1410" s="136"/>
      <c r="L1410" s="137"/>
      <c r="M1410" s="138"/>
      <c r="N1410" s="139"/>
      <c r="O1410"/>
      <c r="P1410"/>
      <c r="Q1410"/>
      <c r="R1410"/>
      <c r="S1410"/>
      <c r="T1410"/>
      <c r="U1410"/>
      <c r="V1410"/>
      <c r="W1410"/>
      <c r="X1410"/>
    </row>
    <row r="1411" spans="1:24" s="25" customFormat="1" x14ac:dyDescent="0.3">
      <c r="A1411" s="130"/>
      <c r="B1411" s="131"/>
      <c r="C1411" s="154"/>
      <c r="D1411" s="132"/>
      <c r="E1411" s="133">
        <f t="shared" si="26"/>
        <v>17534284.849320997</v>
      </c>
      <c r="F1411" s="101"/>
      <c r="G1411" s="165"/>
      <c r="H1411" s="166"/>
      <c r="I1411" s="135"/>
      <c r="J1411" s="144"/>
      <c r="K1411" s="136"/>
      <c r="L1411" s="137"/>
      <c r="M1411" s="138"/>
      <c r="N1411" s="139"/>
      <c r="O1411"/>
      <c r="P1411"/>
      <c r="Q1411"/>
      <c r="R1411"/>
      <c r="S1411"/>
      <c r="T1411"/>
      <c r="U1411"/>
      <c r="V1411"/>
      <c r="W1411"/>
      <c r="X1411"/>
    </row>
    <row r="1412" spans="1:24" s="25" customFormat="1" x14ac:dyDescent="0.3">
      <c r="A1412" s="130"/>
      <c r="B1412" s="131"/>
      <c r="C1412" s="154"/>
      <c r="D1412" s="132"/>
      <c r="E1412" s="133">
        <f t="shared" si="26"/>
        <v>17534284.849320997</v>
      </c>
      <c r="F1412" s="101"/>
      <c r="G1412" s="165"/>
      <c r="H1412" s="166"/>
      <c r="I1412" s="135"/>
      <c r="J1412" s="144"/>
      <c r="K1412" s="136"/>
      <c r="L1412" s="137"/>
      <c r="M1412" s="138"/>
      <c r="N1412" s="139"/>
      <c r="O1412"/>
      <c r="P1412"/>
      <c r="Q1412"/>
      <c r="R1412"/>
      <c r="S1412"/>
      <c r="T1412"/>
      <c r="U1412"/>
      <c r="V1412"/>
      <c r="W1412"/>
      <c r="X1412"/>
    </row>
    <row r="1413" spans="1:24" s="25" customFormat="1" x14ac:dyDescent="0.3">
      <c r="A1413" s="130"/>
      <c r="B1413" s="131"/>
      <c r="C1413" s="154"/>
      <c r="D1413" s="132"/>
      <c r="E1413" s="133">
        <f t="shared" si="26"/>
        <v>17534284.849320997</v>
      </c>
      <c r="F1413" s="101"/>
      <c r="G1413" s="165"/>
      <c r="H1413" s="166"/>
      <c r="I1413" s="135"/>
      <c r="J1413" s="144"/>
      <c r="K1413" s="136"/>
      <c r="L1413" s="137"/>
      <c r="M1413" s="138"/>
      <c r="N1413" s="139"/>
      <c r="O1413"/>
      <c r="P1413"/>
      <c r="Q1413"/>
      <c r="R1413"/>
      <c r="S1413"/>
      <c r="T1413"/>
      <c r="U1413"/>
      <c r="V1413"/>
      <c r="W1413"/>
      <c r="X1413"/>
    </row>
    <row r="1414" spans="1:24" s="25" customFormat="1" x14ac:dyDescent="0.3">
      <c r="A1414" s="130"/>
      <c r="B1414" s="131"/>
      <c r="C1414" s="154"/>
      <c r="D1414" s="132"/>
      <c r="E1414" s="133">
        <f t="shared" si="26"/>
        <v>17534284.849320997</v>
      </c>
      <c r="F1414" s="101"/>
      <c r="G1414" s="165"/>
      <c r="H1414" s="166"/>
      <c r="I1414" s="135"/>
      <c r="J1414" s="144"/>
      <c r="K1414" s="136"/>
      <c r="L1414" s="137"/>
      <c r="M1414" s="138"/>
      <c r="N1414" s="139"/>
      <c r="O1414"/>
      <c r="P1414"/>
      <c r="Q1414"/>
      <c r="R1414"/>
      <c r="S1414"/>
      <c r="T1414"/>
      <c r="U1414"/>
      <c r="V1414"/>
      <c r="W1414"/>
      <c r="X1414"/>
    </row>
    <row r="1415" spans="1:24" s="25" customFormat="1" x14ac:dyDescent="0.3">
      <c r="A1415" s="130"/>
      <c r="B1415" s="131"/>
      <c r="C1415" s="154"/>
      <c r="D1415" s="132"/>
      <c r="E1415" s="133">
        <f t="shared" si="26"/>
        <v>17534284.849320997</v>
      </c>
      <c r="F1415" s="101"/>
      <c r="G1415" s="165"/>
      <c r="H1415" s="166"/>
      <c r="I1415" s="135"/>
      <c r="J1415" s="144"/>
      <c r="K1415" s="136"/>
      <c r="L1415" s="137"/>
      <c r="M1415" s="138"/>
      <c r="N1415" s="139"/>
      <c r="O1415"/>
      <c r="P1415"/>
      <c r="Q1415"/>
      <c r="R1415"/>
      <c r="S1415"/>
      <c r="T1415"/>
      <c r="U1415"/>
      <c r="V1415"/>
      <c r="W1415"/>
      <c r="X1415"/>
    </row>
    <row r="1416" spans="1:24" s="25" customFormat="1" x14ac:dyDescent="0.3">
      <c r="A1416" s="130"/>
      <c r="B1416" s="131"/>
      <c r="C1416" s="154"/>
      <c r="D1416" s="132"/>
      <c r="E1416" s="133">
        <f t="shared" si="26"/>
        <v>17534284.849320997</v>
      </c>
      <c r="F1416" s="101"/>
      <c r="G1416" s="165"/>
      <c r="H1416" s="166"/>
      <c r="I1416" s="135"/>
      <c r="J1416" s="144"/>
      <c r="K1416" s="136"/>
      <c r="L1416" s="137"/>
      <c r="M1416" s="138"/>
      <c r="N1416" s="139"/>
      <c r="O1416"/>
      <c r="P1416"/>
      <c r="Q1416"/>
      <c r="R1416"/>
      <c r="S1416"/>
      <c r="T1416"/>
      <c r="U1416"/>
      <c r="V1416"/>
      <c r="W1416"/>
      <c r="X1416"/>
    </row>
    <row r="1417" spans="1:24" s="25" customFormat="1" x14ac:dyDescent="0.3">
      <c r="A1417" s="130"/>
      <c r="B1417" s="131"/>
      <c r="C1417" s="154"/>
      <c r="D1417" s="132"/>
      <c r="E1417" s="133">
        <f t="shared" si="26"/>
        <v>17534284.849320997</v>
      </c>
      <c r="F1417" s="101"/>
      <c r="G1417" s="165"/>
      <c r="H1417" s="166"/>
      <c r="I1417" s="135"/>
      <c r="J1417" s="144"/>
      <c r="K1417" s="136"/>
      <c r="L1417" s="137"/>
      <c r="M1417" s="138"/>
      <c r="N1417" s="139"/>
      <c r="O1417"/>
      <c r="P1417"/>
      <c r="Q1417"/>
      <c r="R1417"/>
      <c r="S1417"/>
      <c r="T1417"/>
      <c r="U1417"/>
      <c r="V1417"/>
      <c r="W1417"/>
      <c r="X1417"/>
    </row>
    <row r="1418" spans="1:24" s="25" customFormat="1" x14ac:dyDescent="0.3">
      <c r="A1418" s="130"/>
      <c r="B1418" s="131"/>
      <c r="C1418" s="154"/>
      <c r="D1418" s="132"/>
      <c r="E1418" s="133">
        <f t="shared" si="26"/>
        <v>17534284.849320997</v>
      </c>
      <c r="F1418" s="101"/>
      <c r="G1418" s="165"/>
      <c r="H1418" s="166"/>
      <c r="I1418" s="135"/>
      <c r="J1418" s="144"/>
      <c r="K1418" s="136"/>
      <c r="L1418" s="137"/>
      <c r="M1418" s="138"/>
      <c r="N1418" s="139"/>
      <c r="O1418"/>
      <c r="P1418"/>
      <c r="Q1418"/>
      <c r="R1418"/>
      <c r="S1418"/>
      <c r="T1418"/>
      <c r="U1418"/>
      <c r="V1418"/>
      <c r="W1418"/>
      <c r="X1418"/>
    </row>
    <row r="1419" spans="1:24" s="25" customFormat="1" x14ac:dyDescent="0.3">
      <c r="A1419" s="130"/>
      <c r="B1419" s="131"/>
      <c r="C1419" s="154"/>
      <c r="D1419" s="132"/>
      <c r="E1419" s="133">
        <f t="shared" si="26"/>
        <v>17534284.849320997</v>
      </c>
      <c r="F1419" s="101"/>
      <c r="G1419" s="165"/>
      <c r="H1419" s="166"/>
      <c r="I1419" s="135"/>
      <c r="J1419" s="144"/>
      <c r="K1419" s="136"/>
      <c r="L1419" s="137"/>
      <c r="M1419" s="138"/>
      <c r="N1419" s="139"/>
      <c r="O1419"/>
      <c r="P1419"/>
      <c r="Q1419"/>
      <c r="R1419"/>
      <c r="S1419"/>
      <c r="T1419"/>
      <c r="U1419"/>
      <c r="V1419"/>
      <c r="W1419"/>
      <c r="X1419"/>
    </row>
    <row r="1420" spans="1:24" s="25" customFormat="1" x14ac:dyDescent="0.3">
      <c r="A1420" s="130"/>
      <c r="B1420" s="131"/>
      <c r="C1420" s="154"/>
      <c r="D1420" s="132"/>
      <c r="E1420" s="133">
        <f t="shared" si="26"/>
        <v>17534284.849320997</v>
      </c>
      <c r="F1420" s="101"/>
      <c r="G1420" s="165"/>
      <c r="H1420" s="166"/>
      <c r="I1420" s="135"/>
      <c r="J1420" s="144"/>
      <c r="K1420" s="136"/>
      <c r="L1420" s="137"/>
      <c r="M1420" s="138"/>
      <c r="N1420" s="139"/>
      <c r="O1420"/>
      <c r="P1420"/>
      <c r="Q1420"/>
      <c r="R1420"/>
      <c r="S1420"/>
      <c r="T1420"/>
      <c r="U1420"/>
      <c r="V1420"/>
      <c r="W1420"/>
      <c r="X1420"/>
    </row>
    <row r="1421" spans="1:24" s="25" customFormat="1" x14ac:dyDescent="0.3">
      <c r="A1421" s="130"/>
      <c r="B1421" s="131"/>
      <c r="C1421" s="154"/>
      <c r="D1421" s="132"/>
      <c r="E1421" s="133">
        <f t="shared" si="26"/>
        <v>17534284.849320997</v>
      </c>
      <c r="F1421" s="101"/>
      <c r="G1421" s="165"/>
      <c r="H1421" s="166"/>
      <c r="I1421" s="135"/>
      <c r="J1421" s="144"/>
      <c r="K1421" s="136"/>
      <c r="L1421" s="137"/>
      <c r="M1421" s="138"/>
      <c r="N1421" s="139"/>
      <c r="O1421"/>
      <c r="P1421"/>
      <c r="Q1421"/>
      <c r="R1421"/>
      <c r="S1421"/>
      <c r="T1421"/>
      <c r="U1421"/>
      <c r="V1421"/>
      <c r="W1421"/>
      <c r="X1421"/>
    </row>
    <row r="1422" spans="1:24" s="25" customFormat="1" x14ac:dyDescent="0.3">
      <c r="A1422" s="130"/>
      <c r="B1422" s="131"/>
      <c r="C1422" s="154"/>
      <c r="D1422" s="132"/>
      <c r="E1422" s="133">
        <f t="shared" si="26"/>
        <v>17534284.849320997</v>
      </c>
      <c r="F1422" s="101"/>
      <c r="G1422" s="165"/>
      <c r="H1422" s="166"/>
      <c r="I1422" s="135"/>
      <c r="J1422" s="144"/>
      <c r="K1422" s="136"/>
      <c r="L1422" s="137"/>
      <c r="M1422" s="138"/>
      <c r="N1422" s="139"/>
      <c r="O1422"/>
      <c r="P1422"/>
      <c r="Q1422"/>
      <c r="R1422"/>
      <c r="S1422"/>
      <c r="T1422"/>
      <c r="U1422"/>
      <c r="V1422"/>
      <c r="W1422"/>
      <c r="X1422"/>
    </row>
    <row r="1423" spans="1:24" s="25" customFormat="1" x14ac:dyDescent="0.3">
      <c r="A1423" s="130"/>
      <c r="B1423" s="131"/>
      <c r="C1423" s="154"/>
      <c r="D1423" s="132"/>
      <c r="E1423" s="133">
        <f t="shared" si="26"/>
        <v>17534284.849320997</v>
      </c>
      <c r="F1423" s="101"/>
      <c r="G1423" s="165"/>
      <c r="H1423" s="166"/>
      <c r="I1423" s="135"/>
      <c r="J1423" s="144"/>
      <c r="K1423" s="136"/>
      <c r="L1423" s="137"/>
      <c r="M1423" s="138"/>
      <c r="N1423" s="139"/>
      <c r="O1423"/>
      <c r="P1423"/>
      <c r="Q1423"/>
      <c r="R1423"/>
      <c r="S1423"/>
      <c r="T1423"/>
      <c r="U1423"/>
      <c r="V1423"/>
      <c r="W1423"/>
      <c r="X1423"/>
    </row>
    <row r="1424" spans="1:24" s="25" customFormat="1" x14ac:dyDescent="0.3">
      <c r="A1424" s="130"/>
      <c r="B1424" s="131"/>
      <c r="C1424" s="154"/>
      <c r="D1424" s="132"/>
      <c r="E1424" s="133">
        <f t="shared" si="26"/>
        <v>17534284.849320997</v>
      </c>
      <c r="F1424" s="101"/>
      <c r="G1424" s="165"/>
      <c r="H1424" s="166"/>
      <c r="I1424" s="135"/>
      <c r="J1424" s="144"/>
      <c r="K1424" s="136"/>
      <c r="L1424" s="137"/>
      <c r="M1424" s="138"/>
      <c r="N1424" s="139"/>
      <c r="O1424"/>
      <c r="P1424"/>
      <c r="Q1424"/>
      <c r="R1424"/>
      <c r="S1424"/>
      <c r="T1424"/>
      <c r="U1424"/>
      <c r="V1424"/>
      <c r="W1424"/>
      <c r="X1424"/>
    </row>
    <row r="1425" spans="1:24" s="25" customFormat="1" x14ac:dyDescent="0.3">
      <c r="A1425" s="130"/>
      <c r="B1425" s="131"/>
      <c r="C1425" s="154"/>
      <c r="D1425" s="132"/>
      <c r="E1425" s="133">
        <f t="shared" si="26"/>
        <v>17534284.849320997</v>
      </c>
      <c r="F1425" s="101"/>
      <c r="G1425" s="165"/>
      <c r="H1425" s="166"/>
      <c r="I1425" s="135"/>
      <c r="J1425" s="144"/>
      <c r="K1425" s="136"/>
      <c r="L1425" s="137"/>
      <c r="M1425" s="138"/>
      <c r="N1425" s="139"/>
      <c r="O1425"/>
      <c r="P1425"/>
      <c r="Q1425"/>
      <c r="R1425"/>
      <c r="S1425"/>
      <c r="T1425"/>
      <c r="U1425"/>
      <c r="V1425"/>
      <c r="W1425"/>
      <c r="X1425"/>
    </row>
    <row r="1426" spans="1:24" s="25" customFormat="1" x14ac:dyDescent="0.3">
      <c r="A1426" s="130"/>
      <c r="B1426" s="131"/>
      <c r="C1426" s="154"/>
      <c r="D1426" s="132"/>
      <c r="E1426" s="133">
        <f t="shared" si="26"/>
        <v>17534284.849320997</v>
      </c>
      <c r="F1426" s="101"/>
      <c r="G1426" s="165"/>
      <c r="H1426" s="166"/>
      <c r="I1426" s="135"/>
      <c r="J1426" s="144"/>
      <c r="K1426" s="136"/>
      <c r="L1426" s="137"/>
      <c r="M1426" s="138"/>
      <c r="N1426" s="139"/>
      <c r="O1426"/>
      <c r="P1426"/>
      <c r="Q1426"/>
      <c r="R1426"/>
      <c r="S1426"/>
      <c r="T1426"/>
      <c r="U1426"/>
      <c r="V1426"/>
      <c r="W1426"/>
      <c r="X1426"/>
    </row>
    <row r="1427" spans="1:24" s="25" customFormat="1" x14ac:dyDescent="0.3">
      <c r="A1427" s="130"/>
      <c r="B1427" s="131"/>
      <c r="C1427" s="154"/>
      <c r="D1427" s="132"/>
      <c r="E1427" s="133">
        <f t="shared" si="26"/>
        <v>17534284.849320997</v>
      </c>
      <c r="F1427" s="101"/>
      <c r="G1427" s="165"/>
      <c r="H1427" s="166"/>
      <c r="I1427" s="135"/>
      <c r="J1427" s="144"/>
      <c r="K1427" s="136"/>
      <c r="L1427" s="137"/>
      <c r="M1427" s="138"/>
      <c r="N1427" s="139"/>
      <c r="O1427"/>
      <c r="P1427"/>
      <c r="Q1427"/>
      <c r="R1427"/>
      <c r="S1427"/>
      <c r="T1427"/>
      <c r="U1427"/>
      <c r="V1427"/>
      <c r="W1427"/>
      <c r="X1427"/>
    </row>
    <row r="1428" spans="1:24" s="25" customFormat="1" x14ac:dyDescent="0.3">
      <c r="A1428" s="130"/>
      <c r="B1428" s="131"/>
      <c r="C1428" s="154"/>
      <c r="D1428" s="132"/>
      <c r="E1428" s="133">
        <f t="shared" si="26"/>
        <v>17534284.849320997</v>
      </c>
      <c r="F1428" s="101"/>
      <c r="G1428" s="165"/>
      <c r="H1428" s="166"/>
      <c r="I1428" s="135"/>
      <c r="J1428" s="144"/>
      <c r="K1428" s="136"/>
      <c r="L1428" s="137"/>
      <c r="M1428" s="138"/>
      <c r="N1428" s="139"/>
      <c r="O1428"/>
      <c r="P1428"/>
      <c r="Q1428"/>
      <c r="R1428"/>
      <c r="S1428"/>
      <c r="T1428"/>
      <c r="U1428"/>
      <c r="V1428"/>
      <c r="W1428"/>
      <c r="X1428"/>
    </row>
    <row r="1429" spans="1:24" s="25" customFormat="1" x14ac:dyDescent="0.3">
      <c r="A1429" s="130"/>
      <c r="B1429" s="131"/>
      <c r="C1429" s="154"/>
      <c r="D1429" s="132"/>
      <c r="E1429" s="133">
        <f t="shared" si="26"/>
        <v>17534284.849320997</v>
      </c>
      <c r="F1429" s="101"/>
      <c r="G1429" s="165"/>
      <c r="H1429" s="166"/>
      <c r="I1429" s="135"/>
      <c r="J1429" s="144"/>
      <c r="K1429" s="136"/>
      <c r="L1429" s="137"/>
      <c r="M1429" s="138"/>
      <c r="N1429" s="139"/>
      <c r="O1429"/>
      <c r="P1429"/>
      <c r="Q1429"/>
      <c r="R1429"/>
      <c r="S1429"/>
      <c r="T1429"/>
      <c r="U1429"/>
      <c r="V1429"/>
      <c r="W1429"/>
      <c r="X1429"/>
    </row>
    <row r="1430" spans="1:24" s="25" customFormat="1" x14ac:dyDescent="0.3">
      <c r="A1430" s="130"/>
      <c r="B1430" s="131"/>
      <c r="C1430" s="154"/>
      <c r="D1430" s="132"/>
      <c r="E1430" s="133">
        <f t="shared" si="26"/>
        <v>17534284.849320997</v>
      </c>
      <c r="F1430" s="101"/>
      <c r="G1430" s="165"/>
      <c r="H1430" s="166"/>
      <c r="I1430" s="135"/>
      <c r="J1430" s="144"/>
      <c r="K1430" s="136"/>
      <c r="L1430" s="137"/>
      <c r="M1430" s="138"/>
      <c r="N1430" s="139"/>
      <c r="O1430"/>
      <c r="P1430"/>
      <c r="Q1430"/>
      <c r="R1430"/>
      <c r="S1430"/>
      <c r="T1430"/>
      <c r="U1430"/>
      <c r="V1430"/>
      <c r="W1430"/>
      <c r="X1430"/>
    </row>
    <row r="1431" spans="1:24" s="25" customFormat="1" x14ac:dyDescent="0.3">
      <c r="A1431" s="130"/>
      <c r="B1431" s="131"/>
      <c r="C1431" s="154"/>
      <c r="D1431" s="132"/>
      <c r="E1431" s="133">
        <f t="shared" si="26"/>
        <v>17534284.849320997</v>
      </c>
      <c r="F1431" s="101"/>
      <c r="G1431" s="165"/>
      <c r="H1431" s="166"/>
      <c r="I1431" s="135"/>
      <c r="J1431" s="144"/>
      <c r="K1431" s="136"/>
      <c r="L1431" s="137"/>
      <c r="M1431" s="138"/>
      <c r="N1431" s="139"/>
      <c r="O1431"/>
      <c r="P1431"/>
      <c r="Q1431"/>
      <c r="R1431"/>
      <c r="S1431"/>
      <c r="T1431"/>
      <c r="U1431"/>
      <c r="V1431"/>
      <c r="W1431"/>
      <c r="X1431"/>
    </row>
    <row r="1432" spans="1:24" s="25" customFormat="1" x14ac:dyDescent="0.3">
      <c r="A1432" s="130"/>
      <c r="B1432" s="131"/>
      <c r="C1432" s="154"/>
      <c r="D1432" s="132"/>
      <c r="E1432" s="133">
        <f t="shared" si="26"/>
        <v>17534284.849320997</v>
      </c>
      <c r="F1432" s="101"/>
      <c r="G1432" s="165"/>
      <c r="H1432" s="166"/>
      <c r="I1432" s="135"/>
      <c r="J1432" s="144"/>
      <c r="K1432" s="136"/>
      <c r="L1432" s="137"/>
      <c r="M1432" s="138"/>
      <c r="N1432" s="139"/>
      <c r="O1432"/>
      <c r="P1432"/>
      <c r="Q1432"/>
      <c r="R1432"/>
      <c r="S1432"/>
      <c r="T1432"/>
      <c r="U1432"/>
      <c r="V1432"/>
      <c r="W1432"/>
      <c r="X1432"/>
    </row>
    <row r="1433" spans="1:24" s="25" customFormat="1" x14ac:dyDescent="0.3">
      <c r="A1433" s="130"/>
      <c r="B1433" s="131"/>
      <c r="C1433" s="154"/>
      <c r="D1433" s="132"/>
      <c r="E1433" s="133">
        <f t="shared" si="26"/>
        <v>17534284.849320997</v>
      </c>
      <c r="F1433" s="101"/>
      <c r="G1433" s="165"/>
      <c r="H1433" s="166"/>
      <c r="I1433" s="135"/>
      <c r="J1433" s="144"/>
      <c r="K1433" s="136"/>
      <c r="L1433" s="137"/>
      <c r="M1433" s="138"/>
      <c r="N1433" s="139"/>
      <c r="O1433"/>
      <c r="P1433"/>
      <c r="Q1433"/>
      <c r="R1433"/>
      <c r="S1433"/>
      <c r="T1433"/>
      <c r="U1433"/>
      <c r="V1433"/>
      <c r="W1433"/>
      <c r="X1433"/>
    </row>
    <row r="1434" spans="1:24" s="25" customFormat="1" x14ac:dyDescent="0.3">
      <c r="A1434" s="130"/>
      <c r="B1434" s="131"/>
      <c r="C1434" s="154"/>
      <c r="D1434" s="132"/>
      <c r="E1434" s="133">
        <f t="shared" si="26"/>
        <v>17534284.849320997</v>
      </c>
      <c r="F1434" s="101"/>
      <c r="G1434" s="165"/>
      <c r="H1434" s="166"/>
      <c r="I1434" s="135"/>
      <c r="J1434" s="144"/>
      <c r="K1434" s="136"/>
      <c r="L1434" s="137"/>
      <c r="M1434" s="138"/>
      <c r="N1434" s="139"/>
      <c r="O1434"/>
      <c r="P1434"/>
      <c r="Q1434"/>
      <c r="R1434"/>
      <c r="S1434"/>
      <c r="T1434"/>
      <c r="U1434"/>
      <c r="V1434"/>
      <c r="W1434"/>
      <c r="X1434"/>
    </row>
    <row r="1435" spans="1:24" s="25" customFormat="1" x14ac:dyDescent="0.3">
      <c r="A1435" s="130"/>
      <c r="B1435" s="131"/>
      <c r="C1435" s="154"/>
      <c r="D1435" s="132"/>
      <c r="E1435" s="133">
        <f t="shared" si="26"/>
        <v>17534284.849320997</v>
      </c>
      <c r="F1435" s="101"/>
      <c r="G1435" s="165"/>
      <c r="H1435" s="166"/>
      <c r="I1435" s="135"/>
      <c r="J1435" s="144"/>
      <c r="K1435" s="136"/>
      <c r="L1435" s="137"/>
      <c r="M1435" s="138"/>
      <c r="N1435" s="139"/>
      <c r="O1435"/>
      <c r="P1435"/>
      <c r="Q1435"/>
      <c r="R1435"/>
      <c r="S1435"/>
      <c r="T1435"/>
      <c r="U1435"/>
      <c r="V1435"/>
      <c r="W1435"/>
      <c r="X1435"/>
    </row>
    <row r="1436" spans="1:24" s="25" customFormat="1" x14ac:dyDescent="0.3">
      <c r="A1436" s="130"/>
      <c r="B1436" s="131"/>
      <c r="C1436" s="154"/>
      <c r="D1436" s="132"/>
      <c r="E1436" s="133">
        <f t="shared" si="26"/>
        <v>17534284.849320997</v>
      </c>
      <c r="F1436" s="101"/>
      <c r="G1436" s="165"/>
      <c r="H1436" s="166"/>
      <c r="I1436" s="135"/>
      <c r="J1436" s="144"/>
      <c r="K1436" s="136"/>
      <c r="L1436" s="137"/>
      <c r="M1436" s="138"/>
      <c r="N1436" s="139"/>
      <c r="O1436"/>
      <c r="P1436"/>
      <c r="Q1436"/>
      <c r="R1436"/>
      <c r="S1436"/>
      <c r="T1436"/>
      <c r="U1436"/>
      <c r="V1436"/>
      <c r="W1436"/>
      <c r="X1436"/>
    </row>
    <row r="1437" spans="1:24" s="25" customFormat="1" x14ac:dyDescent="0.3">
      <c r="A1437" s="130"/>
      <c r="B1437" s="131"/>
      <c r="C1437" s="154"/>
      <c r="D1437" s="132"/>
      <c r="E1437" s="133">
        <f t="shared" si="26"/>
        <v>17534284.849320997</v>
      </c>
      <c r="F1437" s="101"/>
      <c r="G1437" s="165"/>
      <c r="H1437" s="166"/>
      <c r="I1437" s="135"/>
      <c r="J1437" s="144"/>
      <c r="K1437" s="136"/>
      <c r="L1437" s="137"/>
      <c r="M1437" s="138"/>
      <c r="N1437" s="139"/>
      <c r="O1437"/>
      <c r="P1437"/>
      <c r="Q1437"/>
      <c r="R1437"/>
      <c r="S1437"/>
      <c r="T1437"/>
      <c r="U1437"/>
      <c r="V1437"/>
      <c r="W1437"/>
      <c r="X1437"/>
    </row>
    <row r="1438" spans="1:24" s="25" customFormat="1" x14ac:dyDescent="0.3">
      <c r="A1438" s="130"/>
      <c r="B1438" s="131"/>
      <c r="C1438" s="154"/>
      <c r="D1438" s="132"/>
      <c r="E1438" s="133">
        <f t="shared" si="26"/>
        <v>17534284.849320997</v>
      </c>
      <c r="F1438" s="101"/>
      <c r="G1438" s="165"/>
      <c r="H1438" s="166"/>
      <c r="I1438" s="135"/>
      <c r="J1438" s="144"/>
      <c r="K1438" s="136"/>
      <c r="L1438" s="137"/>
      <c r="M1438" s="138"/>
      <c r="N1438" s="139"/>
      <c r="O1438"/>
      <c r="P1438"/>
      <c r="Q1438"/>
      <c r="R1438"/>
      <c r="S1438"/>
      <c r="T1438"/>
      <c r="U1438"/>
      <c r="V1438"/>
      <c r="W1438"/>
      <c r="X1438"/>
    </row>
    <row r="1439" spans="1:24" s="25" customFormat="1" x14ac:dyDescent="0.3">
      <c r="A1439" s="130"/>
      <c r="B1439" s="131"/>
      <c r="C1439" s="154"/>
      <c r="D1439" s="132"/>
      <c r="E1439" s="133">
        <f t="shared" si="26"/>
        <v>17534284.849320997</v>
      </c>
      <c r="F1439" s="101"/>
      <c r="G1439" s="165"/>
      <c r="H1439" s="166"/>
      <c r="I1439" s="135"/>
      <c r="J1439" s="144"/>
      <c r="K1439" s="136"/>
      <c r="L1439" s="137"/>
      <c r="M1439" s="138"/>
      <c r="N1439" s="139"/>
      <c r="O1439"/>
      <c r="P1439"/>
      <c r="Q1439"/>
      <c r="R1439"/>
      <c r="S1439"/>
      <c r="T1439"/>
      <c r="U1439"/>
      <c r="V1439"/>
      <c r="W1439"/>
      <c r="X1439"/>
    </row>
    <row r="1440" spans="1:24" s="25" customFormat="1" x14ac:dyDescent="0.3">
      <c r="A1440" s="130"/>
      <c r="B1440" s="131"/>
      <c r="C1440" s="154"/>
      <c r="D1440" s="132"/>
      <c r="E1440" s="133">
        <f t="shared" si="26"/>
        <v>17534284.849320997</v>
      </c>
      <c r="F1440" s="101"/>
      <c r="G1440" s="165"/>
      <c r="H1440" s="166"/>
      <c r="I1440" s="135"/>
      <c r="J1440" s="144"/>
      <c r="K1440" s="136"/>
      <c r="L1440" s="137"/>
      <c r="M1440" s="138"/>
      <c r="N1440" s="139"/>
      <c r="O1440"/>
      <c r="P1440"/>
      <c r="Q1440"/>
      <c r="R1440"/>
      <c r="S1440"/>
      <c r="T1440"/>
      <c r="U1440"/>
      <c r="V1440"/>
      <c r="W1440"/>
      <c r="X1440"/>
    </row>
    <row r="1441" spans="1:24" s="25" customFormat="1" x14ac:dyDescent="0.3">
      <c r="A1441" s="130"/>
      <c r="B1441" s="131"/>
      <c r="C1441" s="154"/>
      <c r="D1441" s="132"/>
      <c r="E1441" s="133">
        <f t="shared" si="26"/>
        <v>17534284.849320997</v>
      </c>
      <c r="F1441" s="101"/>
      <c r="G1441" s="165"/>
      <c r="H1441" s="166"/>
      <c r="I1441" s="135"/>
      <c r="J1441" s="144"/>
      <c r="K1441" s="136"/>
      <c r="L1441" s="137"/>
      <c r="M1441" s="138"/>
      <c r="N1441" s="139"/>
      <c r="O1441"/>
      <c r="P1441"/>
      <c r="Q1441"/>
      <c r="R1441"/>
      <c r="S1441"/>
      <c r="T1441"/>
      <c r="U1441"/>
      <c r="V1441"/>
      <c r="W1441"/>
      <c r="X1441"/>
    </row>
    <row r="1442" spans="1:24" s="25" customFormat="1" x14ac:dyDescent="0.3">
      <c r="A1442" s="130"/>
      <c r="B1442" s="131"/>
      <c r="C1442" s="154"/>
      <c r="D1442" s="132"/>
      <c r="E1442" s="133">
        <f t="shared" si="26"/>
        <v>17534284.849320997</v>
      </c>
      <c r="F1442" s="101"/>
      <c r="G1442" s="165"/>
      <c r="H1442" s="166"/>
      <c r="I1442" s="135"/>
      <c r="J1442" s="144"/>
      <c r="K1442" s="136"/>
      <c r="L1442" s="137"/>
      <c r="M1442" s="138"/>
      <c r="N1442" s="139"/>
      <c r="O1442"/>
      <c r="P1442"/>
      <c r="Q1442"/>
      <c r="R1442"/>
      <c r="S1442"/>
      <c r="T1442"/>
      <c r="U1442"/>
      <c r="V1442"/>
      <c r="W1442"/>
      <c r="X1442"/>
    </row>
    <row r="1443" spans="1:24" s="25" customFormat="1" x14ac:dyDescent="0.3">
      <c r="A1443" s="130"/>
      <c r="B1443" s="131"/>
      <c r="C1443" s="154"/>
      <c r="D1443" s="132"/>
      <c r="E1443" s="133">
        <f t="shared" si="26"/>
        <v>17534284.849320997</v>
      </c>
      <c r="F1443" s="101"/>
      <c r="G1443" s="165"/>
      <c r="H1443" s="166"/>
      <c r="I1443" s="135"/>
      <c r="J1443" s="144"/>
      <c r="K1443" s="136"/>
      <c r="L1443" s="137"/>
      <c r="M1443" s="138"/>
      <c r="N1443" s="139"/>
      <c r="O1443"/>
      <c r="P1443"/>
      <c r="Q1443"/>
      <c r="R1443"/>
      <c r="S1443"/>
      <c r="T1443"/>
      <c r="U1443"/>
      <c r="V1443"/>
      <c r="W1443"/>
      <c r="X1443"/>
    </row>
    <row r="1444" spans="1:24" s="25" customFormat="1" x14ac:dyDescent="0.3">
      <c r="A1444" s="130"/>
      <c r="B1444" s="131"/>
      <c r="C1444" s="154"/>
      <c r="D1444" s="132"/>
      <c r="E1444" s="133">
        <f t="shared" si="26"/>
        <v>17534284.849320997</v>
      </c>
      <c r="F1444" s="101"/>
      <c r="G1444" s="165"/>
      <c r="H1444" s="166"/>
      <c r="I1444" s="135"/>
      <c r="J1444" s="144"/>
      <c r="K1444" s="136"/>
      <c r="L1444" s="137"/>
      <c r="M1444" s="138"/>
      <c r="N1444" s="139"/>
      <c r="O1444"/>
      <c r="P1444"/>
      <c r="Q1444"/>
      <c r="R1444"/>
      <c r="S1444"/>
      <c r="T1444"/>
      <c r="U1444"/>
      <c r="V1444"/>
      <c r="W1444"/>
      <c r="X1444"/>
    </row>
    <row r="1445" spans="1:24" s="25" customFormat="1" x14ac:dyDescent="0.3">
      <c r="A1445" s="130"/>
      <c r="B1445" s="131"/>
      <c r="C1445" s="154"/>
      <c r="D1445" s="132"/>
      <c r="E1445" s="133">
        <f t="shared" si="26"/>
        <v>17534284.849320997</v>
      </c>
      <c r="F1445" s="101"/>
      <c r="G1445" s="165"/>
      <c r="H1445" s="166"/>
      <c r="I1445" s="135"/>
      <c r="J1445" s="144"/>
      <c r="K1445" s="136"/>
      <c r="L1445" s="137"/>
      <c r="M1445" s="138"/>
      <c r="N1445" s="139"/>
      <c r="O1445"/>
      <c r="P1445"/>
      <c r="Q1445"/>
      <c r="R1445"/>
      <c r="S1445"/>
      <c r="T1445"/>
      <c r="U1445"/>
      <c r="V1445"/>
      <c r="W1445"/>
      <c r="X1445"/>
    </row>
    <row r="1446" spans="1:24" s="25" customFormat="1" x14ac:dyDescent="0.3">
      <c r="A1446" s="130"/>
      <c r="B1446" s="131"/>
      <c r="C1446" s="154"/>
      <c r="D1446" s="132"/>
      <c r="E1446" s="284">
        <f t="shared" si="26"/>
        <v>17534284.849320997</v>
      </c>
      <c r="F1446" s="101"/>
      <c r="G1446" s="165"/>
      <c r="H1446" s="166"/>
      <c r="I1446" s="135"/>
      <c r="J1446" s="144"/>
      <c r="K1446" s="136"/>
      <c r="L1446" s="137"/>
      <c r="M1446" s="138"/>
      <c r="N1446" s="139"/>
      <c r="O1446"/>
      <c r="P1446"/>
      <c r="Q1446"/>
      <c r="R1446"/>
      <c r="S1446"/>
      <c r="T1446"/>
      <c r="U1446"/>
      <c r="V1446"/>
      <c r="W1446"/>
      <c r="X1446"/>
    </row>
    <row r="1447" spans="1:24" s="25" customFormat="1" x14ac:dyDescent="0.3">
      <c r="A1447" s="130"/>
      <c r="B1447" s="131"/>
      <c r="C1447" s="154"/>
      <c r="D1447" s="132"/>
      <c r="E1447" s="133">
        <f t="shared" si="26"/>
        <v>17534284.849320997</v>
      </c>
      <c r="F1447" s="101"/>
      <c r="G1447" s="165"/>
      <c r="H1447" s="166"/>
      <c r="I1447" s="135"/>
      <c r="J1447" s="144"/>
      <c r="K1447" s="136"/>
      <c r="L1447" s="137"/>
      <c r="M1447" s="138"/>
      <c r="N1447" s="139"/>
      <c r="O1447"/>
      <c r="P1447"/>
      <c r="Q1447"/>
      <c r="R1447"/>
      <c r="S1447"/>
      <c r="T1447"/>
      <c r="U1447"/>
      <c r="V1447"/>
      <c r="W1447"/>
      <c r="X1447"/>
    </row>
    <row r="1448" spans="1:24" s="25" customFormat="1" x14ac:dyDescent="0.3">
      <c r="A1448" s="130"/>
      <c r="B1448" s="131"/>
      <c r="C1448" s="154"/>
      <c r="D1448" s="132"/>
      <c r="E1448" s="133">
        <f t="shared" si="26"/>
        <v>17534284.849320997</v>
      </c>
      <c r="F1448" s="101"/>
      <c r="G1448" s="165"/>
      <c r="H1448" s="166"/>
      <c r="I1448" s="135"/>
      <c r="J1448" s="144"/>
      <c r="K1448" s="136"/>
      <c r="L1448" s="137"/>
      <c r="M1448" s="138"/>
      <c r="N1448" s="139"/>
      <c r="O1448"/>
      <c r="P1448"/>
      <c r="Q1448"/>
      <c r="R1448"/>
      <c r="S1448"/>
      <c r="T1448"/>
      <c r="U1448"/>
      <c r="V1448"/>
      <c r="W1448"/>
      <c r="X1448"/>
    </row>
    <row r="1449" spans="1:24" s="25" customFormat="1" x14ac:dyDescent="0.3">
      <c r="A1449" s="130"/>
      <c r="B1449" s="131"/>
      <c r="C1449" s="154"/>
      <c r="D1449" s="132"/>
      <c r="E1449" s="133">
        <f t="shared" si="26"/>
        <v>17534284.849320997</v>
      </c>
      <c r="F1449" s="101"/>
      <c r="G1449" s="165"/>
      <c r="H1449" s="166"/>
      <c r="I1449" s="135"/>
      <c r="J1449" s="144"/>
      <c r="K1449" s="136"/>
      <c r="L1449" s="137"/>
      <c r="M1449" s="138"/>
      <c r="N1449" s="139"/>
      <c r="O1449"/>
      <c r="P1449"/>
      <c r="Q1449"/>
      <c r="R1449"/>
      <c r="S1449"/>
      <c r="T1449"/>
      <c r="U1449"/>
      <c r="V1449"/>
      <c r="W1449"/>
      <c r="X1449"/>
    </row>
    <row r="1450" spans="1:24" s="25" customFormat="1" x14ac:dyDescent="0.3">
      <c r="A1450" s="130"/>
      <c r="B1450" s="131"/>
      <c r="C1450" s="154"/>
      <c r="D1450" s="132"/>
      <c r="E1450" s="133">
        <f t="shared" si="26"/>
        <v>17534284.849320997</v>
      </c>
      <c r="F1450" s="101"/>
      <c r="G1450" s="165"/>
      <c r="H1450" s="166"/>
      <c r="I1450" s="135"/>
      <c r="J1450" s="144"/>
      <c r="K1450" s="136"/>
      <c r="L1450" s="137"/>
      <c r="M1450" s="138"/>
      <c r="N1450" s="139"/>
      <c r="O1450"/>
      <c r="P1450"/>
      <c r="Q1450"/>
      <c r="R1450"/>
      <c r="S1450"/>
      <c r="T1450"/>
      <c r="U1450"/>
      <c r="V1450"/>
      <c r="W1450"/>
      <c r="X1450"/>
    </row>
    <row r="1451" spans="1:24" s="25" customFormat="1" x14ac:dyDescent="0.3">
      <c r="A1451" s="130"/>
      <c r="B1451" s="131"/>
      <c r="C1451" s="154"/>
      <c r="D1451" s="132"/>
      <c r="E1451" s="133">
        <f t="shared" si="26"/>
        <v>17534284.849320997</v>
      </c>
      <c r="F1451" s="101"/>
      <c r="G1451" s="165"/>
      <c r="H1451" s="166"/>
      <c r="I1451" s="135"/>
      <c r="J1451" s="144"/>
      <c r="K1451" s="136"/>
      <c r="L1451" s="137"/>
      <c r="M1451" s="138"/>
      <c r="N1451" s="139"/>
      <c r="O1451"/>
      <c r="P1451"/>
      <c r="Q1451"/>
      <c r="R1451"/>
      <c r="S1451"/>
      <c r="T1451"/>
      <c r="U1451"/>
      <c r="V1451"/>
      <c r="W1451"/>
      <c r="X1451"/>
    </row>
    <row r="1452" spans="1:24" s="25" customFormat="1" x14ac:dyDescent="0.3">
      <c r="A1452" s="130"/>
      <c r="B1452" s="131"/>
      <c r="C1452" s="154"/>
      <c r="D1452" s="132"/>
      <c r="E1452" s="133">
        <f t="shared" si="26"/>
        <v>17534284.849320997</v>
      </c>
      <c r="F1452" s="101"/>
      <c r="G1452" s="165"/>
      <c r="H1452" s="166"/>
      <c r="I1452" s="135"/>
      <c r="J1452" s="144"/>
      <c r="K1452" s="136"/>
      <c r="L1452" s="137"/>
      <c r="M1452" s="138"/>
      <c r="N1452" s="139"/>
      <c r="O1452"/>
      <c r="P1452"/>
      <c r="Q1452"/>
      <c r="R1452"/>
      <c r="S1452"/>
      <c r="T1452"/>
      <c r="U1452"/>
      <c r="V1452"/>
      <c r="W1452"/>
      <c r="X1452"/>
    </row>
    <row r="1453" spans="1:24" s="25" customFormat="1" x14ac:dyDescent="0.3">
      <c r="A1453" s="130"/>
      <c r="B1453" s="131"/>
      <c r="C1453" s="154"/>
      <c r="D1453" s="132"/>
      <c r="E1453" s="133">
        <f t="shared" si="26"/>
        <v>17534284.849320997</v>
      </c>
      <c r="F1453" s="101"/>
      <c r="G1453" s="165"/>
      <c r="H1453" s="166"/>
      <c r="I1453" s="135"/>
      <c r="J1453" s="144"/>
      <c r="K1453" s="136"/>
      <c r="L1453" s="137"/>
      <c r="M1453" s="138"/>
      <c r="N1453" s="139"/>
      <c r="O1453"/>
      <c r="P1453"/>
      <c r="Q1453"/>
      <c r="R1453"/>
      <c r="S1453"/>
      <c r="T1453"/>
      <c r="U1453"/>
      <c r="V1453"/>
      <c r="W1453"/>
      <c r="X1453"/>
    </row>
    <row r="1454" spans="1:24" s="25" customFormat="1" x14ac:dyDescent="0.3">
      <c r="A1454" s="130"/>
      <c r="B1454" s="131"/>
      <c r="C1454" s="154"/>
      <c r="D1454" s="132"/>
      <c r="E1454" s="133">
        <f t="shared" si="26"/>
        <v>17534284.849320997</v>
      </c>
      <c r="F1454" s="101"/>
      <c r="G1454" s="165"/>
      <c r="H1454" s="166"/>
      <c r="I1454" s="135"/>
      <c r="J1454" s="144"/>
      <c r="K1454" s="136"/>
      <c r="L1454" s="137"/>
      <c r="M1454" s="138"/>
      <c r="N1454" s="139"/>
      <c r="O1454"/>
      <c r="P1454"/>
      <c r="Q1454"/>
      <c r="R1454"/>
      <c r="S1454"/>
      <c r="T1454"/>
      <c r="U1454"/>
      <c r="V1454"/>
      <c r="W1454"/>
      <c r="X1454"/>
    </row>
    <row r="1455" spans="1:24" s="25" customFormat="1" x14ac:dyDescent="0.3">
      <c r="A1455" s="130"/>
      <c r="B1455" s="131"/>
      <c r="C1455" s="154"/>
      <c r="D1455" s="132"/>
      <c r="E1455" s="133">
        <f t="shared" si="26"/>
        <v>17534284.849320997</v>
      </c>
      <c r="F1455" s="101"/>
      <c r="G1455" s="165"/>
      <c r="H1455" s="166"/>
      <c r="I1455" s="135"/>
      <c r="J1455" s="144"/>
      <c r="K1455" s="136"/>
      <c r="L1455" s="137"/>
      <c r="M1455" s="138"/>
      <c r="N1455" s="139"/>
      <c r="O1455"/>
      <c r="P1455"/>
      <c r="Q1455"/>
      <c r="R1455"/>
      <c r="S1455"/>
      <c r="T1455"/>
      <c r="U1455"/>
      <c r="V1455"/>
      <c r="W1455"/>
      <c r="X1455"/>
    </row>
    <row r="1456" spans="1:24" s="25" customFormat="1" x14ac:dyDescent="0.3">
      <c r="A1456" s="130"/>
      <c r="B1456" s="131"/>
      <c r="C1456" s="154"/>
      <c r="D1456" s="132"/>
      <c r="E1456" s="133">
        <f t="shared" si="26"/>
        <v>17534284.849320997</v>
      </c>
      <c r="F1456" s="101"/>
      <c r="G1456" s="165"/>
      <c r="H1456" s="166"/>
      <c r="I1456" s="135"/>
      <c r="J1456" s="144"/>
      <c r="K1456" s="136"/>
      <c r="L1456" s="137"/>
      <c r="M1456" s="138"/>
      <c r="N1456" s="139"/>
      <c r="O1456"/>
      <c r="P1456"/>
      <c r="Q1456"/>
      <c r="R1456"/>
      <c r="S1456"/>
      <c r="T1456"/>
      <c r="U1456"/>
      <c r="V1456"/>
      <c r="W1456"/>
      <c r="X1456"/>
    </row>
    <row r="1457" spans="1:24" s="25" customFormat="1" x14ac:dyDescent="0.3">
      <c r="A1457" s="130"/>
      <c r="B1457" s="131"/>
      <c r="C1457" s="154"/>
      <c r="D1457" s="132"/>
      <c r="E1457" s="133">
        <f t="shared" si="26"/>
        <v>17534284.849320997</v>
      </c>
      <c r="F1457" s="101"/>
      <c r="G1457" s="165"/>
      <c r="H1457" s="166"/>
      <c r="I1457" s="135"/>
      <c r="J1457" s="144"/>
      <c r="K1457" s="136"/>
      <c r="L1457" s="137"/>
      <c r="M1457" s="138"/>
      <c r="N1457" s="139"/>
      <c r="O1457"/>
      <c r="P1457"/>
      <c r="Q1457"/>
      <c r="R1457"/>
      <c r="S1457"/>
      <c r="T1457"/>
      <c r="U1457"/>
      <c r="V1457"/>
      <c r="W1457"/>
      <c r="X1457"/>
    </row>
    <row r="1458" spans="1:24" s="25" customFormat="1" x14ac:dyDescent="0.3">
      <c r="A1458" s="130"/>
      <c r="B1458" s="131"/>
      <c r="C1458" s="154"/>
      <c r="D1458" s="132"/>
      <c r="E1458" s="133">
        <f t="shared" si="26"/>
        <v>17534284.849320997</v>
      </c>
      <c r="F1458" s="101"/>
      <c r="G1458" s="165"/>
      <c r="H1458" s="166"/>
      <c r="I1458" s="135"/>
      <c r="J1458" s="144"/>
      <c r="K1458" s="136"/>
      <c r="L1458" s="137"/>
      <c r="M1458" s="138"/>
      <c r="N1458" s="139"/>
      <c r="O1458"/>
      <c r="P1458"/>
      <c r="Q1458"/>
      <c r="R1458"/>
      <c r="S1458"/>
      <c r="T1458"/>
      <c r="U1458"/>
      <c r="V1458"/>
      <c r="W1458"/>
      <c r="X1458"/>
    </row>
    <row r="1459" spans="1:24" s="25" customFormat="1" x14ac:dyDescent="0.3">
      <c r="A1459" s="130"/>
      <c r="B1459" s="131"/>
      <c r="C1459" s="154"/>
      <c r="D1459" s="132"/>
      <c r="E1459" s="133">
        <f t="shared" si="26"/>
        <v>17534284.849320997</v>
      </c>
      <c r="F1459" s="101"/>
      <c r="G1459" s="165"/>
      <c r="H1459" s="166"/>
      <c r="I1459" s="135"/>
      <c r="J1459" s="144"/>
      <c r="K1459" s="136"/>
      <c r="L1459" s="137"/>
      <c r="M1459" s="138"/>
      <c r="N1459" s="139"/>
      <c r="O1459"/>
      <c r="P1459"/>
      <c r="Q1459"/>
      <c r="R1459"/>
      <c r="S1459"/>
      <c r="T1459"/>
      <c r="U1459"/>
      <c r="V1459"/>
      <c r="W1459"/>
      <c r="X1459"/>
    </row>
    <row r="1460" spans="1:24" s="25" customFormat="1" x14ac:dyDescent="0.3">
      <c r="A1460" s="130"/>
      <c r="B1460" s="131"/>
      <c r="C1460" s="154"/>
      <c r="D1460" s="132"/>
      <c r="E1460" s="133">
        <f t="shared" si="26"/>
        <v>17534284.849320997</v>
      </c>
      <c r="F1460" s="101"/>
      <c r="G1460" s="165"/>
      <c r="H1460" s="166"/>
      <c r="I1460" s="135"/>
      <c r="J1460" s="144"/>
      <c r="K1460" s="136"/>
      <c r="L1460" s="137"/>
      <c r="M1460" s="138"/>
      <c r="N1460" s="139"/>
      <c r="O1460"/>
      <c r="P1460"/>
      <c r="Q1460"/>
      <c r="R1460"/>
      <c r="S1460"/>
      <c r="T1460"/>
      <c r="U1460"/>
      <c r="V1460"/>
      <c r="W1460"/>
      <c r="X1460"/>
    </row>
    <row r="1461" spans="1:24" s="25" customFormat="1" x14ac:dyDescent="0.3">
      <c r="A1461" s="130"/>
      <c r="B1461" s="131"/>
      <c r="C1461" s="154"/>
      <c r="D1461" s="132"/>
      <c r="E1461" s="133">
        <f t="shared" si="26"/>
        <v>17534284.849320997</v>
      </c>
      <c r="F1461" s="101"/>
      <c r="G1461" s="165"/>
      <c r="H1461" s="166"/>
      <c r="I1461" s="135"/>
      <c r="J1461" s="144"/>
      <c r="K1461" s="136"/>
      <c r="L1461" s="137"/>
      <c r="M1461" s="138"/>
      <c r="N1461" s="139"/>
      <c r="O1461"/>
      <c r="P1461"/>
      <c r="Q1461"/>
      <c r="R1461"/>
      <c r="S1461"/>
      <c r="T1461"/>
      <c r="U1461"/>
      <c r="V1461"/>
      <c r="W1461"/>
      <c r="X1461"/>
    </row>
    <row r="1462" spans="1:24" s="25" customFormat="1" x14ac:dyDescent="0.3">
      <c r="A1462" s="130"/>
      <c r="B1462" s="131"/>
      <c r="C1462" s="154"/>
      <c r="D1462" s="132"/>
      <c r="E1462" s="133">
        <f t="shared" si="26"/>
        <v>17534284.849320997</v>
      </c>
      <c r="F1462" s="101"/>
      <c r="G1462" s="165"/>
      <c r="H1462" s="166"/>
      <c r="I1462" s="135"/>
      <c r="J1462" s="144"/>
      <c r="K1462" s="136"/>
      <c r="L1462" s="137"/>
      <c r="M1462" s="138"/>
      <c r="N1462" s="139"/>
      <c r="O1462"/>
      <c r="P1462"/>
      <c r="Q1462"/>
      <c r="R1462"/>
      <c r="S1462"/>
      <c r="T1462"/>
      <c r="U1462"/>
      <c r="V1462"/>
      <c r="W1462"/>
      <c r="X1462"/>
    </row>
    <row r="1463" spans="1:24" s="25" customFormat="1" x14ac:dyDescent="0.3">
      <c r="A1463" s="130"/>
      <c r="B1463" s="131"/>
      <c r="C1463" s="154"/>
      <c r="D1463" s="132"/>
      <c r="E1463" s="133">
        <f t="shared" si="26"/>
        <v>17534284.849320997</v>
      </c>
      <c r="F1463" s="101"/>
      <c r="G1463" s="165"/>
      <c r="H1463" s="166"/>
      <c r="I1463" s="135"/>
      <c r="J1463" s="144"/>
      <c r="K1463" s="136"/>
      <c r="L1463" s="137"/>
      <c r="M1463" s="138"/>
      <c r="N1463" s="139"/>
      <c r="O1463"/>
      <c r="P1463"/>
      <c r="Q1463"/>
      <c r="R1463"/>
      <c r="S1463"/>
      <c r="T1463"/>
      <c r="U1463"/>
      <c r="V1463"/>
      <c r="W1463"/>
      <c r="X1463"/>
    </row>
    <row r="1464" spans="1:24" s="25" customFormat="1" x14ac:dyDescent="0.3">
      <c r="A1464" s="130"/>
      <c r="B1464" s="131"/>
      <c r="C1464" s="154"/>
      <c r="D1464" s="132"/>
      <c r="E1464" s="133">
        <f t="shared" si="26"/>
        <v>17534284.849320997</v>
      </c>
      <c r="F1464" s="101"/>
      <c r="G1464" s="165"/>
      <c r="H1464" s="166"/>
      <c r="I1464" s="135"/>
      <c r="J1464" s="144"/>
      <c r="K1464" s="136"/>
      <c r="L1464" s="137"/>
      <c r="M1464" s="138"/>
      <c r="N1464" s="139"/>
      <c r="O1464"/>
      <c r="P1464"/>
      <c r="Q1464"/>
      <c r="R1464"/>
      <c r="S1464"/>
      <c r="T1464"/>
      <c r="U1464"/>
      <c r="V1464"/>
      <c r="W1464"/>
      <c r="X1464"/>
    </row>
    <row r="1465" spans="1:24" s="25" customFormat="1" x14ac:dyDescent="0.3">
      <c r="A1465" s="130"/>
      <c r="B1465" s="131"/>
      <c r="C1465" s="154"/>
      <c r="D1465" s="132"/>
      <c r="E1465" s="133">
        <f t="shared" si="26"/>
        <v>17534284.849320997</v>
      </c>
      <c r="F1465" s="101"/>
      <c r="G1465" s="165"/>
      <c r="H1465" s="166"/>
      <c r="I1465" s="135"/>
      <c r="J1465" s="144"/>
      <c r="K1465" s="136"/>
      <c r="L1465" s="137"/>
      <c r="M1465" s="138"/>
      <c r="N1465" s="139"/>
      <c r="O1465"/>
      <c r="P1465"/>
      <c r="Q1465"/>
      <c r="R1465"/>
      <c r="S1465"/>
      <c r="T1465"/>
      <c r="U1465"/>
      <c r="V1465"/>
      <c r="W1465"/>
      <c r="X1465"/>
    </row>
    <row r="1466" spans="1:24" s="25" customFormat="1" x14ac:dyDescent="0.3">
      <c r="A1466" s="130"/>
      <c r="B1466" s="131"/>
      <c r="C1466" s="154"/>
      <c r="D1466" s="132"/>
      <c r="E1466" s="133">
        <f t="shared" si="26"/>
        <v>17534284.849320997</v>
      </c>
      <c r="F1466" s="101"/>
      <c r="G1466" s="165"/>
      <c r="H1466" s="166"/>
      <c r="I1466" s="135"/>
      <c r="J1466" s="144"/>
      <c r="K1466" s="136"/>
      <c r="L1466" s="137"/>
      <c r="M1466" s="138"/>
      <c r="N1466" s="139"/>
      <c r="O1466"/>
      <c r="P1466"/>
      <c r="Q1466"/>
      <c r="R1466"/>
      <c r="S1466"/>
      <c r="T1466"/>
      <c r="U1466"/>
      <c r="V1466"/>
      <c r="W1466"/>
      <c r="X1466"/>
    </row>
    <row r="1467" spans="1:24" s="25" customFormat="1" x14ac:dyDescent="0.3">
      <c r="A1467" s="130"/>
      <c r="B1467" s="131"/>
      <c r="C1467" s="154"/>
      <c r="D1467" s="132"/>
      <c r="E1467" s="133">
        <f t="shared" si="26"/>
        <v>17534284.849320997</v>
      </c>
      <c r="F1467" s="101"/>
      <c r="G1467" s="165"/>
      <c r="H1467" s="166"/>
      <c r="I1467" s="135"/>
      <c r="J1467" s="144"/>
      <c r="K1467" s="136"/>
      <c r="L1467" s="137"/>
      <c r="M1467" s="138"/>
      <c r="N1467" s="139"/>
      <c r="O1467"/>
      <c r="P1467"/>
      <c r="Q1467"/>
      <c r="R1467"/>
      <c r="S1467"/>
      <c r="T1467"/>
      <c r="U1467"/>
      <c r="V1467"/>
      <c r="W1467"/>
      <c r="X1467"/>
    </row>
    <row r="1468" spans="1:24" s="25" customFormat="1" hidden="1" x14ac:dyDescent="0.3">
      <c r="A1468" s="130"/>
      <c r="B1468" s="131"/>
      <c r="C1468" s="154"/>
      <c r="D1468" s="132"/>
      <c r="E1468" s="133">
        <f t="shared" si="26"/>
        <v>17534284.849320997</v>
      </c>
      <c r="F1468" s="101"/>
      <c r="G1468" s="165"/>
      <c r="H1468" s="166"/>
      <c r="I1468" s="135"/>
      <c r="J1468" s="144"/>
      <c r="K1468" s="136"/>
      <c r="L1468" s="137"/>
      <c r="M1468" s="138"/>
      <c r="N1468" s="139"/>
      <c r="O1468"/>
      <c r="P1468"/>
      <c r="Q1468"/>
      <c r="R1468"/>
      <c r="S1468"/>
      <c r="T1468"/>
      <c r="U1468"/>
      <c r="V1468"/>
      <c r="W1468"/>
      <c r="X1468"/>
    </row>
    <row r="1469" spans="1:24" s="25" customFormat="1" hidden="1" x14ac:dyDescent="0.3">
      <c r="A1469" s="130"/>
      <c r="B1469" s="131"/>
      <c r="C1469" s="154"/>
      <c r="D1469" s="132"/>
      <c r="E1469" s="133">
        <f t="shared" si="26"/>
        <v>17534284.849320997</v>
      </c>
      <c r="F1469" s="101"/>
      <c r="G1469" s="165"/>
      <c r="H1469" s="166"/>
      <c r="I1469" s="135"/>
      <c r="J1469" s="144"/>
      <c r="K1469" s="136"/>
      <c r="L1469" s="137"/>
      <c r="M1469" s="138"/>
      <c r="N1469" s="139"/>
      <c r="O1469"/>
      <c r="P1469"/>
      <c r="Q1469"/>
      <c r="R1469"/>
      <c r="S1469"/>
      <c r="T1469"/>
      <c r="U1469"/>
      <c r="V1469"/>
      <c r="W1469"/>
      <c r="X1469"/>
    </row>
    <row r="1470" spans="1:24" s="25" customFormat="1" hidden="1" x14ac:dyDescent="0.3">
      <c r="A1470" s="130"/>
      <c r="B1470" s="131"/>
      <c r="C1470" s="154"/>
      <c r="D1470" s="132"/>
      <c r="E1470" s="133">
        <f t="shared" si="26"/>
        <v>17534284.849320997</v>
      </c>
      <c r="F1470" s="101"/>
      <c r="G1470" s="165"/>
      <c r="H1470" s="166"/>
      <c r="I1470" s="135"/>
      <c r="J1470" s="144"/>
      <c r="K1470" s="136"/>
      <c r="L1470" s="137"/>
      <c r="M1470" s="138"/>
      <c r="N1470" s="139"/>
      <c r="O1470"/>
      <c r="P1470"/>
      <c r="Q1470"/>
      <c r="R1470"/>
      <c r="S1470"/>
      <c r="T1470"/>
      <c r="U1470"/>
      <c r="V1470"/>
      <c r="W1470"/>
      <c r="X1470"/>
    </row>
    <row r="1471" spans="1:24" s="25" customFormat="1" hidden="1" x14ac:dyDescent="0.3">
      <c r="A1471" s="130"/>
      <c r="B1471" s="131"/>
      <c r="C1471" s="154"/>
      <c r="D1471" s="132"/>
      <c r="E1471" s="133">
        <f t="shared" si="26"/>
        <v>17534284.849320997</v>
      </c>
      <c r="F1471" s="101"/>
      <c r="G1471" s="165"/>
      <c r="H1471" s="166"/>
      <c r="I1471" s="135"/>
      <c r="J1471" s="144"/>
      <c r="K1471" s="136"/>
      <c r="L1471" s="137"/>
      <c r="M1471" s="138"/>
      <c r="N1471" s="139"/>
      <c r="O1471"/>
      <c r="P1471"/>
      <c r="Q1471"/>
      <c r="R1471"/>
      <c r="S1471"/>
      <c r="T1471"/>
      <c r="U1471"/>
      <c r="V1471"/>
      <c r="W1471"/>
      <c r="X1471"/>
    </row>
    <row r="1472" spans="1:24" s="25" customFormat="1" hidden="1" x14ac:dyDescent="0.3">
      <c r="A1472" s="130"/>
      <c r="B1472" s="131"/>
      <c r="C1472" s="154"/>
      <c r="D1472" s="132"/>
      <c r="E1472" s="133">
        <f t="shared" si="26"/>
        <v>17534284.849320997</v>
      </c>
      <c r="F1472" s="101"/>
      <c r="G1472" s="165"/>
      <c r="H1472" s="166"/>
      <c r="I1472" s="135"/>
      <c r="J1472" s="144"/>
      <c r="K1472" s="136"/>
      <c r="L1472" s="137"/>
      <c r="M1472" s="138"/>
      <c r="N1472" s="139"/>
      <c r="O1472"/>
      <c r="P1472"/>
      <c r="Q1472"/>
      <c r="R1472"/>
      <c r="S1472"/>
      <c r="T1472"/>
      <c r="U1472"/>
      <c r="V1472"/>
      <c r="W1472"/>
      <c r="X1472"/>
    </row>
    <row r="1473" spans="1:24" s="25" customFormat="1" hidden="1" x14ac:dyDescent="0.3">
      <c r="A1473" s="130"/>
      <c r="B1473" s="131"/>
      <c r="C1473" s="154"/>
      <c r="D1473" s="132"/>
      <c r="E1473" s="133">
        <f t="shared" si="26"/>
        <v>17534284.849320997</v>
      </c>
      <c r="F1473" s="101"/>
      <c r="G1473" s="165"/>
      <c r="H1473" s="166"/>
      <c r="I1473" s="135"/>
      <c r="J1473" s="144"/>
      <c r="K1473" s="136"/>
      <c r="L1473" s="137"/>
      <c r="M1473" s="138"/>
      <c r="N1473" s="139"/>
      <c r="O1473"/>
      <c r="P1473"/>
      <c r="Q1473"/>
      <c r="R1473"/>
      <c r="S1473"/>
      <c r="T1473"/>
      <c r="U1473"/>
      <c r="V1473"/>
      <c r="W1473"/>
      <c r="X1473"/>
    </row>
    <row r="1474" spans="1:24" s="25" customFormat="1" hidden="1" x14ac:dyDescent="0.3">
      <c r="A1474" s="130"/>
      <c r="B1474" s="131"/>
      <c r="C1474" s="154"/>
      <c r="D1474" s="132"/>
      <c r="E1474" s="133">
        <f t="shared" si="26"/>
        <v>17534284.849320997</v>
      </c>
      <c r="F1474" s="101"/>
      <c r="G1474" s="165"/>
      <c r="H1474" s="166"/>
      <c r="I1474" s="135"/>
      <c r="J1474" s="144"/>
      <c r="K1474" s="136"/>
      <c r="L1474" s="137"/>
      <c r="M1474" s="138"/>
      <c r="N1474" s="139"/>
      <c r="O1474"/>
      <c r="P1474"/>
      <c r="Q1474"/>
      <c r="R1474"/>
      <c r="S1474"/>
      <c r="T1474"/>
      <c r="U1474"/>
      <c r="V1474"/>
      <c r="W1474"/>
      <c r="X1474"/>
    </row>
    <row r="1475" spans="1:24" s="25" customFormat="1" hidden="1" x14ac:dyDescent="0.3">
      <c r="A1475" s="130"/>
      <c r="B1475" s="131"/>
      <c r="C1475" s="154"/>
      <c r="D1475" s="132"/>
      <c r="E1475" s="133">
        <f t="shared" si="26"/>
        <v>17534284.849320997</v>
      </c>
      <c r="F1475" s="101"/>
      <c r="G1475" s="165"/>
      <c r="H1475" s="166"/>
      <c r="I1475" s="135"/>
      <c r="J1475" s="144"/>
      <c r="K1475" s="136"/>
      <c r="L1475" s="137"/>
      <c r="M1475" s="138"/>
      <c r="N1475" s="139"/>
      <c r="O1475"/>
      <c r="P1475"/>
      <c r="Q1475"/>
      <c r="R1475"/>
      <c r="S1475"/>
      <c r="T1475"/>
      <c r="U1475"/>
      <c r="V1475"/>
      <c r="W1475"/>
      <c r="X1475"/>
    </row>
    <row r="1476" spans="1:24" s="25" customFormat="1" hidden="1" x14ac:dyDescent="0.3">
      <c r="A1476" s="130"/>
      <c r="B1476" s="131"/>
      <c r="C1476" s="154"/>
      <c r="D1476" s="132"/>
      <c r="E1476" s="133">
        <f t="shared" si="26"/>
        <v>17534284.849320997</v>
      </c>
      <c r="F1476" s="101"/>
      <c r="G1476" s="165"/>
      <c r="H1476" s="166"/>
      <c r="I1476" s="135"/>
      <c r="J1476" s="144"/>
      <c r="K1476" s="136"/>
      <c r="L1476" s="137"/>
      <c r="M1476" s="138"/>
      <c r="N1476" s="139"/>
      <c r="O1476"/>
      <c r="P1476"/>
      <c r="Q1476"/>
      <c r="R1476"/>
      <c r="S1476"/>
      <c r="T1476"/>
      <c r="U1476"/>
      <c r="V1476"/>
      <c r="W1476"/>
      <c r="X1476"/>
    </row>
    <row r="1477" spans="1:24" s="25" customFormat="1" hidden="1" x14ac:dyDescent="0.3">
      <c r="A1477" s="130"/>
      <c r="B1477" s="131"/>
      <c r="C1477" s="154"/>
      <c r="D1477" s="132"/>
      <c r="E1477" s="133">
        <f t="shared" si="26"/>
        <v>17534284.849320997</v>
      </c>
      <c r="F1477" s="101"/>
      <c r="G1477" s="165"/>
      <c r="H1477" s="166"/>
      <c r="I1477" s="135"/>
      <c r="J1477" s="144"/>
      <c r="K1477" s="136"/>
      <c r="L1477" s="137"/>
      <c r="M1477" s="138"/>
      <c r="N1477" s="139"/>
      <c r="O1477"/>
      <c r="P1477"/>
      <c r="Q1477"/>
      <c r="R1477"/>
      <c r="S1477"/>
      <c r="T1477"/>
      <c r="U1477"/>
      <c r="V1477"/>
      <c r="W1477"/>
      <c r="X1477"/>
    </row>
    <row r="1478" spans="1:24" s="25" customFormat="1" hidden="1" x14ac:dyDescent="0.3">
      <c r="A1478" s="130"/>
      <c r="B1478" s="131"/>
      <c r="C1478" s="154"/>
      <c r="D1478" s="132"/>
      <c r="E1478" s="133">
        <f t="shared" si="26"/>
        <v>17534284.849320997</v>
      </c>
      <c r="F1478" s="101"/>
      <c r="G1478" s="165"/>
      <c r="H1478" s="166"/>
      <c r="I1478" s="135"/>
      <c r="J1478" s="144"/>
      <c r="K1478" s="136"/>
      <c r="L1478" s="137"/>
      <c r="M1478" s="138"/>
      <c r="N1478" s="139"/>
      <c r="O1478"/>
      <c r="P1478"/>
      <c r="Q1478"/>
      <c r="R1478"/>
      <c r="S1478"/>
      <c r="T1478"/>
      <c r="U1478"/>
      <c r="V1478"/>
      <c r="W1478"/>
      <c r="X1478"/>
    </row>
    <row r="1479" spans="1:24" s="25" customFormat="1" hidden="1" x14ac:dyDescent="0.3">
      <c r="A1479" s="130"/>
      <c r="B1479" s="131"/>
      <c r="C1479" s="154"/>
      <c r="D1479" s="132"/>
      <c r="E1479" s="133">
        <f t="shared" si="26"/>
        <v>17534284.849320997</v>
      </c>
      <c r="F1479" s="101"/>
      <c r="G1479" s="165"/>
      <c r="H1479" s="166"/>
      <c r="I1479" s="135"/>
      <c r="J1479" s="144"/>
      <c r="K1479" s="136"/>
      <c r="L1479" s="137"/>
      <c r="M1479" s="138"/>
      <c r="N1479" s="139"/>
      <c r="O1479"/>
      <c r="P1479"/>
      <c r="Q1479"/>
      <c r="R1479"/>
      <c r="S1479"/>
      <c r="T1479"/>
      <c r="U1479"/>
      <c r="V1479"/>
      <c r="W1479"/>
      <c r="X1479"/>
    </row>
    <row r="1480" spans="1:24" s="25" customFormat="1" hidden="1" x14ac:dyDescent="0.3">
      <c r="A1480" s="130"/>
      <c r="B1480" s="131"/>
      <c r="C1480" s="154"/>
      <c r="D1480" s="132"/>
      <c r="E1480" s="133">
        <f t="shared" si="26"/>
        <v>17534284.849320997</v>
      </c>
      <c r="F1480" s="101"/>
      <c r="G1480" s="165"/>
      <c r="H1480" s="166"/>
      <c r="I1480" s="135"/>
      <c r="J1480" s="144"/>
      <c r="K1480" s="136"/>
      <c r="L1480" s="137"/>
      <c r="M1480" s="138"/>
      <c r="N1480" s="139"/>
      <c r="O1480"/>
      <c r="P1480"/>
      <c r="Q1480"/>
      <c r="R1480"/>
      <c r="S1480"/>
      <c r="T1480"/>
      <c r="U1480"/>
      <c r="V1480"/>
      <c r="W1480"/>
      <c r="X1480"/>
    </row>
    <row r="1481" spans="1:24" s="25" customFormat="1" hidden="1" x14ac:dyDescent="0.3">
      <c r="A1481" s="130"/>
      <c r="B1481" s="131"/>
      <c r="C1481" s="154"/>
      <c r="D1481" s="132"/>
      <c r="E1481" s="133">
        <f t="shared" si="26"/>
        <v>17534284.849320997</v>
      </c>
      <c r="F1481" s="101"/>
      <c r="G1481" s="165"/>
      <c r="H1481" s="166"/>
      <c r="I1481" s="135"/>
      <c r="J1481" s="144"/>
      <c r="K1481" s="136"/>
      <c r="L1481" s="137"/>
      <c r="M1481" s="138"/>
      <c r="N1481" s="139"/>
      <c r="O1481"/>
      <c r="P1481"/>
      <c r="Q1481"/>
      <c r="R1481"/>
      <c r="S1481"/>
      <c r="T1481"/>
      <c r="U1481"/>
      <c r="V1481"/>
      <c r="W1481"/>
      <c r="X1481"/>
    </row>
    <row r="1482" spans="1:24" s="25" customFormat="1" hidden="1" x14ac:dyDescent="0.3">
      <c r="A1482" s="130"/>
      <c r="B1482" s="131"/>
      <c r="C1482" s="154"/>
      <c r="D1482" s="132"/>
      <c r="E1482" s="133">
        <f t="shared" si="26"/>
        <v>17534284.849320997</v>
      </c>
      <c r="F1482" s="101"/>
      <c r="G1482" s="165"/>
      <c r="H1482" s="166"/>
      <c r="I1482" s="135"/>
      <c r="J1482" s="144"/>
      <c r="K1482" s="136"/>
      <c r="L1482" s="137"/>
      <c r="M1482" s="138"/>
      <c r="N1482" s="139"/>
      <c r="O1482"/>
      <c r="P1482"/>
      <c r="Q1482"/>
      <c r="R1482"/>
      <c r="S1482"/>
      <c r="T1482"/>
      <c r="U1482"/>
      <c r="V1482"/>
      <c r="W1482"/>
      <c r="X1482"/>
    </row>
    <row r="1483" spans="1:24" s="25" customFormat="1" hidden="1" x14ac:dyDescent="0.3">
      <c r="A1483" s="130"/>
      <c r="B1483" s="131"/>
      <c r="C1483" s="154"/>
      <c r="D1483" s="132"/>
      <c r="E1483" s="133">
        <f t="shared" si="26"/>
        <v>17534284.849320997</v>
      </c>
      <c r="F1483" s="101"/>
      <c r="G1483" s="165"/>
      <c r="H1483" s="166"/>
      <c r="I1483" s="135"/>
      <c r="J1483" s="144"/>
      <c r="K1483" s="136"/>
      <c r="L1483" s="137"/>
      <c r="M1483" s="138"/>
      <c r="N1483" s="139"/>
      <c r="O1483"/>
      <c r="P1483"/>
      <c r="Q1483"/>
      <c r="R1483"/>
      <c r="S1483"/>
      <c r="T1483"/>
      <c r="U1483"/>
      <c r="V1483"/>
      <c r="W1483"/>
      <c r="X1483"/>
    </row>
    <row r="1484" spans="1:24" s="25" customFormat="1" hidden="1" x14ac:dyDescent="0.3">
      <c r="A1484" s="130"/>
      <c r="B1484" s="131"/>
      <c r="C1484" s="154"/>
      <c r="D1484" s="132"/>
      <c r="E1484" s="133">
        <f t="shared" si="26"/>
        <v>17534284.849320997</v>
      </c>
      <c r="F1484" s="101"/>
      <c r="G1484" s="165"/>
      <c r="H1484" s="166"/>
      <c r="I1484" s="135"/>
      <c r="J1484" s="144"/>
      <c r="K1484" s="136"/>
      <c r="L1484" s="137"/>
      <c r="M1484" s="138"/>
      <c r="N1484" s="139"/>
      <c r="O1484"/>
      <c r="P1484"/>
      <c r="Q1484"/>
      <c r="R1484"/>
      <c r="S1484"/>
      <c r="T1484"/>
      <c r="U1484"/>
      <c r="V1484"/>
      <c r="W1484"/>
      <c r="X1484"/>
    </row>
    <row r="1485" spans="1:24" s="25" customFormat="1" hidden="1" x14ac:dyDescent="0.3">
      <c r="A1485" s="130"/>
      <c r="B1485" s="131"/>
      <c r="C1485" s="154"/>
      <c r="D1485" s="132"/>
      <c r="E1485" s="133">
        <f t="shared" si="26"/>
        <v>17534284.849320997</v>
      </c>
      <c r="F1485" s="101"/>
      <c r="G1485" s="165"/>
      <c r="H1485" s="166"/>
      <c r="I1485" s="135"/>
      <c r="J1485" s="144"/>
      <c r="K1485" s="136"/>
      <c r="L1485" s="137"/>
      <c r="M1485" s="138"/>
      <c r="N1485" s="139"/>
      <c r="O1485"/>
      <c r="P1485"/>
      <c r="Q1485"/>
      <c r="R1485"/>
      <c r="S1485"/>
      <c r="T1485"/>
      <c r="U1485"/>
      <c r="V1485"/>
      <c r="W1485"/>
      <c r="X1485"/>
    </row>
    <row r="1486" spans="1:24" s="25" customFormat="1" hidden="1" x14ac:dyDescent="0.3">
      <c r="A1486" s="130"/>
      <c r="B1486" s="131"/>
      <c r="C1486" s="154"/>
      <c r="D1486" s="132"/>
      <c r="E1486" s="133">
        <f t="shared" si="26"/>
        <v>17534284.849320997</v>
      </c>
      <c r="F1486" s="101"/>
      <c r="G1486" s="165"/>
      <c r="H1486" s="166"/>
      <c r="I1486" s="135"/>
      <c r="J1486" s="144"/>
      <c r="K1486" s="136"/>
      <c r="L1486" s="137"/>
      <c r="M1486" s="138"/>
      <c r="N1486" s="139"/>
      <c r="O1486"/>
      <c r="P1486"/>
      <c r="Q1486"/>
      <c r="R1486"/>
      <c r="S1486"/>
      <c r="T1486"/>
      <c r="U1486"/>
      <c r="V1486"/>
      <c r="W1486"/>
      <c r="X1486"/>
    </row>
    <row r="1487" spans="1:24" s="25" customFormat="1" hidden="1" x14ac:dyDescent="0.3">
      <c r="A1487" s="130"/>
      <c r="B1487" s="131"/>
      <c r="C1487" s="154"/>
      <c r="D1487" s="132"/>
      <c r="E1487" s="133">
        <f t="shared" si="26"/>
        <v>17534284.849320997</v>
      </c>
      <c r="F1487" s="101"/>
      <c r="G1487" s="165"/>
      <c r="H1487" s="166"/>
      <c r="I1487" s="135"/>
      <c r="J1487" s="144"/>
      <c r="K1487" s="136"/>
      <c r="L1487" s="137"/>
      <c r="M1487" s="138"/>
      <c r="N1487" s="139"/>
      <c r="O1487"/>
      <c r="P1487"/>
      <c r="Q1487"/>
      <c r="R1487"/>
      <c r="S1487"/>
      <c r="T1487"/>
      <c r="U1487"/>
      <c r="V1487"/>
      <c r="W1487"/>
      <c r="X1487"/>
    </row>
    <row r="1488" spans="1:24" s="25" customFormat="1" hidden="1" x14ac:dyDescent="0.3">
      <c r="A1488" s="130"/>
      <c r="B1488" s="131"/>
      <c r="C1488" s="154"/>
      <c r="D1488" s="132"/>
      <c r="E1488" s="133">
        <f t="shared" si="26"/>
        <v>17534284.849320997</v>
      </c>
      <c r="F1488" s="101"/>
      <c r="G1488" s="165"/>
      <c r="H1488" s="166"/>
      <c r="I1488" s="135"/>
      <c r="J1488" s="144"/>
      <c r="K1488" s="136"/>
      <c r="L1488" s="137"/>
      <c r="M1488" s="138"/>
      <c r="N1488" s="139"/>
      <c r="O1488"/>
      <c r="P1488"/>
      <c r="Q1488"/>
      <c r="R1488"/>
      <c r="S1488"/>
      <c r="T1488"/>
      <c r="U1488"/>
      <c r="V1488"/>
      <c r="W1488"/>
      <c r="X1488"/>
    </row>
    <row r="1489" spans="1:24" s="25" customFormat="1" hidden="1" x14ac:dyDescent="0.3">
      <c r="A1489" s="130"/>
      <c r="B1489" s="131"/>
      <c r="C1489" s="154"/>
      <c r="D1489" s="132"/>
      <c r="E1489" s="133">
        <f t="shared" si="26"/>
        <v>17534284.849320997</v>
      </c>
      <c r="F1489" s="101"/>
      <c r="G1489" s="165"/>
      <c r="H1489" s="166"/>
      <c r="I1489" s="135"/>
      <c r="J1489" s="144"/>
      <c r="K1489" s="136"/>
      <c r="L1489" s="137"/>
      <c r="M1489" s="138"/>
      <c r="N1489" s="139"/>
      <c r="O1489"/>
      <c r="P1489"/>
      <c r="Q1489"/>
      <c r="R1489"/>
      <c r="S1489"/>
      <c r="T1489"/>
      <c r="U1489"/>
      <c r="V1489"/>
      <c r="W1489"/>
      <c r="X1489"/>
    </row>
    <row r="1490" spans="1:24" s="25" customFormat="1" hidden="1" x14ac:dyDescent="0.3">
      <c r="A1490" s="130"/>
      <c r="B1490" s="131"/>
      <c r="C1490" s="154"/>
      <c r="D1490" s="132"/>
      <c r="E1490" s="133">
        <f t="shared" si="26"/>
        <v>17534284.849320997</v>
      </c>
      <c r="F1490" s="101"/>
      <c r="G1490" s="165"/>
      <c r="H1490" s="166"/>
      <c r="I1490" s="135"/>
      <c r="J1490" s="144"/>
      <c r="K1490" s="136"/>
      <c r="L1490" s="137"/>
      <c r="M1490" s="138"/>
      <c r="N1490" s="139"/>
      <c r="O1490"/>
      <c r="P1490"/>
      <c r="Q1490"/>
      <c r="R1490"/>
      <c r="S1490"/>
      <c r="T1490"/>
      <c r="U1490"/>
      <c r="V1490"/>
      <c r="W1490"/>
      <c r="X1490"/>
    </row>
    <row r="1491" spans="1:24" s="25" customFormat="1" hidden="1" x14ac:dyDescent="0.3">
      <c r="A1491" s="130"/>
      <c r="B1491" s="131"/>
      <c r="C1491" s="154"/>
      <c r="D1491" s="132"/>
      <c r="E1491" s="133">
        <f t="shared" si="26"/>
        <v>17534284.849320997</v>
      </c>
      <c r="F1491" s="101"/>
      <c r="G1491" s="134"/>
      <c r="H1491" s="166"/>
      <c r="I1491" s="135"/>
      <c r="J1491" s="144"/>
      <c r="K1491" s="136"/>
      <c r="L1491" s="137"/>
      <c r="M1491" s="138"/>
      <c r="N1491" s="139"/>
      <c r="O1491"/>
      <c r="P1491"/>
      <c r="Q1491"/>
      <c r="R1491"/>
      <c r="S1491"/>
      <c r="T1491"/>
      <c r="U1491"/>
      <c r="V1491"/>
      <c r="W1491"/>
      <c r="X1491"/>
    </row>
    <row r="1492" spans="1:24" s="25" customFormat="1" hidden="1" x14ac:dyDescent="0.3">
      <c r="A1492" s="130"/>
      <c r="B1492" s="131"/>
      <c r="C1492" s="154"/>
      <c r="D1492" s="132"/>
      <c r="E1492" s="133">
        <f t="shared" si="26"/>
        <v>17534284.849320997</v>
      </c>
      <c r="F1492" s="101"/>
      <c r="G1492" s="165"/>
      <c r="H1492" s="166"/>
      <c r="I1492" s="135"/>
      <c r="J1492" s="144"/>
      <c r="K1492" s="136"/>
      <c r="L1492" s="137"/>
      <c r="M1492" s="138"/>
      <c r="N1492" s="139"/>
      <c r="O1492"/>
      <c r="P1492"/>
      <c r="Q1492"/>
      <c r="R1492"/>
      <c r="S1492"/>
      <c r="T1492"/>
      <c r="U1492"/>
      <c r="V1492"/>
      <c r="W1492"/>
      <c r="X1492"/>
    </row>
    <row r="1493" spans="1:24" s="25" customFormat="1" hidden="1" x14ac:dyDescent="0.3">
      <c r="A1493" s="130"/>
      <c r="B1493" s="131"/>
      <c r="C1493" s="154"/>
      <c r="D1493" s="132"/>
      <c r="E1493" s="133">
        <f t="shared" si="26"/>
        <v>17534284.849320997</v>
      </c>
      <c r="F1493" s="101"/>
      <c r="G1493" s="165"/>
      <c r="H1493" s="166"/>
      <c r="I1493" s="135"/>
      <c r="J1493" s="144"/>
      <c r="K1493" s="136"/>
      <c r="L1493" s="137"/>
      <c r="M1493" s="138"/>
      <c r="N1493" s="139"/>
      <c r="O1493"/>
      <c r="P1493"/>
      <c r="Q1493"/>
      <c r="R1493"/>
      <c r="S1493"/>
      <c r="T1493"/>
      <c r="U1493"/>
      <c r="V1493"/>
      <c r="W1493"/>
      <c r="X1493"/>
    </row>
    <row r="1494" spans="1:24" s="25" customFormat="1" hidden="1" x14ac:dyDescent="0.3">
      <c r="A1494" s="130"/>
      <c r="B1494" s="131"/>
      <c r="C1494" s="154"/>
      <c r="D1494" s="132"/>
      <c r="E1494" s="133">
        <f t="shared" si="26"/>
        <v>17534284.849320997</v>
      </c>
      <c r="F1494" s="101"/>
      <c r="G1494" s="165"/>
      <c r="H1494" s="166"/>
      <c r="I1494" s="135"/>
      <c r="J1494" s="144"/>
      <c r="K1494" s="136"/>
      <c r="L1494" s="137"/>
      <c r="M1494" s="138"/>
      <c r="N1494" s="139"/>
      <c r="O1494"/>
      <c r="P1494"/>
      <c r="Q1494"/>
      <c r="R1494"/>
      <c r="S1494"/>
      <c r="T1494"/>
      <c r="U1494"/>
      <c r="V1494"/>
      <c r="W1494"/>
      <c r="X1494"/>
    </row>
    <row r="1495" spans="1:24" s="25" customFormat="1" hidden="1" x14ac:dyDescent="0.3">
      <c r="A1495" s="130"/>
      <c r="B1495" s="131"/>
      <c r="C1495" s="154"/>
      <c r="D1495" s="132"/>
      <c r="E1495" s="133">
        <f t="shared" si="26"/>
        <v>17534284.849320997</v>
      </c>
      <c r="F1495" s="101"/>
      <c r="G1495" s="165"/>
      <c r="H1495" s="166"/>
      <c r="I1495" s="135"/>
      <c r="J1495" s="144"/>
      <c r="K1495" s="136"/>
      <c r="L1495" s="137"/>
      <c r="M1495" s="138"/>
      <c r="N1495" s="139"/>
      <c r="O1495"/>
      <c r="P1495"/>
      <c r="Q1495"/>
      <c r="R1495"/>
      <c r="S1495"/>
      <c r="T1495"/>
      <c r="U1495"/>
      <c r="V1495"/>
      <c r="W1495"/>
      <c r="X1495"/>
    </row>
    <row r="1496" spans="1:24" s="25" customFormat="1" hidden="1" x14ac:dyDescent="0.3">
      <c r="A1496" s="130"/>
      <c r="B1496" s="131"/>
      <c r="C1496" s="154"/>
      <c r="D1496" s="132"/>
      <c r="E1496" s="133">
        <f t="shared" si="26"/>
        <v>17534284.849320997</v>
      </c>
      <c r="F1496" s="101"/>
      <c r="G1496" s="165"/>
      <c r="H1496" s="166"/>
      <c r="I1496" s="135"/>
      <c r="J1496" s="144"/>
      <c r="K1496" s="136"/>
      <c r="L1496" s="137"/>
      <c r="M1496" s="138"/>
      <c r="N1496" s="139"/>
      <c r="O1496"/>
      <c r="P1496"/>
      <c r="Q1496"/>
      <c r="R1496"/>
      <c r="S1496"/>
      <c r="T1496"/>
      <c r="U1496"/>
      <c r="V1496"/>
      <c r="W1496"/>
      <c r="X1496"/>
    </row>
    <row r="1497" spans="1:24" s="25" customFormat="1" hidden="1" x14ac:dyDescent="0.3">
      <c r="A1497" s="130"/>
      <c r="B1497" s="131"/>
      <c r="C1497" s="154"/>
      <c r="D1497" s="132"/>
      <c r="E1497" s="133">
        <f t="shared" si="26"/>
        <v>17534284.849320997</v>
      </c>
      <c r="F1497" s="101"/>
      <c r="G1497" s="165"/>
      <c r="H1497" s="166"/>
      <c r="I1497" s="135"/>
      <c r="J1497" s="144"/>
      <c r="K1497" s="136"/>
      <c r="L1497" s="137"/>
      <c r="M1497" s="138"/>
      <c r="N1497" s="139"/>
      <c r="O1497"/>
      <c r="P1497"/>
      <c r="Q1497"/>
      <c r="R1497"/>
      <c r="S1497"/>
      <c r="T1497"/>
      <c r="U1497"/>
      <c r="V1497"/>
      <c r="W1497"/>
      <c r="X1497"/>
    </row>
    <row r="1498" spans="1:24" s="25" customFormat="1" hidden="1" x14ac:dyDescent="0.3">
      <c r="A1498" s="130"/>
      <c r="B1498" s="131"/>
      <c r="C1498" s="154"/>
      <c r="D1498" s="132"/>
      <c r="E1498" s="133">
        <f t="shared" si="26"/>
        <v>17534284.849320997</v>
      </c>
      <c r="F1498" s="101"/>
      <c r="G1498" s="165"/>
      <c r="H1498" s="166"/>
      <c r="I1498" s="135"/>
      <c r="J1498" s="144"/>
      <c r="K1498" s="136"/>
      <c r="L1498" s="137"/>
      <c r="M1498" s="138"/>
      <c r="N1498" s="139"/>
      <c r="O1498"/>
      <c r="P1498"/>
      <c r="Q1498"/>
      <c r="R1498"/>
      <c r="S1498"/>
      <c r="T1498"/>
      <c r="U1498"/>
      <c r="V1498"/>
      <c r="W1498"/>
      <c r="X1498"/>
    </row>
    <row r="1499" spans="1:24" s="25" customFormat="1" hidden="1" x14ac:dyDescent="0.3">
      <c r="A1499" s="130"/>
      <c r="B1499" s="131"/>
      <c r="C1499" s="154"/>
      <c r="D1499" s="132"/>
      <c r="E1499" s="133">
        <f t="shared" si="26"/>
        <v>17534284.849320997</v>
      </c>
      <c r="F1499" s="101"/>
      <c r="G1499" s="165"/>
      <c r="H1499" s="166"/>
      <c r="I1499" s="135"/>
      <c r="J1499" s="144"/>
      <c r="K1499" s="136"/>
      <c r="L1499" s="137"/>
      <c r="M1499" s="138"/>
      <c r="N1499" s="139"/>
      <c r="O1499"/>
      <c r="P1499"/>
      <c r="Q1499"/>
      <c r="R1499"/>
      <c r="S1499"/>
      <c r="T1499"/>
      <c r="U1499"/>
      <c r="V1499"/>
      <c r="W1499"/>
      <c r="X1499"/>
    </row>
    <row r="1500" spans="1:24" s="25" customFormat="1" hidden="1" x14ac:dyDescent="0.3">
      <c r="A1500" s="130"/>
      <c r="B1500" s="131"/>
      <c r="C1500" s="154"/>
      <c r="D1500" s="132"/>
      <c r="E1500" s="133">
        <f t="shared" si="26"/>
        <v>17534284.849320997</v>
      </c>
      <c r="F1500" s="101"/>
      <c r="G1500" s="165"/>
      <c r="H1500" s="166"/>
      <c r="I1500" s="135"/>
      <c r="J1500" s="144"/>
      <c r="K1500" s="136"/>
      <c r="L1500" s="137"/>
      <c r="M1500" s="138"/>
      <c r="N1500" s="139"/>
      <c r="O1500"/>
      <c r="P1500"/>
      <c r="Q1500"/>
      <c r="R1500"/>
      <c r="S1500"/>
      <c r="T1500"/>
      <c r="U1500"/>
      <c r="V1500"/>
      <c r="W1500"/>
      <c r="X1500"/>
    </row>
    <row r="1501" spans="1:24" s="25" customFormat="1" hidden="1" x14ac:dyDescent="0.3">
      <c r="A1501" s="130"/>
      <c r="B1501" s="131"/>
      <c r="C1501" s="154"/>
      <c r="D1501" s="132"/>
      <c r="E1501" s="133">
        <f t="shared" si="26"/>
        <v>17534284.849320997</v>
      </c>
      <c r="F1501" s="101"/>
      <c r="G1501" s="165"/>
      <c r="H1501" s="166"/>
      <c r="I1501" s="135"/>
      <c r="J1501" s="144"/>
      <c r="K1501" s="136"/>
      <c r="L1501" s="137"/>
      <c r="M1501" s="138"/>
      <c r="N1501" s="139"/>
      <c r="O1501"/>
      <c r="P1501"/>
      <c r="Q1501"/>
      <c r="R1501"/>
      <c r="S1501"/>
      <c r="T1501"/>
      <c r="U1501"/>
      <c r="V1501"/>
      <c r="W1501"/>
      <c r="X1501"/>
    </row>
    <row r="1502" spans="1:24" s="25" customFormat="1" hidden="1" x14ac:dyDescent="0.3">
      <c r="A1502" s="130"/>
      <c r="B1502" s="131"/>
      <c r="C1502" s="154"/>
      <c r="D1502" s="132"/>
      <c r="E1502" s="133">
        <f t="shared" si="26"/>
        <v>17534284.849320997</v>
      </c>
      <c r="F1502" s="101"/>
      <c r="G1502" s="165"/>
      <c r="H1502" s="166"/>
      <c r="I1502" s="135"/>
      <c r="J1502" s="144"/>
      <c r="K1502" s="136"/>
      <c r="L1502" s="137"/>
      <c r="M1502" s="138"/>
      <c r="N1502" s="139"/>
      <c r="O1502"/>
      <c r="P1502"/>
      <c r="Q1502"/>
      <c r="R1502"/>
      <c r="S1502"/>
      <c r="T1502"/>
      <c r="U1502"/>
      <c r="V1502"/>
      <c r="W1502"/>
      <c r="X1502"/>
    </row>
    <row r="1503" spans="1:24" s="25" customFormat="1" hidden="1" x14ac:dyDescent="0.3">
      <c r="A1503" s="130"/>
      <c r="B1503" s="131"/>
      <c r="C1503" s="154"/>
      <c r="D1503" s="132"/>
      <c r="E1503" s="133">
        <f t="shared" si="26"/>
        <v>17534284.849320997</v>
      </c>
      <c r="F1503" s="101"/>
      <c r="G1503" s="165"/>
      <c r="H1503" s="166"/>
      <c r="I1503" s="135"/>
      <c r="J1503" s="144"/>
      <c r="K1503" s="136"/>
      <c r="L1503" s="137"/>
      <c r="M1503" s="138"/>
      <c r="N1503" s="139"/>
      <c r="O1503"/>
      <c r="P1503"/>
      <c r="Q1503"/>
      <c r="R1503"/>
      <c r="S1503"/>
      <c r="T1503"/>
      <c r="U1503"/>
      <c r="V1503"/>
      <c r="W1503"/>
      <c r="X1503"/>
    </row>
    <row r="1504" spans="1:24" s="25" customFormat="1" hidden="1" x14ac:dyDescent="0.3">
      <c r="A1504" s="130"/>
      <c r="B1504" s="131"/>
      <c r="C1504" s="154"/>
      <c r="D1504" s="132"/>
      <c r="E1504" s="133">
        <f t="shared" si="26"/>
        <v>17534284.849320997</v>
      </c>
      <c r="F1504" s="101"/>
      <c r="G1504" s="165"/>
      <c r="H1504" s="166"/>
      <c r="I1504" s="135"/>
      <c r="J1504" s="144"/>
      <c r="K1504" s="136"/>
      <c r="L1504" s="137"/>
      <c r="M1504" s="138"/>
      <c r="N1504" s="139"/>
      <c r="O1504"/>
      <c r="P1504"/>
      <c r="Q1504"/>
      <c r="R1504"/>
      <c r="S1504"/>
      <c r="T1504"/>
      <c r="U1504"/>
      <c r="V1504"/>
      <c r="W1504"/>
      <c r="X1504"/>
    </row>
    <row r="1505" spans="1:24" s="25" customFormat="1" hidden="1" x14ac:dyDescent="0.3">
      <c r="A1505" s="130"/>
      <c r="B1505" s="131"/>
      <c r="C1505" s="154"/>
      <c r="D1505" s="132"/>
      <c r="E1505" s="133">
        <f t="shared" si="26"/>
        <v>17534284.849320997</v>
      </c>
      <c r="F1505" s="101"/>
      <c r="G1505" s="165"/>
      <c r="H1505" s="166"/>
      <c r="I1505" s="135"/>
      <c r="J1505" s="144"/>
      <c r="K1505" s="136"/>
      <c r="L1505" s="137"/>
      <c r="M1505" s="138"/>
      <c r="N1505" s="139"/>
      <c r="O1505"/>
      <c r="P1505"/>
      <c r="Q1505"/>
      <c r="R1505"/>
      <c r="S1505"/>
      <c r="T1505"/>
      <c r="U1505"/>
      <c r="V1505"/>
      <c r="W1505"/>
      <c r="X1505"/>
    </row>
    <row r="1506" spans="1:24" s="25" customFormat="1" hidden="1" x14ac:dyDescent="0.3">
      <c r="A1506" s="130"/>
      <c r="B1506" s="131"/>
      <c r="C1506" s="154"/>
      <c r="D1506" s="132"/>
      <c r="E1506" s="133">
        <f t="shared" si="26"/>
        <v>17534284.849320997</v>
      </c>
      <c r="F1506" s="101"/>
      <c r="G1506" s="165"/>
      <c r="H1506" s="166"/>
      <c r="I1506" s="135"/>
      <c r="J1506" s="144"/>
      <c r="K1506" s="136"/>
      <c r="L1506" s="137"/>
      <c r="M1506" s="138"/>
      <c r="N1506" s="139"/>
      <c r="O1506"/>
      <c r="P1506"/>
      <c r="Q1506"/>
      <c r="R1506"/>
      <c r="S1506"/>
      <c r="T1506"/>
      <c r="U1506"/>
      <c r="V1506"/>
      <c r="W1506"/>
      <c r="X1506"/>
    </row>
    <row r="1507" spans="1:24" s="25" customFormat="1" hidden="1" x14ac:dyDescent="0.3">
      <c r="A1507" s="130"/>
      <c r="B1507" s="131"/>
      <c r="C1507" s="154"/>
      <c r="D1507" s="132"/>
      <c r="E1507" s="133">
        <f t="shared" si="26"/>
        <v>17534284.849320997</v>
      </c>
      <c r="F1507" s="101"/>
      <c r="G1507" s="165"/>
      <c r="H1507" s="166"/>
      <c r="I1507" s="135"/>
      <c r="J1507" s="144"/>
      <c r="K1507" s="136"/>
      <c r="L1507" s="137"/>
      <c r="M1507" s="138"/>
      <c r="N1507" s="139"/>
      <c r="O1507"/>
      <c r="P1507"/>
      <c r="Q1507"/>
      <c r="R1507"/>
      <c r="S1507"/>
      <c r="T1507"/>
      <c r="U1507"/>
      <c r="V1507"/>
      <c r="W1507"/>
      <c r="X1507"/>
    </row>
    <row r="1508" spans="1:24" s="25" customFormat="1" hidden="1" x14ac:dyDescent="0.3">
      <c r="A1508" s="130"/>
      <c r="B1508" s="131"/>
      <c r="C1508" s="154"/>
      <c r="D1508" s="132"/>
      <c r="E1508" s="133">
        <f t="shared" si="26"/>
        <v>17534284.849320997</v>
      </c>
      <c r="F1508" s="101"/>
      <c r="G1508" s="165"/>
      <c r="H1508" s="166"/>
      <c r="I1508" s="135"/>
      <c r="J1508" s="144"/>
      <c r="K1508" s="136"/>
      <c r="L1508" s="137"/>
      <c r="M1508" s="138"/>
      <c r="N1508" s="139"/>
      <c r="O1508"/>
      <c r="P1508"/>
      <c r="Q1508"/>
      <c r="R1508"/>
      <c r="S1508"/>
      <c r="T1508"/>
      <c r="U1508"/>
      <c r="V1508"/>
      <c r="W1508"/>
      <c r="X1508"/>
    </row>
    <row r="1509" spans="1:24" s="25" customFormat="1" hidden="1" x14ac:dyDescent="0.3">
      <c r="A1509" s="130"/>
      <c r="B1509" s="131"/>
      <c r="C1509" s="154"/>
      <c r="D1509" s="132"/>
      <c r="E1509" s="133">
        <f t="shared" si="26"/>
        <v>17534284.849320997</v>
      </c>
      <c r="F1509" s="101"/>
      <c r="G1509" s="165"/>
      <c r="H1509" s="166"/>
      <c r="I1509" s="135"/>
      <c r="J1509" s="144"/>
      <c r="K1509" s="136"/>
      <c r="L1509" s="137"/>
      <c r="M1509" s="138"/>
      <c r="N1509" s="139"/>
      <c r="O1509"/>
      <c r="P1509"/>
      <c r="Q1509"/>
      <c r="R1509"/>
      <c r="S1509"/>
      <c r="T1509"/>
      <c r="U1509"/>
      <c r="V1509"/>
      <c r="W1509"/>
      <c r="X1509"/>
    </row>
    <row r="1510" spans="1:24" s="25" customFormat="1" hidden="1" x14ac:dyDescent="0.3">
      <c r="A1510" s="130"/>
      <c r="B1510" s="131"/>
      <c r="C1510" s="154"/>
      <c r="D1510" s="132"/>
      <c r="E1510" s="133">
        <f t="shared" ref="E1510:E1589" si="27">E1509+C1510-D1510</f>
        <v>17534284.849320997</v>
      </c>
      <c r="F1510" s="101"/>
      <c r="G1510" s="165"/>
      <c r="H1510" s="166"/>
      <c r="I1510" s="135"/>
      <c r="J1510" s="144"/>
      <c r="K1510" s="136"/>
      <c r="L1510" s="137"/>
      <c r="M1510" s="138"/>
      <c r="N1510" s="139"/>
      <c r="O1510"/>
      <c r="P1510"/>
      <c r="Q1510"/>
      <c r="R1510"/>
      <c r="S1510"/>
      <c r="T1510"/>
      <c r="U1510"/>
      <c r="V1510"/>
      <c r="W1510"/>
      <c r="X1510"/>
    </row>
    <row r="1511" spans="1:24" s="25" customFormat="1" hidden="1" x14ac:dyDescent="0.3">
      <c r="A1511" s="130"/>
      <c r="B1511" s="131"/>
      <c r="C1511" s="154"/>
      <c r="D1511" s="132"/>
      <c r="E1511" s="133">
        <f t="shared" si="27"/>
        <v>17534284.849320997</v>
      </c>
      <c r="F1511" s="101"/>
      <c r="G1511" s="165"/>
      <c r="H1511" s="166"/>
      <c r="I1511" s="135"/>
      <c r="J1511" s="144"/>
      <c r="K1511" s="136"/>
      <c r="L1511" s="137"/>
      <c r="M1511" s="138"/>
      <c r="N1511" s="139"/>
      <c r="O1511"/>
      <c r="P1511"/>
      <c r="Q1511"/>
      <c r="R1511"/>
      <c r="S1511"/>
      <c r="T1511"/>
      <c r="U1511"/>
      <c r="V1511"/>
      <c r="W1511"/>
      <c r="X1511"/>
    </row>
    <row r="1512" spans="1:24" s="25" customFormat="1" hidden="1" x14ac:dyDescent="0.3">
      <c r="A1512" s="130"/>
      <c r="B1512" s="131"/>
      <c r="C1512" s="154"/>
      <c r="D1512" s="132"/>
      <c r="E1512" s="133">
        <f t="shared" si="27"/>
        <v>17534284.849320997</v>
      </c>
      <c r="F1512" s="101"/>
      <c r="G1512" s="165"/>
      <c r="H1512" s="166"/>
      <c r="I1512" s="135"/>
      <c r="J1512" s="144"/>
      <c r="K1512" s="136"/>
      <c r="L1512" s="137"/>
      <c r="M1512" s="138"/>
      <c r="N1512" s="139"/>
      <c r="O1512"/>
      <c r="P1512"/>
      <c r="Q1512"/>
      <c r="R1512"/>
      <c r="S1512"/>
      <c r="T1512"/>
      <c r="U1512"/>
      <c r="V1512"/>
      <c r="W1512"/>
      <c r="X1512"/>
    </row>
    <row r="1513" spans="1:24" s="25" customFormat="1" hidden="1" x14ac:dyDescent="0.3">
      <c r="A1513" s="130"/>
      <c r="B1513" s="131"/>
      <c r="C1513" s="154"/>
      <c r="D1513" s="132"/>
      <c r="E1513" s="133">
        <f t="shared" si="27"/>
        <v>17534284.849320997</v>
      </c>
      <c r="F1513" s="101"/>
      <c r="G1513" s="165"/>
      <c r="H1513" s="166"/>
      <c r="I1513" s="135"/>
      <c r="J1513" s="144"/>
      <c r="K1513" s="136"/>
      <c r="L1513" s="137"/>
      <c r="M1513" s="138"/>
      <c r="N1513" s="139"/>
      <c r="O1513"/>
      <c r="P1513"/>
      <c r="Q1513"/>
      <c r="R1513"/>
      <c r="S1513"/>
      <c r="T1513"/>
      <c r="U1513"/>
      <c r="V1513"/>
      <c r="W1513"/>
      <c r="X1513"/>
    </row>
    <row r="1514" spans="1:24" s="25" customFormat="1" hidden="1" x14ac:dyDescent="0.3">
      <c r="A1514" s="130"/>
      <c r="B1514" s="131"/>
      <c r="C1514" s="154"/>
      <c r="D1514" s="132"/>
      <c r="E1514" s="133">
        <f t="shared" si="27"/>
        <v>17534284.849320997</v>
      </c>
      <c r="F1514" s="101"/>
      <c r="G1514" s="165"/>
      <c r="H1514" s="166"/>
      <c r="I1514" s="135"/>
      <c r="J1514" s="144"/>
      <c r="K1514" s="136"/>
      <c r="L1514" s="137"/>
      <c r="M1514" s="138"/>
      <c r="N1514" s="139"/>
      <c r="O1514"/>
      <c r="P1514"/>
      <c r="Q1514"/>
      <c r="R1514"/>
      <c r="S1514"/>
      <c r="T1514"/>
      <c r="U1514"/>
      <c r="V1514"/>
      <c r="W1514"/>
      <c r="X1514"/>
    </row>
    <row r="1515" spans="1:24" s="25" customFormat="1" hidden="1" x14ac:dyDescent="0.3">
      <c r="A1515" s="130"/>
      <c r="B1515" s="131"/>
      <c r="C1515" s="154"/>
      <c r="D1515" s="132"/>
      <c r="E1515" s="133">
        <f t="shared" si="27"/>
        <v>17534284.849320997</v>
      </c>
      <c r="F1515" s="101"/>
      <c r="G1515" s="165"/>
      <c r="H1515" s="166"/>
      <c r="I1515" s="135"/>
      <c r="J1515" s="144"/>
      <c r="K1515" s="136"/>
      <c r="L1515" s="137"/>
      <c r="M1515" s="138"/>
      <c r="N1515" s="139"/>
      <c r="O1515"/>
      <c r="P1515"/>
      <c r="Q1515"/>
      <c r="R1515"/>
      <c r="S1515"/>
      <c r="T1515"/>
      <c r="U1515"/>
      <c r="V1515"/>
      <c r="W1515"/>
      <c r="X1515"/>
    </row>
    <row r="1516" spans="1:24" s="25" customFormat="1" hidden="1" x14ac:dyDescent="0.3">
      <c r="A1516" s="130"/>
      <c r="B1516" s="131"/>
      <c r="C1516" s="154"/>
      <c r="D1516" s="132"/>
      <c r="E1516" s="133">
        <f t="shared" si="27"/>
        <v>17534284.849320997</v>
      </c>
      <c r="F1516" s="101"/>
      <c r="G1516" s="165"/>
      <c r="H1516" s="166"/>
      <c r="I1516" s="135"/>
      <c r="J1516" s="144"/>
      <c r="K1516" s="136"/>
      <c r="L1516" s="137"/>
      <c r="M1516" s="138"/>
      <c r="N1516" s="139"/>
      <c r="O1516"/>
      <c r="P1516"/>
      <c r="Q1516"/>
      <c r="R1516"/>
      <c r="S1516"/>
      <c r="T1516"/>
      <c r="U1516"/>
      <c r="V1516"/>
      <c r="W1516"/>
      <c r="X1516"/>
    </row>
    <row r="1517" spans="1:24" s="25" customFormat="1" hidden="1" x14ac:dyDescent="0.3">
      <c r="A1517" s="130"/>
      <c r="B1517" s="131"/>
      <c r="C1517" s="154"/>
      <c r="D1517" s="132"/>
      <c r="E1517" s="133">
        <f t="shared" si="27"/>
        <v>17534284.849320997</v>
      </c>
      <c r="F1517" s="101"/>
      <c r="G1517" s="165"/>
      <c r="H1517" s="166"/>
      <c r="I1517" s="135"/>
      <c r="J1517" s="144"/>
      <c r="K1517" s="136"/>
      <c r="L1517" s="137"/>
      <c r="M1517" s="138"/>
      <c r="N1517" s="139"/>
      <c r="O1517"/>
      <c r="P1517"/>
      <c r="Q1517"/>
      <c r="R1517"/>
      <c r="S1517"/>
      <c r="T1517"/>
      <c r="U1517"/>
      <c r="V1517"/>
      <c r="W1517"/>
      <c r="X1517"/>
    </row>
    <row r="1518" spans="1:24" s="25" customFormat="1" hidden="1" x14ac:dyDescent="0.3">
      <c r="A1518" s="130"/>
      <c r="B1518" s="131"/>
      <c r="C1518" s="154"/>
      <c r="D1518" s="132"/>
      <c r="E1518" s="133">
        <f t="shared" si="27"/>
        <v>17534284.849320997</v>
      </c>
      <c r="F1518" s="101"/>
      <c r="G1518" s="165"/>
      <c r="H1518" s="166"/>
      <c r="I1518" s="135"/>
      <c r="J1518" s="144"/>
      <c r="K1518" s="136"/>
      <c r="L1518" s="137"/>
      <c r="M1518" s="138"/>
      <c r="N1518" s="139"/>
      <c r="O1518"/>
      <c r="P1518"/>
      <c r="Q1518"/>
      <c r="R1518"/>
      <c r="S1518"/>
      <c r="T1518"/>
      <c r="U1518"/>
      <c r="V1518"/>
      <c r="W1518"/>
      <c r="X1518"/>
    </row>
    <row r="1519" spans="1:24" s="25" customFormat="1" hidden="1" x14ac:dyDescent="0.3">
      <c r="A1519" s="130"/>
      <c r="B1519" s="131"/>
      <c r="C1519" s="154"/>
      <c r="D1519" s="132"/>
      <c r="E1519" s="133">
        <f t="shared" si="27"/>
        <v>17534284.849320997</v>
      </c>
      <c r="F1519" s="101"/>
      <c r="G1519" s="165"/>
      <c r="H1519" s="166"/>
      <c r="I1519" s="135"/>
      <c r="J1519" s="144"/>
      <c r="K1519" s="136"/>
      <c r="L1519" s="137"/>
      <c r="M1519" s="138"/>
      <c r="N1519" s="139"/>
      <c r="O1519"/>
      <c r="P1519"/>
      <c r="Q1519"/>
      <c r="R1519"/>
      <c r="S1519"/>
      <c r="T1519"/>
      <c r="U1519"/>
      <c r="V1519"/>
      <c r="W1519"/>
      <c r="X1519"/>
    </row>
    <row r="1520" spans="1:24" s="25" customFormat="1" hidden="1" x14ac:dyDescent="0.3">
      <c r="A1520" s="130"/>
      <c r="B1520" s="131"/>
      <c r="C1520" s="154"/>
      <c r="D1520" s="132"/>
      <c r="E1520" s="133">
        <f t="shared" si="27"/>
        <v>17534284.849320997</v>
      </c>
      <c r="F1520" s="101"/>
      <c r="G1520" s="165"/>
      <c r="H1520" s="166"/>
      <c r="I1520" s="135"/>
      <c r="J1520" s="144"/>
      <c r="K1520" s="136"/>
      <c r="L1520" s="137"/>
      <c r="M1520" s="138"/>
      <c r="N1520" s="139"/>
      <c r="O1520"/>
      <c r="P1520"/>
      <c r="Q1520"/>
      <c r="R1520"/>
      <c r="S1520"/>
      <c r="T1520"/>
      <c r="U1520"/>
      <c r="V1520"/>
      <c r="W1520"/>
      <c r="X1520"/>
    </row>
    <row r="1521" spans="1:24" s="25" customFormat="1" hidden="1" x14ac:dyDescent="0.3">
      <c r="A1521" s="130"/>
      <c r="B1521" s="131"/>
      <c r="C1521" s="154"/>
      <c r="D1521" s="132"/>
      <c r="E1521" s="133">
        <f t="shared" si="27"/>
        <v>17534284.849320997</v>
      </c>
      <c r="F1521" s="101"/>
      <c r="G1521" s="165"/>
      <c r="H1521" s="166"/>
      <c r="I1521" s="135"/>
      <c r="J1521" s="144"/>
      <c r="K1521" s="136"/>
      <c r="L1521" s="137"/>
      <c r="M1521" s="138"/>
      <c r="N1521" s="139"/>
      <c r="O1521"/>
      <c r="P1521"/>
      <c r="Q1521"/>
      <c r="R1521"/>
      <c r="S1521"/>
      <c r="T1521"/>
      <c r="U1521"/>
      <c r="V1521"/>
      <c r="W1521"/>
      <c r="X1521"/>
    </row>
    <row r="1522" spans="1:24" s="25" customFormat="1" hidden="1" x14ac:dyDescent="0.3">
      <c r="A1522" s="130"/>
      <c r="B1522" s="131"/>
      <c r="C1522" s="154"/>
      <c r="D1522" s="132"/>
      <c r="E1522" s="133">
        <f t="shared" si="27"/>
        <v>17534284.849320997</v>
      </c>
      <c r="F1522" s="101"/>
      <c r="G1522" s="165"/>
      <c r="H1522" s="166"/>
      <c r="I1522" s="135"/>
      <c r="J1522" s="144"/>
      <c r="K1522" s="136"/>
      <c r="L1522" s="137"/>
      <c r="M1522" s="138"/>
      <c r="N1522" s="139"/>
      <c r="O1522"/>
      <c r="P1522"/>
      <c r="Q1522"/>
      <c r="R1522"/>
      <c r="S1522"/>
      <c r="T1522"/>
      <c r="U1522"/>
      <c r="V1522"/>
      <c r="W1522"/>
      <c r="X1522"/>
    </row>
    <row r="1523" spans="1:24" s="25" customFormat="1" hidden="1" x14ac:dyDescent="0.3">
      <c r="A1523" s="130"/>
      <c r="B1523" s="131"/>
      <c r="C1523" s="154"/>
      <c r="D1523" s="132"/>
      <c r="E1523" s="133">
        <f t="shared" si="27"/>
        <v>17534284.849320997</v>
      </c>
      <c r="F1523" s="101"/>
      <c r="G1523" s="165"/>
      <c r="H1523" s="166"/>
      <c r="I1523" s="135"/>
      <c r="J1523" s="144"/>
      <c r="K1523" s="136"/>
      <c r="L1523" s="137"/>
      <c r="M1523" s="138"/>
      <c r="N1523" s="139"/>
      <c r="O1523"/>
      <c r="P1523"/>
      <c r="Q1523"/>
      <c r="R1523"/>
      <c r="S1523"/>
      <c r="T1523"/>
      <c r="U1523"/>
      <c r="V1523"/>
      <c r="W1523"/>
      <c r="X1523"/>
    </row>
    <row r="1524" spans="1:24" s="25" customFormat="1" hidden="1" x14ac:dyDescent="0.3">
      <c r="A1524" s="130"/>
      <c r="B1524" s="131"/>
      <c r="C1524" s="154"/>
      <c r="D1524" s="132"/>
      <c r="E1524" s="133">
        <f t="shared" si="27"/>
        <v>17534284.849320997</v>
      </c>
      <c r="F1524" s="101"/>
      <c r="G1524" s="165"/>
      <c r="H1524" s="166"/>
      <c r="I1524" s="135"/>
      <c r="J1524" s="144"/>
      <c r="K1524" s="136"/>
      <c r="L1524" s="137"/>
      <c r="M1524" s="138"/>
      <c r="N1524" s="139"/>
      <c r="O1524"/>
      <c r="P1524"/>
      <c r="Q1524"/>
      <c r="R1524"/>
      <c r="S1524"/>
      <c r="T1524"/>
      <c r="U1524"/>
      <c r="V1524"/>
      <c r="W1524"/>
      <c r="X1524"/>
    </row>
    <row r="1525" spans="1:24" s="25" customFormat="1" hidden="1" x14ac:dyDescent="0.3">
      <c r="A1525" s="130"/>
      <c r="B1525" s="131"/>
      <c r="C1525" s="154"/>
      <c r="D1525" s="132"/>
      <c r="E1525" s="133">
        <f t="shared" si="27"/>
        <v>17534284.849320997</v>
      </c>
      <c r="F1525" s="101"/>
      <c r="G1525" s="165"/>
      <c r="H1525" s="166"/>
      <c r="I1525" s="135"/>
      <c r="J1525" s="144"/>
      <c r="K1525" s="136"/>
      <c r="L1525" s="137"/>
      <c r="M1525" s="138"/>
      <c r="N1525" s="139"/>
      <c r="O1525"/>
      <c r="P1525"/>
      <c r="Q1525"/>
      <c r="R1525"/>
      <c r="S1525"/>
      <c r="T1525"/>
      <c r="U1525"/>
      <c r="V1525"/>
      <c r="W1525"/>
      <c r="X1525"/>
    </row>
    <row r="1526" spans="1:24" s="25" customFormat="1" hidden="1" x14ac:dyDescent="0.3">
      <c r="A1526" s="130"/>
      <c r="B1526" s="131"/>
      <c r="C1526" s="154"/>
      <c r="D1526" s="132"/>
      <c r="E1526" s="133">
        <f t="shared" si="27"/>
        <v>17534284.849320997</v>
      </c>
      <c r="F1526" s="101"/>
      <c r="G1526" s="165"/>
      <c r="H1526" s="166"/>
      <c r="I1526" s="135"/>
      <c r="J1526" s="144"/>
      <c r="K1526" s="136"/>
      <c r="L1526" s="137"/>
      <c r="M1526" s="138"/>
      <c r="N1526" s="139"/>
      <c r="O1526"/>
      <c r="P1526"/>
      <c r="Q1526"/>
      <c r="R1526"/>
      <c r="S1526"/>
      <c r="T1526"/>
      <c r="U1526"/>
      <c r="V1526"/>
      <c r="W1526"/>
      <c r="X1526"/>
    </row>
    <row r="1527" spans="1:24" s="25" customFormat="1" hidden="1" x14ac:dyDescent="0.3">
      <c r="A1527" s="130"/>
      <c r="B1527" s="131"/>
      <c r="C1527" s="154"/>
      <c r="D1527" s="132"/>
      <c r="E1527" s="133">
        <f t="shared" si="27"/>
        <v>17534284.849320997</v>
      </c>
      <c r="F1527" s="101"/>
      <c r="G1527" s="165"/>
      <c r="H1527" s="166"/>
      <c r="I1527" s="135"/>
      <c r="J1527" s="144"/>
      <c r="K1527" s="136"/>
      <c r="L1527" s="137"/>
      <c r="M1527" s="138"/>
      <c r="N1527" s="139"/>
      <c r="O1527"/>
      <c r="P1527"/>
      <c r="Q1527"/>
      <c r="R1527"/>
      <c r="S1527"/>
      <c r="T1527"/>
      <c r="U1527"/>
      <c r="V1527"/>
      <c r="W1527"/>
      <c r="X1527"/>
    </row>
    <row r="1528" spans="1:24" s="25" customFormat="1" hidden="1" x14ac:dyDescent="0.3">
      <c r="A1528" s="130"/>
      <c r="B1528" s="131"/>
      <c r="C1528" s="154"/>
      <c r="D1528" s="132"/>
      <c r="E1528" s="133">
        <f t="shared" si="27"/>
        <v>17534284.849320997</v>
      </c>
      <c r="F1528" s="101"/>
      <c r="G1528" s="165"/>
      <c r="H1528" s="166"/>
      <c r="I1528" s="135"/>
      <c r="J1528" s="144"/>
      <c r="K1528" s="136"/>
      <c r="L1528" s="137"/>
      <c r="M1528" s="138"/>
      <c r="N1528" s="139"/>
      <c r="O1528"/>
      <c r="P1528"/>
      <c r="Q1528"/>
      <c r="R1528"/>
      <c r="S1528"/>
      <c r="T1528"/>
      <c r="U1528"/>
      <c r="V1528"/>
      <c r="W1528"/>
      <c r="X1528"/>
    </row>
    <row r="1529" spans="1:24" s="25" customFormat="1" hidden="1" x14ac:dyDescent="0.3">
      <c r="A1529" s="130"/>
      <c r="B1529" s="131"/>
      <c r="C1529" s="154"/>
      <c r="D1529" s="132"/>
      <c r="E1529" s="133">
        <f t="shared" si="27"/>
        <v>17534284.849320997</v>
      </c>
      <c r="F1529" s="101"/>
      <c r="G1529" s="165"/>
      <c r="H1529" s="166"/>
      <c r="I1529" s="135"/>
      <c r="J1529" s="144"/>
      <c r="K1529" s="136"/>
      <c r="L1529" s="137"/>
      <c r="M1529" s="138"/>
      <c r="N1529" s="139"/>
      <c r="O1529"/>
      <c r="P1529"/>
      <c r="Q1529"/>
      <c r="R1529"/>
      <c r="S1529"/>
      <c r="T1529"/>
      <c r="U1529"/>
      <c r="V1529"/>
      <c r="W1529"/>
      <c r="X1529"/>
    </row>
    <row r="1530" spans="1:24" s="25" customFormat="1" hidden="1" x14ac:dyDescent="0.3">
      <c r="A1530" s="130"/>
      <c r="B1530" s="131"/>
      <c r="C1530" s="154"/>
      <c r="D1530" s="132"/>
      <c r="E1530" s="133">
        <f t="shared" si="27"/>
        <v>17534284.849320997</v>
      </c>
      <c r="F1530" s="101"/>
      <c r="G1530" s="165"/>
      <c r="H1530" s="166"/>
      <c r="I1530" s="135"/>
      <c r="J1530" s="144"/>
      <c r="K1530" s="136"/>
      <c r="L1530" s="137"/>
      <c r="M1530" s="138"/>
      <c r="N1530" s="139"/>
      <c r="O1530"/>
      <c r="P1530"/>
      <c r="Q1530"/>
      <c r="R1530"/>
      <c r="S1530"/>
      <c r="T1530"/>
      <c r="U1530"/>
      <c r="V1530"/>
      <c r="W1530"/>
      <c r="X1530"/>
    </row>
    <row r="1531" spans="1:24" s="25" customFormat="1" hidden="1" x14ac:dyDescent="0.3">
      <c r="A1531" s="130"/>
      <c r="B1531" s="131"/>
      <c r="C1531" s="154"/>
      <c r="D1531" s="132"/>
      <c r="E1531" s="133">
        <f t="shared" si="27"/>
        <v>17534284.849320997</v>
      </c>
      <c r="F1531" s="101"/>
      <c r="G1531" s="165"/>
      <c r="H1531" s="166"/>
      <c r="I1531" s="135"/>
      <c r="J1531" s="144"/>
      <c r="K1531" s="136"/>
      <c r="L1531" s="137"/>
      <c r="M1531" s="138"/>
      <c r="N1531" s="139"/>
      <c r="O1531"/>
      <c r="P1531"/>
      <c r="Q1531"/>
      <c r="R1531"/>
      <c r="S1531"/>
      <c r="T1531"/>
      <c r="U1531"/>
      <c r="V1531"/>
      <c r="W1531"/>
      <c r="X1531"/>
    </row>
    <row r="1532" spans="1:24" s="25" customFormat="1" hidden="1" x14ac:dyDescent="0.3">
      <c r="A1532" s="130"/>
      <c r="B1532" s="131"/>
      <c r="C1532" s="154"/>
      <c r="D1532" s="132"/>
      <c r="E1532" s="133">
        <f t="shared" si="27"/>
        <v>17534284.849320997</v>
      </c>
      <c r="F1532" s="101"/>
      <c r="G1532" s="165"/>
      <c r="H1532" s="166"/>
      <c r="I1532" s="135"/>
      <c r="J1532" s="144"/>
      <c r="K1532" s="136"/>
      <c r="L1532" s="137"/>
      <c r="M1532" s="138"/>
      <c r="N1532" s="139"/>
      <c r="O1532"/>
      <c r="P1532"/>
      <c r="Q1532"/>
      <c r="R1532"/>
      <c r="S1532"/>
      <c r="T1532"/>
      <c r="U1532"/>
      <c r="V1532"/>
      <c r="W1532"/>
      <c r="X1532"/>
    </row>
    <row r="1533" spans="1:24" s="25" customFormat="1" hidden="1" x14ac:dyDescent="0.3">
      <c r="A1533" s="130"/>
      <c r="B1533" s="131"/>
      <c r="C1533" s="154"/>
      <c r="D1533" s="132"/>
      <c r="E1533" s="133">
        <f t="shared" si="27"/>
        <v>17534284.849320997</v>
      </c>
      <c r="F1533" s="101"/>
      <c r="G1533" s="165"/>
      <c r="H1533" s="166"/>
      <c r="I1533" s="135"/>
      <c r="J1533" s="144"/>
      <c r="K1533" s="136"/>
      <c r="L1533" s="137"/>
      <c r="M1533" s="138"/>
      <c r="N1533" s="139"/>
      <c r="O1533"/>
      <c r="P1533"/>
      <c r="Q1533"/>
      <c r="R1533"/>
      <c r="S1533"/>
      <c r="T1533"/>
      <c r="U1533"/>
      <c r="V1533"/>
      <c r="W1533"/>
      <c r="X1533"/>
    </row>
    <row r="1534" spans="1:24" s="25" customFormat="1" hidden="1" x14ac:dyDescent="0.3">
      <c r="A1534" s="130"/>
      <c r="B1534" s="131"/>
      <c r="C1534" s="154"/>
      <c r="D1534" s="132"/>
      <c r="E1534" s="133">
        <f t="shared" si="27"/>
        <v>17534284.849320997</v>
      </c>
      <c r="F1534" s="101"/>
      <c r="G1534" s="165"/>
      <c r="H1534" s="166"/>
      <c r="I1534" s="135"/>
      <c r="J1534" s="144"/>
      <c r="K1534" s="136"/>
      <c r="L1534" s="137"/>
      <c r="M1534" s="138"/>
      <c r="N1534" s="139"/>
      <c r="O1534"/>
      <c r="P1534"/>
      <c r="Q1534"/>
      <c r="R1534"/>
      <c r="S1534"/>
      <c r="T1534"/>
      <c r="U1534"/>
      <c r="V1534"/>
      <c r="W1534"/>
      <c r="X1534"/>
    </row>
    <row r="1535" spans="1:24" s="25" customFormat="1" hidden="1" x14ac:dyDescent="0.3">
      <c r="A1535" s="130"/>
      <c r="B1535" s="131"/>
      <c r="C1535" s="154"/>
      <c r="D1535" s="132"/>
      <c r="E1535" s="133">
        <f t="shared" si="27"/>
        <v>17534284.849320997</v>
      </c>
      <c r="F1535" s="101"/>
      <c r="G1535" s="165"/>
      <c r="H1535" s="166"/>
      <c r="I1535" s="135"/>
      <c r="J1535" s="144"/>
      <c r="K1535" s="136"/>
      <c r="L1535" s="137"/>
      <c r="M1535" s="138"/>
      <c r="N1535" s="139"/>
      <c r="O1535"/>
      <c r="P1535"/>
      <c r="Q1535"/>
      <c r="R1535"/>
      <c r="S1535"/>
      <c r="T1535"/>
      <c r="U1535"/>
      <c r="V1535"/>
      <c r="W1535"/>
      <c r="X1535"/>
    </row>
    <row r="1536" spans="1:24" s="25" customFormat="1" hidden="1" x14ac:dyDescent="0.3">
      <c r="A1536" s="130"/>
      <c r="B1536" s="131"/>
      <c r="C1536" s="154"/>
      <c r="D1536" s="132"/>
      <c r="E1536" s="133">
        <f t="shared" si="27"/>
        <v>17534284.849320997</v>
      </c>
      <c r="F1536" s="101"/>
      <c r="G1536" s="165"/>
      <c r="H1536" s="166"/>
      <c r="I1536" s="135"/>
      <c r="J1536" s="144"/>
      <c r="K1536" s="136"/>
      <c r="L1536" s="137"/>
      <c r="M1536" s="138"/>
      <c r="N1536" s="139"/>
      <c r="O1536"/>
      <c r="P1536"/>
      <c r="Q1536"/>
      <c r="R1536"/>
      <c r="S1536"/>
      <c r="T1536"/>
      <c r="U1536"/>
      <c r="V1536"/>
      <c r="W1536"/>
      <c r="X1536"/>
    </row>
    <row r="1537" spans="1:24" s="25" customFormat="1" hidden="1" x14ac:dyDescent="0.3">
      <c r="A1537" s="130"/>
      <c r="B1537" s="131"/>
      <c r="C1537" s="154"/>
      <c r="D1537" s="132"/>
      <c r="E1537" s="133">
        <f t="shared" si="27"/>
        <v>17534284.849320997</v>
      </c>
      <c r="F1537" s="101"/>
      <c r="G1537" s="165"/>
      <c r="H1537" s="166"/>
      <c r="I1537" s="135"/>
      <c r="J1537" s="144"/>
      <c r="K1537" s="136"/>
      <c r="L1537" s="137"/>
      <c r="M1537" s="138"/>
      <c r="N1537" s="139"/>
      <c r="O1537"/>
      <c r="P1537"/>
      <c r="Q1537"/>
      <c r="R1537"/>
      <c r="S1537"/>
      <c r="T1537"/>
      <c r="U1537"/>
      <c r="V1537"/>
      <c r="W1537"/>
      <c r="X1537"/>
    </row>
    <row r="1538" spans="1:24" s="25" customFormat="1" hidden="1" x14ac:dyDescent="0.3">
      <c r="A1538" s="130"/>
      <c r="B1538" s="131"/>
      <c r="C1538" s="154"/>
      <c r="D1538" s="132"/>
      <c r="E1538" s="133">
        <f t="shared" si="27"/>
        <v>17534284.849320997</v>
      </c>
      <c r="F1538" s="101"/>
      <c r="G1538" s="165"/>
      <c r="H1538" s="166"/>
      <c r="I1538" s="135"/>
      <c r="J1538" s="144"/>
      <c r="K1538" s="136"/>
      <c r="L1538" s="137"/>
      <c r="M1538" s="138"/>
      <c r="N1538" s="139"/>
      <c r="O1538"/>
      <c r="P1538"/>
      <c r="Q1538"/>
      <c r="R1538"/>
      <c r="S1538"/>
      <c r="T1538"/>
      <c r="U1538"/>
      <c r="V1538"/>
      <c r="W1538"/>
      <c r="X1538"/>
    </row>
    <row r="1539" spans="1:24" s="25" customFormat="1" hidden="1" x14ac:dyDescent="0.3">
      <c r="A1539" s="130"/>
      <c r="B1539" s="131"/>
      <c r="C1539" s="154"/>
      <c r="D1539" s="132"/>
      <c r="E1539" s="133">
        <f t="shared" si="27"/>
        <v>17534284.849320997</v>
      </c>
      <c r="F1539" s="101"/>
      <c r="G1539" s="165"/>
      <c r="H1539" s="166"/>
      <c r="I1539" s="135"/>
      <c r="J1539" s="144"/>
      <c r="K1539" s="136"/>
      <c r="L1539" s="137"/>
      <c r="M1539" s="138"/>
      <c r="N1539" s="139"/>
      <c r="O1539"/>
      <c r="P1539"/>
      <c r="Q1539"/>
      <c r="R1539"/>
      <c r="S1539"/>
      <c r="T1539"/>
      <c r="U1539"/>
      <c r="V1539"/>
      <c r="W1539"/>
      <c r="X1539"/>
    </row>
    <row r="1540" spans="1:24" s="25" customFormat="1" hidden="1" x14ac:dyDescent="0.3">
      <c r="A1540" s="130"/>
      <c r="B1540" s="131"/>
      <c r="C1540" s="154"/>
      <c r="D1540" s="132"/>
      <c r="E1540" s="133">
        <f t="shared" si="27"/>
        <v>17534284.849320997</v>
      </c>
      <c r="F1540" s="101"/>
      <c r="G1540" s="165"/>
      <c r="H1540" s="166"/>
      <c r="I1540" s="135"/>
      <c r="J1540" s="144"/>
      <c r="K1540" s="136"/>
      <c r="L1540" s="137"/>
      <c r="M1540" s="138"/>
      <c r="N1540" s="139"/>
      <c r="O1540"/>
      <c r="P1540"/>
      <c r="Q1540"/>
      <c r="R1540"/>
      <c r="S1540"/>
      <c r="T1540"/>
      <c r="U1540"/>
      <c r="V1540"/>
      <c r="W1540"/>
      <c r="X1540"/>
    </row>
    <row r="1541" spans="1:24" s="25" customFormat="1" hidden="1" x14ac:dyDescent="0.3">
      <c r="A1541" s="130"/>
      <c r="B1541" s="131"/>
      <c r="C1541" s="154"/>
      <c r="D1541" s="132"/>
      <c r="E1541" s="133">
        <f t="shared" si="27"/>
        <v>17534284.849320997</v>
      </c>
      <c r="F1541" s="101"/>
      <c r="G1541" s="165"/>
      <c r="H1541" s="166"/>
      <c r="I1541" s="135"/>
      <c r="J1541" s="144"/>
      <c r="K1541" s="136"/>
      <c r="L1541" s="137"/>
      <c r="M1541" s="138"/>
      <c r="N1541" s="139"/>
      <c r="O1541"/>
      <c r="P1541"/>
      <c r="Q1541"/>
      <c r="R1541"/>
      <c r="S1541"/>
      <c r="T1541"/>
      <c r="U1541"/>
      <c r="V1541"/>
      <c r="W1541"/>
      <c r="X1541"/>
    </row>
    <row r="1542" spans="1:24" s="25" customFormat="1" hidden="1" x14ac:dyDescent="0.3">
      <c r="A1542" s="130"/>
      <c r="B1542" s="131"/>
      <c r="C1542" s="154"/>
      <c r="D1542" s="132"/>
      <c r="E1542" s="133">
        <f t="shared" si="27"/>
        <v>17534284.849320997</v>
      </c>
      <c r="F1542" s="101"/>
      <c r="G1542" s="165"/>
      <c r="H1542" s="166"/>
      <c r="I1542" s="135"/>
      <c r="J1542" s="144"/>
      <c r="K1542" s="136"/>
      <c r="L1542" s="137"/>
      <c r="M1542" s="138"/>
      <c r="N1542" s="139"/>
      <c r="O1542"/>
      <c r="P1542"/>
      <c r="Q1542"/>
      <c r="R1542"/>
      <c r="S1542"/>
      <c r="T1542"/>
      <c r="U1542"/>
      <c r="V1542"/>
      <c r="W1542"/>
      <c r="X1542"/>
    </row>
    <row r="1543" spans="1:24" s="25" customFormat="1" hidden="1" x14ac:dyDescent="0.3">
      <c r="A1543" s="130"/>
      <c r="B1543" s="131"/>
      <c r="C1543" s="154"/>
      <c r="D1543" s="132"/>
      <c r="E1543" s="133">
        <f t="shared" si="27"/>
        <v>17534284.849320997</v>
      </c>
      <c r="F1543" s="101"/>
      <c r="G1543" s="165"/>
      <c r="H1543" s="166"/>
      <c r="I1543" s="135"/>
      <c r="J1543" s="144"/>
      <c r="K1543" s="136"/>
      <c r="L1543" s="137"/>
      <c r="M1543" s="138"/>
      <c r="N1543" s="139"/>
      <c r="O1543"/>
      <c r="P1543"/>
      <c r="Q1543"/>
      <c r="R1543"/>
      <c r="S1543"/>
      <c r="T1543"/>
      <c r="U1543"/>
      <c r="V1543"/>
      <c r="W1543"/>
      <c r="X1543"/>
    </row>
    <row r="1544" spans="1:24" s="25" customFormat="1" hidden="1" x14ac:dyDescent="0.3">
      <c r="A1544" s="130"/>
      <c r="B1544" s="131"/>
      <c r="C1544" s="154"/>
      <c r="D1544" s="132"/>
      <c r="E1544" s="133">
        <f t="shared" si="27"/>
        <v>17534284.849320997</v>
      </c>
      <c r="F1544" s="101"/>
      <c r="G1544" s="165"/>
      <c r="H1544" s="166"/>
      <c r="I1544" s="135"/>
      <c r="J1544" s="144"/>
      <c r="K1544" s="136"/>
      <c r="L1544" s="137"/>
      <c r="M1544" s="138"/>
      <c r="N1544" s="139"/>
      <c r="O1544"/>
      <c r="P1544"/>
      <c r="Q1544"/>
      <c r="R1544"/>
      <c r="S1544"/>
      <c r="T1544"/>
      <c r="U1544"/>
      <c r="V1544"/>
      <c r="W1544"/>
      <c r="X1544"/>
    </row>
    <row r="1545" spans="1:24" s="25" customFormat="1" hidden="1" x14ac:dyDescent="0.3">
      <c r="A1545" s="130"/>
      <c r="B1545" s="131"/>
      <c r="C1545" s="154"/>
      <c r="D1545" s="132"/>
      <c r="E1545" s="133">
        <f t="shared" si="27"/>
        <v>17534284.849320997</v>
      </c>
      <c r="F1545" s="101"/>
      <c r="G1545" s="165"/>
      <c r="H1545" s="166"/>
      <c r="I1545" s="135"/>
      <c r="J1545" s="144"/>
      <c r="K1545" s="136"/>
      <c r="L1545" s="137"/>
      <c r="M1545" s="138"/>
      <c r="N1545" s="139"/>
      <c r="O1545"/>
      <c r="P1545"/>
      <c r="Q1545"/>
      <c r="R1545"/>
      <c r="S1545"/>
      <c r="T1545"/>
      <c r="U1545"/>
      <c r="V1545"/>
      <c r="W1545"/>
      <c r="X1545"/>
    </row>
    <row r="1546" spans="1:24" s="25" customFormat="1" hidden="1" x14ac:dyDescent="0.3">
      <c r="A1546" s="130"/>
      <c r="B1546" s="131"/>
      <c r="C1546" s="154"/>
      <c r="D1546" s="132"/>
      <c r="E1546" s="133">
        <f t="shared" si="27"/>
        <v>17534284.849320997</v>
      </c>
      <c r="F1546" s="101"/>
      <c r="G1546" s="165"/>
      <c r="H1546" s="166"/>
      <c r="I1546" s="135"/>
      <c r="J1546" s="144"/>
      <c r="K1546" s="136"/>
      <c r="L1546" s="137"/>
      <c r="M1546" s="138"/>
      <c r="N1546" s="139"/>
      <c r="O1546"/>
      <c r="P1546"/>
      <c r="Q1546"/>
      <c r="R1546"/>
      <c r="S1546"/>
      <c r="T1546"/>
      <c r="U1546"/>
      <c r="V1546"/>
      <c r="W1546"/>
      <c r="X1546"/>
    </row>
    <row r="1547" spans="1:24" s="25" customFormat="1" hidden="1" x14ac:dyDescent="0.3">
      <c r="A1547" s="130"/>
      <c r="B1547" s="131"/>
      <c r="C1547" s="154"/>
      <c r="D1547" s="132"/>
      <c r="E1547" s="133">
        <f t="shared" si="27"/>
        <v>17534284.849320997</v>
      </c>
      <c r="F1547" s="101"/>
      <c r="G1547" s="165"/>
      <c r="H1547" s="166"/>
      <c r="I1547" s="135"/>
      <c r="J1547" s="144"/>
      <c r="K1547" s="136"/>
      <c r="L1547" s="137"/>
      <c r="M1547" s="138"/>
      <c r="N1547" s="139"/>
      <c r="O1547"/>
      <c r="P1547"/>
      <c r="Q1547"/>
      <c r="R1547"/>
      <c r="S1547"/>
      <c r="T1547"/>
      <c r="U1547"/>
      <c r="V1547"/>
      <c r="W1547"/>
      <c r="X1547"/>
    </row>
    <row r="1548" spans="1:24" s="25" customFormat="1" hidden="1" x14ac:dyDescent="0.3">
      <c r="A1548" s="130"/>
      <c r="B1548" s="131"/>
      <c r="C1548" s="154"/>
      <c r="D1548" s="132"/>
      <c r="E1548" s="133">
        <f t="shared" si="27"/>
        <v>17534284.849320997</v>
      </c>
      <c r="F1548" s="101"/>
      <c r="G1548" s="165"/>
      <c r="H1548" s="166"/>
      <c r="I1548" s="135"/>
      <c r="J1548" s="144"/>
      <c r="K1548" s="136"/>
      <c r="L1548" s="137"/>
      <c r="M1548" s="138"/>
      <c r="N1548" s="139"/>
      <c r="O1548"/>
      <c r="P1548"/>
      <c r="Q1548"/>
      <c r="R1548"/>
      <c r="S1548"/>
      <c r="T1548"/>
      <c r="U1548"/>
      <c r="V1548"/>
      <c r="W1548"/>
      <c r="X1548"/>
    </row>
    <row r="1549" spans="1:24" s="25" customFormat="1" hidden="1" x14ac:dyDescent="0.3">
      <c r="A1549" s="130"/>
      <c r="B1549" s="131"/>
      <c r="C1549" s="154"/>
      <c r="D1549" s="132"/>
      <c r="E1549" s="133">
        <f t="shared" si="27"/>
        <v>17534284.849320997</v>
      </c>
      <c r="F1549" s="101"/>
      <c r="G1549" s="165"/>
      <c r="H1549" s="166"/>
      <c r="I1549" s="135"/>
      <c r="J1549" s="144"/>
      <c r="K1549" s="136"/>
      <c r="L1549" s="137"/>
      <c r="M1549" s="138"/>
      <c r="N1549" s="139"/>
      <c r="O1549"/>
      <c r="P1549"/>
      <c r="Q1549"/>
      <c r="R1549"/>
      <c r="S1549"/>
      <c r="T1549"/>
      <c r="U1549"/>
      <c r="V1549"/>
      <c r="W1549"/>
      <c r="X1549"/>
    </row>
    <row r="1550" spans="1:24" s="25" customFormat="1" hidden="1" x14ac:dyDescent="0.3">
      <c r="A1550" s="130"/>
      <c r="B1550" s="131"/>
      <c r="C1550" s="154"/>
      <c r="D1550" s="132"/>
      <c r="E1550" s="133">
        <f t="shared" si="27"/>
        <v>17534284.849320997</v>
      </c>
      <c r="F1550" s="101"/>
      <c r="G1550" s="165"/>
      <c r="H1550" s="166"/>
      <c r="I1550" s="135"/>
      <c r="J1550" s="144"/>
      <c r="K1550" s="136"/>
      <c r="L1550" s="137"/>
      <c r="M1550" s="138"/>
      <c r="N1550" s="139"/>
      <c r="O1550"/>
      <c r="P1550"/>
      <c r="Q1550"/>
      <c r="R1550"/>
      <c r="S1550"/>
      <c r="T1550"/>
      <c r="U1550"/>
      <c r="V1550"/>
      <c r="W1550"/>
      <c r="X1550"/>
    </row>
    <row r="1551" spans="1:24" s="25" customFormat="1" hidden="1" x14ac:dyDescent="0.3">
      <c r="A1551" s="130"/>
      <c r="B1551" s="131"/>
      <c r="C1551" s="154"/>
      <c r="D1551" s="132"/>
      <c r="E1551" s="133">
        <f t="shared" si="27"/>
        <v>17534284.849320997</v>
      </c>
      <c r="F1551" s="101"/>
      <c r="G1551" s="165"/>
      <c r="H1551" s="166"/>
      <c r="I1551" s="135"/>
      <c r="J1551" s="144"/>
      <c r="K1551" s="136"/>
      <c r="L1551" s="137"/>
      <c r="M1551" s="138"/>
      <c r="N1551" s="139"/>
      <c r="O1551"/>
      <c r="P1551"/>
      <c r="Q1551"/>
      <c r="R1551"/>
      <c r="S1551"/>
      <c r="T1551"/>
      <c r="U1551"/>
      <c r="V1551"/>
      <c r="W1551"/>
      <c r="X1551"/>
    </row>
    <row r="1552" spans="1:24" s="25" customFormat="1" hidden="1" x14ac:dyDescent="0.3">
      <c r="A1552" s="130"/>
      <c r="B1552" s="131"/>
      <c r="C1552" s="154"/>
      <c r="D1552" s="132"/>
      <c r="E1552" s="133">
        <f t="shared" si="27"/>
        <v>17534284.849320997</v>
      </c>
      <c r="F1552" s="101"/>
      <c r="G1552" s="165"/>
      <c r="H1552" s="166"/>
      <c r="I1552" s="135"/>
      <c r="J1552" s="144"/>
      <c r="K1552" s="136"/>
      <c r="L1552" s="137"/>
      <c r="M1552" s="138"/>
      <c r="N1552" s="139"/>
      <c r="O1552"/>
      <c r="P1552"/>
      <c r="Q1552"/>
      <c r="R1552"/>
      <c r="S1552"/>
      <c r="T1552"/>
      <c r="U1552"/>
      <c r="V1552"/>
      <c r="W1552"/>
      <c r="X1552"/>
    </row>
    <row r="1553" spans="1:24" s="25" customFormat="1" hidden="1" x14ac:dyDescent="0.3">
      <c r="A1553" s="130"/>
      <c r="B1553" s="131"/>
      <c r="C1553" s="154"/>
      <c r="D1553" s="132"/>
      <c r="E1553" s="133">
        <f t="shared" si="27"/>
        <v>17534284.849320997</v>
      </c>
      <c r="F1553" s="101"/>
      <c r="G1553" s="165"/>
      <c r="H1553" s="166"/>
      <c r="I1553" s="135"/>
      <c r="J1553" s="144"/>
      <c r="K1553" s="136"/>
      <c r="L1553" s="137"/>
      <c r="M1553" s="138"/>
      <c r="N1553" s="139"/>
      <c r="O1553"/>
      <c r="P1553"/>
      <c r="Q1553"/>
      <c r="R1553"/>
      <c r="S1553"/>
      <c r="T1553"/>
      <c r="U1553"/>
      <c r="V1553"/>
      <c r="W1553"/>
      <c r="X1553"/>
    </row>
    <row r="1554" spans="1:24" s="25" customFormat="1" hidden="1" x14ac:dyDescent="0.3">
      <c r="A1554" s="130"/>
      <c r="B1554" s="131"/>
      <c r="C1554" s="154"/>
      <c r="D1554" s="132"/>
      <c r="E1554" s="133">
        <f t="shared" si="27"/>
        <v>17534284.849320997</v>
      </c>
      <c r="F1554" s="101"/>
      <c r="G1554" s="165"/>
      <c r="H1554" s="166"/>
      <c r="I1554" s="135"/>
      <c r="J1554" s="144"/>
      <c r="K1554" s="136"/>
      <c r="L1554" s="137"/>
      <c r="M1554" s="138"/>
      <c r="N1554" s="139"/>
      <c r="O1554"/>
      <c r="P1554"/>
      <c r="Q1554"/>
      <c r="R1554"/>
      <c r="S1554"/>
      <c r="T1554"/>
      <c r="U1554"/>
      <c r="V1554"/>
      <c r="W1554"/>
      <c r="X1554"/>
    </row>
    <row r="1555" spans="1:24" s="25" customFormat="1" hidden="1" x14ac:dyDescent="0.3">
      <c r="A1555" s="130"/>
      <c r="B1555" s="131"/>
      <c r="C1555" s="154"/>
      <c r="D1555" s="132"/>
      <c r="E1555" s="133">
        <f t="shared" si="27"/>
        <v>17534284.849320997</v>
      </c>
      <c r="F1555" s="101"/>
      <c r="G1555" s="165"/>
      <c r="H1555" s="166"/>
      <c r="I1555" s="135"/>
      <c r="J1555" s="144"/>
      <c r="K1555" s="136"/>
      <c r="L1555" s="137"/>
      <c r="M1555" s="138"/>
      <c r="N1555" s="139"/>
      <c r="O1555"/>
      <c r="P1555"/>
      <c r="Q1555"/>
      <c r="R1555"/>
      <c r="S1555"/>
      <c r="T1555"/>
      <c r="U1555"/>
      <c r="V1555"/>
      <c r="W1555"/>
      <c r="X1555"/>
    </row>
    <row r="1556" spans="1:24" s="25" customFormat="1" hidden="1" x14ac:dyDescent="0.3">
      <c r="A1556" s="130"/>
      <c r="B1556" s="131"/>
      <c r="C1556" s="154"/>
      <c r="D1556" s="132"/>
      <c r="E1556" s="133">
        <f t="shared" si="27"/>
        <v>17534284.849320997</v>
      </c>
      <c r="F1556" s="101"/>
      <c r="G1556" s="165"/>
      <c r="H1556" s="166"/>
      <c r="I1556" s="135"/>
      <c r="J1556" s="144"/>
      <c r="K1556" s="136"/>
      <c r="L1556" s="137"/>
      <c r="M1556" s="138"/>
      <c r="N1556" s="139"/>
      <c r="O1556"/>
      <c r="P1556"/>
      <c r="Q1556"/>
      <c r="R1556"/>
      <c r="S1556"/>
      <c r="T1556"/>
      <c r="U1556"/>
      <c r="V1556"/>
      <c r="W1556"/>
      <c r="X1556"/>
    </row>
    <row r="1557" spans="1:24" s="25" customFormat="1" hidden="1" x14ac:dyDescent="0.3">
      <c r="A1557" s="130"/>
      <c r="B1557" s="131"/>
      <c r="C1557" s="154"/>
      <c r="D1557" s="132"/>
      <c r="E1557" s="133">
        <f t="shared" si="27"/>
        <v>17534284.849320997</v>
      </c>
      <c r="F1557" s="101"/>
      <c r="G1557" s="165"/>
      <c r="H1557" s="166"/>
      <c r="I1557" s="135"/>
      <c r="J1557" s="144"/>
      <c r="K1557" s="136"/>
      <c r="L1557" s="137"/>
      <c r="M1557" s="138"/>
      <c r="N1557" s="139"/>
      <c r="O1557"/>
      <c r="P1557"/>
      <c r="Q1557"/>
      <c r="R1557"/>
      <c r="S1557"/>
      <c r="T1557"/>
      <c r="U1557"/>
      <c r="V1557"/>
      <c r="W1557"/>
      <c r="X1557"/>
    </row>
    <row r="1558" spans="1:24" s="25" customFormat="1" hidden="1" x14ac:dyDescent="0.3">
      <c r="A1558" s="130"/>
      <c r="B1558" s="131"/>
      <c r="C1558" s="154"/>
      <c r="D1558" s="132"/>
      <c r="E1558" s="133">
        <f t="shared" si="27"/>
        <v>17534284.849320997</v>
      </c>
      <c r="F1558" s="101"/>
      <c r="G1558" s="165"/>
      <c r="H1558" s="166"/>
      <c r="I1558" s="135"/>
      <c r="J1558" s="144"/>
      <c r="K1558" s="136"/>
      <c r="L1558" s="137"/>
      <c r="M1558" s="138"/>
      <c r="N1558" s="139"/>
      <c r="O1558"/>
      <c r="P1558"/>
      <c r="Q1558"/>
      <c r="R1558"/>
      <c r="S1558"/>
      <c r="T1558"/>
      <c r="U1558"/>
      <c r="V1558"/>
      <c r="W1558"/>
      <c r="X1558"/>
    </row>
    <row r="1559" spans="1:24" s="25" customFormat="1" hidden="1" x14ac:dyDescent="0.3">
      <c r="A1559" s="130"/>
      <c r="B1559" s="131"/>
      <c r="C1559" s="154"/>
      <c r="D1559" s="132"/>
      <c r="E1559" s="133">
        <f t="shared" si="27"/>
        <v>17534284.849320997</v>
      </c>
      <c r="F1559" s="101"/>
      <c r="G1559" s="165"/>
      <c r="H1559" s="166"/>
      <c r="I1559" s="135"/>
      <c r="J1559" s="144"/>
      <c r="K1559" s="136"/>
      <c r="L1559" s="137"/>
      <c r="M1559" s="138"/>
      <c r="N1559" s="139"/>
      <c r="O1559"/>
      <c r="P1559"/>
      <c r="Q1559"/>
      <c r="R1559"/>
      <c r="S1559"/>
      <c r="T1559"/>
      <c r="U1559"/>
      <c r="V1559"/>
      <c r="W1559"/>
      <c r="X1559"/>
    </row>
    <row r="1560" spans="1:24" s="25" customFormat="1" hidden="1" x14ac:dyDescent="0.3">
      <c r="A1560" s="130"/>
      <c r="B1560" s="131"/>
      <c r="C1560" s="154"/>
      <c r="D1560" s="132"/>
      <c r="E1560" s="133">
        <f t="shared" si="27"/>
        <v>17534284.849320997</v>
      </c>
      <c r="F1560" s="101"/>
      <c r="G1560" s="165"/>
      <c r="H1560" s="166"/>
      <c r="I1560" s="135"/>
      <c r="J1560" s="144"/>
      <c r="K1560" s="136"/>
      <c r="L1560" s="137"/>
      <c r="M1560" s="138"/>
      <c r="N1560" s="139"/>
      <c r="O1560"/>
      <c r="P1560"/>
      <c r="Q1560"/>
      <c r="R1560"/>
      <c r="S1560"/>
      <c r="T1560"/>
      <c r="U1560"/>
      <c r="V1560"/>
      <c r="W1560"/>
      <c r="X1560"/>
    </row>
    <row r="1561" spans="1:24" s="25" customFormat="1" hidden="1" x14ac:dyDescent="0.3">
      <c r="A1561" s="130"/>
      <c r="B1561" s="131"/>
      <c r="C1561" s="154"/>
      <c r="D1561" s="132"/>
      <c r="E1561" s="133">
        <f t="shared" si="27"/>
        <v>17534284.849320997</v>
      </c>
      <c r="F1561" s="101"/>
      <c r="G1561" s="165"/>
      <c r="H1561" s="166"/>
      <c r="I1561" s="135"/>
      <c r="J1561" s="144"/>
      <c r="K1561" s="136"/>
      <c r="L1561" s="137"/>
      <c r="M1561" s="138"/>
      <c r="N1561" s="139"/>
      <c r="O1561"/>
      <c r="P1561"/>
      <c r="Q1561"/>
      <c r="R1561"/>
      <c r="S1561"/>
      <c r="T1561"/>
      <c r="U1561"/>
      <c r="V1561"/>
      <c r="W1561"/>
      <c r="X1561"/>
    </row>
    <row r="1562" spans="1:24" s="25" customFormat="1" hidden="1" x14ac:dyDescent="0.3">
      <c r="A1562" s="130"/>
      <c r="B1562" s="131"/>
      <c r="C1562" s="154"/>
      <c r="D1562" s="132"/>
      <c r="E1562" s="133">
        <f t="shared" si="27"/>
        <v>17534284.849320997</v>
      </c>
      <c r="F1562" s="101"/>
      <c r="G1562" s="165"/>
      <c r="H1562" s="166"/>
      <c r="I1562" s="135"/>
      <c r="J1562" s="144"/>
      <c r="K1562" s="136"/>
      <c r="L1562" s="137"/>
      <c r="M1562" s="138"/>
      <c r="N1562" s="139"/>
      <c r="O1562"/>
      <c r="P1562"/>
      <c r="Q1562"/>
      <c r="R1562"/>
      <c r="S1562"/>
      <c r="T1562"/>
      <c r="U1562"/>
      <c r="V1562"/>
      <c r="W1562"/>
      <c r="X1562"/>
    </row>
    <row r="1563" spans="1:24" s="25" customFormat="1" hidden="1" x14ac:dyDescent="0.3">
      <c r="A1563" s="130"/>
      <c r="B1563" s="131"/>
      <c r="C1563" s="154"/>
      <c r="D1563" s="132"/>
      <c r="E1563" s="133">
        <f t="shared" si="27"/>
        <v>17534284.849320997</v>
      </c>
      <c r="F1563" s="101"/>
      <c r="G1563" s="165"/>
      <c r="H1563" s="166"/>
      <c r="I1563" s="135"/>
      <c r="J1563" s="144"/>
      <c r="K1563" s="136"/>
      <c r="L1563" s="137"/>
      <c r="M1563" s="138"/>
      <c r="N1563" s="139"/>
      <c r="O1563"/>
      <c r="P1563"/>
      <c r="Q1563"/>
      <c r="R1563"/>
      <c r="S1563"/>
      <c r="T1563"/>
      <c r="U1563"/>
      <c r="V1563"/>
      <c r="W1563"/>
      <c r="X1563"/>
    </row>
    <row r="1564" spans="1:24" s="25" customFormat="1" hidden="1" x14ac:dyDescent="0.3">
      <c r="A1564" s="130"/>
      <c r="B1564" s="131"/>
      <c r="C1564" s="154"/>
      <c r="D1564" s="132"/>
      <c r="E1564" s="133">
        <f t="shared" si="27"/>
        <v>17534284.849320997</v>
      </c>
      <c r="F1564" s="101"/>
      <c r="G1564" s="165"/>
      <c r="H1564" s="166"/>
      <c r="I1564" s="135"/>
      <c r="J1564" s="144"/>
      <c r="K1564" s="136"/>
      <c r="L1564" s="137"/>
      <c r="M1564" s="138"/>
      <c r="N1564" s="139"/>
      <c r="O1564"/>
      <c r="P1564"/>
      <c r="Q1564"/>
      <c r="R1564"/>
      <c r="S1564"/>
      <c r="T1564"/>
      <c r="U1564"/>
      <c r="V1564"/>
      <c r="W1564"/>
      <c r="X1564"/>
    </row>
    <row r="1565" spans="1:24" s="25" customFormat="1" hidden="1" x14ac:dyDescent="0.3">
      <c r="A1565" s="130"/>
      <c r="B1565" s="131"/>
      <c r="C1565" s="154"/>
      <c r="D1565" s="132"/>
      <c r="E1565" s="133">
        <f t="shared" si="27"/>
        <v>17534284.849320997</v>
      </c>
      <c r="F1565" s="101"/>
      <c r="G1565" s="165"/>
      <c r="H1565" s="166"/>
      <c r="I1565" s="135"/>
      <c r="J1565" s="144"/>
      <c r="K1565" s="136"/>
      <c r="L1565" s="137"/>
      <c r="M1565" s="138"/>
      <c r="N1565" s="139"/>
      <c r="O1565"/>
      <c r="P1565"/>
      <c r="Q1565"/>
      <c r="R1565"/>
      <c r="S1565"/>
      <c r="T1565"/>
      <c r="U1565"/>
      <c r="V1565"/>
      <c r="W1565"/>
      <c r="X1565"/>
    </row>
    <row r="1566" spans="1:24" s="25" customFormat="1" hidden="1" x14ac:dyDescent="0.3">
      <c r="A1566" s="130"/>
      <c r="B1566" s="131"/>
      <c r="C1566" s="154"/>
      <c r="D1566" s="132"/>
      <c r="E1566" s="133">
        <f t="shared" si="27"/>
        <v>17534284.849320997</v>
      </c>
      <c r="F1566" s="101"/>
      <c r="G1566" s="165"/>
      <c r="H1566" s="166"/>
      <c r="I1566" s="135"/>
      <c r="J1566" s="144"/>
      <c r="K1566" s="136"/>
      <c r="L1566" s="137"/>
      <c r="M1566" s="138"/>
      <c r="N1566" s="139"/>
      <c r="O1566"/>
      <c r="P1566"/>
      <c r="Q1566"/>
      <c r="R1566"/>
      <c r="S1566"/>
      <c r="T1566"/>
      <c r="U1566"/>
      <c r="V1566"/>
      <c r="W1566"/>
      <c r="X1566"/>
    </row>
    <row r="1567" spans="1:24" s="25" customFormat="1" hidden="1" x14ac:dyDescent="0.3">
      <c r="A1567" s="130"/>
      <c r="B1567" s="131"/>
      <c r="C1567" s="154"/>
      <c r="D1567" s="132"/>
      <c r="E1567" s="133">
        <f t="shared" si="27"/>
        <v>17534284.849320997</v>
      </c>
      <c r="F1567" s="101"/>
      <c r="G1567" s="165"/>
      <c r="H1567" s="166"/>
      <c r="I1567" s="135"/>
      <c r="J1567" s="144"/>
      <c r="K1567" s="136"/>
      <c r="L1567" s="137"/>
      <c r="M1567" s="138"/>
      <c r="N1567" s="139"/>
      <c r="O1567"/>
      <c r="P1567"/>
      <c r="Q1567"/>
      <c r="R1567"/>
      <c r="S1567"/>
      <c r="T1567"/>
      <c r="U1567"/>
      <c r="V1567"/>
      <c r="W1567"/>
      <c r="X1567"/>
    </row>
    <row r="1568" spans="1:24" s="25" customFormat="1" hidden="1" x14ac:dyDescent="0.3">
      <c r="A1568" s="130"/>
      <c r="B1568" s="131"/>
      <c r="C1568" s="154"/>
      <c r="D1568" s="132"/>
      <c r="E1568" s="133">
        <f t="shared" si="27"/>
        <v>17534284.849320997</v>
      </c>
      <c r="F1568" s="101"/>
      <c r="G1568" s="165"/>
      <c r="H1568" s="166"/>
      <c r="I1568" s="135"/>
      <c r="J1568" s="144"/>
      <c r="K1568" s="136"/>
      <c r="L1568" s="137"/>
      <c r="M1568" s="138"/>
      <c r="N1568" s="139"/>
      <c r="O1568"/>
      <c r="P1568"/>
      <c r="Q1568"/>
      <c r="R1568"/>
      <c r="S1568"/>
      <c r="T1568"/>
      <c r="U1568"/>
      <c r="V1568"/>
      <c r="W1568"/>
      <c r="X1568"/>
    </row>
    <row r="1569" spans="1:24" s="25" customFormat="1" hidden="1" x14ac:dyDescent="0.3">
      <c r="A1569" s="130"/>
      <c r="B1569" s="131"/>
      <c r="C1569" s="154"/>
      <c r="D1569" s="132"/>
      <c r="E1569" s="133">
        <f t="shared" si="27"/>
        <v>17534284.849320997</v>
      </c>
      <c r="F1569" s="101"/>
      <c r="G1569" s="165"/>
      <c r="H1569" s="166"/>
      <c r="I1569" s="135"/>
      <c r="J1569" s="144"/>
      <c r="K1569" s="136"/>
      <c r="L1569" s="137"/>
      <c r="M1569" s="138"/>
      <c r="N1569" s="139"/>
      <c r="O1569"/>
      <c r="P1569"/>
      <c r="Q1569"/>
      <c r="R1569"/>
      <c r="S1569"/>
      <c r="T1569"/>
      <c r="U1569"/>
      <c r="V1569"/>
      <c r="W1569"/>
      <c r="X1569"/>
    </row>
    <row r="1570" spans="1:24" s="25" customFormat="1" hidden="1" x14ac:dyDescent="0.3">
      <c r="A1570" s="130"/>
      <c r="B1570" s="131"/>
      <c r="C1570" s="154"/>
      <c r="D1570" s="132"/>
      <c r="E1570" s="133">
        <f t="shared" si="27"/>
        <v>17534284.849320997</v>
      </c>
      <c r="F1570" s="101"/>
      <c r="G1570" s="165"/>
      <c r="H1570" s="166"/>
      <c r="I1570" s="135"/>
      <c r="J1570" s="144"/>
      <c r="K1570" s="136"/>
      <c r="L1570" s="137"/>
      <c r="M1570" s="138"/>
      <c r="N1570" s="139"/>
      <c r="O1570"/>
      <c r="P1570"/>
      <c r="Q1570"/>
      <c r="R1570"/>
      <c r="S1570"/>
      <c r="T1570"/>
      <c r="U1570"/>
      <c r="V1570"/>
      <c r="W1570"/>
      <c r="X1570"/>
    </row>
    <row r="1571" spans="1:24" s="25" customFormat="1" hidden="1" x14ac:dyDescent="0.3">
      <c r="A1571" s="130"/>
      <c r="B1571" s="131"/>
      <c r="C1571" s="154"/>
      <c r="D1571" s="132"/>
      <c r="E1571" s="133">
        <f t="shared" si="27"/>
        <v>17534284.849320997</v>
      </c>
      <c r="F1571" s="101"/>
      <c r="G1571" s="165"/>
      <c r="H1571" s="166"/>
      <c r="I1571" s="135"/>
      <c r="J1571" s="144"/>
      <c r="K1571" s="136"/>
      <c r="L1571" s="137"/>
      <c r="M1571" s="138"/>
      <c r="N1571" s="139"/>
      <c r="O1571"/>
      <c r="P1571"/>
      <c r="Q1571"/>
      <c r="R1571"/>
      <c r="S1571"/>
      <c r="T1571"/>
      <c r="U1571"/>
      <c r="V1571"/>
      <c r="W1571"/>
      <c r="X1571"/>
    </row>
    <row r="1572" spans="1:24" s="25" customFormat="1" hidden="1" x14ac:dyDescent="0.3">
      <c r="A1572" s="130"/>
      <c r="B1572" s="131"/>
      <c r="C1572" s="154"/>
      <c r="D1572" s="132"/>
      <c r="E1572" s="133">
        <f t="shared" si="27"/>
        <v>17534284.849320997</v>
      </c>
      <c r="F1572" s="101"/>
      <c r="G1572" s="165"/>
      <c r="H1572" s="166"/>
      <c r="I1572" s="135"/>
      <c r="J1572" s="144"/>
      <c r="K1572" s="136"/>
      <c r="L1572" s="137"/>
      <c r="M1572" s="138"/>
      <c r="N1572" s="139"/>
      <c r="O1572"/>
      <c r="P1572"/>
      <c r="Q1572"/>
      <c r="R1572"/>
      <c r="S1572"/>
      <c r="T1572"/>
      <c r="U1572"/>
      <c r="V1572"/>
      <c r="W1572"/>
      <c r="X1572"/>
    </row>
    <row r="1573" spans="1:24" s="25" customFormat="1" hidden="1" x14ac:dyDescent="0.3">
      <c r="A1573" s="130"/>
      <c r="B1573" s="131"/>
      <c r="C1573" s="154"/>
      <c r="D1573" s="132"/>
      <c r="E1573" s="133">
        <f t="shared" si="27"/>
        <v>17534284.849320997</v>
      </c>
      <c r="F1573" s="101"/>
      <c r="G1573" s="165"/>
      <c r="H1573" s="166"/>
      <c r="I1573" s="135"/>
      <c r="J1573" s="144"/>
      <c r="K1573" s="136"/>
      <c r="L1573" s="137"/>
      <c r="M1573" s="138"/>
      <c r="N1573" s="139"/>
      <c r="O1573"/>
      <c r="P1573"/>
      <c r="Q1573"/>
      <c r="R1573"/>
      <c r="S1573"/>
      <c r="T1573"/>
      <c r="U1573"/>
      <c r="V1573"/>
      <c r="W1573"/>
      <c r="X1573"/>
    </row>
    <row r="1574" spans="1:24" s="25" customFormat="1" hidden="1" x14ac:dyDescent="0.3">
      <c r="A1574" s="130"/>
      <c r="B1574" s="131"/>
      <c r="C1574" s="154"/>
      <c r="D1574" s="132"/>
      <c r="E1574" s="133">
        <f t="shared" si="27"/>
        <v>17534284.849320997</v>
      </c>
      <c r="F1574" s="101"/>
      <c r="G1574" s="165"/>
      <c r="H1574" s="166"/>
      <c r="I1574" s="135"/>
      <c r="J1574" s="144"/>
      <c r="K1574" s="136"/>
      <c r="L1574" s="137"/>
      <c r="M1574" s="138"/>
      <c r="N1574" s="139"/>
      <c r="O1574"/>
      <c r="P1574"/>
      <c r="Q1574"/>
      <c r="R1574"/>
      <c r="S1574"/>
      <c r="T1574"/>
      <c r="U1574"/>
      <c r="V1574"/>
      <c r="W1574"/>
      <c r="X1574"/>
    </row>
    <row r="1575" spans="1:24" s="25" customFormat="1" hidden="1" x14ac:dyDescent="0.3">
      <c r="A1575" s="130"/>
      <c r="B1575" s="131"/>
      <c r="C1575" s="154"/>
      <c r="D1575" s="132"/>
      <c r="E1575" s="133">
        <f t="shared" si="27"/>
        <v>17534284.849320997</v>
      </c>
      <c r="F1575" s="101"/>
      <c r="G1575" s="165"/>
      <c r="H1575" s="166"/>
      <c r="I1575" s="135"/>
      <c r="J1575" s="144"/>
      <c r="K1575" s="136"/>
      <c r="L1575" s="137"/>
      <c r="M1575" s="138"/>
      <c r="N1575" s="139"/>
      <c r="O1575"/>
      <c r="P1575"/>
      <c r="Q1575"/>
      <c r="R1575"/>
      <c r="S1575"/>
      <c r="T1575"/>
      <c r="U1575"/>
      <c r="V1575"/>
      <c r="W1575"/>
      <c r="X1575"/>
    </row>
    <row r="1576" spans="1:24" s="25" customFormat="1" hidden="1" x14ac:dyDescent="0.3">
      <c r="A1576" s="130"/>
      <c r="B1576" s="131"/>
      <c r="C1576" s="154"/>
      <c r="D1576" s="132"/>
      <c r="E1576" s="133">
        <f t="shared" si="27"/>
        <v>17534284.849320997</v>
      </c>
      <c r="F1576" s="101"/>
      <c r="G1576" s="165"/>
      <c r="H1576" s="166"/>
      <c r="I1576" s="135"/>
      <c r="J1576" s="144"/>
      <c r="K1576" s="136"/>
      <c r="L1576" s="137"/>
      <c r="M1576" s="138"/>
      <c r="N1576" s="139"/>
      <c r="O1576"/>
      <c r="P1576"/>
      <c r="Q1576"/>
      <c r="R1576"/>
      <c r="S1576"/>
      <c r="T1576"/>
      <c r="U1576"/>
      <c r="V1576"/>
      <c r="W1576"/>
      <c r="X1576"/>
    </row>
    <row r="1577" spans="1:24" s="25" customFormat="1" hidden="1" x14ac:dyDescent="0.3">
      <c r="A1577" s="130"/>
      <c r="B1577" s="131"/>
      <c r="C1577" s="154"/>
      <c r="D1577" s="132"/>
      <c r="E1577" s="133">
        <f t="shared" si="27"/>
        <v>17534284.849320997</v>
      </c>
      <c r="F1577" s="101"/>
      <c r="G1577" s="165"/>
      <c r="H1577" s="166"/>
      <c r="I1577" s="135"/>
      <c r="J1577" s="144"/>
      <c r="K1577" s="136"/>
      <c r="L1577" s="137"/>
      <c r="M1577" s="138"/>
      <c r="N1577" s="139"/>
      <c r="O1577"/>
      <c r="P1577"/>
      <c r="Q1577"/>
      <c r="R1577"/>
      <c r="S1577"/>
      <c r="T1577"/>
      <c r="U1577"/>
      <c r="V1577"/>
      <c r="W1577"/>
      <c r="X1577"/>
    </row>
    <row r="1578" spans="1:24" s="25" customFormat="1" hidden="1" x14ac:dyDescent="0.3">
      <c r="A1578" s="130"/>
      <c r="B1578" s="131"/>
      <c r="C1578" s="154"/>
      <c r="D1578" s="132"/>
      <c r="E1578" s="133">
        <f t="shared" si="27"/>
        <v>17534284.849320997</v>
      </c>
      <c r="F1578" s="101"/>
      <c r="G1578" s="165"/>
      <c r="H1578" s="166"/>
      <c r="I1578" s="135"/>
      <c r="J1578" s="144"/>
      <c r="K1578" s="136"/>
      <c r="L1578" s="137"/>
      <c r="M1578" s="138"/>
      <c r="N1578" s="139"/>
      <c r="O1578"/>
      <c r="P1578"/>
      <c r="Q1578"/>
      <c r="R1578"/>
      <c r="S1578"/>
      <c r="T1578"/>
      <c r="U1578"/>
      <c r="V1578"/>
      <c r="W1578"/>
      <c r="X1578"/>
    </row>
    <row r="1579" spans="1:24" s="25" customFormat="1" hidden="1" x14ac:dyDescent="0.3">
      <c r="A1579" s="130"/>
      <c r="B1579" s="131"/>
      <c r="C1579" s="154"/>
      <c r="D1579" s="132"/>
      <c r="E1579" s="133">
        <f t="shared" si="27"/>
        <v>17534284.849320997</v>
      </c>
      <c r="F1579" s="101"/>
      <c r="G1579" s="165"/>
      <c r="H1579" s="166"/>
      <c r="I1579" s="135"/>
      <c r="J1579" s="144"/>
      <c r="K1579" s="136"/>
      <c r="L1579" s="137"/>
      <c r="M1579" s="138"/>
      <c r="N1579" s="139"/>
      <c r="O1579"/>
      <c r="P1579"/>
      <c r="Q1579"/>
      <c r="R1579"/>
      <c r="S1579"/>
      <c r="T1579"/>
      <c r="U1579"/>
      <c r="V1579"/>
      <c r="W1579"/>
      <c r="X1579"/>
    </row>
    <row r="1580" spans="1:24" s="25" customFormat="1" hidden="1" x14ac:dyDescent="0.3">
      <c r="A1580" s="130"/>
      <c r="B1580" s="131"/>
      <c r="C1580" s="154"/>
      <c r="D1580" s="132"/>
      <c r="E1580" s="133">
        <f t="shared" si="27"/>
        <v>17534284.849320997</v>
      </c>
      <c r="F1580" s="101"/>
      <c r="G1580" s="165"/>
      <c r="H1580" s="166"/>
      <c r="I1580" s="135"/>
      <c r="J1580" s="144"/>
      <c r="K1580" s="136"/>
      <c r="L1580" s="137"/>
      <c r="M1580" s="138"/>
      <c r="N1580" s="139"/>
      <c r="O1580"/>
      <c r="P1580"/>
      <c r="Q1580"/>
      <c r="R1580"/>
      <c r="S1580"/>
      <c r="T1580"/>
      <c r="U1580"/>
      <c r="V1580"/>
      <c r="W1580"/>
      <c r="X1580"/>
    </row>
    <row r="1581" spans="1:24" s="25" customFormat="1" hidden="1" x14ac:dyDescent="0.3">
      <c r="A1581" s="130"/>
      <c r="B1581" s="131"/>
      <c r="C1581" s="154"/>
      <c r="D1581" s="132"/>
      <c r="E1581" s="133">
        <f t="shared" si="27"/>
        <v>17534284.849320997</v>
      </c>
      <c r="F1581" s="101"/>
      <c r="G1581" s="165"/>
      <c r="H1581" s="166"/>
      <c r="I1581" s="135"/>
      <c r="J1581" s="144"/>
      <c r="K1581" s="136"/>
      <c r="L1581" s="137"/>
      <c r="M1581" s="138"/>
      <c r="N1581" s="139"/>
      <c r="O1581"/>
      <c r="P1581"/>
      <c r="Q1581"/>
      <c r="R1581"/>
      <c r="S1581"/>
      <c r="T1581"/>
      <c r="U1581"/>
      <c r="V1581"/>
      <c r="W1581"/>
      <c r="X1581"/>
    </row>
    <row r="1582" spans="1:24" s="25" customFormat="1" hidden="1" x14ac:dyDescent="0.3">
      <c r="A1582" s="130"/>
      <c r="B1582" s="131"/>
      <c r="C1582" s="154"/>
      <c r="D1582" s="132"/>
      <c r="E1582" s="133">
        <f t="shared" si="27"/>
        <v>17534284.849320997</v>
      </c>
      <c r="F1582" s="101"/>
      <c r="G1582" s="165"/>
      <c r="H1582" s="166"/>
      <c r="I1582" s="135"/>
      <c r="J1582" s="144"/>
      <c r="K1582" s="136"/>
      <c r="L1582" s="137"/>
      <c r="M1582" s="138"/>
      <c r="N1582" s="139"/>
      <c r="O1582"/>
      <c r="P1582"/>
      <c r="Q1582"/>
      <c r="R1582"/>
      <c r="S1582"/>
      <c r="T1582"/>
      <c r="U1582"/>
      <c r="V1582"/>
      <c r="W1582"/>
      <c r="X1582"/>
    </row>
    <row r="1583" spans="1:24" s="25" customFormat="1" hidden="1" x14ac:dyDescent="0.3">
      <c r="A1583" s="130"/>
      <c r="B1583" s="131"/>
      <c r="C1583" s="154"/>
      <c r="D1583" s="132"/>
      <c r="E1583" s="133">
        <f t="shared" si="27"/>
        <v>17534284.849320997</v>
      </c>
      <c r="F1583" s="101"/>
      <c r="G1583" s="165"/>
      <c r="H1583" s="166"/>
      <c r="I1583" s="135"/>
      <c r="J1583" s="144"/>
      <c r="K1583" s="136"/>
      <c r="L1583" s="137"/>
      <c r="M1583" s="138"/>
      <c r="N1583" s="139"/>
      <c r="O1583"/>
      <c r="P1583"/>
      <c r="Q1583"/>
      <c r="R1583"/>
      <c r="S1583"/>
      <c r="T1583"/>
      <c r="U1583"/>
      <c r="V1583"/>
      <c r="W1583"/>
      <c r="X1583"/>
    </row>
    <row r="1584" spans="1:24" s="25" customFormat="1" hidden="1" x14ac:dyDescent="0.3">
      <c r="A1584" s="130"/>
      <c r="B1584" s="131"/>
      <c r="C1584" s="154"/>
      <c r="D1584" s="132"/>
      <c r="E1584" s="133">
        <f t="shared" si="27"/>
        <v>17534284.849320997</v>
      </c>
      <c r="F1584" s="101"/>
      <c r="G1584" s="165"/>
      <c r="H1584" s="166"/>
      <c r="I1584" s="135"/>
      <c r="J1584" s="144"/>
      <c r="K1584" s="136"/>
      <c r="L1584" s="137"/>
      <c r="M1584" s="138"/>
      <c r="N1584" s="139"/>
      <c r="O1584"/>
      <c r="P1584"/>
      <c r="Q1584"/>
      <c r="R1584"/>
      <c r="S1584"/>
      <c r="T1584"/>
      <c r="U1584"/>
      <c r="V1584"/>
      <c r="W1584"/>
      <c r="X1584"/>
    </row>
    <row r="1585" spans="1:24" s="25" customFormat="1" hidden="1" x14ac:dyDescent="0.3">
      <c r="A1585" s="130"/>
      <c r="B1585" s="131"/>
      <c r="C1585" s="154"/>
      <c r="D1585" s="132"/>
      <c r="E1585" s="133">
        <f t="shared" si="27"/>
        <v>17534284.849320997</v>
      </c>
      <c r="F1585" s="101"/>
      <c r="G1585" s="165"/>
      <c r="H1585" s="166"/>
      <c r="I1585" s="135"/>
      <c r="J1585" s="144"/>
      <c r="K1585" s="136"/>
      <c r="L1585" s="137"/>
      <c r="M1585" s="138"/>
      <c r="N1585" s="139"/>
      <c r="O1585"/>
      <c r="P1585"/>
      <c r="Q1585"/>
      <c r="R1585"/>
      <c r="S1585"/>
      <c r="T1585"/>
      <c r="U1585"/>
      <c r="V1585"/>
      <c r="W1585"/>
      <c r="X1585"/>
    </row>
    <row r="1586" spans="1:24" s="25" customFormat="1" hidden="1" x14ac:dyDescent="0.3">
      <c r="A1586" s="130"/>
      <c r="B1586" s="131"/>
      <c r="C1586" s="154"/>
      <c r="D1586" s="132"/>
      <c r="E1586" s="133">
        <f t="shared" si="27"/>
        <v>17534284.849320997</v>
      </c>
      <c r="F1586" s="101"/>
      <c r="G1586" s="165"/>
      <c r="H1586" s="166"/>
      <c r="I1586" s="135"/>
      <c r="J1586" s="144"/>
      <c r="K1586" s="136"/>
      <c r="L1586" s="137"/>
      <c r="M1586" s="138"/>
      <c r="N1586" s="139"/>
      <c r="O1586"/>
      <c r="P1586"/>
      <c r="Q1586"/>
      <c r="R1586"/>
      <c r="S1586"/>
      <c r="T1586"/>
      <c r="U1586"/>
      <c r="V1586"/>
      <c r="W1586"/>
      <c r="X1586"/>
    </row>
    <row r="1587" spans="1:24" s="25" customFormat="1" hidden="1" x14ac:dyDescent="0.3">
      <c r="A1587" s="130"/>
      <c r="B1587" s="131"/>
      <c r="C1587" s="154"/>
      <c r="D1587" s="132"/>
      <c r="E1587" s="133">
        <f t="shared" si="27"/>
        <v>17534284.849320997</v>
      </c>
      <c r="F1587" s="101"/>
      <c r="G1587" s="165"/>
      <c r="H1587" s="166"/>
      <c r="I1587" s="135"/>
      <c r="J1587" s="144"/>
      <c r="K1587" s="136"/>
      <c r="L1587" s="137"/>
      <c r="M1587" s="138"/>
      <c r="N1587" s="139"/>
      <c r="O1587"/>
      <c r="P1587"/>
      <c r="Q1587"/>
      <c r="R1587"/>
      <c r="S1587"/>
      <c r="T1587"/>
      <c r="U1587"/>
      <c r="V1587"/>
      <c r="W1587"/>
      <c r="X1587"/>
    </row>
    <row r="1588" spans="1:24" s="25" customFormat="1" hidden="1" x14ac:dyDescent="0.3">
      <c r="A1588" s="130"/>
      <c r="B1588" s="131"/>
      <c r="C1588" s="154"/>
      <c r="D1588" s="132"/>
      <c r="E1588" s="133">
        <f t="shared" si="27"/>
        <v>17534284.849320997</v>
      </c>
      <c r="F1588" s="101"/>
      <c r="G1588" s="165"/>
      <c r="H1588" s="166"/>
      <c r="I1588" s="135"/>
      <c r="J1588" s="144"/>
      <c r="K1588" s="136"/>
      <c r="L1588" s="137"/>
      <c r="M1588" s="138"/>
      <c r="N1588" s="139"/>
      <c r="O1588"/>
      <c r="P1588"/>
      <c r="Q1588"/>
      <c r="R1588"/>
      <c r="S1588"/>
      <c r="T1588"/>
      <c r="U1588"/>
      <c r="V1588"/>
      <c r="W1588"/>
      <c r="X1588"/>
    </row>
    <row r="1589" spans="1:24" s="25" customFormat="1" hidden="1" x14ac:dyDescent="0.3">
      <c r="A1589" s="130"/>
      <c r="B1589" s="131"/>
      <c r="C1589" s="154"/>
      <c r="D1589" s="132"/>
      <c r="E1589" s="133">
        <f t="shared" si="27"/>
        <v>17534284.849320997</v>
      </c>
      <c r="F1589" s="101"/>
      <c r="G1589" s="165"/>
      <c r="H1589" s="166"/>
      <c r="I1589" s="135"/>
      <c r="J1589" s="144"/>
      <c r="K1589" s="136"/>
      <c r="L1589" s="137"/>
      <c r="M1589" s="138"/>
      <c r="N1589" s="139"/>
      <c r="O1589"/>
      <c r="P1589"/>
      <c r="Q1589"/>
      <c r="R1589"/>
      <c r="S1589"/>
      <c r="T1589"/>
      <c r="U1589"/>
      <c r="V1589"/>
      <c r="W1589"/>
      <c r="X1589"/>
    </row>
    <row r="1590" spans="1:24" s="25" customFormat="1" x14ac:dyDescent="0.3">
      <c r="A1590" s="119"/>
      <c r="C1590" s="167"/>
      <c r="D1590" s="167"/>
      <c r="E1590" s="168"/>
      <c r="F1590" s="101"/>
      <c r="G1590" s="165"/>
      <c r="H1590" s="166"/>
      <c r="I1590" s="135"/>
      <c r="J1590" s="144"/>
      <c r="K1590" s="136"/>
      <c r="L1590" s="137"/>
      <c r="M1590" s="138"/>
      <c r="N1590" s="139"/>
      <c r="O1590"/>
      <c r="P1590"/>
      <c r="Q1590"/>
      <c r="R1590"/>
      <c r="S1590"/>
      <c r="T1590"/>
      <c r="U1590"/>
      <c r="V1590"/>
      <c r="W1590"/>
      <c r="X1590"/>
    </row>
    <row r="1591" spans="1:24" s="25" customFormat="1" thickBot="1" x14ac:dyDescent="0.3">
      <c r="A1591" s="169"/>
      <c r="B1591" s="170"/>
      <c r="C1591" s="171"/>
      <c r="D1591" s="171"/>
      <c r="E1591" s="172"/>
      <c r="F1591" s="101"/>
      <c r="G1591" s="165"/>
      <c r="H1591" s="166"/>
      <c r="I1591" s="135"/>
      <c r="J1591" s="144"/>
      <c r="K1591" s="136"/>
      <c r="L1591" s="137"/>
      <c r="M1591" s="138"/>
      <c r="N1591" s="139"/>
      <c r="O1591"/>
      <c r="P1591"/>
      <c r="Q1591"/>
      <c r="R1591"/>
      <c r="S1591"/>
      <c r="T1591"/>
      <c r="U1591"/>
      <c r="V1591"/>
      <c r="W1591"/>
      <c r="X1591"/>
    </row>
    <row r="1592" spans="1:24" s="25" customFormat="1" thickBot="1" x14ac:dyDescent="0.3">
      <c r="A1592" s="169"/>
      <c r="B1592" s="173" t="s">
        <v>332</v>
      </c>
      <c r="C1592" s="171"/>
      <c r="D1592" s="171"/>
      <c r="E1592" s="174">
        <f>SUM(C$2:C1589)-SUM(D$2:D1589)</f>
        <v>17534284.849320754</v>
      </c>
      <c r="F1592" s="101"/>
      <c r="G1592" s="175">
        <f t="shared" ref="G1592:N1592" si="28">SUM(G2:G1591)</f>
        <v>1266443.6199999996</v>
      </c>
      <c r="H1592" s="176">
        <f t="shared" si="28"/>
        <v>0</v>
      </c>
      <c r="I1592" s="177">
        <f t="shared" si="28"/>
        <v>7783369.7599999998</v>
      </c>
      <c r="J1592" s="178">
        <f t="shared" si="28"/>
        <v>0</v>
      </c>
      <c r="K1592" s="179">
        <f t="shared" si="28"/>
        <v>130421</v>
      </c>
      <c r="L1592" s="180">
        <f t="shared" si="28"/>
        <v>0</v>
      </c>
      <c r="M1592" s="181">
        <f t="shared" si="28"/>
        <v>9086913.9199999981</v>
      </c>
      <c r="N1592" s="182">
        <f t="shared" si="28"/>
        <v>0</v>
      </c>
      <c r="O1592"/>
      <c r="P1592"/>
      <c r="Q1592"/>
      <c r="R1592"/>
      <c r="S1592"/>
      <c r="T1592"/>
      <c r="U1592"/>
      <c r="V1592"/>
      <c r="W1592"/>
      <c r="X1592"/>
    </row>
    <row r="1593" spans="1:24" s="25" customFormat="1" thickBot="1" x14ac:dyDescent="0.3">
      <c r="A1593" s="169"/>
      <c r="B1593" s="183"/>
      <c r="C1593" s="171"/>
      <c r="D1593" s="171"/>
      <c r="E1593" s="172"/>
      <c r="F1593" s="101"/>
      <c r="G1593" s="399">
        <f>G1592-H1592</f>
        <v>1266443.6199999996</v>
      </c>
      <c r="H1593" s="400"/>
      <c r="I1593" s="401">
        <f>I1592-J1592</f>
        <v>7783369.7599999998</v>
      </c>
      <c r="J1593" s="402"/>
      <c r="K1593" s="403">
        <f>K1592-L1592</f>
        <v>130421</v>
      </c>
      <c r="L1593" s="404"/>
      <c r="M1593" s="405">
        <f>M1592-N1592</f>
        <v>9086913.9199999981</v>
      </c>
      <c r="N1593" s="406"/>
      <c r="O1593"/>
      <c r="P1593"/>
      <c r="Q1593"/>
      <c r="R1593"/>
      <c r="S1593"/>
      <c r="T1593"/>
      <c r="U1593"/>
      <c r="V1593"/>
      <c r="W1593"/>
      <c r="X1593"/>
    </row>
    <row r="1594" spans="1:24" s="25" customFormat="1" thickBot="1" x14ac:dyDescent="0.3">
      <c r="A1594" s="169"/>
      <c r="B1594" s="183"/>
      <c r="C1594" s="171"/>
      <c r="D1594" s="171"/>
      <c r="E1594" s="172"/>
      <c r="F1594" s="101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</row>
    <row r="1595" spans="1:24" s="25" customFormat="1" ht="23.25" thickBot="1" x14ac:dyDescent="0.3">
      <c r="A1595" s="169"/>
      <c r="B1595" s="184" t="s">
        <v>333</v>
      </c>
      <c r="C1595" s="171"/>
      <c r="D1595" s="171"/>
      <c r="E1595" s="185">
        <f>G2+D518+D521+D579+D627+D642+D872+D885+D889+D936+D1108+D1124+D1156+D1163</f>
        <v>1266443.6199999996</v>
      </c>
      <c r="F1595" s="101"/>
      <c r="G1595" s="5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</row>
    <row r="1596" spans="1:24" s="25" customFormat="1" ht="16.5" thickBot="1" x14ac:dyDescent="0.35">
      <c r="A1596" s="157"/>
      <c r="B1596" s="186"/>
      <c r="C1596" s="187"/>
      <c r="D1596" s="160"/>
      <c r="E1596" s="188">
        <f>-H819</f>
        <v>0</v>
      </c>
      <c r="F1596" s="101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</row>
    <row r="1597" spans="1:24" s="25" customFormat="1" ht="23.25" thickBot="1" x14ac:dyDescent="0.35">
      <c r="A1597" s="189"/>
      <c r="B1597" s="192" t="s">
        <v>333</v>
      </c>
      <c r="C1597" s="33"/>
      <c r="D1597" s="167"/>
      <c r="E1597" s="193">
        <f>SUM(E1595:E1596)</f>
        <v>1266443.6199999996</v>
      </c>
      <c r="F1597" s="101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</row>
    <row r="1598" spans="1:24" s="25" customFormat="1" ht="15" x14ac:dyDescent="0.25">
      <c r="F1598" s="101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</row>
    <row r="1599" spans="1:24" s="25" customFormat="1" ht="16.5" thickBot="1" x14ac:dyDescent="0.35">
      <c r="A1599" s="189"/>
      <c r="B1599" s="191"/>
      <c r="C1599" s="33"/>
      <c r="D1599" s="167"/>
      <c r="E1599" s="168"/>
      <c r="F1599" s="101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</row>
    <row r="1600" spans="1:24" s="25" customFormat="1" ht="16.5" thickBot="1" x14ac:dyDescent="0.35">
      <c r="A1600" s="189"/>
      <c r="B1600" s="194" t="s">
        <v>334</v>
      </c>
      <c r="C1600" s="167"/>
      <c r="D1600" s="167"/>
      <c r="E1600" s="195">
        <f>I1592</f>
        <v>7783369.7599999998</v>
      </c>
      <c r="F1600" s="101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</row>
    <row r="1601" spans="1:24" s="25" customFormat="1" ht="16.5" thickBot="1" x14ac:dyDescent="0.35">
      <c r="A1601" s="288"/>
      <c r="B1601" s="289"/>
      <c r="C1601" s="148"/>
      <c r="D1601" s="148"/>
      <c r="E1601" s="287"/>
      <c r="F1601" s="1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</row>
    <row r="1602" spans="1:24" s="25" customFormat="1" ht="16.5" thickBot="1" x14ac:dyDescent="0.35">
      <c r="A1602" s="189"/>
      <c r="B1602" s="196"/>
      <c r="C1602" s="167"/>
      <c r="D1602" s="167"/>
      <c r="E1602" s="195">
        <f>SUM(E1600:E1601)</f>
        <v>7783369.7599999998</v>
      </c>
      <c r="F1602" s="101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</row>
    <row r="1603" spans="1:24" s="25" customFormat="1" x14ac:dyDescent="0.3">
      <c r="A1603" s="119"/>
      <c r="E1603" s="142"/>
      <c r="F1603" s="101"/>
      <c r="G1603" s="15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</row>
    <row r="1604" spans="1:24" s="25" customFormat="1" ht="16.5" thickBot="1" x14ac:dyDescent="0.35">
      <c r="A1604" s="119"/>
      <c r="B1604" s="197"/>
      <c r="C1604" s="167"/>
      <c r="D1604" s="167"/>
      <c r="E1604" s="142"/>
      <c r="F1604" s="101"/>
      <c r="G1604" s="28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</row>
    <row r="1605" spans="1:24" s="25" customFormat="1" ht="16.5" thickBot="1" x14ac:dyDescent="0.35">
      <c r="A1605" s="119"/>
      <c r="B1605" s="338" t="s">
        <v>335</v>
      </c>
      <c r="C1605" s="167"/>
      <c r="D1605" s="167"/>
      <c r="E1605" s="339">
        <f>K1593</f>
        <v>130421</v>
      </c>
      <c r="F1605" s="101"/>
      <c r="G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</row>
    <row r="1606" spans="1:24" s="25" customFormat="1" x14ac:dyDescent="0.3">
      <c r="A1606" s="119"/>
      <c r="B1606" s="197"/>
      <c r="C1606" s="167"/>
      <c r="D1606" s="167"/>
      <c r="E1606" s="168"/>
      <c r="F1606" s="101"/>
      <c r="G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</row>
    <row r="1607" spans="1:24" s="25" customFormat="1" x14ac:dyDescent="0.3">
      <c r="A1607" s="119"/>
      <c r="B1607" s="197"/>
      <c r="C1607" s="167"/>
      <c r="D1607" s="167"/>
      <c r="E1607" s="168"/>
      <c r="F1607" s="101"/>
      <c r="G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</row>
    <row r="1608" spans="1:24" s="25" customFormat="1" ht="16.5" thickBot="1" x14ac:dyDescent="0.35">
      <c r="A1608" s="119"/>
      <c r="B1608" s="197"/>
      <c r="C1608" s="167"/>
      <c r="D1608" s="167"/>
      <c r="E1608" s="168"/>
      <c r="F1608" s="101"/>
      <c r="G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</row>
    <row r="1609" spans="1:24" s="25" customFormat="1" ht="16.5" thickBot="1" x14ac:dyDescent="0.35">
      <c r="A1609" s="119"/>
      <c r="B1609" s="347" t="s">
        <v>465</v>
      </c>
      <c r="C1609" s="167"/>
      <c r="D1609" s="167"/>
      <c r="E1609" s="348">
        <f>M32</f>
        <v>7000000</v>
      </c>
      <c r="F1609" s="101"/>
      <c r="G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</row>
    <row r="1610" spans="1:24" s="25" customFormat="1" x14ac:dyDescent="0.3">
      <c r="A1610" s="344">
        <v>44426</v>
      </c>
      <c r="B1610" s="349" t="s">
        <v>483</v>
      </c>
      <c r="C1610" s="346"/>
      <c r="D1610" s="346"/>
      <c r="E1610" s="350">
        <f>M183</f>
        <v>215178.08</v>
      </c>
      <c r="F1610" s="101"/>
      <c r="G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</row>
    <row r="1611" spans="1:24" s="25" customFormat="1" x14ac:dyDescent="0.3">
      <c r="A1611" s="344">
        <v>44459</v>
      </c>
      <c r="B1611" s="349" t="s">
        <v>483</v>
      </c>
      <c r="C1611" s="346"/>
      <c r="D1611" s="346"/>
      <c r="E1611" s="350">
        <f>M347</f>
        <v>221792.6</v>
      </c>
      <c r="F1611" s="101"/>
      <c r="G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</row>
    <row r="1612" spans="1:24" s="25" customFormat="1" x14ac:dyDescent="0.3">
      <c r="A1612" s="344">
        <v>44494</v>
      </c>
      <c r="B1612" s="349" t="s">
        <v>483</v>
      </c>
      <c r="C1612" s="346"/>
      <c r="D1612" s="346"/>
      <c r="E1612" s="350">
        <f>M522</f>
        <v>242465.62</v>
      </c>
      <c r="F1612" s="101"/>
      <c r="G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</row>
    <row r="1613" spans="1:24" s="25" customFormat="1" x14ac:dyDescent="0.3">
      <c r="A1613" s="344">
        <v>44529</v>
      </c>
      <c r="B1613" s="349" t="s">
        <v>483</v>
      </c>
      <c r="C1613" s="346"/>
      <c r="D1613" s="346"/>
      <c r="E1613" s="350">
        <f>M721</f>
        <v>250370.66</v>
      </c>
      <c r="F1613" s="101"/>
      <c r="G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</row>
    <row r="1614" spans="1:24" s="25" customFormat="1" x14ac:dyDescent="0.3">
      <c r="A1614" s="344">
        <v>44564</v>
      </c>
      <c r="B1614" s="349" t="s">
        <v>483</v>
      </c>
      <c r="C1614" s="346"/>
      <c r="D1614" s="346"/>
      <c r="E1614" s="350">
        <f>M880</f>
        <v>258533.43</v>
      </c>
      <c r="F1614" s="101"/>
      <c r="G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</row>
    <row r="1615" spans="1:24" s="25" customFormat="1" x14ac:dyDescent="0.3">
      <c r="A1615" s="344">
        <v>44599</v>
      </c>
      <c r="B1615" s="349" t="s">
        <v>483</v>
      </c>
      <c r="C1615" s="346"/>
      <c r="D1615" s="346"/>
      <c r="E1615" s="350">
        <f>M1017</f>
        <v>266962.33</v>
      </c>
      <c r="F1615" s="101"/>
      <c r="G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</row>
    <row r="1616" spans="1:24" s="25" customFormat="1" x14ac:dyDescent="0.3">
      <c r="A1616" s="344">
        <v>44634</v>
      </c>
      <c r="B1616" s="349" t="s">
        <v>483</v>
      </c>
      <c r="C1616" s="346"/>
      <c r="D1616" s="346"/>
      <c r="E1616" s="350">
        <f>M1202</f>
        <v>299989.51</v>
      </c>
      <c r="F1616" s="101"/>
      <c r="G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</row>
    <row r="1617" spans="1:24" s="25" customFormat="1" x14ac:dyDescent="0.3">
      <c r="A1617" s="344">
        <v>44669</v>
      </c>
      <c r="B1617" s="349" t="s">
        <v>483</v>
      </c>
      <c r="C1617" s="346"/>
      <c r="D1617" s="346"/>
      <c r="E1617" s="350">
        <f>M1352</f>
        <v>331621.69</v>
      </c>
      <c r="F1617" s="101"/>
      <c r="G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</row>
    <row r="1618" spans="1:24" s="25" customFormat="1" ht="16.5" thickBot="1" x14ac:dyDescent="0.35">
      <c r="A1618" s="344"/>
      <c r="B1618" s="349" t="s">
        <v>483</v>
      </c>
      <c r="C1618" s="346"/>
      <c r="D1618" s="346"/>
      <c r="E1618" s="350"/>
      <c r="F1618" s="101"/>
      <c r="G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</row>
    <row r="1619" spans="1:24" s="25" customFormat="1" ht="16.5" thickBot="1" x14ac:dyDescent="0.35">
      <c r="A1619" s="119"/>
      <c r="B1619" s="347" t="s">
        <v>466</v>
      </c>
      <c r="C1619" s="167"/>
      <c r="D1619" s="167"/>
      <c r="E1619" s="348">
        <f>SUM(E1609:E1618)</f>
        <v>9086913.9199999981</v>
      </c>
      <c r="F1619" s="101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</row>
    <row r="1620" spans="1:24" s="25" customFormat="1" x14ac:dyDescent="0.3">
      <c r="A1620" s="119"/>
      <c r="B1620" s="197"/>
      <c r="C1620" s="167"/>
      <c r="D1620" s="167"/>
      <c r="E1620" s="168"/>
      <c r="F1620" s="101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</row>
    <row r="1621" spans="1:24" s="25" customFormat="1" x14ac:dyDescent="0.3">
      <c r="A1621" s="119"/>
      <c r="B1621" s="197"/>
      <c r="C1621" s="167"/>
      <c r="D1621" s="167"/>
      <c r="E1621" s="168"/>
      <c r="F1621" s="10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</row>
    <row r="1622" spans="1:24" s="25" customFormat="1" x14ac:dyDescent="0.3">
      <c r="A1622" s="119"/>
      <c r="B1622" s="197"/>
      <c r="C1622" s="167"/>
      <c r="D1622" s="167"/>
      <c r="E1622" s="168"/>
      <c r="F1622" s="101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</row>
    <row r="1623" spans="1:24" s="25" customFormat="1" x14ac:dyDescent="0.3">
      <c r="A1623" s="119"/>
      <c r="B1623" s="197"/>
      <c r="C1623" s="167"/>
      <c r="D1623" s="167"/>
      <c r="E1623" s="168"/>
      <c r="F1623" s="101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</row>
    <row r="1624" spans="1:24" s="25" customFormat="1" x14ac:dyDescent="0.3">
      <c r="A1624" s="119"/>
      <c r="B1624" s="197"/>
      <c r="C1624" s="167"/>
      <c r="D1624" s="167"/>
      <c r="E1624" s="168"/>
      <c r="F1624" s="101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</row>
    <row r="1625" spans="1:24" s="25" customFormat="1" x14ac:dyDescent="0.3">
      <c r="A1625" s="119"/>
      <c r="B1625" s="197"/>
      <c r="C1625" s="167"/>
      <c r="D1625" s="167"/>
      <c r="E1625" s="168"/>
      <c r="F1625" s="101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</row>
    <row r="1626" spans="1:24" s="25" customFormat="1" x14ac:dyDescent="0.3">
      <c r="A1626" s="119"/>
      <c r="B1626" s="197"/>
      <c r="C1626" s="167"/>
      <c r="D1626" s="167"/>
      <c r="E1626" s="168"/>
      <c r="F1626" s="101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</row>
    <row r="1627" spans="1:24" s="25" customFormat="1" x14ac:dyDescent="0.3">
      <c r="A1627" s="119"/>
      <c r="B1627" s="197"/>
      <c r="C1627" s="167"/>
      <c r="D1627" s="167"/>
      <c r="E1627" s="168"/>
      <c r="F1627" s="101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</row>
    <row r="1628" spans="1:24" s="25" customFormat="1" x14ac:dyDescent="0.3">
      <c r="A1628" s="119"/>
      <c r="B1628" s="197"/>
      <c r="C1628" s="167"/>
      <c r="D1628" s="167"/>
      <c r="E1628" s="168"/>
      <c r="F1628" s="101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</row>
    <row r="1629" spans="1:24" s="25" customFormat="1" x14ac:dyDescent="0.3">
      <c r="A1629" s="119"/>
      <c r="B1629" s="197"/>
      <c r="C1629" s="167"/>
      <c r="D1629" s="167"/>
      <c r="E1629" s="168"/>
      <c r="F1629" s="101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</row>
    <row r="1630" spans="1:24" s="25" customFormat="1" x14ac:dyDescent="0.3">
      <c r="A1630" s="119"/>
      <c r="B1630" s="197"/>
      <c r="C1630" s="167"/>
      <c r="D1630" s="167"/>
      <c r="E1630" s="168"/>
      <c r="F1630" s="101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</row>
    <row r="1631" spans="1:24" s="25" customFormat="1" x14ac:dyDescent="0.3">
      <c r="A1631" s="119"/>
      <c r="B1631" s="197"/>
      <c r="C1631" s="167"/>
      <c r="D1631" s="167"/>
      <c r="E1631" s="168"/>
      <c r="F1631" s="10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</row>
    <row r="1632" spans="1:24" s="25" customFormat="1" x14ac:dyDescent="0.3">
      <c r="A1632" s="119"/>
      <c r="B1632" s="197"/>
      <c r="C1632" s="167"/>
      <c r="D1632" s="167"/>
      <c r="E1632" s="168"/>
      <c r="F1632" s="101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</row>
    <row r="1633" spans="1:24" s="25" customFormat="1" x14ac:dyDescent="0.3">
      <c r="A1633" s="119"/>
      <c r="B1633" s="197"/>
      <c r="C1633" s="167"/>
      <c r="D1633" s="167"/>
      <c r="E1633" s="168"/>
      <c r="F1633" s="101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</row>
    <row r="1634" spans="1:24" s="25" customFormat="1" x14ac:dyDescent="0.3">
      <c r="A1634" s="119"/>
      <c r="B1634" s="197"/>
      <c r="C1634" s="167"/>
      <c r="D1634" s="167"/>
      <c r="E1634" s="168"/>
      <c r="F1634" s="101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</row>
    <row r="1635" spans="1:24" s="25" customFormat="1" x14ac:dyDescent="0.3">
      <c r="A1635" s="119"/>
      <c r="B1635" s="197"/>
      <c r="C1635" s="167"/>
      <c r="D1635" s="167"/>
      <c r="E1635" s="168"/>
      <c r="F1635" s="101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</row>
    <row r="1636" spans="1:24" s="25" customFormat="1" x14ac:dyDescent="0.3">
      <c r="A1636" s="119"/>
      <c r="B1636" s="197"/>
      <c r="C1636" s="167"/>
      <c r="D1636" s="167"/>
      <c r="E1636" s="168"/>
      <c r="F1636" s="101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</row>
    <row r="1637" spans="1:24" s="25" customFormat="1" x14ac:dyDescent="0.3">
      <c r="A1637" s="119"/>
      <c r="B1637" s="197"/>
      <c r="C1637" s="167"/>
      <c r="D1637" s="167"/>
      <c r="E1637" s="168"/>
      <c r="F1637" s="101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</row>
    <row r="1638" spans="1:24" s="25" customFormat="1" x14ac:dyDescent="0.3">
      <c r="A1638" s="119"/>
      <c r="B1638" s="197"/>
      <c r="C1638" s="167"/>
      <c r="D1638" s="167"/>
      <c r="E1638" s="168"/>
      <c r="F1638" s="101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</row>
    <row r="1639" spans="1:24" s="25" customFormat="1" x14ac:dyDescent="0.3">
      <c r="A1639" s="119"/>
      <c r="B1639" s="197"/>
      <c r="C1639" s="167"/>
      <c r="D1639" s="167"/>
      <c r="E1639" s="168"/>
      <c r="F1639" s="101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</row>
    <row r="1640" spans="1:24" s="25" customFormat="1" x14ac:dyDescent="0.3">
      <c r="A1640" s="119"/>
      <c r="B1640" s="197"/>
      <c r="C1640" s="167"/>
      <c r="D1640" s="167"/>
      <c r="E1640" s="168"/>
      <c r="F1640" s="101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</row>
    <row r="1641" spans="1:24" s="25" customFormat="1" x14ac:dyDescent="0.3">
      <c r="A1641" s="119"/>
      <c r="B1641" s="197"/>
      <c r="C1641" s="167"/>
      <c r="D1641" s="167"/>
      <c r="E1641" s="168"/>
      <c r="F1641" s="10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</row>
    <row r="1642" spans="1:24" s="25" customFormat="1" x14ac:dyDescent="0.3">
      <c r="A1642" s="119"/>
      <c r="B1642" s="197"/>
      <c r="C1642" s="167"/>
      <c r="D1642" s="167"/>
      <c r="E1642" s="168"/>
      <c r="F1642" s="101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</row>
    <row r="1643" spans="1:24" s="25" customFormat="1" x14ac:dyDescent="0.3">
      <c r="A1643" s="119"/>
      <c r="B1643" s="197"/>
      <c r="C1643" s="167"/>
      <c r="D1643" s="167"/>
      <c r="E1643" s="168"/>
      <c r="F1643" s="101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</row>
    <row r="1644" spans="1:24" s="25" customFormat="1" x14ac:dyDescent="0.3">
      <c r="A1644" s="119"/>
      <c r="B1644" s="197"/>
      <c r="C1644" s="167"/>
      <c r="D1644" s="167"/>
      <c r="E1644" s="168"/>
      <c r="F1644" s="101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</row>
    <row r="1645" spans="1:24" s="25" customFormat="1" x14ac:dyDescent="0.3">
      <c r="A1645" s="119"/>
      <c r="B1645" s="197"/>
      <c r="C1645" s="167"/>
      <c r="D1645" s="167"/>
      <c r="E1645" s="168"/>
      <c r="F1645" s="101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</row>
    <row r="1646" spans="1:24" s="25" customFormat="1" x14ac:dyDescent="0.3">
      <c r="A1646" s="119"/>
      <c r="B1646" s="197"/>
      <c r="C1646" s="167"/>
      <c r="D1646" s="167"/>
      <c r="E1646" s="168"/>
      <c r="F1646" s="101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</row>
    <row r="1647" spans="1:24" s="25" customFormat="1" x14ac:dyDescent="0.3">
      <c r="A1647" s="119"/>
      <c r="B1647" s="197"/>
      <c r="C1647" s="167"/>
      <c r="D1647" s="167"/>
      <c r="E1647" s="168"/>
      <c r="F1647" s="101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</row>
    <row r="1648" spans="1:24" s="25" customFormat="1" x14ac:dyDescent="0.3">
      <c r="A1648" s="119"/>
      <c r="B1648" s="197"/>
      <c r="C1648" s="167"/>
      <c r="D1648" s="167"/>
      <c r="E1648" s="168"/>
      <c r="F1648" s="101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</row>
    <row r="1649" spans="1:24" s="25" customFormat="1" x14ac:dyDescent="0.3">
      <c r="A1649" s="119"/>
      <c r="B1649" s="197"/>
      <c r="C1649" s="167"/>
      <c r="D1649" s="167"/>
      <c r="E1649" s="168"/>
      <c r="F1649" s="101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</row>
    <row r="1650" spans="1:24" s="25" customFormat="1" x14ac:dyDescent="0.3">
      <c r="A1650" s="119"/>
      <c r="B1650" s="197"/>
      <c r="C1650" s="167"/>
      <c r="D1650" s="167"/>
      <c r="E1650" s="168"/>
      <c r="F1650" s="101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</row>
    <row r="1651" spans="1:24" s="25" customFormat="1" x14ac:dyDescent="0.3">
      <c r="A1651" s="119"/>
      <c r="B1651" s="197"/>
      <c r="C1651" s="167"/>
      <c r="D1651" s="167"/>
      <c r="E1651" s="168"/>
      <c r="F1651" s="10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</row>
    <row r="1652" spans="1:24" s="25" customFormat="1" x14ac:dyDescent="0.3">
      <c r="A1652" s="119"/>
      <c r="B1652" s="197"/>
      <c r="C1652" s="167"/>
      <c r="D1652" s="167"/>
      <c r="E1652" s="168"/>
      <c r="F1652" s="101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</row>
    <row r="1653" spans="1:24" s="25" customFormat="1" x14ac:dyDescent="0.3">
      <c r="A1653" s="119"/>
      <c r="B1653" s="197"/>
      <c r="C1653" s="167"/>
      <c r="D1653" s="167"/>
      <c r="E1653" s="168"/>
      <c r="F1653" s="101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</row>
    <row r="1654" spans="1:24" s="25" customFormat="1" x14ac:dyDescent="0.3">
      <c r="A1654" s="119"/>
      <c r="B1654" s="197"/>
      <c r="C1654" s="167"/>
      <c r="D1654" s="167"/>
      <c r="E1654" s="168"/>
      <c r="F1654" s="101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</row>
    <row r="1655" spans="1:24" s="25" customFormat="1" x14ac:dyDescent="0.3">
      <c r="A1655" s="119"/>
      <c r="B1655" s="196"/>
      <c r="C1655" s="167"/>
      <c r="D1655" s="167"/>
      <c r="E1655" s="168"/>
      <c r="F1655" s="101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</row>
    <row r="1656" spans="1:24" s="25" customFormat="1" x14ac:dyDescent="0.3">
      <c r="A1656" s="119"/>
      <c r="B1656" s="197"/>
      <c r="C1656" s="167"/>
      <c r="D1656" s="167"/>
      <c r="E1656" s="168"/>
      <c r="F1656" s="101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</row>
    <row r="1657" spans="1:24" s="25" customFormat="1" x14ac:dyDescent="0.3">
      <c r="A1657" s="119"/>
      <c r="B1657" s="197"/>
      <c r="C1657" s="167"/>
      <c r="D1657" s="167"/>
      <c r="E1657" s="168"/>
      <c r="F1657" s="101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</row>
    <row r="1658" spans="1:24" s="25" customFormat="1" x14ac:dyDescent="0.3">
      <c r="A1658" s="119"/>
      <c r="B1658" s="197"/>
      <c r="C1658" s="167"/>
      <c r="D1658" s="167"/>
      <c r="E1658" s="168"/>
      <c r="F1658" s="101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</row>
    <row r="1659" spans="1:24" s="25" customFormat="1" x14ac:dyDescent="0.3">
      <c r="A1659" s="119"/>
      <c r="B1659" s="197"/>
      <c r="C1659" s="167"/>
      <c r="D1659" s="167"/>
      <c r="E1659" s="168"/>
      <c r="F1659" s="101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</row>
    <row r="1660" spans="1:24" s="25" customFormat="1" x14ac:dyDescent="0.3">
      <c r="A1660" s="119"/>
      <c r="B1660" s="197"/>
      <c r="C1660" s="167"/>
      <c r="D1660" s="167"/>
      <c r="E1660" s="168"/>
      <c r="F1660" s="101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</row>
    <row r="1661" spans="1:24" s="25" customFormat="1" x14ac:dyDescent="0.3">
      <c r="A1661" s="119"/>
      <c r="B1661" s="197"/>
      <c r="C1661" s="167"/>
      <c r="D1661" s="167"/>
      <c r="E1661" s="168"/>
      <c r="F1661" s="10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</row>
    <row r="1662" spans="1:24" s="25" customFormat="1" x14ac:dyDescent="0.3">
      <c r="A1662" s="119"/>
      <c r="B1662" s="197"/>
      <c r="C1662" s="167"/>
      <c r="D1662" s="167"/>
      <c r="E1662" s="168"/>
      <c r="F1662" s="101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</row>
    <row r="1663" spans="1:24" s="25" customFormat="1" x14ac:dyDescent="0.3">
      <c r="A1663" s="119"/>
      <c r="B1663" s="197"/>
      <c r="C1663" s="167"/>
      <c r="D1663" s="167"/>
      <c r="E1663" s="168"/>
      <c r="F1663" s="101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</row>
    <row r="1664" spans="1:24" s="25" customFormat="1" x14ac:dyDescent="0.3">
      <c r="A1664" s="119"/>
      <c r="B1664" s="197"/>
      <c r="C1664" s="167"/>
      <c r="D1664" s="167"/>
      <c r="E1664" s="168"/>
      <c r="F1664" s="101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</row>
    <row r="1665" spans="1:24" s="25" customFormat="1" x14ac:dyDescent="0.3">
      <c r="A1665" s="119"/>
      <c r="B1665" s="197"/>
      <c r="C1665" s="167"/>
      <c r="D1665" s="167"/>
      <c r="E1665" s="168"/>
      <c r="F1665" s="101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</row>
    <row r="1666" spans="1:24" s="25" customFormat="1" x14ac:dyDescent="0.3">
      <c r="A1666" s="119"/>
      <c r="B1666" s="197"/>
      <c r="C1666" s="167"/>
      <c r="D1666" s="167"/>
      <c r="E1666" s="168"/>
      <c r="F1666" s="101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</row>
    <row r="1667" spans="1:24" s="25" customFormat="1" x14ac:dyDescent="0.3">
      <c r="A1667" s="119"/>
      <c r="B1667" s="197"/>
      <c r="C1667" s="167"/>
      <c r="D1667" s="167"/>
      <c r="E1667" s="168"/>
      <c r="F1667" s="101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</row>
    <row r="1668" spans="1:24" s="25" customFormat="1" x14ac:dyDescent="0.3">
      <c r="A1668" s="119"/>
      <c r="B1668" s="197"/>
      <c r="C1668" s="167"/>
      <c r="D1668" s="167"/>
      <c r="E1668" s="168"/>
      <c r="F1668" s="101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</row>
    <row r="1669" spans="1:24" s="25" customFormat="1" x14ac:dyDescent="0.3">
      <c r="A1669" s="119"/>
      <c r="B1669" s="197"/>
      <c r="C1669" s="167"/>
      <c r="D1669" s="167"/>
      <c r="E1669" s="168"/>
      <c r="F1669" s="101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</row>
    <row r="1670" spans="1:24" s="25" customFormat="1" x14ac:dyDescent="0.3">
      <c r="A1670" s="119"/>
      <c r="B1670" s="197"/>
      <c r="C1670" s="167"/>
      <c r="D1670" s="167"/>
      <c r="E1670" s="168"/>
      <c r="F1670" s="101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</row>
    <row r="1671" spans="1:24" s="25" customFormat="1" x14ac:dyDescent="0.3">
      <c r="A1671" s="119"/>
      <c r="B1671" s="197"/>
      <c r="C1671" s="167"/>
      <c r="D1671" s="167"/>
      <c r="E1671" s="168"/>
      <c r="F1671" s="10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</row>
    <row r="1672" spans="1:24" s="25" customFormat="1" x14ac:dyDescent="0.3">
      <c r="A1672" s="119"/>
      <c r="B1672" s="197"/>
      <c r="C1672" s="167"/>
      <c r="D1672" s="167"/>
      <c r="E1672" s="168"/>
      <c r="F1672" s="101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</row>
    <row r="1673" spans="1:24" s="25" customFormat="1" x14ac:dyDescent="0.3">
      <c r="A1673" s="119"/>
      <c r="B1673" s="197"/>
      <c r="C1673" s="167"/>
      <c r="D1673" s="167"/>
      <c r="E1673" s="168"/>
      <c r="F1673" s="101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</row>
    <row r="1674" spans="1:24" s="25" customFormat="1" x14ac:dyDescent="0.3">
      <c r="A1674" s="119"/>
      <c r="B1674" s="197"/>
      <c r="C1674" s="167"/>
      <c r="D1674" s="167"/>
      <c r="E1674" s="168"/>
      <c r="F1674" s="101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</row>
    <row r="1675" spans="1:24" s="25" customFormat="1" x14ac:dyDescent="0.3">
      <c r="A1675" s="119"/>
      <c r="B1675" s="197"/>
      <c r="C1675" s="167"/>
      <c r="D1675" s="167"/>
      <c r="E1675" s="168"/>
      <c r="F1675" s="101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</row>
    <row r="1676" spans="1:24" s="25" customFormat="1" x14ac:dyDescent="0.3">
      <c r="A1676" s="119"/>
      <c r="B1676" s="197"/>
      <c r="C1676" s="167"/>
      <c r="D1676" s="167"/>
      <c r="E1676" s="168"/>
      <c r="F1676" s="101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</row>
    <row r="1677" spans="1:24" s="25" customFormat="1" x14ac:dyDescent="0.3">
      <c r="A1677" s="119"/>
      <c r="B1677" s="197"/>
      <c r="C1677" s="167"/>
      <c r="D1677" s="167"/>
      <c r="E1677" s="168"/>
      <c r="F1677" s="101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</row>
    <row r="1678" spans="1:24" s="25" customFormat="1" x14ac:dyDescent="0.3">
      <c r="A1678" s="119"/>
      <c r="B1678" s="197"/>
      <c r="C1678" s="167"/>
      <c r="D1678" s="167"/>
      <c r="E1678" s="168"/>
      <c r="F1678" s="101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</row>
    <row r="1679" spans="1:24" s="25" customFormat="1" x14ac:dyDescent="0.3">
      <c r="A1679" s="119"/>
      <c r="B1679" s="197"/>
      <c r="C1679" s="167"/>
      <c r="D1679" s="167"/>
      <c r="E1679" s="168"/>
      <c r="F1679" s="101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</row>
    <row r="1680" spans="1:24" s="25" customFormat="1" x14ac:dyDescent="0.3">
      <c r="A1680" s="119"/>
      <c r="B1680" s="197"/>
      <c r="C1680" s="167"/>
      <c r="D1680" s="167"/>
      <c r="E1680" s="168"/>
      <c r="F1680" s="101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</row>
    <row r="1681" spans="1:24" s="25" customFormat="1" x14ac:dyDescent="0.3">
      <c r="A1681" s="119"/>
      <c r="B1681" s="197"/>
      <c r="C1681" s="167"/>
      <c r="D1681" s="167"/>
      <c r="E1681" s="168"/>
      <c r="F1681" s="10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</row>
    <row r="1682" spans="1:24" s="25" customFormat="1" x14ac:dyDescent="0.3">
      <c r="A1682" s="119"/>
      <c r="B1682" s="197"/>
      <c r="C1682" s="167"/>
      <c r="D1682" s="167"/>
      <c r="E1682" s="168"/>
      <c r="F1682" s="101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</row>
    <row r="1683" spans="1:24" s="25" customFormat="1" x14ac:dyDescent="0.3">
      <c r="A1683" s="119"/>
      <c r="B1683" s="197"/>
      <c r="C1683" s="167"/>
      <c r="D1683" s="167"/>
      <c r="E1683" s="168"/>
      <c r="F1683" s="101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</row>
    <row r="1684" spans="1:24" s="25" customFormat="1" x14ac:dyDescent="0.3">
      <c r="A1684" s="119"/>
      <c r="B1684" s="197"/>
      <c r="C1684" s="167"/>
      <c r="D1684" s="167"/>
      <c r="E1684" s="168"/>
      <c r="F1684" s="101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</row>
    <row r="1685" spans="1:24" s="25" customFormat="1" x14ac:dyDescent="0.3">
      <c r="A1685" s="119"/>
      <c r="B1685" s="197"/>
      <c r="C1685" s="167"/>
      <c r="D1685" s="167"/>
      <c r="E1685" s="168"/>
      <c r="F1685" s="101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</row>
    <row r="1686" spans="1:24" s="25" customFormat="1" x14ac:dyDescent="0.3">
      <c r="A1686" s="119"/>
      <c r="B1686" s="197"/>
      <c r="C1686" s="167"/>
      <c r="D1686" s="167"/>
      <c r="E1686" s="168"/>
      <c r="F1686" s="101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</row>
    <row r="1687" spans="1:24" s="25" customFormat="1" x14ac:dyDescent="0.3">
      <c r="A1687" s="119"/>
      <c r="B1687" s="197"/>
      <c r="C1687" s="167"/>
      <c r="D1687" s="167"/>
      <c r="E1687" s="168"/>
      <c r="F1687" s="101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</row>
    <row r="1688" spans="1:24" s="25" customFormat="1" x14ac:dyDescent="0.3">
      <c r="A1688" s="119"/>
      <c r="B1688" s="197"/>
      <c r="C1688" s="167"/>
      <c r="D1688" s="167"/>
      <c r="E1688" s="168"/>
      <c r="F1688" s="101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</row>
    <row r="1689" spans="1:24" s="25" customFormat="1" x14ac:dyDescent="0.3">
      <c r="A1689" s="119"/>
      <c r="B1689" s="197"/>
      <c r="C1689" s="167"/>
      <c r="D1689" s="167"/>
      <c r="E1689" s="168"/>
      <c r="F1689" s="101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</row>
    <row r="1690" spans="1:24" s="25" customFormat="1" x14ac:dyDescent="0.3">
      <c r="A1690" s="119"/>
      <c r="B1690" s="197"/>
      <c r="C1690" s="167"/>
      <c r="D1690" s="167"/>
      <c r="E1690" s="168"/>
      <c r="F1690" s="101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</row>
    <row r="1691" spans="1:24" s="25" customFormat="1" x14ac:dyDescent="0.3">
      <c r="A1691" s="119"/>
      <c r="B1691" s="197"/>
      <c r="C1691" s="167"/>
      <c r="D1691" s="167"/>
      <c r="E1691" s="168"/>
      <c r="F1691" s="10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</row>
    <row r="1692" spans="1:24" s="25" customFormat="1" x14ac:dyDescent="0.3">
      <c r="A1692" s="119"/>
      <c r="B1692" s="197"/>
      <c r="C1692" s="167"/>
      <c r="D1692" s="167"/>
      <c r="E1692" s="168"/>
      <c r="F1692" s="101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</row>
    <row r="1693" spans="1:24" s="25" customFormat="1" x14ac:dyDescent="0.3">
      <c r="A1693" s="119"/>
      <c r="B1693" s="196"/>
      <c r="C1693" s="167"/>
      <c r="D1693" s="167"/>
      <c r="E1693" s="168"/>
      <c r="F1693" s="101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</row>
    <row r="1694" spans="1:24" s="25" customFormat="1" x14ac:dyDescent="0.3">
      <c r="A1694" s="119"/>
      <c r="B1694" s="197"/>
      <c r="C1694" s="167"/>
      <c r="D1694" s="167"/>
      <c r="E1694" s="168"/>
      <c r="F1694" s="101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</row>
    <row r="1695" spans="1:24" s="25" customFormat="1" x14ac:dyDescent="0.3">
      <c r="A1695" s="119"/>
      <c r="B1695" s="197"/>
      <c r="C1695" s="167"/>
      <c r="D1695" s="167"/>
      <c r="E1695" s="168"/>
      <c r="F1695" s="101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</row>
    <row r="1696" spans="1:24" s="25" customFormat="1" x14ac:dyDescent="0.3">
      <c r="A1696" s="119"/>
      <c r="B1696" s="119"/>
      <c r="C1696" s="167"/>
      <c r="D1696" s="167"/>
      <c r="E1696" s="168"/>
      <c r="F1696" s="101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</row>
    <row r="1697" spans="1:24" s="25" customFormat="1" x14ac:dyDescent="0.3">
      <c r="A1697" s="119"/>
      <c r="B1697" s="197"/>
      <c r="C1697" s="167"/>
      <c r="D1697" s="167"/>
      <c r="E1697" s="168"/>
      <c r="F1697" s="101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</row>
    <row r="1698" spans="1:24" s="25" customFormat="1" x14ac:dyDescent="0.3">
      <c r="A1698" s="119"/>
      <c r="B1698" s="197"/>
      <c r="C1698" s="167"/>
      <c r="D1698" s="167"/>
      <c r="E1698" s="168"/>
      <c r="F1698" s="101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</row>
    <row r="1699" spans="1:24" s="25" customFormat="1" x14ac:dyDescent="0.3">
      <c r="A1699" s="119"/>
      <c r="B1699" s="197"/>
      <c r="C1699" s="167"/>
      <c r="D1699" s="167"/>
      <c r="E1699" s="168"/>
      <c r="F1699" s="101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</row>
    <row r="1700" spans="1:24" s="25" customFormat="1" x14ac:dyDescent="0.3">
      <c r="A1700" s="119"/>
      <c r="B1700" s="197"/>
      <c r="C1700" s="167"/>
      <c r="D1700" s="167"/>
      <c r="E1700" s="168"/>
      <c r="F1700" s="101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</row>
    <row r="1701" spans="1:24" s="25" customFormat="1" x14ac:dyDescent="0.3">
      <c r="A1701" s="119"/>
      <c r="B1701" s="197"/>
      <c r="C1701" s="167"/>
      <c r="D1701" s="167"/>
      <c r="E1701" s="168"/>
      <c r="F1701" s="1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</row>
    <row r="1702" spans="1:24" s="25" customFormat="1" x14ac:dyDescent="0.3">
      <c r="A1702" s="119"/>
      <c r="B1702" s="197"/>
      <c r="C1702" s="167"/>
      <c r="D1702" s="167"/>
      <c r="E1702" s="168"/>
      <c r="F1702" s="101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</row>
    <row r="1703" spans="1:24" s="25" customFormat="1" x14ac:dyDescent="0.3">
      <c r="A1703" s="119"/>
      <c r="B1703" s="197"/>
      <c r="C1703" s="167"/>
      <c r="D1703" s="167"/>
      <c r="E1703" s="168"/>
      <c r="F1703" s="101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</row>
    <row r="1704" spans="1:24" s="25" customFormat="1" x14ac:dyDescent="0.3">
      <c r="A1704" s="119"/>
      <c r="B1704" s="197"/>
      <c r="C1704" s="167"/>
      <c r="D1704" s="167"/>
      <c r="E1704" s="168"/>
      <c r="F1704" s="101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</row>
    <row r="1705" spans="1:24" s="25" customFormat="1" x14ac:dyDescent="0.3">
      <c r="A1705" s="119"/>
      <c r="B1705" s="197"/>
      <c r="C1705" s="167"/>
      <c r="D1705" s="167"/>
      <c r="E1705" s="168"/>
      <c r="F1705" s="101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</row>
    <row r="1706" spans="1:24" s="25" customFormat="1" x14ac:dyDescent="0.3">
      <c r="A1706" s="119"/>
      <c r="B1706" s="197"/>
      <c r="C1706" s="167"/>
      <c r="D1706" s="167"/>
      <c r="E1706" s="168"/>
      <c r="F1706" s="101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</row>
    <row r="1707" spans="1:24" s="25" customFormat="1" x14ac:dyDescent="0.3">
      <c r="A1707" s="119"/>
      <c r="B1707" s="197"/>
      <c r="C1707" s="167"/>
      <c r="D1707" s="167"/>
      <c r="E1707" s="168"/>
      <c r="F1707" s="101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</row>
    <row r="1708" spans="1:24" s="25" customFormat="1" x14ac:dyDescent="0.3">
      <c r="A1708" s="119"/>
      <c r="B1708" s="197"/>
      <c r="C1708" s="167"/>
      <c r="D1708" s="167"/>
      <c r="E1708" s="168"/>
      <c r="F1708" s="101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</row>
    <row r="1709" spans="1:24" s="25" customFormat="1" x14ac:dyDescent="0.3">
      <c r="A1709" s="119"/>
      <c r="B1709" s="197"/>
      <c r="C1709" s="167"/>
      <c r="D1709" s="167"/>
      <c r="E1709" s="168"/>
      <c r="F1709" s="101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</row>
    <row r="1710" spans="1:24" s="25" customFormat="1" x14ac:dyDescent="0.3">
      <c r="A1710" s="119"/>
      <c r="B1710" s="197"/>
      <c r="C1710" s="167"/>
      <c r="D1710" s="167"/>
      <c r="E1710" s="168"/>
      <c r="F1710" s="101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</row>
    <row r="1711" spans="1:24" s="25" customFormat="1" x14ac:dyDescent="0.3">
      <c r="A1711" s="119"/>
      <c r="B1711" s="197"/>
      <c r="C1711" s="167"/>
      <c r="D1711" s="167"/>
      <c r="E1711" s="168"/>
      <c r="F1711" s="10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</row>
    <row r="1712" spans="1:24" s="25" customFormat="1" x14ac:dyDescent="0.3">
      <c r="A1712" s="119"/>
      <c r="B1712" s="197"/>
      <c r="C1712" s="167"/>
      <c r="D1712" s="167"/>
      <c r="E1712" s="168"/>
      <c r="F1712" s="101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</row>
    <row r="1713" spans="1:24" s="25" customFormat="1" x14ac:dyDescent="0.3">
      <c r="A1713" s="119"/>
      <c r="B1713" s="197"/>
      <c r="C1713" s="167"/>
      <c r="D1713" s="167"/>
      <c r="E1713" s="168"/>
      <c r="F1713" s="101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</row>
    <row r="1714" spans="1:24" s="25" customFormat="1" x14ac:dyDescent="0.3">
      <c r="A1714" s="119"/>
      <c r="B1714" s="197"/>
      <c r="C1714" s="167"/>
      <c r="D1714" s="167"/>
      <c r="E1714" s="168"/>
      <c r="F1714" s="101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</row>
    <row r="1715" spans="1:24" s="25" customFormat="1" x14ac:dyDescent="0.3">
      <c r="A1715" s="119"/>
      <c r="B1715" s="197"/>
      <c r="C1715" s="167"/>
      <c r="D1715" s="167"/>
      <c r="E1715" s="168"/>
      <c r="F1715" s="101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</row>
    <row r="1716" spans="1:24" s="25" customFormat="1" x14ac:dyDescent="0.3">
      <c r="A1716" s="119"/>
      <c r="B1716" s="197"/>
      <c r="C1716" s="167"/>
      <c r="D1716" s="167"/>
      <c r="E1716" s="168"/>
      <c r="F1716" s="101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</row>
    <row r="1717" spans="1:24" s="25" customFormat="1" x14ac:dyDescent="0.3">
      <c r="A1717" s="119"/>
      <c r="B1717" s="197"/>
      <c r="C1717" s="167"/>
      <c r="D1717" s="167"/>
      <c r="E1717" s="168"/>
      <c r="F1717" s="101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</row>
    <row r="1718" spans="1:24" s="25" customFormat="1" x14ac:dyDescent="0.3">
      <c r="A1718" s="119"/>
      <c r="B1718" s="197"/>
      <c r="C1718" s="167"/>
      <c r="D1718" s="167"/>
      <c r="E1718" s="168"/>
      <c r="F1718" s="101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</row>
    <row r="1719" spans="1:24" s="25" customFormat="1" x14ac:dyDescent="0.3">
      <c r="A1719" s="119"/>
      <c r="B1719" s="197"/>
      <c r="C1719" s="167"/>
      <c r="D1719" s="167"/>
      <c r="E1719" s="168"/>
      <c r="F1719" s="101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</row>
    <row r="1720" spans="1:24" s="25" customFormat="1" x14ac:dyDescent="0.3">
      <c r="A1720" s="119"/>
      <c r="B1720" s="197"/>
      <c r="C1720" s="167"/>
      <c r="D1720" s="167"/>
      <c r="E1720" s="168"/>
      <c r="F1720" s="101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</row>
    <row r="1721" spans="1:24" s="25" customFormat="1" x14ac:dyDescent="0.3">
      <c r="A1721" s="119"/>
      <c r="B1721" s="197"/>
      <c r="C1721" s="167"/>
      <c r="D1721" s="167"/>
      <c r="E1721" s="168"/>
      <c r="F1721" s="10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</row>
    <row r="1722" spans="1:24" s="25" customFormat="1" x14ac:dyDescent="0.3">
      <c r="A1722" s="119"/>
      <c r="B1722" s="197"/>
      <c r="C1722" s="167"/>
      <c r="D1722" s="167"/>
      <c r="E1722" s="168"/>
      <c r="F1722" s="101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</row>
    <row r="1723" spans="1:24" s="25" customFormat="1" x14ac:dyDescent="0.3">
      <c r="A1723" s="119"/>
      <c r="B1723" s="197"/>
      <c r="C1723" s="167"/>
      <c r="D1723" s="167"/>
      <c r="E1723" s="168"/>
      <c r="F1723" s="101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</row>
    <row r="1724" spans="1:24" s="25" customFormat="1" x14ac:dyDescent="0.3">
      <c r="A1724" s="119"/>
      <c r="B1724" s="197"/>
      <c r="C1724" s="167"/>
      <c r="D1724" s="167"/>
      <c r="E1724" s="168"/>
      <c r="F1724" s="101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</row>
    <row r="1725" spans="1:24" s="25" customFormat="1" x14ac:dyDescent="0.3">
      <c r="A1725" s="119"/>
      <c r="B1725" s="197"/>
      <c r="C1725" s="167"/>
      <c r="D1725" s="167"/>
      <c r="E1725" s="168"/>
      <c r="F1725" s="101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</row>
    <row r="1726" spans="1:24" s="25" customFormat="1" x14ac:dyDescent="0.3">
      <c r="A1726" s="119"/>
      <c r="B1726" s="197"/>
      <c r="C1726" s="167"/>
      <c r="D1726" s="167"/>
      <c r="E1726" s="168"/>
      <c r="F1726" s="101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</row>
    <row r="1727" spans="1:24" s="25" customFormat="1" x14ac:dyDescent="0.3">
      <c r="A1727" s="119"/>
      <c r="B1727" s="197"/>
      <c r="C1727" s="167"/>
      <c r="D1727" s="167"/>
      <c r="E1727" s="168"/>
      <c r="F1727" s="101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</row>
    <row r="1728" spans="1:24" s="25" customFormat="1" x14ac:dyDescent="0.3">
      <c r="A1728" s="119"/>
      <c r="B1728" s="197"/>
      <c r="C1728" s="167"/>
      <c r="D1728" s="167"/>
      <c r="E1728" s="168"/>
      <c r="F1728" s="101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</row>
    <row r="1729" spans="1:24" s="25" customFormat="1" x14ac:dyDescent="0.3">
      <c r="A1729" s="119"/>
      <c r="B1729" s="197"/>
      <c r="C1729" s="167"/>
      <c r="D1729" s="167"/>
      <c r="E1729" s="168"/>
      <c r="F1729" s="101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</row>
    <row r="1730" spans="1:24" s="25" customFormat="1" x14ac:dyDescent="0.3">
      <c r="A1730" s="119"/>
      <c r="B1730" s="197"/>
      <c r="C1730" s="167"/>
      <c r="D1730" s="167"/>
      <c r="E1730" s="168"/>
      <c r="F1730" s="101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</row>
    <row r="1731" spans="1:24" s="25" customFormat="1" x14ac:dyDescent="0.3">
      <c r="A1731" s="119"/>
      <c r="B1731" s="197"/>
      <c r="C1731" s="167"/>
      <c r="D1731" s="167"/>
      <c r="E1731" s="168"/>
      <c r="F1731" s="10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</row>
    <row r="1732" spans="1:24" s="25" customFormat="1" x14ac:dyDescent="0.3">
      <c r="A1732" s="119"/>
      <c r="B1732" s="197"/>
      <c r="C1732" s="167"/>
      <c r="D1732" s="167"/>
      <c r="E1732" s="168"/>
      <c r="F1732" s="101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</row>
    <row r="1733" spans="1:24" s="25" customFormat="1" x14ac:dyDescent="0.3">
      <c r="A1733" s="119"/>
      <c r="B1733" s="197"/>
      <c r="C1733" s="167"/>
      <c r="D1733" s="167"/>
      <c r="E1733" s="168"/>
      <c r="F1733" s="101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</row>
    <row r="1734" spans="1:24" s="25" customFormat="1" x14ac:dyDescent="0.3">
      <c r="A1734" s="119"/>
      <c r="B1734" s="197"/>
      <c r="C1734" s="167"/>
      <c r="D1734" s="167"/>
      <c r="E1734" s="168"/>
      <c r="F1734" s="101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</row>
    <row r="1735" spans="1:24" s="25" customFormat="1" x14ac:dyDescent="0.3">
      <c r="A1735" s="119"/>
      <c r="B1735" s="197"/>
      <c r="C1735" s="167"/>
      <c r="D1735" s="167"/>
      <c r="E1735" s="168"/>
      <c r="F1735" s="101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</row>
    <row r="1736" spans="1:24" s="25" customFormat="1" x14ac:dyDescent="0.3">
      <c r="A1736" s="119"/>
      <c r="B1736" s="197"/>
      <c r="C1736" s="167"/>
      <c r="D1736" s="167"/>
      <c r="E1736" s="168"/>
      <c r="F1736" s="101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</row>
    <row r="1737" spans="1:24" s="25" customFormat="1" x14ac:dyDescent="0.3">
      <c r="A1737" s="119"/>
      <c r="B1737" s="197"/>
      <c r="C1737" s="167"/>
      <c r="D1737" s="167"/>
      <c r="E1737" s="168"/>
      <c r="F1737" s="101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</row>
    <row r="1738" spans="1:24" s="25" customFormat="1" x14ac:dyDescent="0.3">
      <c r="A1738" s="119"/>
      <c r="B1738" s="196"/>
      <c r="C1738" s="167"/>
      <c r="D1738" s="167"/>
      <c r="E1738" s="168"/>
      <c r="F1738" s="101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</row>
    <row r="1739" spans="1:24" s="25" customFormat="1" x14ac:dyDescent="0.3">
      <c r="A1739" s="119"/>
      <c r="B1739" s="197"/>
      <c r="C1739" s="167"/>
      <c r="D1739" s="167"/>
      <c r="E1739" s="168"/>
      <c r="F1739" s="101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</row>
    <row r="1740" spans="1:24" s="25" customFormat="1" x14ac:dyDescent="0.3">
      <c r="A1740" s="119"/>
      <c r="B1740" s="197"/>
      <c r="C1740" s="167"/>
      <c r="D1740" s="167"/>
      <c r="E1740" s="168"/>
      <c r="F1740" s="101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</row>
    <row r="1741" spans="1:24" s="25" customFormat="1" x14ac:dyDescent="0.3">
      <c r="A1741" s="119"/>
      <c r="B1741" s="197"/>
      <c r="C1741" s="167"/>
      <c r="D1741" s="167"/>
      <c r="E1741" s="168"/>
      <c r="F1741" s="10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</row>
    <row r="1742" spans="1:24" s="25" customFormat="1" x14ac:dyDescent="0.3">
      <c r="A1742" s="119"/>
      <c r="B1742" s="197"/>
      <c r="C1742" s="167"/>
      <c r="D1742" s="167"/>
      <c r="E1742" s="168"/>
      <c r="F1742" s="101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</row>
    <row r="1743" spans="1:24" s="25" customFormat="1" x14ac:dyDescent="0.3">
      <c r="A1743" s="119"/>
      <c r="B1743" s="197"/>
      <c r="C1743" s="167"/>
      <c r="D1743" s="167"/>
      <c r="E1743" s="168"/>
      <c r="F1743" s="101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</row>
    <row r="1744" spans="1:24" s="25" customFormat="1" x14ac:dyDescent="0.3">
      <c r="A1744" s="119"/>
      <c r="B1744" s="197"/>
      <c r="C1744" s="167"/>
      <c r="D1744" s="167"/>
      <c r="E1744" s="168"/>
      <c r="F1744" s="101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</row>
    <row r="1745" spans="1:24" s="25" customFormat="1" x14ac:dyDescent="0.3">
      <c r="A1745" s="119"/>
      <c r="B1745" s="197"/>
      <c r="C1745" s="167"/>
      <c r="D1745" s="167"/>
      <c r="E1745" s="168"/>
      <c r="F1745" s="101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</row>
    <row r="1746" spans="1:24" s="25" customFormat="1" x14ac:dyDescent="0.3">
      <c r="A1746" s="119"/>
      <c r="B1746" s="197"/>
      <c r="C1746" s="167"/>
      <c r="D1746" s="167"/>
      <c r="E1746" s="168"/>
      <c r="F1746" s="101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</row>
    <row r="1747" spans="1:24" s="25" customFormat="1" x14ac:dyDescent="0.3">
      <c r="A1747" s="119"/>
      <c r="B1747" s="197"/>
      <c r="C1747" s="167"/>
      <c r="D1747" s="167"/>
      <c r="E1747" s="168"/>
      <c r="F1747" s="101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</row>
    <row r="1748" spans="1:24" s="25" customFormat="1" x14ac:dyDescent="0.3">
      <c r="A1748" s="119"/>
      <c r="B1748" s="197"/>
      <c r="C1748" s="167"/>
      <c r="D1748" s="167"/>
      <c r="E1748" s="168"/>
      <c r="F1748" s="101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</row>
    <row r="1749" spans="1:24" s="25" customFormat="1" x14ac:dyDescent="0.3">
      <c r="A1749" s="119"/>
      <c r="B1749" s="197"/>
      <c r="C1749" s="167"/>
      <c r="D1749" s="167"/>
      <c r="E1749" s="168"/>
      <c r="F1749" s="101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</row>
    <row r="1750" spans="1:24" s="25" customFormat="1" x14ac:dyDescent="0.3">
      <c r="A1750" s="119"/>
      <c r="B1750" s="197"/>
      <c r="C1750" s="167"/>
      <c r="D1750" s="167"/>
      <c r="E1750" s="168"/>
      <c r="F1750" s="101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</row>
    <row r="1751" spans="1:24" s="25" customFormat="1" x14ac:dyDescent="0.3">
      <c r="A1751" s="119"/>
      <c r="B1751" s="197"/>
      <c r="C1751" s="167"/>
      <c r="D1751" s="167"/>
      <c r="E1751" s="168"/>
      <c r="F1751" s="10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</row>
    <row r="1752" spans="1:24" s="25" customFormat="1" x14ac:dyDescent="0.3">
      <c r="A1752" s="119"/>
      <c r="B1752" s="197"/>
      <c r="C1752" s="167"/>
      <c r="D1752" s="167"/>
      <c r="E1752" s="168"/>
      <c r="F1752" s="101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</row>
    <row r="1753" spans="1:24" s="25" customFormat="1" x14ac:dyDescent="0.3">
      <c r="A1753" s="119"/>
      <c r="B1753" s="197"/>
      <c r="C1753" s="167"/>
      <c r="D1753" s="167"/>
      <c r="E1753" s="168"/>
      <c r="F1753" s="101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</row>
    <row r="1754" spans="1:24" s="25" customFormat="1" x14ac:dyDescent="0.3">
      <c r="A1754" s="119"/>
      <c r="B1754" s="197"/>
      <c r="C1754" s="167"/>
      <c r="D1754" s="167"/>
      <c r="E1754" s="168"/>
      <c r="F1754" s="101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</row>
    <row r="1755" spans="1:24" s="25" customFormat="1" x14ac:dyDescent="0.3">
      <c r="A1755" s="119"/>
      <c r="B1755" s="197"/>
      <c r="C1755" s="167"/>
      <c r="D1755" s="167"/>
      <c r="E1755" s="168"/>
      <c r="F1755" s="101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</row>
    <row r="1756" spans="1:24" s="25" customFormat="1" x14ac:dyDescent="0.3">
      <c r="A1756" s="119"/>
      <c r="B1756" s="197"/>
      <c r="C1756" s="167"/>
      <c r="D1756" s="167"/>
      <c r="E1756" s="168"/>
      <c r="F1756" s="101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</row>
    <row r="1757" spans="1:24" s="25" customFormat="1" x14ac:dyDescent="0.3">
      <c r="A1757" s="119"/>
      <c r="B1757" s="197"/>
      <c r="C1757" s="167"/>
      <c r="D1757" s="167"/>
      <c r="E1757" s="168"/>
      <c r="F1757" s="101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</row>
    <row r="1758" spans="1:24" s="25" customFormat="1" x14ac:dyDescent="0.3">
      <c r="A1758" s="119"/>
      <c r="B1758" s="197"/>
      <c r="C1758" s="167"/>
      <c r="D1758" s="167"/>
      <c r="E1758" s="168"/>
      <c r="F1758" s="101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</row>
    <row r="1759" spans="1:24" s="25" customFormat="1" x14ac:dyDescent="0.3">
      <c r="A1759" s="119"/>
      <c r="B1759" s="197"/>
      <c r="C1759" s="167"/>
      <c r="D1759" s="167"/>
      <c r="E1759" s="168"/>
      <c r="F1759" s="101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</row>
    <row r="1760" spans="1:24" s="25" customFormat="1" x14ac:dyDescent="0.3">
      <c r="A1760" s="119"/>
      <c r="B1760" s="197"/>
      <c r="C1760" s="167"/>
      <c r="D1760" s="167"/>
      <c r="E1760" s="168"/>
      <c r="F1760" s="101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</row>
    <row r="1761" spans="1:24" s="25" customFormat="1" x14ac:dyDescent="0.3">
      <c r="A1761" s="119"/>
      <c r="B1761" s="197"/>
      <c r="C1761" s="167"/>
      <c r="D1761" s="167"/>
      <c r="E1761" s="168"/>
      <c r="F1761" s="10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</row>
    <row r="1762" spans="1:24" s="25" customFormat="1" x14ac:dyDescent="0.3">
      <c r="A1762" s="119"/>
      <c r="B1762" s="197"/>
      <c r="C1762" s="167"/>
      <c r="D1762" s="167"/>
      <c r="E1762" s="168"/>
      <c r="F1762" s="101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</row>
    <row r="1763" spans="1:24" s="25" customFormat="1" x14ac:dyDescent="0.3">
      <c r="A1763" s="119"/>
      <c r="B1763" s="197"/>
      <c r="C1763" s="167"/>
      <c r="D1763" s="167"/>
      <c r="E1763" s="168"/>
      <c r="F1763" s="101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</row>
    <row r="1764" spans="1:24" s="25" customFormat="1" x14ac:dyDescent="0.3">
      <c r="A1764" s="119"/>
      <c r="B1764" s="197"/>
      <c r="C1764" s="167"/>
      <c r="D1764" s="167"/>
      <c r="E1764" s="168"/>
      <c r="F1764" s="101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</row>
    <row r="1765" spans="1:24" s="25" customFormat="1" x14ac:dyDescent="0.3">
      <c r="A1765" s="119"/>
      <c r="B1765" s="197"/>
      <c r="C1765" s="167"/>
      <c r="D1765" s="167"/>
      <c r="E1765" s="168"/>
      <c r="F1765" s="101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</row>
    <row r="1766" spans="1:24" s="25" customFormat="1" x14ac:dyDescent="0.3">
      <c r="A1766" s="119"/>
      <c r="B1766" s="197"/>
      <c r="C1766" s="167"/>
      <c r="D1766" s="167"/>
      <c r="E1766" s="168"/>
      <c r="F1766" s="101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</row>
    <row r="1767" spans="1:24" s="25" customFormat="1" x14ac:dyDescent="0.3">
      <c r="A1767" s="119"/>
      <c r="B1767" s="197"/>
      <c r="C1767" s="167"/>
      <c r="D1767" s="167"/>
      <c r="E1767" s="168"/>
      <c r="F1767" s="101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</row>
    <row r="1768" spans="1:24" s="25" customFormat="1" x14ac:dyDescent="0.3">
      <c r="A1768" s="119"/>
      <c r="B1768" s="196"/>
      <c r="C1768" s="167"/>
      <c r="D1768" s="167"/>
      <c r="E1768" s="168"/>
      <c r="F1768" s="101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</row>
    <row r="1769" spans="1:24" s="25" customFormat="1" x14ac:dyDescent="0.3">
      <c r="A1769" s="119"/>
      <c r="B1769" s="197"/>
      <c r="C1769" s="167"/>
      <c r="D1769" s="167"/>
      <c r="E1769" s="168"/>
      <c r="F1769" s="101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</row>
    <row r="1770" spans="1:24" s="25" customFormat="1" x14ac:dyDescent="0.3">
      <c r="A1770" s="119"/>
      <c r="B1770" s="197"/>
      <c r="C1770" s="167"/>
      <c r="D1770" s="167"/>
      <c r="E1770" s="168"/>
      <c r="F1770" s="101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</row>
    <row r="1771" spans="1:24" s="25" customFormat="1" x14ac:dyDescent="0.3">
      <c r="A1771" s="119"/>
      <c r="B1771" s="197"/>
      <c r="C1771" s="167"/>
      <c r="D1771" s="167"/>
      <c r="E1771" s="168"/>
      <c r="F1771" s="10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</row>
    <row r="1772" spans="1:24" s="25" customFormat="1" x14ac:dyDescent="0.3">
      <c r="A1772" s="119"/>
      <c r="B1772" s="197"/>
      <c r="C1772" s="167"/>
      <c r="D1772" s="167"/>
      <c r="E1772" s="168"/>
      <c r="F1772" s="101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</row>
    <row r="1773" spans="1:24" s="25" customFormat="1" x14ac:dyDescent="0.3">
      <c r="A1773" s="119"/>
      <c r="B1773" s="197"/>
      <c r="C1773" s="167"/>
      <c r="D1773" s="167"/>
      <c r="E1773" s="168"/>
      <c r="F1773" s="101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</row>
    <row r="1774" spans="1:24" s="25" customFormat="1" x14ac:dyDescent="0.3">
      <c r="A1774" s="119"/>
      <c r="B1774" s="197"/>
      <c r="C1774" s="167"/>
      <c r="D1774" s="167"/>
      <c r="E1774" s="168"/>
      <c r="F1774" s="101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</row>
    <row r="1775" spans="1:24" s="25" customFormat="1" x14ac:dyDescent="0.3">
      <c r="A1775" s="119"/>
      <c r="B1775" s="197"/>
      <c r="C1775" s="167"/>
      <c r="D1775" s="167"/>
      <c r="E1775" s="168"/>
      <c r="F1775" s="101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</row>
    <row r="1776" spans="1:24" s="25" customFormat="1" x14ac:dyDescent="0.3">
      <c r="A1776" s="119"/>
      <c r="B1776" s="197"/>
      <c r="C1776" s="167"/>
      <c r="D1776" s="167"/>
      <c r="E1776" s="168"/>
      <c r="F1776" s="101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</row>
    <row r="1777" spans="1:24" s="25" customFormat="1" x14ac:dyDescent="0.3">
      <c r="A1777" s="119"/>
      <c r="B1777" s="197"/>
      <c r="C1777" s="167"/>
      <c r="D1777" s="167"/>
      <c r="E1777" s="168"/>
      <c r="F1777" s="101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</row>
    <row r="1778" spans="1:24" s="25" customFormat="1" x14ac:dyDescent="0.3">
      <c r="A1778" s="119"/>
      <c r="B1778" s="197"/>
      <c r="C1778" s="167"/>
      <c r="D1778" s="167"/>
      <c r="E1778" s="168"/>
      <c r="F1778" s="101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</row>
    <row r="1779" spans="1:24" s="25" customFormat="1" x14ac:dyDescent="0.3">
      <c r="A1779" s="119"/>
      <c r="B1779" s="197"/>
      <c r="C1779" s="167"/>
      <c r="D1779" s="198"/>
      <c r="E1779" s="168"/>
      <c r="F1779" s="101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</row>
    <row r="1780" spans="1:24" s="25" customFormat="1" x14ac:dyDescent="0.3">
      <c r="A1780" s="119"/>
      <c r="B1780" s="197"/>
      <c r="C1780" s="167"/>
      <c r="D1780" s="167"/>
      <c r="E1780" s="168"/>
      <c r="F1780" s="101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</row>
    <row r="1781" spans="1:24" s="25" customFormat="1" x14ac:dyDescent="0.3">
      <c r="A1781" s="119"/>
      <c r="B1781" s="197"/>
      <c r="C1781" s="167"/>
      <c r="D1781" s="167"/>
      <c r="E1781" s="168"/>
      <c r="F1781" s="10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</row>
    <row r="1782" spans="1:24" s="25" customFormat="1" x14ac:dyDescent="0.3">
      <c r="A1782" s="119"/>
      <c r="B1782" s="197"/>
      <c r="C1782" s="167"/>
      <c r="D1782" s="167"/>
      <c r="E1782" s="168"/>
      <c r="F1782" s="101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</row>
    <row r="1783" spans="1:24" s="25" customFormat="1" x14ac:dyDescent="0.3">
      <c r="A1783" s="119"/>
      <c r="B1783" s="197"/>
      <c r="C1783" s="167"/>
      <c r="D1783" s="198"/>
      <c r="E1783" s="168"/>
      <c r="F1783" s="101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</row>
    <row r="1784" spans="1:24" s="25" customFormat="1" x14ac:dyDescent="0.3">
      <c r="A1784" s="119"/>
      <c r="B1784" s="197"/>
      <c r="C1784" s="167"/>
      <c r="D1784" s="198"/>
      <c r="E1784" s="168"/>
      <c r="F1784" s="101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</row>
    <row r="1785" spans="1:24" s="25" customFormat="1" x14ac:dyDescent="0.3">
      <c r="A1785" s="119"/>
      <c r="B1785" s="197"/>
      <c r="C1785" s="167"/>
      <c r="D1785" s="198"/>
      <c r="E1785" s="168"/>
      <c r="F1785" s="101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</row>
    <row r="1786" spans="1:24" s="25" customFormat="1" x14ac:dyDescent="0.3">
      <c r="A1786" s="119"/>
      <c r="B1786" s="197"/>
      <c r="C1786" s="167"/>
      <c r="D1786" s="167"/>
      <c r="E1786" s="168"/>
      <c r="F1786" s="101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</row>
    <row r="1787" spans="1:24" s="25" customFormat="1" x14ac:dyDescent="0.3">
      <c r="A1787" s="119"/>
      <c r="B1787" s="197"/>
      <c r="C1787" s="167"/>
      <c r="D1787" s="167"/>
      <c r="E1787" s="168"/>
      <c r="F1787" s="101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</row>
    <row r="1788" spans="1:24" s="25" customFormat="1" x14ac:dyDescent="0.3">
      <c r="A1788" s="119"/>
      <c r="B1788" s="197"/>
      <c r="C1788" s="167"/>
      <c r="D1788" s="167"/>
      <c r="E1788" s="168"/>
      <c r="F1788" s="101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</row>
    <row r="1789" spans="1:24" s="25" customFormat="1" x14ac:dyDescent="0.3">
      <c r="A1789" s="119"/>
      <c r="B1789" s="197"/>
      <c r="C1789" s="167"/>
      <c r="D1789" s="167"/>
      <c r="E1789" s="168"/>
      <c r="F1789" s="101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</row>
    <row r="1790" spans="1:24" s="25" customFormat="1" x14ac:dyDescent="0.3">
      <c r="A1790" s="119"/>
      <c r="B1790" s="197"/>
      <c r="C1790" s="167"/>
      <c r="D1790" s="167"/>
      <c r="E1790" s="168"/>
      <c r="F1790" s="101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</row>
    <row r="1791" spans="1:24" s="25" customFormat="1" x14ac:dyDescent="0.3">
      <c r="A1791" s="119"/>
      <c r="B1791" s="197"/>
      <c r="C1791" s="167"/>
      <c r="D1791" s="167"/>
      <c r="E1791" s="168"/>
      <c r="F1791" s="10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</row>
    <row r="1792" spans="1:24" s="25" customFormat="1" x14ac:dyDescent="0.3">
      <c r="A1792" s="119"/>
      <c r="C1792" s="167"/>
      <c r="D1792" s="167"/>
      <c r="E1792" s="168"/>
      <c r="F1792" s="101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</row>
    <row r="1793" spans="1:24" s="25" customFormat="1" x14ac:dyDescent="0.3">
      <c r="A1793" s="119"/>
      <c r="B1793" s="199"/>
      <c r="C1793" s="167"/>
      <c r="D1793" s="167"/>
      <c r="E1793" s="168"/>
      <c r="F1793" s="101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</row>
    <row r="1794" spans="1:24" s="25" customFormat="1" x14ac:dyDescent="0.3">
      <c r="A1794" s="119"/>
      <c r="B1794" s="197"/>
      <c r="C1794" s="190"/>
      <c r="D1794" s="198"/>
      <c r="E1794" s="168"/>
      <c r="F1794" s="101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</row>
    <row r="1795" spans="1:24" s="25" customFormat="1" x14ac:dyDescent="0.3">
      <c r="A1795" s="119"/>
      <c r="B1795" s="197"/>
      <c r="C1795" s="167"/>
      <c r="D1795" s="190"/>
      <c r="E1795" s="168"/>
      <c r="F1795" s="101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</row>
    <row r="1796" spans="1:24" s="25" customFormat="1" x14ac:dyDescent="0.3">
      <c r="A1796" s="119"/>
      <c r="C1796" s="190"/>
      <c r="D1796" s="198"/>
      <c r="E1796" s="168"/>
      <c r="F1796" s="101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</row>
    <row r="1797" spans="1:24" s="25" customFormat="1" x14ac:dyDescent="0.3">
      <c r="A1797" s="119"/>
      <c r="B1797" s="197"/>
      <c r="C1797" s="167"/>
      <c r="D1797" s="190"/>
      <c r="E1797" s="168"/>
      <c r="F1797" s="101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</row>
    <row r="1798" spans="1:24" s="25" customFormat="1" x14ac:dyDescent="0.3">
      <c r="A1798" s="119"/>
      <c r="B1798" s="197"/>
      <c r="C1798" s="167"/>
      <c r="D1798" s="167"/>
      <c r="E1798" s="168"/>
      <c r="F1798" s="101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</row>
    <row r="1799" spans="1:24" s="25" customFormat="1" x14ac:dyDescent="0.3">
      <c r="A1799" s="119"/>
      <c r="B1799" s="197"/>
      <c r="C1799" s="167"/>
      <c r="D1799" s="167"/>
      <c r="E1799" s="168"/>
      <c r="F1799" s="101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</row>
    <row r="1800" spans="1:24" s="25" customFormat="1" x14ac:dyDescent="0.3">
      <c r="A1800" s="119"/>
      <c r="B1800" s="197"/>
      <c r="C1800" s="167"/>
      <c r="D1800" s="167"/>
      <c r="E1800" s="168"/>
      <c r="F1800" s="101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</row>
    <row r="1801" spans="1:24" s="25" customFormat="1" x14ac:dyDescent="0.3">
      <c r="A1801" s="119"/>
      <c r="B1801" s="197"/>
      <c r="C1801" s="167"/>
      <c r="D1801" s="167"/>
      <c r="E1801" s="168"/>
      <c r="F1801" s="1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</row>
    <row r="1802" spans="1:24" s="25" customFormat="1" x14ac:dyDescent="0.3">
      <c r="A1802" s="119"/>
      <c r="B1802" s="197"/>
      <c r="C1802" s="167"/>
      <c r="D1802" s="167"/>
      <c r="E1802" s="168"/>
      <c r="F1802" s="101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</row>
    <row r="1803" spans="1:24" s="25" customFormat="1" x14ac:dyDescent="0.3">
      <c r="A1803" s="119"/>
      <c r="B1803" s="197"/>
      <c r="C1803" s="167"/>
      <c r="D1803" s="167"/>
      <c r="E1803" s="168"/>
      <c r="F1803" s="101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</row>
    <row r="1804" spans="1:24" s="25" customFormat="1" x14ac:dyDescent="0.3">
      <c r="A1804" s="119"/>
      <c r="B1804" s="197"/>
      <c r="C1804" s="167"/>
      <c r="D1804" s="167"/>
      <c r="E1804" s="168"/>
      <c r="F1804" s="101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</row>
    <row r="1805" spans="1:24" s="25" customFormat="1" x14ac:dyDescent="0.3">
      <c r="A1805" s="119"/>
      <c r="B1805" s="197"/>
      <c r="C1805" s="167"/>
      <c r="D1805" s="167"/>
      <c r="E1805" s="168"/>
      <c r="F1805" s="101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</row>
    <row r="1806" spans="1:24" s="25" customFormat="1" x14ac:dyDescent="0.3">
      <c r="A1806" s="119"/>
      <c r="B1806" s="196"/>
      <c r="C1806" s="167"/>
      <c r="D1806" s="167"/>
      <c r="E1806" s="168"/>
      <c r="F1806" s="101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</row>
    <row r="1807" spans="1:24" s="25" customFormat="1" x14ac:dyDescent="0.3">
      <c r="A1807" s="119"/>
      <c r="B1807" s="197"/>
      <c r="C1807" s="167"/>
      <c r="D1807" s="167"/>
      <c r="E1807" s="168"/>
      <c r="F1807" s="101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</row>
    <row r="1808" spans="1:24" s="25" customFormat="1" x14ac:dyDescent="0.3">
      <c r="A1808" s="119"/>
      <c r="B1808" s="197"/>
      <c r="C1808" s="167"/>
      <c r="D1808" s="167"/>
      <c r="E1808" s="168"/>
      <c r="F1808" s="101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</row>
    <row r="1809" spans="1:24" s="25" customFormat="1" x14ac:dyDescent="0.3">
      <c r="A1809" s="119"/>
      <c r="B1809" s="197"/>
      <c r="C1809" s="167"/>
      <c r="D1809" s="167"/>
      <c r="E1809" s="168"/>
      <c r="F1809" s="101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</row>
    <row r="1810" spans="1:24" s="25" customFormat="1" x14ac:dyDescent="0.3">
      <c r="A1810" s="119"/>
      <c r="B1810" s="197"/>
      <c r="C1810" s="167"/>
      <c r="D1810" s="167"/>
      <c r="E1810" s="168"/>
      <c r="F1810" s="101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</row>
    <row r="1811" spans="1:24" s="25" customFormat="1" x14ac:dyDescent="0.3">
      <c r="A1811" s="119"/>
      <c r="B1811" s="197"/>
      <c r="C1811" s="167"/>
      <c r="D1811" s="167"/>
      <c r="E1811" s="168"/>
      <c r="F1811" s="10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</row>
    <row r="1812" spans="1:24" s="25" customFormat="1" x14ac:dyDescent="0.3">
      <c r="A1812" s="119"/>
      <c r="B1812" s="196"/>
      <c r="C1812" s="167"/>
      <c r="D1812" s="167"/>
      <c r="E1812" s="168"/>
      <c r="F1812" s="101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</row>
    <row r="1813" spans="1:24" s="25" customFormat="1" x14ac:dyDescent="0.3">
      <c r="A1813" s="119"/>
      <c r="B1813" s="197"/>
      <c r="C1813" s="167"/>
      <c r="D1813" s="167"/>
      <c r="E1813" s="168"/>
      <c r="F1813" s="101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</row>
    <row r="1814" spans="1:24" s="25" customFormat="1" x14ac:dyDescent="0.3">
      <c r="A1814" s="119"/>
      <c r="B1814" s="197"/>
      <c r="C1814" s="167"/>
      <c r="D1814" s="167"/>
      <c r="E1814" s="168"/>
      <c r="F1814" s="101"/>
      <c r="G1814"/>
      <c r="H1814"/>
      <c r="I1814"/>
      <c r="J1814"/>
      <c r="K1814"/>
      <c r="L1814"/>
      <c r="M1814"/>
      <c r="N1814"/>
      <c r="O1814"/>
      <c r="P1814"/>
    </row>
    <row r="1815" spans="1:24" s="25" customFormat="1" x14ac:dyDescent="0.3">
      <c r="A1815" s="119"/>
      <c r="B1815" s="197"/>
      <c r="C1815" s="167"/>
      <c r="D1815" s="167"/>
      <c r="E1815" s="168"/>
      <c r="F1815" s="101"/>
      <c r="G1815"/>
      <c r="H1815"/>
      <c r="I1815"/>
      <c r="J1815"/>
      <c r="K1815"/>
      <c r="L1815"/>
      <c r="M1815"/>
      <c r="N1815"/>
      <c r="O1815"/>
      <c r="P1815"/>
    </row>
    <row r="1816" spans="1:24" s="25" customFormat="1" x14ac:dyDescent="0.3">
      <c r="A1816" s="119"/>
      <c r="B1816" s="197"/>
      <c r="C1816" s="167"/>
      <c r="D1816" s="167"/>
      <c r="E1816" s="168"/>
      <c r="F1816" s="155"/>
      <c r="G1816"/>
      <c r="H1816"/>
      <c r="I1816"/>
      <c r="J1816"/>
      <c r="K1816"/>
      <c r="L1816"/>
      <c r="M1816"/>
    </row>
    <row r="1817" spans="1:24" s="25" customFormat="1" x14ac:dyDescent="0.3">
      <c r="A1817" s="119"/>
      <c r="B1817" s="197"/>
      <c r="C1817" s="167"/>
      <c r="D1817" s="167"/>
      <c r="E1817" s="168"/>
      <c r="F1817" s="155"/>
      <c r="G1817"/>
      <c r="H1817"/>
      <c r="I1817"/>
      <c r="J1817"/>
      <c r="K1817"/>
      <c r="L1817"/>
      <c r="M1817"/>
    </row>
    <row r="1818" spans="1:24" s="25" customFormat="1" x14ac:dyDescent="0.3">
      <c r="A1818" s="119"/>
      <c r="B1818" s="197"/>
      <c r="C1818" s="167"/>
      <c r="D1818" s="167"/>
      <c r="E1818" s="168"/>
      <c r="F1818" s="155"/>
      <c r="G1818"/>
      <c r="H1818"/>
      <c r="I1818"/>
      <c r="J1818"/>
      <c r="K1818"/>
      <c r="L1818"/>
      <c r="M1818"/>
    </row>
    <row r="1819" spans="1:24" s="25" customFormat="1" x14ac:dyDescent="0.3">
      <c r="A1819" s="119"/>
      <c r="C1819" s="167"/>
      <c r="D1819" s="167"/>
      <c r="E1819" s="168"/>
      <c r="F1819" s="155"/>
      <c r="G1819"/>
      <c r="H1819"/>
      <c r="I1819"/>
      <c r="J1819"/>
      <c r="K1819"/>
      <c r="L1819"/>
      <c r="M1819"/>
    </row>
    <row r="1820" spans="1:24" s="25" customFormat="1" x14ac:dyDescent="0.3">
      <c r="A1820" s="119"/>
      <c r="B1820" s="197"/>
      <c r="C1820" s="167"/>
      <c r="D1820" s="167"/>
      <c r="E1820" s="168"/>
      <c r="F1820" s="155"/>
      <c r="G1820"/>
      <c r="H1820"/>
      <c r="I1820"/>
      <c r="J1820"/>
      <c r="K1820"/>
      <c r="L1820"/>
      <c r="M1820"/>
    </row>
    <row r="1821" spans="1:24" s="25" customFormat="1" x14ac:dyDescent="0.3">
      <c r="A1821" s="119"/>
      <c r="B1821" s="199"/>
      <c r="C1821" s="167"/>
      <c r="D1821" s="167"/>
      <c r="E1821" s="168"/>
      <c r="F1821" s="155"/>
      <c r="G1821"/>
      <c r="H1821"/>
      <c r="I1821"/>
      <c r="J1821"/>
      <c r="K1821"/>
      <c r="L1821"/>
      <c r="M1821"/>
    </row>
    <row r="1822" spans="1:24" s="25" customFormat="1" x14ac:dyDescent="0.3">
      <c r="A1822" s="119"/>
      <c r="B1822" s="197"/>
      <c r="C1822" s="167"/>
      <c r="D1822" s="167"/>
      <c r="E1822" s="168"/>
      <c r="F1822" s="155"/>
      <c r="G1822"/>
      <c r="H1822"/>
      <c r="I1822"/>
      <c r="J1822"/>
      <c r="K1822"/>
      <c r="L1822"/>
      <c r="M1822"/>
    </row>
    <row r="1823" spans="1:24" s="25" customFormat="1" x14ac:dyDescent="0.3">
      <c r="A1823" s="119"/>
      <c r="B1823" s="197"/>
      <c r="C1823" s="167"/>
      <c r="D1823" s="167"/>
      <c r="E1823" s="168"/>
      <c r="F1823" s="155"/>
      <c r="G1823"/>
      <c r="H1823"/>
      <c r="I1823"/>
      <c r="J1823"/>
      <c r="K1823"/>
      <c r="L1823"/>
      <c r="M1823"/>
    </row>
    <row r="1824" spans="1:24" s="25" customFormat="1" x14ac:dyDescent="0.3">
      <c r="A1824" s="119"/>
      <c r="B1824" s="200"/>
      <c r="C1824" s="167"/>
      <c r="D1824" s="190"/>
      <c r="E1824" s="168"/>
      <c r="F1824" s="155"/>
      <c r="G1824"/>
      <c r="H1824"/>
      <c r="I1824"/>
      <c r="J1824"/>
      <c r="K1824"/>
      <c r="L1824"/>
      <c r="M1824"/>
    </row>
    <row r="1825" spans="1:13" s="25" customFormat="1" x14ac:dyDescent="0.3">
      <c r="A1825" s="119"/>
      <c r="B1825" s="197"/>
      <c r="C1825" s="167"/>
      <c r="D1825" s="190"/>
      <c r="E1825" s="168"/>
      <c r="F1825" s="155"/>
      <c r="G1825"/>
      <c r="H1825"/>
      <c r="I1825"/>
      <c r="J1825"/>
      <c r="K1825"/>
      <c r="L1825"/>
      <c r="M1825"/>
    </row>
    <row r="1826" spans="1:13" s="25" customFormat="1" x14ac:dyDescent="0.3">
      <c r="A1826" s="119"/>
      <c r="B1826" s="197"/>
      <c r="C1826" s="167"/>
      <c r="D1826" s="167"/>
      <c r="E1826" s="168"/>
      <c r="F1826" s="155"/>
      <c r="G1826"/>
      <c r="H1826"/>
      <c r="I1826"/>
      <c r="J1826"/>
      <c r="K1826"/>
      <c r="L1826"/>
      <c r="M1826"/>
    </row>
    <row r="1827" spans="1:13" s="25" customFormat="1" x14ac:dyDescent="0.3">
      <c r="A1827" s="119"/>
      <c r="B1827" s="197"/>
      <c r="C1827" s="167"/>
      <c r="D1827" s="167"/>
      <c r="E1827" s="168"/>
      <c r="F1827" s="155"/>
      <c r="G1827"/>
      <c r="H1827"/>
      <c r="I1827"/>
      <c r="J1827"/>
      <c r="K1827"/>
      <c r="L1827"/>
      <c r="M1827"/>
    </row>
    <row r="1828" spans="1:13" s="25" customFormat="1" x14ac:dyDescent="0.3">
      <c r="A1828" s="119"/>
      <c r="B1828" s="197"/>
      <c r="C1828" s="167"/>
      <c r="D1828" s="167"/>
      <c r="E1828" s="168"/>
      <c r="F1828" s="155"/>
      <c r="G1828"/>
      <c r="H1828"/>
      <c r="I1828"/>
      <c r="J1828"/>
      <c r="K1828"/>
      <c r="L1828"/>
      <c r="M1828"/>
    </row>
    <row r="1829" spans="1:13" s="25" customFormat="1" x14ac:dyDescent="0.3">
      <c r="A1829" s="119"/>
      <c r="B1829" s="197"/>
      <c r="C1829" s="167"/>
      <c r="D1829" s="167"/>
      <c r="E1829" s="168"/>
      <c r="F1829" s="155"/>
      <c r="G1829"/>
      <c r="H1829"/>
      <c r="I1829"/>
      <c r="J1829"/>
      <c r="K1829"/>
      <c r="L1829"/>
      <c r="M1829"/>
    </row>
    <row r="1830" spans="1:13" s="25" customFormat="1" x14ac:dyDescent="0.3">
      <c r="A1830" s="119"/>
      <c r="B1830" s="197"/>
      <c r="C1830" s="167"/>
      <c r="D1830" s="167"/>
      <c r="E1830" s="168"/>
      <c r="F1830" s="155"/>
      <c r="G1830"/>
      <c r="H1830"/>
      <c r="I1830"/>
      <c r="J1830"/>
      <c r="K1830"/>
      <c r="L1830"/>
      <c r="M1830"/>
    </row>
    <row r="1831" spans="1:13" s="25" customFormat="1" x14ac:dyDescent="0.3">
      <c r="A1831" s="119"/>
      <c r="B1831" s="197"/>
      <c r="C1831" s="167"/>
      <c r="D1831" s="167"/>
      <c r="E1831" s="168"/>
      <c r="F1831" s="155"/>
      <c r="G1831"/>
      <c r="H1831"/>
      <c r="I1831"/>
      <c r="J1831"/>
      <c r="K1831"/>
      <c r="L1831"/>
      <c r="M1831"/>
    </row>
    <row r="1832" spans="1:13" s="25" customFormat="1" x14ac:dyDescent="0.3">
      <c r="A1832" s="119"/>
      <c r="B1832" s="197"/>
      <c r="C1832" s="167"/>
      <c r="D1832" s="167"/>
      <c r="E1832" s="168"/>
      <c r="F1832" s="155"/>
      <c r="G1832"/>
      <c r="H1832"/>
      <c r="I1832"/>
      <c r="J1832"/>
      <c r="K1832"/>
      <c r="L1832"/>
      <c r="M1832"/>
    </row>
    <row r="1833" spans="1:13" s="25" customFormat="1" x14ac:dyDescent="0.3">
      <c r="A1833" s="119"/>
      <c r="B1833" s="197"/>
      <c r="C1833" s="167"/>
      <c r="D1833" s="167"/>
      <c r="E1833" s="168"/>
      <c r="F1833" s="155"/>
      <c r="G1833"/>
      <c r="H1833"/>
      <c r="I1833"/>
      <c r="J1833"/>
      <c r="K1833"/>
      <c r="L1833"/>
      <c r="M1833"/>
    </row>
    <row r="1834" spans="1:13" s="25" customFormat="1" x14ac:dyDescent="0.3">
      <c r="A1834" s="119"/>
      <c r="B1834" s="197"/>
      <c r="C1834" s="167"/>
      <c r="D1834" s="167"/>
      <c r="E1834" s="168"/>
      <c r="F1834" s="155"/>
      <c r="G1834"/>
      <c r="H1834"/>
      <c r="I1834"/>
      <c r="J1834"/>
      <c r="K1834"/>
      <c r="L1834"/>
      <c r="M1834"/>
    </row>
    <row r="1835" spans="1:13" s="25" customFormat="1" x14ac:dyDescent="0.3">
      <c r="A1835" s="119"/>
      <c r="B1835" s="197"/>
      <c r="C1835" s="167"/>
      <c r="D1835" s="198"/>
      <c r="E1835" s="168"/>
      <c r="F1835" s="155"/>
      <c r="G1835"/>
      <c r="H1835"/>
      <c r="I1835"/>
      <c r="J1835"/>
      <c r="K1835"/>
      <c r="L1835"/>
      <c r="M1835"/>
    </row>
    <row r="1836" spans="1:13" s="25" customFormat="1" x14ac:dyDescent="0.3">
      <c r="A1836" s="119"/>
      <c r="B1836" s="197"/>
      <c r="C1836" s="167"/>
      <c r="D1836" s="198"/>
      <c r="E1836" s="168"/>
      <c r="F1836" s="155"/>
      <c r="G1836"/>
      <c r="H1836"/>
      <c r="I1836"/>
      <c r="J1836"/>
      <c r="K1836"/>
      <c r="L1836"/>
      <c r="M1836"/>
    </row>
    <row r="1837" spans="1:13" s="25" customFormat="1" x14ac:dyDescent="0.3">
      <c r="A1837" s="119"/>
      <c r="B1837" s="197"/>
      <c r="C1837" s="167"/>
      <c r="D1837" s="167"/>
      <c r="E1837" s="168"/>
      <c r="F1837" s="155"/>
      <c r="G1837"/>
      <c r="H1837"/>
      <c r="I1837"/>
      <c r="J1837"/>
      <c r="K1837"/>
      <c r="L1837"/>
      <c r="M1837"/>
    </row>
    <row r="1838" spans="1:13" s="25" customFormat="1" x14ac:dyDescent="0.3">
      <c r="A1838" s="119"/>
      <c r="B1838" s="197"/>
      <c r="C1838" s="167"/>
      <c r="D1838" s="201"/>
      <c r="E1838" s="168"/>
      <c r="F1838" s="155"/>
      <c r="G1838"/>
      <c r="H1838"/>
      <c r="I1838"/>
      <c r="J1838"/>
      <c r="K1838"/>
      <c r="L1838"/>
      <c r="M1838"/>
    </row>
    <row r="1839" spans="1:13" s="25" customFormat="1" x14ac:dyDescent="0.3">
      <c r="A1839" s="119"/>
      <c r="B1839" s="197"/>
      <c r="C1839" s="167"/>
      <c r="D1839" s="190"/>
      <c r="E1839" s="168"/>
      <c r="F1839" s="155"/>
      <c r="G1839"/>
      <c r="H1839"/>
      <c r="I1839"/>
      <c r="J1839"/>
      <c r="K1839"/>
      <c r="L1839"/>
      <c r="M1839"/>
    </row>
    <row r="1840" spans="1:13" s="25" customFormat="1" x14ac:dyDescent="0.3">
      <c r="A1840" s="119"/>
      <c r="B1840" s="197"/>
      <c r="C1840" s="167"/>
      <c r="D1840" s="190"/>
      <c r="E1840" s="168"/>
      <c r="F1840" s="155"/>
      <c r="G1840"/>
      <c r="H1840"/>
      <c r="I1840"/>
      <c r="J1840"/>
      <c r="K1840"/>
      <c r="L1840"/>
      <c r="M1840"/>
    </row>
    <row r="1841" spans="1:13" s="25" customFormat="1" x14ac:dyDescent="0.3">
      <c r="A1841" s="119"/>
      <c r="B1841" s="197"/>
      <c r="C1841" s="167"/>
      <c r="D1841" s="190"/>
      <c r="E1841" s="168"/>
      <c r="F1841" s="155"/>
      <c r="G1841"/>
      <c r="H1841"/>
      <c r="I1841"/>
      <c r="J1841"/>
      <c r="K1841"/>
      <c r="L1841"/>
      <c r="M1841"/>
    </row>
    <row r="1842" spans="1:13" s="25" customFormat="1" x14ac:dyDescent="0.3">
      <c r="A1842" s="119"/>
      <c r="B1842" s="197"/>
      <c r="C1842" s="167"/>
      <c r="D1842" s="198"/>
      <c r="E1842" s="168"/>
      <c r="F1842" s="155"/>
      <c r="G1842"/>
      <c r="H1842"/>
      <c r="I1842"/>
      <c r="J1842"/>
      <c r="K1842"/>
      <c r="L1842"/>
      <c r="M1842"/>
    </row>
    <row r="1843" spans="1:13" s="25" customFormat="1" x14ac:dyDescent="0.3">
      <c r="A1843" s="119"/>
      <c r="B1843" s="197"/>
      <c r="C1843" s="167"/>
      <c r="D1843" s="198"/>
      <c r="E1843" s="168"/>
      <c r="F1843" s="155"/>
      <c r="G1843"/>
      <c r="H1843"/>
      <c r="I1843"/>
      <c r="J1843"/>
      <c r="K1843"/>
      <c r="L1843"/>
      <c r="M1843"/>
    </row>
    <row r="1844" spans="1:13" s="25" customFormat="1" x14ac:dyDescent="0.3">
      <c r="A1844" s="119"/>
      <c r="B1844" s="197"/>
      <c r="C1844" s="167"/>
      <c r="D1844" s="167"/>
      <c r="E1844" s="168"/>
      <c r="F1844" s="155"/>
      <c r="G1844"/>
      <c r="H1844"/>
      <c r="I1844"/>
      <c r="J1844"/>
      <c r="K1844"/>
      <c r="L1844"/>
      <c r="M1844"/>
    </row>
    <row r="1845" spans="1:13" s="25" customFormat="1" x14ac:dyDescent="0.3">
      <c r="A1845" s="119"/>
      <c r="B1845" s="197"/>
      <c r="C1845" s="167"/>
      <c r="D1845" s="201"/>
      <c r="E1845" s="168"/>
      <c r="F1845" s="155"/>
      <c r="G1845"/>
      <c r="H1845"/>
      <c r="I1845"/>
      <c r="J1845"/>
      <c r="K1845"/>
      <c r="L1845"/>
      <c r="M1845"/>
    </row>
    <row r="1846" spans="1:13" s="25" customFormat="1" x14ac:dyDescent="0.3">
      <c r="A1846" s="119"/>
      <c r="B1846" s="197"/>
      <c r="C1846" s="167"/>
      <c r="D1846" s="190"/>
      <c r="E1846" s="168"/>
      <c r="F1846" s="155"/>
      <c r="G1846"/>
      <c r="H1846"/>
      <c r="I1846"/>
      <c r="J1846"/>
      <c r="K1846"/>
      <c r="L1846"/>
      <c r="M1846"/>
    </row>
    <row r="1847" spans="1:13" s="25" customFormat="1" x14ac:dyDescent="0.3">
      <c r="A1847" s="119"/>
      <c r="B1847" s="197"/>
      <c r="C1847" s="167"/>
      <c r="D1847" s="167"/>
      <c r="E1847" s="168"/>
      <c r="F1847" s="155"/>
      <c r="G1847"/>
      <c r="H1847"/>
      <c r="I1847"/>
      <c r="J1847"/>
      <c r="K1847"/>
      <c r="L1847"/>
      <c r="M1847"/>
    </row>
    <row r="1848" spans="1:13" s="25" customFormat="1" x14ac:dyDescent="0.3">
      <c r="A1848" s="119"/>
      <c r="B1848" s="197"/>
      <c r="C1848" s="167"/>
      <c r="D1848" s="190"/>
      <c r="E1848" s="168"/>
      <c r="F1848" s="155"/>
      <c r="G1848"/>
      <c r="H1848"/>
      <c r="I1848"/>
      <c r="J1848"/>
      <c r="K1848"/>
      <c r="L1848"/>
      <c r="M1848"/>
    </row>
    <row r="1849" spans="1:13" s="25" customFormat="1" x14ac:dyDescent="0.3">
      <c r="A1849" s="119"/>
      <c r="B1849" s="197"/>
      <c r="C1849" s="167"/>
      <c r="D1849" s="167"/>
      <c r="E1849" s="168"/>
      <c r="F1849" s="155"/>
      <c r="G1849"/>
      <c r="H1849"/>
      <c r="I1849"/>
      <c r="J1849"/>
      <c r="K1849"/>
      <c r="L1849"/>
      <c r="M1849"/>
    </row>
    <row r="1850" spans="1:13" s="25" customFormat="1" x14ac:dyDescent="0.3">
      <c r="A1850" s="119"/>
      <c r="B1850" s="202"/>
      <c r="C1850" s="167"/>
      <c r="D1850" s="167"/>
      <c r="E1850" s="168"/>
      <c r="F1850" s="155"/>
      <c r="G1850"/>
      <c r="H1850"/>
      <c r="I1850"/>
      <c r="J1850"/>
      <c r="K1850"/>
      <c r="L1850"/>
      <c r="M1850"/>
    </row>
    <row r="1851" spans="1:13" s="25" customFormat="1" x14ac:dyDescent="0.3">
      <c r="A1851" s="119"/>
      <c r="B1851" s="197"/>
      <c r="C1851" s="167"/>
      <c r="D1851" s="167"/>
      <c r="E1851" s="168"/>
      <c r="F1851" s="155"/>
      <c r="G1851"/>
      <c r="H1851"/>
      <c r="I1851"/>
      <c r="J1851"/>
      <c r="K1851"/>
      <c r="L1851"/>
      <c r="M1851"/>
    </row>
    <row r="1852" spans="1:13" s="25" customFormat="1" x14ac:dyDescent="0.3">
      <c r="A1852" s="119"/>
      <c r="B1852" s="197"/>
      <c r="C1852" s="167"/>
      <c r="D1852" s="190"/>
      <c r="E1852" s="168"/>
      <c r="F1852" s="155"/>
      <c r="G1852"/>
      <c r="H1852"/>
      <c r="I1852"/>
      <c r="J1852"/>
      <c r="K1852"/>
      <c r="L1852"/>
      <c r="M1852"/>
    </row>
    <row r="1853" spans="1:13" s="25" customFormat="1" x14ac:dyDescent="0.3">
      <c r="A1853" s="119"/>
      <c r="B1853" s="197"/>
      <c r="C1853" s="167"/>
      <c r="D1853" s="190"/>
      <c r="E1853" s="168"/>
      <c r="F1853" s="155"/>
      <c r="G1853"/>
      <c r="H1853"/>
      <c r="I1853"/>
      <c r="J1853"/>
      <c r="K1853"/>
      <c r="L1853"/>
      <c r="M1853"/>
    </row>
    <row r="1854" spans="1:13" s="25" customFormat="1" x14ac:dyDescent="0.3">
      <c r="A1854" s="119"/>
      <c r="B1854" s="197"/>
      <c r="C1854" s="167"/>
      <c r="D1854" s="190"/>
      <c r="E1854" s="168"/>
      <c r="F1854" s="155"/>
      <c r="G1854"/>
      <c r="H1854"/>
      <c r="I1854"/>
      <c r="J1854"/>
      <c r="K1854"/>
      <c r="L1854"/>
      <c r="M1854"/>
    </row>
    <row r="1855" spans="1:13" s="25" customFormat="1" x14ac:dyDescent="0.3">
      <c r="A1855" s="119"/>
      <c r="B1855" s="197"/>
      <c r="C1855" s="167"/>
      <c r="D1855" s="190"/>
      <c r="E1855" s="168"/>
      <c r="F1855" s="155"/>
      <c r="G1855"/>
      <c r="H1855"/>
      <c r="I1855"/>
      <c r="J1855"/>
      <c r="K1855"/>
      <c r="L1855"/>
      <c r="M1855"/>
    </row>
    <row r="1856" spans="1:13" s="25" customFormat="1" x14ac:dyDescent="0.3">
      <c r="A1856" s="119"/>
      <c r="B1856" s="197"/>
      <c r="C1856" s="167"/>
      <c r="D1856" s="167"/>
      <c r="E1856" s="168"/>
      <c r="F1856" s="155"/>
      <c r="G1856"/>
      <c r="H1856"/>
      <c r="I1856"/>
      <c r="J1856"/>
      <c r="K1856"/>
      <c r="L1856"/>
      <c r="M1856"/>
    </row>
    <row r="1857" spans="1:13" s="25" customFormat="1" x14ac:dyDescent="0.3">
      <c r="A1857" s="119"/>
      <c r="B1857" s="196"/>
      <c r="C1857" s="167"/>
      <c r="D1857" s="167"/>
      <c r="E1857" s="168"/>
      <c r="F1857" s="155"/>
      <c r="G1857"/>
      <c r="H1857"/>
      <c r="I1857"/>
      <c r="J1857"/>
      <c r="K1857"/>
      <c r="L1857"/>
      <c r="M1857"/>
    </row>
    <row r="1858" spans="1:13" s="25" customFormat="1" x14ac:dyDescent="0.3">
      <c r="A1858" s="119"/>
      <c r="B1858" s="202"/>
      <c r="C1858" s="167"/>
      <c r="D1858" s="167"/>
      <c r="E1858" s="168"/>
      <c r="F1858" s="155"/>
      <c r="G1858"/>
      <c r="H1858"/>
      <c r="I1858"/>
      <c r="J1858"/>
      <c r="K1858"/>
      <c r="L1858"/>
      <c r="M1858"/>
    </row>
    <row r="1859" spans="1:13" s="25" customFormat="1" x14ac:dyDescent="0.3">
      <c r="A1859" s="119"/>
      <c r="B1859" s="202"/>
      <c r="C1859" s="167"/>
      <c r="D1859" s="167"/>
      <c r="E1859" s="168"/>
      <c r="F1859" s="155"/>
      <c r="G1859"/>
      <c r="H1859"/>
      <c r="I1859"/>
      <c r="J1859"/>
      <c r="K1859"/>
      <c r="L1859"/>
      <c r="M1859"/>
    </row>
    <row r="1860" spans="1:13" s="25" customFormat="1" x14ac:dyDescent="0.3">
      <c r="A1860" s="119"/>
      <c r="B1860" s="197"/>
      <c r="C1860" s="167"/>
      <c r="D1860" s="198"/>
      <c r="E1860" s="168"/>
      <c r="F1860" s="155"/>
      <c r="G1860"/>
      <c r="H1860"/>
      <c r="I1860"/>
      <c r="J1860"/>
      <c r="K1860"/>
      <c r="L1860"/>
      <c r="M1860"/>
    </row>
    <row r="1861" spans="1:13" s="25" customFormat="1" x14ac:dyDescent="0.3">
      <c r="A1861" s="119"/>
      <c r="B1861" s="197"/>
      <c r="C1861" s="167"/>
      <c r="D1861" s="167"/>
      <c r="E1861" s="168"/>
      <c r="F1861" s="155"/>
      <c r="G1861"/>
      <c r="H1861"/>
      <c r="I1861"/>
      <c r="J1861"/>
      <c r="K1861"/>
      <c r="L1861"/>
      <c r="M1861"/>
    </row>
    <row r="1862" spans="1:13" s="25" customFormat="1" x14ac:dyDescent="0.3">
      <c r="A1862" s="119"/>
      <c r="B1862" s="197"/>
      <c r="C1862" s="167"/>
      <c r="D1862" s="167"/>
      <c r="E1862" s="168"/>
      <c r="F1862" s="155"/>
      <c r="G1862"/>
      <c r="H1862"/>
      <c r="I1862"/>
      <c r="J1862"/>
      <c r="K1862"/>
      <c r="L1862"/>
      <c r="M1862"/>
    </row>
    <row r="1863" spans="1:13" s="25" customFormat="1" x14ac:dyDescent="0.3">
      <c r="A1863" s="119"/>
      <c r="B1863" s="197"/>
      <c r="C1863" s="167"/>
      <c r="D1863" s="190"/>
      <c r="E1863" s="168"/>
      <c r="F1863" s="155"/>
      <c r="G1863"/>
      <c r="H1863"/>
      <c r="I1863"/>
      <c r="J1863"/>
      <c r="K1863"/>
      <c r="L1863"/>
      <c r="M1863"/>
    </row>
    <row r="1864" spans="1:13" s="25" customFormat="1" x14ac:dyDescent="0.3">
      <c r="A1864" s="119"/>
      <c r="B1864" s="197"/>
      <c r="C1864" s="167"/>
      <c r="D1864" s="190"/>
      <c r="E1864" s="168"/>
      <c r="F1864" s="155"/>
      <c r="G1864"/>
      <c r="H1864"/>
      <c r="I1864"/>
      <c r="J1864"/>
      <c r="K1864"/>
      <c r="L1864"/>
      <c r="M1864"/>
    </row>
    <row r="1865" spans="1:13" s="25" customFormat="1" x14ac:dyDescent="0.3">
      <c r="A1865" s="119"/>
      <c r="B1865" s="197"/>
      <c r="C1865" s="167"/>
      <c r="D1865" s="190"/>
      <c r="E1865" s="168"/>
      <c r="F1865" s="155"/>
      <c r="G1865"/>
      <c r="H1865"/>
      <c r="I1865"/>
      <c r="J1865"/>
      <c r="K1865"/>
      <c r="L1865"/>
      <c r="M1865"/>
    </row>
    <row r="1866" spans="1:13" s="25" customFormat="1" x14ac:dyDescent="0.3">
      <c r="A1866" s="119"/>
      <c r="B1866" s="197"/>
      <c r="C1866" s="167"/>
      <c r="D1866" s="190"/>
      <c r="E1866" s="168"/>
      <c r="F1866" s="155"/>
      <c r="G1866"/>
      <c r="H1866"/>
      <c r="I1866"/>
      <c r="J1866"/>
      <c r="K1866"/>
      <c r="L1866"/>
      <c r="M1866"/>
    </row>
    <row r="1867" spans="1:13" s="25" customFormat="1" x14ac:dyDescent="0.3">
      <c r="A1867" s="119"/>
      <c r="B1867" s="202"/>
      <c r="C1867" s="167"/>
      <c r="D1867" s="167"/>
      <c r="E1867" s="168"/>
      <c r="F1867" s="155"/>
      <c r="G1867"/>
      <c r="H1867"/>
      <c r="I1867"/>
      <c r="J1867"/>
      <c r="K1867"/>
      <c r="L1867"/>
      <c r="M1867"/>
    </row>
    <row r="1868" spans="1:13" s="25" customFormat="1" x14ac:dyDescent="0.3">
      <c r="A1868" s="119"/>
      <c r="B1868" s="197"/>
      <c r="C1868" s="167"/>
      <c r="D1868" s="190"/>
      <c r="E1868" s="168"/>
      <c r="F1868" s="155"/>
      <c r="G1868"/>
      <c r="H1868"/>
      <c r="I1868"/>
      <c r="J1868"/>
      <c r="K1868"/>
      <c r="L1868"/>
      <c r="M1868"/>
    </row>
    <row r="1869" spans="1:13" s="25" customFormat="1" x14ac:dyDescent="0.3">
      <c r="A1869" s="119"/>
      <c r="B1869" s="197"/>
      <c r="C1869" s="167"/>
      <c r="D1869" s="190"/>
      <c r="E1869" s="168"/>
      <c r="F1869" s="155"/>
      <c r="G1869"/>
      <c r="H1869"/>
      <c r="I1869"/>
      <c r="J1869"/>
      <c r="K1869"/>
      <c r="L1869"/>
      <c r="M1869"/>
    </row>
    <row r="1870" spans="1:13" s="25" customFormat="1" x14ac:dyDescent="0.3">
      <c r="A1870" s="119"/>
      <c r="B1870" s="202"/>
      <c r="C1870" s="167"/>
      <c r="D1870" s="167"/>
      <c r="E1870" s="168"/>
      <c r="F1870" s="155"/>
      <c r="G1870"/>
      <c r="H1870"/>
      <c r="I1870"/>
      <c r="J1870"/>
      <c r="K1870"/>
      <c r="L1870"/>
      <c r="M1870"/>
    </row>
    <row r="1871" spans="1:13" s="25" customFormat="1" x14ac:dyDescent="0.3">
      <c r="A1871" s="119"/>
      <c r="B1871" s="197"/>
      <c r="C1871" s="167"/>
      <c r="D1871" s="198"/>
      <c r="E1871" s="168"/>
      <c r="F1871" s="155"/>
      <c r="G1871"/>
      <c r="H1871"/>
      <c r="I1871"/>
      <c r="J1871"/>
      <c r="K1871"/>
      <c r="L1871"/>
      <c r="M1871"/>
    </row>
    <row r="1872" spans="1:13" s="25" customFormat="1" x14ac:dyDescent="0.3">
      <c r="A1872" s="119"/>
      <c r="B1872" s="197"/>
      <c r="C1872" s="167"/>
      <c r="D1872" s="190"/>
      <c r="E1872" s="168"/>
      <c r="F1872" s="155"/>
      <c r="G1872"/>
      <c r="H1872"/>
      <c r="I1872"/>
      <c r="J1872"/>
      <c r="K1872"/>
      <c r="L1872"/>
      <c r="M1872"/>
    </row>
    <row r="1873" spans="1:13" s="25" customFormat="1" x14ac:dyDescent="0.3">
      <c r="A1873" s="119"/>
      <c r="B1873" s="197"/>
      <c r="C1873" s="167"/>
      <c r="D1873" s="167"/>
      <c r="E1873" s="168"/>
      <c r="F1873" s="155"/>
      <c r="G1873"/>
      <c r="H1873"/>
      <c r="I1873"/>
      <c r="J1873"/>
      <c r="K1873"/>
      <c r="L1873"/>
      <c r="M1873"/>
    </row>
    <row r="1874" spans="1:13" s="25" customFormat="1" x14ac:dyDescent="0.3">
      <c r="A1874" s="119"/>
      <c r="B1874" s="202"/>
      <c r="C1874" s="167"/>
      <c r="D1874" s="167"/>
      <c r="E1874" s="168"/>
      <c r="F1874" s="155"/>
      <c r="G1874"/>
      <c r="H1874"/>
      <c r="I1874"/>
      <c r="J1874"/>
      <c r="K1874"/>
      <c r="L1874"/>
      <c r="M1874"/>
    </row>
    <row r="1875" spans="1:13" s="25" customFormat="1" x14ac:dyDescent="0.3">
      <c r="A1875" s="119"/>
      <c r="B1875" s="197"/>
      <c r="C1875" s="167"/>
      <c r="D1875" s="190"/>
      <c r="E1875" s="168"/>
      <c r="F1875" s="155"/>
      <c r="G1875"/>
      <c r="H1875"/>
      <c r="I1875"/>
      <c r="J1875"/>
      <c r="K1875"/>
      <c r="L1875"/>
      <c r="M1875"/>
    </row>
    <row r="1876" spans="1:13" s="197" customFormat="1" x14ac:dyDescent="0.3">
      <c r="A1876" s="119"/>
      <c r="C1876" s="167"/>
      <c r="D1876" s="190"/>
      <c r="E1876" s="168"/>
      <c r="F1876" s="203"/>
      <c r="G1876"/>
      <c r="H1876"/>
      <c r="I1876"/>
      <c r="J1876"/>
      <c r="K1876"/>
      <c r="L1876"/>
      <c r="M1876"/>
    </row>
    <row r="1877" spans="1:13" s="197" customFormat="1" x14ac:dyDescent="0.3">
      <c r="A1877" s="119"/>
      <c r="C1877" s="167"/>
      <c r="D1877" s="167"/>
      <c r="E1877" s="168"/>
      <c r="F1877" s="203"/>
      <c r="G1877"/>
      <c r="H1877"/>
      <c r="I1877"/>
      <c r="J1877"/>
      <c r="K1877"/>
      <c r="L1877"/>
      <c r="M1877"/>
    </row>
    <row r="1878" spans="1:13" s="197" customFormat="1" x14ac:dyDescent="0.3">
      <c r="A1878" s="119"/>
      <c r="C1878" s="167"/>
      <c r="D1878" s="167"/>
      <c r="E1878" s="168"/>
      <c r="F1878" s="203"/>
      <c r="G1878"/>
      <c r="H1878"/>
      <c r="I1878"/>
      <c r="J1878"/>
      <c r="K1878"/>
      <c r="L1878"/>
      <c r="M1878"/>
    </row>
    <row r="1879" spans="1:13" s="197" customFormat="1" x14ac:dyDescent="0.3">
      <c r="A1879" s="119"/>
      <c r="C1879" s="167"/>
      <c r="D1879" s="190"/>
      <c r="E1879" s="168"/>
      <c r="F1879" s="203"/>
      <c r="G1879"/>
      <c r="H1879"/>
      <c r="I1879"/>
      <c r="J1879"/>
      <c r="K1879"/>
      <c r="L1879"/>
      <c r="M1879"/>
    </row>
    <row r="1880" spans="1:13" s="197" customFormat="1" x14ac:dyDescent="0.3">
      <c r="A1880" s="119"/>
      <c r="C1880" s="167"/>
      <c r="D1880" s="190"/>
      <c r="E1880" s="168"/>
      <c r="F1880" s="203"/>
      <c r="G1880"/>
      <c r="H1880"/>
      <c r="I1880"/>
      <c r="J1880"/>
      <c r="K1880"/>
      <c r="L1880"/>
      <c r="M1880"/>
    </row>
    <row r="1881" spans="1:13" s="197" customFormat="1" x14ac:dyDescent="0.3">
      <c r="A1881" s="119"/>
      <c r="C1881" s="167"/>
      <c r="D1881" s="198"/>
      <c r="E1881" s="168"/>
      <c r="F1881" s="203"/>
      <c r="G1881"/>
      <c r="H1881"/>
      <c r="I1881"/>
      <c r="J1881"/>
      <c r="K1881"/>
      <c r="L1881"/>
      <c r="M1881"/>
    </row>
    <row r="1882" spans="1:13" s="197" customFormat="1" x14ac:dyDescent="0.3">
      <c r="A1882" s="119"/>
      <c r="C1882" s="167"/>
      <c r="D1882" s="167"/>
      <c r="E1882" s="168"/>
      <c r="F1882" s="203"/>
      <c r="G1882"/>
      <c r="H1882"/>
      <c r="I1882"/>
      <c r="J1882"/>
      <c r="K1882"/>
      <c r="L1882"/>
      <c r="M1882"/>
    </row>
    <row r="1883" spans="1:13" s="197" customFormat="1" x14ac:dyDescent="0.3">
      <c r="A1883" s="119"/>
      <c r="C1883" s="167"/>
      <c r="D1883" s="167"/>
      <c r="E1883" s="168"/>
      <c r="F1883" s="203"/>
      <c r="G1883"/>
      <c r="H1883"/>
      <c r="I1883"/>
      <c r="J1883"/>
      <c r="K1883"/>
      <c r="L1883"/>
      <c r="M1883"/>
    </row>
    <row r="1884" spans="1:13" s="197" customFormat="1" x14ac:dyDescent="0.3">
      <c r="A1884" s="119"/>
      <c r="C1884" s="167"/>
      <c r="D1884" s="167"/>
      <c r="E1884" s="168"/>
      <c r="F1884" s="203"/>
      <c r="G1884"/>
      <c r="H1884"/>
      <c r="I1884"/>
      <c r="J1884"/>
      <c r="K1884"/>
      <c r="L1884"/>
      <c r="M1884"/>
    </row>
    <row r="1885" spans="1:13" s="197" customFormat="1" x14ac:dyDescent="0.3">
      <c r="A1885" s="119"/>
      <c r="C1885" s="167"/>
      <c r="D1885" s="167"/>
      <c r="E1885" s="168"/>
      <c r="F1885" s="203"/>
      <c r="G1885"/>
      <c r="H1885"/>
      <c r="I1885"/>
      <c r="J1885"/>
      <c r="K1885"/>
      <c r="L1885"/>
      <c r="M1885"/>
    </row>
    <row r="1886" spans="1:13" s="197" customFormat="1" x14ac:dyDescent="0.3">
      <c r="A1886" s="119"/>
      <c r="C1886" s="167"/>
      <c r="D1886" s="167"/>
      <c r="E1886" s="168"/>
      <c r="F1886" s="203"/>
      <c r="G1886"/>
      <c r="H1886"/>
      <c r="I1886"/>
      <c r="J1886"/>
      <c r="K1886"/>
      <c r="L1886"/>
      <c r="M1886"/>
    </row>
    <row r="1887" spans="1:13" s="197" customFormat="1" x14ac:dyDescent="0.3">
      <c r="A1887" s="119"/>
      <c r="C1887" s="167"/>
      <c r="D1887" s="167"/>
      <c r="E1887" s="168"/>
      <c r="F1887" s="203"/>
      <c r="G1887"/>
      <c r="H1887"/>
      <c r="I1887"/>
      <c r="J1887"/>
      <c r="K1887"/>
      <c r="L1887"/>
      <c r="M1887"/>
    </row>
    <row r="1888" spans="1:13" s="197" customFormat="1" x14ac:dyDescent="0.3">
      <c r="A1888" s="119"/>
      <c r="C1888" s="167"/>
      <c r="D1888" s="167"/>
      <c r="E1888" s="168"/>
      <c r="F1888" s="203"/>
      <c r="G1888"/>
      <c r="H1888"/>
      <c r="I1888"/>
      <c r="J1888"/>
      <c r="K1888"/>
      <c r="L1888"/>
      <c r="M1888"/>
    </row>
    <row r="1889" spans="1:13" s="197" customFormat="1" x14ac:dyDescent="0.3">
      <c r="A1889" s="119"/>
      <c r="B1889" s="202"/>
      <c r="C1889" s="167"/>
      <c r="D1889" s="167"/>
      <c r="E1889" s="168"/>
      <c r="F1889" s="203"/>
      <c r="G1889"/>
      <c r="H1889"/>
      <c r="I1889"/>
      <c r="J1889"/>
      <c r="K1889"/>
      <c r="L1889"/>
      <c r="M1889"/>
    </row>
    <row r="1890" spans="1:13" s="197" customFormat="1" x14ac:dyDescent="0.3">
      <c r="A1890" s="119"/>
      <c r="C1890" s="167"/>
      <c r="D1890" s="190"/>
      <c r="E1890" s="168"/>
      <c r="F1890" s="203"/>
      <c r="G1890"/>
      <c r="H1890"/>
      <c r="I1890"/>
      <c r="J1890"/>
      <c r="K1890"/>
      <c r="L1890"/>
      <c r="M1890"/>
    </row>
    <row r="1891" spans="1:13" s="197" customFormat="1" x14ac:dyDescent="0.3">
      <c r="A1891" s="119"/>
      <c r="C1891" s="167"/>
      <c r="D1891" s="190"/>
      <c r="E1891" s="168"/>
      <c r="F1891" s="203"/>
      <c r="G1891"/>
      <c r="H1891"/>
      <c r="I1891"/>
      <c r="J1891"/>
      <c r="K1891"/>
      <c r="L1891"/>
      <c r="M1891"/>
    </row>
    <row r="1892" spans="1:13" s="197" customFormat="1" x14ac:dyDescent="0.3">
      <c r="A1892" s="119"/>
      <c r="C1892" s="167"/>
      <c r="D1892" s="190"/>
      <c r="E1892" s="168"/>
      <c r="F1892" s="203"/>
      <c r="G1892"/>
      <c r="H1892"/>
      <c r="I1892"/>
      <c r="J1892"/>
      <c r="K1892"/>
      <c r="L1892"/>
      <c r="M1892"/>
    </row>
    <row r="1893" spans="1:13" s="197" customFormat="1" x14ac:dyDescent="0.3">
      <c r="A1893" s="119"/>
      <c r="C1893" s="167"/>
      <c r="D1893" s="167"/>
      <c r="E1893" s="168"/>
      <c r="F1893" s="203"/>
      <c r="G1893"/>
      <c r="H1893"/>
      <c r="I1893"/>
      <c r="J1893"/>
      <c r="K1893"/>
      <c r="L1893"/>
      <c r="M1893"/>
    </row>
    <row r="1894" spans="1:13" s="197" customFormat="1" x14ac:dyDescent="0.3">
      <c r="A1894" s="119"/>
      <c r="C1894" s="167"/>
      <c r="D1894" s="190"/>
      <c r="E1894" s="168"/>
      <c r="F1894" s="203"/>
      <c r="G1894"/>
      <c r="H1894"/>
      <c r="I1894"/>
      <c r="J1894"/>
      <c r="K1894"/>
      <c r="L1894"/>
      <c r="M1894"/>
    </row>
    <row r="1895" spans="1:13" s="197" customFormat="1" x14ac:dyDescent="0.3">
      <c r="A1895" s="119"/>
      <c r="C1895" s="167"/>
      <c r="D1895" s="167"/>
      <c r="E1895" s="168"/>
      <c r="F1895" s="203"/>
      <c r="G1895"/>
      <c r="H1895"/>
      <c r="I1895"/>
      <c r="J1895"/>
      <c r="K1895"/>
      <c r="L1895"/>
      <c r="M1895"/>
    </row>
    <row r="1896" spans="1:13" s="197" customFormat="1" x14ac:dyDescent="0.3">
      <c r="A1896" s="119"/>
      <c r="C1896" s="167"/>
      <c r="D1896" s="167"/>
      <c r="E1896" s="168"/>
      <c r="F1896" s="203"/>
      <c r="G1896"/>
      <c r="H1896"/>
      <c r="I1896"/>
      <c r="J1896"/>
      <c r="K1896"/>
      <c r="L1896"/>
      <c r="M1896"/>
    </row>
    <row r="1897" spans="1:13" s="197" customFormat="1" x14ac:dyDescent="0.3">
      <c r="A1897" s="119"/>
      <c r="B1897" s="196"/>
      <c r="C1897" s="167"/>
      <c r="D1897" s="167"/>
      <c r="E1897" s="168"/>
      <c r="F1897" s="203"/>
      <c r="G1897"/>
      <c r="H1897"/>
      <c r="I1897"/>
      <c r="J1897"/>
      <c r="K1897"/>
      <c r="L1897"/>
      <c r="M1897"/>
    </row>
    <row r="1898" spans="1:13" s="197" customFormat="1" x14ac:dyDescent="0.3">
      <c r="A1898" s="119"/>
      <c r="C1898" s="167"/>
      <c r="D1898" s="167"/>
      <c r="E1898" s="168"/>
      <c r="F1898" s="203"/>
      <c r="G1898"/>
      <c r="H1898"/>
      <c r="I1898"/>
      <c r="J1898"/>
      <c r="K1898"/>
      <c r="L1898"/>
      <c r="M1898"/>
    </row>
    <row r="1899" spans="1:13" s="197" customFormat="1" x14ac:dyDescent="0.3">
      <c r="A1899" s="119"/>
      <c r="C1899" s="167"/>
      <c r="D1899" s="190"/>
      <c r="E1899" s="168"/>
      <c r="F1899" s="203"/>
      <c r="G1899"/>
      <c r="H1899"/>
      <c r="I1899"/>
      <c r="J1899"/>
      <c r="K1899"/>
      <c r="L1899"/>
      <c r="M1899"/>
    </row>
    <row r="1900" spans="1:13" s="197" customFormat="1" x14ac:dyDescent="0.3">
      <c r="A1900" s="119"/>
      <c r="C1900" s="167"/>
      <c r="D1900" s="190"/>
      <c r="E1900" s="168"/>
      <c r="F1900" s="203"/>
      <c r="G1900"/>
      <c r="H1900"/>
      <c r="I1900"/>
      <c r="J1900"/>
      <c r="K1900"/>
      <c r="L1900"/>
      <c r="M1900"/>
    </row>
    <row r="1901" spans="1:13" s="197" customFormat="1" x14ac:dyDescent="0.3">
      <c r="A1901" s="119"/>
      <c r="B1901" s="202"/>
      <c r="C1901" s="167"/>
      <c r="D1901" s="167"/>
      <c r="E1901" s="168"/>
      <c r="F1901" s="203"/>
      <c r="G1901"/>
      <c r="H1901"/>
      <c r="I1901"/>
      <c r="J1901"/>
      <c r="K1901"/>
      <c r="L1901"/>
      <c r="M1901"/>
    </row>
    <row r="1902" spans="1:13" s="197" customFormat="1" x14ac:dyDescent="0.3">
      <c r="A1902" s="119"/>
      <c r="C1902" s="167"/>
      <c r="D1902" s="167"/>
      <c r="E1902" s="168"/>
      <c r="F1902" s="203"/>
      <c r="G1902"/>
      <c r="H1902"/>
      <c r="I1902"/>
      <c r="J1902"/>
      <c r="K1902"/>
      <c r="L1902"/>
      <c r="M1902"/>
    </row>
    <row r="1903" spans="1:13" s="197" customFormat="1" x14ac:dyDescent="0.3">
      <c r="A1903" s="119"/>
      <c r="C1903" s="167"/>
      <c r="D1903" s="167"/>
      <c r="E1903" s="168"/>
      <c r="F1903" s="203"/>
      <c r="G1903"/>
      <c r="H1903"/>
      <c r="I1903"/>
      <c r="J1903"/>
      <c r="K1903"/>
      <c r="L1903"/>
      <c r="M1903"/>
    </row>
    <row r="1904" spans="1:13" s="197" customFormat="1" x14ac:dyDescent="0.3">
      <c r="A1904" s="119"/>
      <c r="C1904" s="167"/>
      <c r="D1904" s="167"/>
      <c r="E1904" s="168"/>
      <c r="F1904" s="203"/>
      <c r="G1904"/>
      <c r="H1904"/>
      <c r="I1904"/>
      <c r="J1904"/>
      <c r="K1904"/>
      <c r="L1904"/>
      <c r="M1904"/>
    </row>
    <row r="1905" spans="1:13" s="197" customFormat="1" x14ac:dyDescent="0.3">
      <c r="A1905" s="119"/>
      <c r="C1905" s="167"/>
      <c r="D1905" s="167"/>
      <c r="E1905" s="168"/>
      <c r="F1905" s="203"/>
      <c r="G1905"/>
      <c r="H1905"/>
      <c r="I1905"/>
      <c r="J1905"/>
      <c r="K1905"/>
      <c r="L1905"/>
      <c r="M1905"/>
    </row>
    <row r="1906" spans="1:13" s="197" customFormat="1" x14ac:dyDescent="0.3">
      <c r="A1906" s="119"/>
      <c r="B1906" s="202"/>
      <c r="C1906" s="167"/>
      <c r="D1906" s="167"/>
      <c r="E1906" s="168"/>
      <c r="F1906" s="203"/>
      <c r="G1906"/>
      <c r="H1906"/>
      <c r="I1906"/>
      <c r="J1906"/>
      <c r="K1906"/>
      <c r="L1906"/>
      <c r="M1906"/>
    </row>
    <row r="1907" spans="1:13" s="197" customFormat="1" x14ac:dyDescent="0.3">
      <c r="A1907" s="119"/>
      <c r="C1907" s="167"/>
      <c r="D1907" s="167"/>
      <c r="E1907" s="168"/>
      <c r="F1907" s="203"/>
      <c r="G1907"/>
      <c r="H1907"/>
      <c r="I1907"/>
      <c r="J1907"/>
      <c r="K1907"/>
      <c r="L1907"/>
      <c r="M1907"/>
    </row>
    <row r="1908" spans="1:13" s="197" customFormat="1" x14ac:dyDescent="0.3">
      <c r="A1908" s="119"/>
      <c r="C1908" s="167"/>
      <c r="D1908" s="167"/>
      <c r="E1908" s="168"/>
      <c r="F1908" s="203"/>
      <c r="G1908"/>
      <c r="H1908"/>
      <c r="I1908"/>
      <c r="J1908"/>
      <c r="K1908"/>
      <c r="L1908"/>
      <c r="M1908"/>
    </row>
    <row r="1909" spans="1:13" s="197" customFormat="1" x14ac:dyDescent="0.3">
      <c r="A1909" s="119"/>
      <c r="C1909" s="167"/>
      <c r="D1909" s="167"/>
      <c r="E1909" s="168"/>
      <c r="F1909" s="203"/>
      <c r="G1909"/>
      <c r="H1909"/>
      <c r="I1909"/>
      <c r="J1909"/>
      <c r="K1909"/>
      <c r="L1909"/>
      <c r="M1909"/>
    </row>
    <row r="1910" spans="1:13" s="197" customFormat="1" x14ac:dyDescent="0.3">
      <c r="A1910" s="119"/>
      <c r="B1910" s="25"/>
      <c r="C1910" s="167"/>
      <c r="D1910" s="167"/>
      <c r="E1910" s="168"/>
      <c r="F1910" s="203"/>
      <c r="G1910"/>
      <c r="H1910"/>
      <c r="I1910"/>
      <c r="J1910"/>
      <c r="K1910"/>
      <c r="L1910"/>
      <c r="M1910"/>
    </row>
    <row r="1911" spans="1:13" s="197" customFormat="1" x14ac:dyDescent="0.3">
      <c r="A1911" s="119"/>
      <c r="C1911" s="167"/>
      <c r="D1911" s="190"/>
      <c r="E1911" s="168"/>
      <c r="F1911" s="203"/>
      <c r="G1911"/>
      <c r="H1911"/>
      <c r="I1911"/>
      <c r="J1911"/>
      <c r="K1911"/>
      <c r="L1911"/>
      <c r="M1911"/>
    </row>
    <row r="1912" spans="1:13" s="197" customFormat="1" x14ac:dyDescent="0.3">
      <c r="A1912" s="119"/>
      <c r="C1912" s="167"/>
      <c r="D1912" s="190"/>
      <c r="E1912" s="168"/>
      <c r="F1912" s="203"/>
      <c r="G1912"/>
      <c r="H1912"/>
      <c r="I1912"/>
      <c r="J1912"/>
      <c r="K1912"/>
      <c r="L1912"/>
      <c r="M1912"/>
    </row>
    <row r="1913" spans="1:13" s="197" customFormat="1" x14ac:dyDescent="0.3">
      <c r="A1913" s="119"/>
      <c r="C1913" s="167"/>
      <c r="D1913" s="167"/>
      <c r="E1913" s="168"/>
      <c r="F1913" s="203"/>
      <c r="G1913"/>
      <c r="H1913"/>
      <c r="I1913"/>
      <c r="J1913"/>
      <c r="K1913"/>
      <c r="L1913"/>
      <c r="M1913"/>
    </row>
    <row r="1914" spans="1:13" s="197" customFormat="1" x14ac:dyDescent="0.3">
      <c r="A1914" s="119"/>
      <c r="C1914" s="167"/>
      <c r="D1914" s="167"/>
      <c r="E1914" s="168"/>
      <c r="F1914" s="203"/>
      <c r="G1914"/>
      <c r="H1914"/>
      <c r="I1914"/>
      <c r="J1914"/>
      <c r="K1914"/>
      <c r="L1914"/>
      <c r="M1914"/>
    </row>
    <row r="1915" spans="1:13" s="197" customFormat="1" x14ac:dyDescent="0.3">
      <c r="A1915" s="119"/>
      <c r="C1915" s="167"/>
      <c r="D1915" s="167"/>
      <c r="E1915" s="168"/>
      <c r="F1915" s="203"/>
      <c r="G1915"/>
      <c r="H1915"/>
      <c r="I1915"/>
      <c r="J1915"/>
      <c r="K1915"/>
      <c r="L1915"/>
      <c r="M1915"/>
    </row>
    <row r="1916" spans="1:13" s="197" customFormat="1" x14ac:dyDescent="0.3">
      <c r="A1916" s="119"/>
      <c r="C1916" s="167"/>
      <c r="D1916" s="167"/>
      <c r="E1916" s="168"/>
      <c r="F1916" s="203"/>
      <c r="G1916"/>
      <c r="H1916"/>
      <c r="I1916"/>
      <c r="J1916"/>
      <c r="K1916"/>
      <c r="L1916"/>
      <c r="M1916"/>
    </row>
    <row r="1917" spans="1:13" s="197" customFormat="1" x14ac:dyDescent="0.3">
      <c r="A1917" s="119"/>
      <c r="C1917" s="167"/>
      <c r="D1917" s="167"/>
      <c r="E1917" s="168"/>
      <c r="F1917" s="203"/>
      <c r="G1917"/>
      <c r="H1917"/>
      <c r="I1917"/>
      <c r="J1917"/>
      <c r="K1917"/>
      <c r="L1917"/>
      <c r="M1917"/>
    </row>
    <row r="1918" spans="1:13" s="197" customFormat="1" x14ac:dyDescent="0.3">
      <c r="A1918" s="119"/>
      <c r="C1918" s="167"/>
      <c r="D1918" s="167"/>
      <c r="E1918" s="168"/>
      <c r="F1918" s="203"/>
      <c r="G1918"/>
      <c r="H1918"/>
      <c r="I1918"/>
      <c r="J1918"/>
      <c r="K1918"/>
      <c r="L1918"/>
      <c r="M1918"/>
    </row>
    <row r="1919" spans="1:13" s="197" customFormat="1" x14ac:dyDescent="0.3">
      <c r="A1919" s="119"/>
      <c r="C1919" s="167"/>
      <c r="D1919" s="167"/>
      <c r="E1919" s="168"/>
      <c r="F1919" s="203"/>
      <c r="G1919"/>
      <c r="H1919"/>
      <c r="I1919"/>
      <c r="J1919"/>
      <c r="K1919"/>
      <c r="L1919"/>
      <c r="M1919"/>
    </row>
    <row r="1920" spans="1:13" s="197" customFormat="1" x14ac:dyDescent="0.3">
      <c r="A1920" s="119"/>
      <c r="B1920" s="202"/>
      <c r="C1920" s="198"/>
      <c r="D1920" s="167"/>
      <c r="E1920" s="168"/>
      <c r="F1920" s="203"/>
      <c r="G1920"/>
      <c r="H1920"/>
      <c r="I1920"/>
      <c r="J1920"/>
      <c r="K1920"/>
      <c r="L1920"/>
      <c r="M1920"/>
    </row>
    <row r="1921" spans="1:13" s="197" customFormat="1" x14ac:dyDescent="0.3">
      <c r="A1921" s="119"/>
      <c r="B1921" s="204"/>
      <c r="C1921" s="198"/>
      <c r="D1921" s="198"/>
      <c r="E1921" s="168"/>
      <c r="F1921" s="203"/>
      <c r="G1921"/>
      <c r="H1921"/>
      <c r="I1921"/>
      <c r="J1921"/>
      <c r="K1921"/>
      <c r="L1921"/>
      <c r="M1921"/>
    </row>
    <row r="1922" spans="1:13" s="197" customFormat="1" x14ac:dyDescent="0.3">
      <c r="A1922" s="119"/>
      <c r="B1922" s="204"/>
      <c r="C1922" s="167"/>
      <c r="D1922" s="198"/>
      <c r="E1922" s="168"/>
      <c r="F1922" s="203"/>
      <c r="G1922"/>
      <c r="H1922"/>
      <c r="I1922"/>
      <c r="J1922"/>
      <c r="K1922"/>
      <c r="L1922"/>
      <c r="M1922"/>
    </row>
    <row r="1923" spans="1:13" s="197" customFormat="1" x14ac:dyDescent="0.3">
      <c r="A1923" s="119"/>
      <c r="C1923" s="167"/>
      <c r="D1923" s="167"/>
      <c r="E1923" s="168"/>
      <c r="F1923" s="203"/>
      <c r="G1923"/>
      <c r="H1923"/>
      <c r="I1923"/>
      <c r="J1923"/>
      <c r="K1923"/>
      <c r="L1923"/>
      <c r="M1923"/>
    </row>
    <row r="1924" spans="1:13" s="197" customFormat="1" x14ac:dyDescent="0.3">
      <c r="A1924" s="119"/>
      <c r="B1924"/>
      <c r="C1924" s="167"/>
      <c r="D1924" s="167"/>
      <c r="E1924" s="168"/>
      <c r="F1924" s="203"/>
      <c r="G1924"/>
      <c r="H1924"/>
      <c r="I1924"/>
      <c r="J1924"/>
      <c r="K1924"/>
      <c r="L1924"/>
      <c r="M1924"/>
    </row>
    <row r="1925" spans="1:13" s="197" customFormat="1" x14ac:dyDescent="0.3">
      <c r="A1925" s="119"/>
      <c r="C1925" s="167"/>
      <c r="D1925" s="190"/>
      <c r="E1925" s="168"/>
      <c r="F1925" s="203"/>
      <c r="G1925"/>
      <c r="H1925"/>
      <c r="I1925"/>
      <c r="J1925"/>
      <c r="K1925"/>
      <c r="L1925"/>
      <c r="M1925"/>
    </row>
    <row r="1926" spans="1:13" s="197" customFormat="1" x14ac:dyDescent="0.3">
      <c r="A1926" s="119"/>
      <c r="C1926" s="167"/>
      <c r="D1926" s="190"/>
      <c r="E1926" s="168"/>
      <c r="F1926" s="203"/>
      <c r="G1926"/>
      <c r="H1926"/>
      <c r="I1926"/>
      <c r="J1926"/>
      <c r="K1926"/>
      <c r="L1926"/>
      <c r="M1926"/>
    </row>
    <row r="1927" spans="1:13" s="197" customFormat="1" x14ac:dyDescent="0.3">
      <c r="A1927" s="119"/>
      <c r="C1927" s="167"/>
      <c r="D1927" s="167"/>
      <c r="E1927" s="168"/>
      <c r="F1927" s="203"/>
      <c r="G1927"/>
      <c r="H1927"/>
      <c r="I1927"/>
      <c r="J1927"/>
      <c r="K1927"/>
      <c r="L1927"/>
      <c r="M1927"/>
    </row>
    <row r="1928" spans="1:13" s="197" customFormat="1" x14ac:dyDescent="0.3">
      <c r="A1928" s="119"/>
      <c r="C1928" s="167"/>
      <c r="D1928" s="167"/>
      <c r="E1928" s="168"/>
      <c r="F1928" s="203"/>
      <c r="G1928"/>
      <c r="H1928"/>
      <c r="I1928"/>
      <c r="J1928"/>
      <c r="K1928"/>
      <c r="L1928"/>
      <c r="M1928"/>
    </row>
    <row r="1929" spans="1:13" x14ac:dyDescent="0.3">
      <c r="A1929" s="119"/>
      <c r="B1929" s="197"/>
      <c r="C1929" s="167"/>
      <c r="D1929" s="167"/>
      <c r="E1929" s="168"/>
    </row>
    <row r="1930" spans="1:13" x14ac:dyDescent="0.3">
      <c r="A1930" s="119"/>
      <c r="B1930" s="197"/>
      <c r="C1930" s="167"/>
      <c r="D1930" s="167"/>
      <c r="E1930" s="168"/>
    </row>
    <row r="1931" spans="1:13" x14ac:dyDescent="0.3">
      <c r="A1931" s="119"/>
      <c r="B1931" s="197"/>
      <c r="C1931" s="167"/>
      <c r="D1931" s="167"/>
      <c r="E1931" s="168"/>
    </row>
    <row r="1932" spans="1:13" x14ac:dyDescent="0.3">
      <c r="A1932" s="119"/>
      <c r="B1932" s="197"/>
      <c r="C1932" s="167"/>
      <c r="D1932" s="167"/>
      <c r="E1932" s="168"/>
    </row>
    <row r="1933" spans="1:13" x14ac:dyDescent="0.3">
      <c r="A1933" s="119"/>
      <c r="B1933" s="197"/>
      <c r="C1933" s="167"/>
      <c r="D1933" s="167"/>
      <c r="E1933" s="168"/>
    </row>
    <row r="1934" spans="1:13" x14ac:dyDescent="0.3">
      <c r="A1934" s="119"/>
      <c r="B1934" s="197"/>
      <c r="C1934" s="167"/>
      <c r="D1934" s="167"/>
      <c r="E1934" s="168"/>
    </row>
    <row r="1935" spans="1:13" x14ac:dyDescent="0.3">
      <c r="A1935" s="119"/>
      <c r="B1935" s="197"/>
      <c r="C1935" s="167"/>
      <c r="D1935" s="167"/>
      <c r="E1935" s="168"/>
    </row>
    <row r="1936" spans="1:13" ht="16.5" x14ac:dyDescent="0.3">
      <c r="A1936" s="119"/>
      <c r="B1936" s="197"/>
      <c r="D1936" s="167"/>
      <c r="E1936" s="168"/>
    </row>
    <row r="1937" spans="5:5" ht="16.5" x14ac:dyDescent="0.3">
      <c r="E1937" s="168"/>
    </row>
    <row r="1938" spans="5:5" ht="16.5" x14ac:dyDescent="0.3">
      <c r="E1938" s="168"/>
    </row>
    <row r="1939" spans="5:5" ht="16.5" x14ac:dyDescent="0.3">
      <c r="E1939" s="168"/>
    </row>
    <row r="1940" spans="5:5" ht="16.5" x14ac:dyDescent="0.3">
      <c r="E1940" s="168"/>
    </row>
    <row r="1941" spans="5:5" ht="16.5" x14ac:dyDescent="0.3">
      <c r="E1941" s="168"/>
    </row>
    <row r="1942" spans="5:5" ht="16.5" x14ac:dyDescent="0.3">
      <c r="E1942" s="168"/>
    </row>
    <row r="1943" spans="5:5" ht="16.5" x14ac:dyDescent="0.3">
      <c r="E1943" s="168"/>
    </row>
    <row r="1944" spans="5:5" ht="16.5" x14ac:dyDescent="0.3">
      <c r="E1944" s="168"/>
    </row>
    <row r="1945" spans="5:5" ht="16.5" x14ac:dyDescent="0.3">
      <c r="E1945" s="168"/>
    </row>
    <row r="1946" spans="5:5" ht="16.5" x14ac:dyDescent="0.3">
      <c r="E1946" s="168"/>
    </row>
    <row r="1947" spans="5:5" ht="16.5" x14ac:dyDescent="0.3">
      <c r="E1947" s="168"/>
    </row>
    <row r="1948" spans="5:5" ht="16.5" x14ac:dyDescent="0.3">
      <c r="E1948" s="168"/>
    </row>
    <row r="1949" spans="5:5" ht="16.5" x14ac:dyDescent="0.3">
      <c r="E1949" s="168"/>
    </row>
    <row r="1950" spans="5:5" ht="16.5" x14ac:dyDescent="0.3">
      <c r="E1950" s="168"/>
    </row>
    <row r="1951" spans="5:5" ht="16.5" x14ac:dyDescent="0.3">
      <c r="E1951" s="168"/>
    </row>
    <row r="1952" spans="5:5" ht="16.5" x14ac:dyDescent="0.3">
      <c r="E1952" s="168"/>
    </row>
    <row r="1953" spans="5:5" ht="16.5" x14ac:dyDescent="0.3">
      <c r="E1953" s="168"/>
    </row>
    <row r="1954" spans="5:5" ht="16.5" x14ac:dyDescent="0.3">
      <c r="E1954" s="168"/>
    </row>
    <row r="1955" spans="5:5" ht="16.5" x14ac:dyDescent="0.3">
      <c r="E1955" s="168"/>
    </row>
    <row r="1956" spans="5:5" ht="16.5" x14ac:dyDescent="0.3">
      <c r="E1956" s="168"/>
    </row>
    <row r="1957" spans="5:5" ht="16.5" x14ac:dyDescent="0.3">
      <c r="E1957" s="168"/>
    </row>
    <row r="1958" spans="5:5" ht="16.5" x14ac:dyDescent="0.3">
      <c r="E1958" s="168"/>
    </row>
    <row r="1959" spans="5:5" ht="16.5" x14ac:dyDescent="0.3">
      <c r="E1959" s="168"/>
    </row>
    <row r="1960" spans="5:5" ht="16.5" x14ac:dyDescent="0.3">
      <c r="E1960" s="168"/>
    </row>
    <row r="1961" spans="5:5" ht="16.5" x14ac:dyDescent="0.3">
      <c r="E1961" s="168"/>
    </row>
    <row r="1962" spans="5:5" ht="16.5" x14ac:dyDescent="0.3">
      <c r="E1962" s="168"/>
    </row>
    <row r="1963" spans="5:5" ht="16.5" x14ac:dyDescent="0.3">
      <c r="E1963" s="168"/>
    </row>
    <row r="1964" spans="5:5" ht="16.5" x14ac:dyDescent="0.3">
      <c r="E1964" s="168"/>
    </row>
    <row r="1965" spans="5:5" ht="16.5" x14ac:dyDescent="0.3">
      <c r="E1965" s="168"/>
    </row>
    <row r="1966" spans="5:5" ht="16.5" x14ac:dyDescent="0.3">
      <c r="E1966" s="168"/>
    </row>
    <row r="1967" spans="5:5" ht="16.5" x14ac:dyDescent="0.3">
      <c r="E1967" s="168"/>
    </row>
    <row r="1968" spans="5:5" ht="16.5" x14ac:dyDescent="0.3">
      <c r="E1968" s="168"/>
    </row>
    <row r="1969" spans="5:5" ht="16.5" x14ac:dyDescent="0.3">
      <c r="E1969" s="168"/>
    </row>
    <row r="1970" spans="5:5" ht="16.5" x14ac:dyDescent="0.3">
      <c r="E1970" s="168"/>
    </row>
    <row r="1971" spans="5:5" ht="16.5" x14ac:dyDescent="0.3">
      <c r="E1971" s="168"/>
    </row>
    <row r="1972" spans="5:5" ht="16.5" x14ac:dyDescent="0.3">
      <c r="E1972" s="168"/>
    </row>
    <row r="1973" spans="5:5" ht="16.5" x14ac:dyDescent="0.3">
      <c r="E1973" s="168"/>
    </row>
    <row r="1974" spans="5:5" ht="16.5" x14ac:dyDescent="0.3">
      <c r="E1974" s="168"/>
    </row>
    <row r="1975" spans="5:5" ht="16.5" x14ac:dyDescent="0.3">
      <c r="E1975" s="168"/>
    </row>
    <row r="1976" spans="5:5" ht="16.5" x14ac:dyDescent="0.3">
      <c r="E1976" s="168"/>
    </row>
    <row r="1977" spans="5:5" ht="16.5" x14ac:dyDescent="0.3">
      <c r="E1977" s="168"/>
    </row>
    <row r="1978" spans="5:5" ht="16.5" x14ac:dyDescent="0.3">
      <c r="E1978" s="168"/>
    </row>
    <row r="1979" spans="5:5" ht="16.5" x14ac:dyDescent="0.3">
      <c r="E1979" s="168"/>
    </row>
    <row r="1980" spans="5:5" ht="16.5" x14ac:dyDescent="0.3">
      <c r="E1980" s="168"/>
    </row>
    <row r="1981" spans="5:5" ht="16.5" x14ac:dyDescent="0.3">
      <c r="E1981" s="168"/>
    </row>
    <row r="1982" spans="5:5" ht="16.5" x14ac:dyDescent="0.3">
      <c r="E1982" s="168"/>
    </row>
    <row r="1983" spans="5:5" ht="16.5" x14ac:dyDescent="0.3">
      <c r="E1983" s="168"/>
    </row>
    <row r="1984" spans="5:5" ht="16.5" x14ac:dyDescent="0.3">
      <c r="E1984" s="168"/>
    </row>
    <row r="1985" spans="5:5" ht="16.5" x14ac:dyDescent="0.3">
      <c r="E1985" s="168"/>
    </row>
    <row r="1986" spans="5:5" ht="16.5" x14ac:dyDescent="0.3">
      <c r="E1986" s="168"/>
    </row>
    <row r="1987" spans="5:5" ht="16.5" x14ac:dyDescent="0.3">
      <c r="E1987" s="168"/>
    </row>
    <row r="1988" spans="5:5" ht="16.5" x14ac:dyDescent="0.3">
      <c r="E1988" s="168"/>
    </row>
    <row r="1989" spans="5:5" ht="16.5" x14ac:dyDescent="0.3">
      <c r="E1989" s="168"/>
    </row>
    <row r="1990" spans="5:5" ht="16.5" x14ac:dyDescent="0.3">
      <c r="E1990" s="168"/>
    </row>
    <row r="1991" spans="5:5" ht="16.5" x14ac:dyDescent="0.3">
      <c r="E1991" s="168"/>
    </row>
    <row r="1992" spans="5:5" ht="16.5" x14ac:dyDescent="0.3">
      <c r="E1992" s="168"/>
    </row>
    <row r="1993" spans="5:5" ht="16.5" x14ac:dyDescent="0.3">
      <c r="E1993" s="168"/>
    </row>
    <row r="1994" spans="5:5" ht="16.5" x14ac:dyDescent="0.3">
      <c r="E1994" s="168"/>
    </row>
    <row r="1995" spans="5:5" ht="16.5" x14ac:dyDescent="0.3">
      <c r="E1995" s="168"/>
    </row>
    <row r="1996" spans="5:5" ht="16.5" x14ac:dyDescent="0.3">
      <c r="E1996" s="168"/>
    </row>
    <row r="1997" spans="5:5" ht="16.5" x14ac:dyDescent="0.3">
      <c r="E1997" s="168"/>
    </row>
    <row r="1998" spans="5:5" ht="16.5" x14ac:dyDescent="0.3">
      <c r="E1998" s="168"/>
    </row>
    <row r="1999" spans="5:5" ht="16.5" x14ac:dyDescent="0.3">
      <c r="E1999" s="168"/>
    </row>
    <row r="2000" spans="5:5" ht="16.5" x14ac:dyDescent="0.3">
      <c r="E2000" s="168"/>
    </row>
    <row r="2001" spans="5:5" ht="16.5" x14ac:dyDescent="0.3">
      <c r="E2001" s="168"/>
    </row>
    <row r="2002" spans="5:5" ht="16.5" x14ac:dyDescent="0.3">
      <c r="E2002" s="168"/>
    </row>
    <row r="2003" spans="5:5" ht="16.5" x14ac:dyDescent="0.3">
      <c r="E2003" s="168"/>
    </row>
    <row r="2004" spans="5:5" ht="16.5" x14ac:dyDescent="0.3">
      <c r="E2004" s="168"/>
    </row>
    <row r="2005" spans="5:5" ht="16.5" x14ac:dyDescent="0.3">
      <c r="E2005" s="168"/>
    </row>
    <row r="2006" spans="5:5" ht="16.5" x14ac:dyDescent="0.3">
      <c r="E2006" s="168"/>
    </row>
    <row r="2007" spans="5:5" ht="16.5" x14ac:dyDescent="0.3">
      <c r="E2007" s="168"/>
    </row>
    <row r="2008" spans="5:5" ht="16.5" x14ac:dyDescent="0.3">
      <c r="E2008" s="168"/>
    </row>
    <row r="2009" spans="5:5" ht="16.5" x14ac:dyDescent="0.3">
      <c r="E2009" s="168"/>
    </row>
    <row r="2010" spans="5:5" ht="16.5" x14ac:dyDescent="0.3">
      <c r="E2010" s="168"/>
    </row>
    <row r="2011" spans="5:5" ht="16.5" x14ac:dyDescent="0.3">
      <c r="E2011" s="168"/>
    </row>
    <row r="2012" spans="5:5" ht="16.5" x14ac:dyDescent="0.3">
      <c r="E2012" s="168"/>
    </row>
    <row r="2013" spans="5:5" ht="16.5" x14ac:dyDescent="0.3">
      <c r="E2013" s="168"/>
    </row>
    <row r="2014" spans="5:5" ht="16.5" x14ac:dyDescent="0.3">
      <c r="E2014" s="168"/>
    </row>
    <row r="2015" spans="5:5" ht="16.5" x14ac:dyDescent="0.3">
      <c r="E2015" s="168"/>
    </row>
    <row r="2016" spans="5:5" ht="16.5" x14ac:dyDescent="0.3">
      <c r="E2016" s="168"/>
    </row>
    <row r="2017" spans="5:5" ht="16.5" x14ac:dyDescent="0.3">
      <c r="E2017" s="168"/>
    </row>
    <row r="2018" spans="5:5" ht="16.5" x14ac:dyDescent="0.3">
      <c r="E2018" s="168"/>
    </row>
    <row r="2019" spans="5:5" ht="16.5" x14ac:dyDescent="0.3">
      <c r="E2019" s="168"/>
    </row>
    <row r="2020" spans="5:5" ht="16.5" x14ac:dyDescent="0.3">
      <c r="E2020" s="168"/>
    </row>
    <row r="2021" spans="5:5" ht="16.5" x14ac:dyDescent="0.3">
      <c r="E2021" s="168"/>
    </row>
    <row r="2022" spans="5:5" ht="16.5" x14ac:dyDescent="0.3">
      <c r="E2022" s="168"/>
    </row>
    <row r="2023" spans="5:5" ht="16.5" x14ac:dyDescent="0.3">
      <c r="E2023" s="168"/>
    </row>
    <row r="2024" spans="5:5" ht="16.5" x14ac:dyDescent="0.3">
      <c r="E2024" s="168"/>
    </row>
    <row r="2025" spans="5:5" ht="16.5" x14ac:dyDescent="0.3">
      <c r="E2025" s="168"/>
    </row>
    <row r="2026" spans="5:5" ht="16.5" x14ac:dyDescent="0.3">
      <c r="E2026" s="168"/>
    </row>
    <row r="2027" spans="5:5" ht="16.5" x14ac:dyDescent="0.3">
      <c r="E2027" s="168"/>
    </row>
    <row r="2028" spans="5:5" ht="16.5" x14ac:dyDescent="0.3">
      <c r="E2028" s="168"/>
    </row>
    <row r="2029" spans="5:5" ht="16.5" x14ac:dyDescent="0.3">
      <c r="E2029" s="168"/>
    </row>
    <row r="2030" spans="5:5" ht="16.5" x14ac:dyDescent="0.3">
      <c r="E2030" s="168"/>
    </row>
    <row r="2031" spans="5:5" ht="16.5" x14ac:dyDescent="0.3">
      <c r="E2031" s="168"/>
    </row>
    <row r="2032" spans="5:5" ht="16.5" x14ac:dyDescent="0.3">
      <c r="E2032" s="168"/>
    </row>
    <row r="2033" spans="5:5" ht="16.5" x14ac:dyDescent="0.3">
      <c r="E2033" s="168"/>
    </row>
    <row r="2034" spans="5:5" ht="16.5" x14ac:dyDescent="0.3">
      <c r="E2034" s="168"/>
    </row>
    <row r="2035" spans="5:5" ht="16.5" x14ac:dyDescent="0.3">
      <c r="E2035" s="168"/>
    </row>
    <row r="2036" spans="5:5" ht="16.5" x14ac:dyDescent="0.3">
      <c r="E2036" s="168"/>
    </row>
    <row r="2037" spans="5:5" ht="16.5" x14ac:dyDescent="0.3">
      <c r="E2037" s="168"/>
    </row>
    <row r="2038" spans="5:5" ht="16.5" x14ac:dyDescent="0.3">
      <c r="E2038" s="168"/>
    </row>
    <row r="2039" spans="5:5" ht="16.5" x14ac:dyDescent="0.3">
      <c r="E2039" s="168"/>
    </row>
    <row r="2040" spans="5:5" ht="16.5" x14ac:dyDescent="0.3">
      <c r="E2040" s="168"/>
    </row>
    <row r="2041" spans="5:5" ht="16.5" x14ac:dyDescent="0.3">
      <c r="E2041" s="168"/>
    </row>
    <row r="2042" spans="5:5" ht="16.5" x14ac:dyDescent="0.3">
      <c r="E2042" s="168"/>
    </row>
    <row r="2043" spans="5:5" ht="16.5" x14ac:dyDescent="0.3">
      <c r="E2043" s="168"/>
    </row>
    <row r="2044" spans="5:5" ht="16.5" x14ac:dyDescent="0.3">
      <c r="E2044" s="168"/>
    </row>
    <row r="2045" spans="5:5" ht="16.5" x14ac:dyDescent="0.3">
      <c r="E2045" s="168"/>
    </row>
    <row r="2046" spans="5:5" ht="16.5" x14ac:dyDescent="0.3">
      <c r="E2046" s="168"/>
    </row>
    <row r="2047" spans="5:5" ht="16.5" x14ac:dyDescent="0.3">
      <c r="E2047" s="168"/>
    </row>
    <row r="2048" spans="5:5" ht="16.5" x14ac:dyDescent="0.3">
      <c r="E2048" s="168"/>
    </row>
    <row r="2049" spans="5:5" ht="16.5" x14ac:dyDescent="0.3">
      <c r="E2049" s="168"/>
    </row>
    <row r="2050" spans="5:5" ht="16.5" x14ac:dyDescent="0.3">
      <c r="E2050" s="168"/>
    </row>
    <row r="2051" spans="5:5" ht="16.5" x14ac:dyDescent="0.3">
      <c r="E2051" s="168"/>
    </row>
    <row r="2052" spans="5:5" ht="16.5" x14ac:dyDescent="0.3">
      <c r="E2052" s="168"/>
    </row>
    <row r="2053" spans="5:5" ht="16.5" x14ac:dyDescent="0.3">
      <c r="E2053" s="168"/>
    </row>
    <row r="2054" spans="5:5" ht="16.5" x14ac:dyDescent="0.3">
      <c r="E2054" s="168"/>
    </row>
    <row r="2055" spans="5:5" ht="16.5" x14ac:dyDescent="0.3">
      <c r="E2055" s="168"/>
    </row>
    <row r="2056" spans="5:5" ht="16.5" x14ac:dyDescent="0.3">
      <c r="E2056" s="168"/>
    </row>
    <row r="2057" spans="5:5" ht="16.5" x14ac:dyDescent="0.3">
      <c r="E2057" s="168"/>
    </row>
    <row r="2058" spans="5:5" ht="16.5" x14ac:dyDescent="0.3">
      <c r="E2058" s="168"/>
    </row>
    <row r="2059" spans="5:5" ht="16.5" x14ac:dyDescent="0.3">
      <c r="E2059" s="168"/>
    </row>
    <row r="2060" spans="5:5" ht="16.5" x14ac:dyDescent="0.3">
      <c r="E2060" s="168"/>
    </row>
    <row r="2061" spans="5:5" ht="16.5" x14ac:dyDescent="0.3">
      <c r="E2061" s="168"/>
    </row>
    <row r="2062" spans="5:5" ht="16.5" x14ac:dyDescent="0.3">
      <c r="E2062" s="168"/>
    </row>
    <row r="2063" spans="5:5" ht="16.5" x14ac:dyDescent="0.3">
      <c r="E2063" s="168"/>
    </row>
    <row r="2064" spans="5:5" ht="16.5" x14ac:dyDescent="0.3">
      <c r="E2064" s="168"/>
    </row>
    <row r="2065" spans="5:5" ht="16.5" x14ac:dyDescent="0.3">
      <c r="E2065" s="168"/>
    </row>
    <row r="2066" spans="5:5" ht="16.5" x14ac:dyDescent="0.3">
      <c r="E2066" s="168"/>
    </row>
    <row r="2067" spans="5:5" ht="16.5" x14ac:dyDescent="0.3">
      <c r="E2067" s="168"/>
    </row>
    <row r="2068" spans="5:5" ht="16.5" x14ac:dyDescent="0.3">
      <c r="E2068" s="168"/>
    </row>
    <row r="2069" spans="5:5" ht="16.5" x14ac:dyDescent="0.3">
      <c r="E2069" s="168"/>
    </row>
    <row r="2070" spans="5:5" ht="16.5" x14ac:dyDescent="0.3">
      <c r="E2070" s="168"/>
    </row>
    <row r="2071" spans="5:5" ht="16.5" x14ac:dyDescent="0.3">
      <c r="E2071" s="168"/>
    </row>
    <row r="2072" spans="5:5" ht="16.5" x14ac:dyDescent="0.3">
      <c r="E2072" s="168"/>
    </row>
    <row r="2073" spans="5:5" ht="16.5" x14ac:dyDescent="0.3">
      <c r="E2073" s="168"/>
    </row>
    <row r="2074" spans="5:5" ht="16.5" x14ac:dyDescent="0.3">
      <c r="E2074" s="168"/>
    </row>
    <row r="2075" spans="5:5" ht="16.5" x14ac:dyDescent="0.3">
      <c r="E2075" s="168"/>
    </row>
    <row r="2076" spans="5:5" ht="16.5" x14ac:dyDescent="0.3">
      <c r="E2076" s="168"/>
    </row>
    <row r="2077" spans="5:5" ht="16.5" x14ac:dyDescent="0.3">
      <c r="E2077" s="168"/>
    </row>
    <row r="2078" spans="5:5" ht="16.5" x14ac:dyDescent="0.3">
      <c r="E2078" s="168"/>
    </row>
    <row r="2079" spans="5:5" ht="16.5" x14ac:dyDescent="0.3">
      <c r="E2079" s="168"/>
    </row>
    <row r="2080" spans="5:5" ht="16.5" x14ac:dyDescent="0.3">
      <c r="E2080" s="168"/>
    </row>
    <row r="2081" spans="5:5" ht="16.5" x14ac:dyDescent="0.3">
      <c r="E2081" s="168"/>
    </row>
    <row r="2082" spans="5:5" ht="16.5" x14ac:dyDescent="0.3">
      <c r="E2082" s="168"/>
    </row>
    <row r="2083" spans="5:5" ht="16.5" x14ac:dyDescent="0.3">
      <c r="E2083" s="168"/>
    </row>
    <row r="2084" spans="5:5" ht="16.5" x14ac:dyDescent="0.3">
      <c r="E2084" s="168"/>
    </row>
    <row r="2085" spans="5:5" ht="16.5" x14ac:dyDescent="0.3">
      <c r="E2085" s="168"/>
    </row>
    <row r="2086" spans="5:5" ht="16.5" x14ac:dyDescent="0.3">
      <c r="E2086" s="168"/>
    </row>
    <row r="2087" spans="5:5" ht="16.5" x14ac:dyDescent="0.3">
      <c r="E2087" s="168"/>
    </row>
    <row r="2088" spans="5:5" ht="16.5" x14ac:dyDescent="0.3">
      <c r="E2088" s="168"/>
    </row>
    <row r="2089" spans="5:5" ht="16.5" x14ac:dyDescent="0.3">
      <c r="E2089" s="168"/>
    </row>
    <row r="2090" spans="5:5" ht="16.5" x14ac:dyDescent="0.3">
      <c r="E2090" s="168"/>
    </row>
    <row r="2091" spans="5:5" ht="16.5" x14ac:dyDescent="0.3">
      <c r="E2091" s="168"/>
    </row>
    <row r="2092" spans="5:5" ht="16.5" x14ac:dyDescent="0.3">
      <c r="E2092" s="168"/>
    </row>
    <row r="2093" spans="5:5" ht="16.5" x14ac:dyDescent="0.3">
      <c r="E2093" s="168"/>
    </row>
    <row r="2094" spans="5:5" ht="16.5" x14ac:dyDescent="0.3">
      <c r="E2094" s="168"/>
    </row>
    <row r="2095" spans="5:5" ht="16.5" x14ac:dyDescent="0.3">
      <c r="E2095" s="168"/>
    </row>
    <row r="2096" spans="5:5" ht="16.5" x14ac:dyDescent="0.3">
      <c r="E2096" s="168"/>
    </row>
    <row r="2097" spans="5:5" ht="16.5" x14ac:dyDescent="0.3">
      <c r="E2097" s="168"/>
    </row>
    <row r="2098" spans="5:5" ht="16.5" x14ac:dyDescent="0.3">
      <c r="E2098" s="168"/>
    </row>
    <row r="2099" spans="5:5" ht="16.5" x14ac:dyDescent="0.3">
      <c r="E2099" s="168"/>
    </row>
    <row r="2100" spans="5:5" ht="16.5" x14ac:dyDescent="0.3">
      <c r="E2100" s="168"/>
    </row>
    <row r="2101" spans="5:5" ht="16.5" x14ac:dyDescent="0.3">
      <c r="E2101" s="168"/>
    </row>
    <row r="2102" spans="5:5" ht="16.5" x14ac:dyDescent="0.3">
      <c r="E2102" s="168"/>
    </row>
    <row r="2103" spans="5:5" ht="16.5" x14ac:dyDescent="0.3">
      <c r="E2103" s="168"/>
    </row>
    <row r="2104" spans="5:5" ht="16.5" x14ac:dyDescent="0.3">
      <c r="E2104" s="168"/>
    </row>
    <row r="2105" spans="5:5" ht="16.5" x14ac:dyDescent="0.3">
      <c r="E2105" s="168"/>
    </row>
    <row r="2106" spans="5:5" ht="16.5" x14ac:dyDescent="0.3">
      <c r="E2106" s="168"/>
    </row>
    <row r="2107" spans="5:5" ht="16.5" x14ac:dyDescent="0.3">
      <c r="E2107" s="168"/>
    </row>
    <row r="2108" spans="5:5" ht="16.5" x14ac:dyDescent="0.3">
      <c r="E2108" s="168"/>
    </row>
    <row r="2109" spans="5:5" ht="16.5" x14ac:dyDescent="0.3">
      <c r="E2109" s="168"/>
    </row>
    <row r="2110" spans="5:5" ht="16.5" x14ac:dyDescent="0.3">
      <c r="E2110" s="168"/>
    </row>
    <row r="2111" spans="5:5" ht="16.5" x14ac:dyDescent="0.3">
      <c r="E2111" s="168"/>
    </row>
    <row r="2112" spans="5:5" ht="16.5" x14ac:dyDescent="0.3">
      <c r="E2112" s="168"/>
    </row>
    <row r="2113" spans="5:5" ht="16.5" x14ac:dyDescent="0.3">
      <c r="E2113" s="168"/>
    </row>
    <row r="2114" spans="5:5" ht="16.5" x14ac:dyDescent="0.3">
      <c r="E2114" s="168"/>
    </row>
    <row r="2115" spans="5:5" ht="16.5" x14ac:dyDescent="0.3">
      <c r="E2115" s="168"/>
    </row>
    <row r="2116" spans="5:5" ht="16.5" x14ac:dyDescent="0.3">
      <c r="E2116" s="168"/>
    </row>
    <row r="2117" spans="5:5" ht="16.5" x14ac:dyDescent="0.3">
      <c r="E2117" s="168"/>
    </row>
    <row r="2118" spans="5:5" ht="16.5" x14ac:dyDescent="0.3">
      <c r="E2118" s="168"/>
    </row>
    <row r="2119" spans="5:5" ht="16.5" x14ac:dyDescent="0.3">
      <c r="E2119" s="168"/>
    </row>
    <row r="2120" spans="5:5" ht="16.5" x14ac:dyDescent="0.3">
      <c r="E2120" s="168"/>
    </row>
    <row r="2121" spans="5:5" ht="16.5" x14ac:dyDescent="0.3">
      <c r="E2121" s="168"/>
    </row>
    <row r="2122" spans="5:5" ht="16.5" x14ac:dyDescent="0.3">
      <c r="E2122" s="168"/>
    </row>
    <row r="2123" spans="5:5" ht="16.5" x14ac:dyDescent="0.3">
      <c r="E2123" s="168"/>
    </row>
    <row r="2124" spans="5:5" ht="16.5" x14ac:dyDescent="0.3">
      <c r="E2124" s="168"/>
    </row>
    <row r="2125" spans="5:5" ht="16.5" x14ac:dyDescent="0.3">
      <c r="E2125" s="168"/>
    </row>
    <row r="2126" spans="5:5" ht="16.5" x14ac:dyDescent="0.3">
      <c r="E2126" s="168"/>
    </row>
    <row r="2127" spans="5:5" ht="16.5" x14ac:dyDescent="0.3">
      <c r="E2127" s="168"/>
    </row>
    <row r="2128" spans="5:5" ht="16.5" x14ac:dyDescent="0.3">
      <c r="E2128" s="168"/>
    </row>
    <row r="2129" spans="5:5" ht="16.5" x14ac:dyDescent="0.3">
      <c r="E2129" s="168"/>
    </row>
    <row r="2130" spans="5:5" ht="16.5" x14ac:dyDescent="0.3">
      <c r="E2130" s="168"/>
    </row>
    <row r="2131" spans="5:5" ht="16.5" x14ac:dyDescent="0.3">
      <c r="E2131" s="168"/>
    </row>
    <row r="2132" spans="5:5" ht="16.5" x14ac:dyDescent="0.3">
      <c r="E2132" s="168"/>
    </row>
    <row r="2133" spans="5:5" ht="16.5" x14ac:dyDescent="0.3">
      <c r="E2133" s="168"/>
    </row>
    <row r="2134" spans="5:5" ht="16.5" x14ac:dyDescent="0.3">
      <c r="E2134" s="168"/>
    </row>
    <row r="2135" spans="5:5" ht="16.5" x14ac:dyDescent="0.3">
      <c r="E2135" s="168"/>
    </row>
    <row r="2136" spans="5:5" ht="16.5" x14ac:dyDescent="0.3">
      <c r="E2136" s="168"/>
    </row>
    <row r="2137" spans="5:5" ht="16.5" x14ac:dyDescent="0.3">
      <c r="E2137" s="168"/>
    </row>
    <row r="2138" spans="5:5" ht="16.5" x14ac:dyDescent="0.3">
      <c r="E2138" s="168"/>
    </row>
    <row r="2139" spans="5:5" ht="16.5" x14ac:dyDescent="0.3">
      <c r="E2139" s="168"/>
    </row>
    <row r="2140" spans="5:5" ht="16.5" x14ac:dyDescent="0.3">
      <c r="E2140" s="168"/>
    </row>
    <row r="2141" spans="5:5" ht="16.5" x14ac:dyDescent="0.3">
      <c r="E2141" s="168"/>
    </row>
    <row r="2142" spans="5:5" ht="16.5" x14ac:dyDescent="0.3">
      <c r="E2142" s="168"/>
    </row>
    <row r="2143" spans="5:5" ht="16.5" x14ac:dyDescent="0.3">
      <c r="E2143" s="168"/>
    </row>
    <row r="2144" spans="5:5" ht="16.5" x14ac:dyDescent="0.3">
      <c r="E2144" s="168"/>
    </row>
  </sheetData>
  <mergeCells count="4">
    <mergeCell ref="G1593:H1593"/>
    <mergeCell ref="I1593:J1593"/>
    <mergeCell ref="K1593:L1593"/>
    <mergeCell ref="M1593:N159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499984740745262"/>
  </sheetPr>
  <dimension ref="A1:N26"/>
  <sheetViews>
    <sheetView topLeftCell="A10" zoomScaleNormal="100" workbookViewId="0">
      <selection activeCell="I17" sqref="I17"/>
    </sheetView>
  </sheetViews>
  <sheetFormatPr baseColWidth="10" defaultColWidth="9.140625" defaultRowHeight="15" x14ac:dyDescent="0.25"/>
  <cols>
    <col min="1" max="1" width="15.140625" bestFit="1" customWidth="1"/>
    <col min="2" max="2" width="17.5703125" bestFit="1" customWidth="1"/>
    <col min="3" max="3" width="17.5703125" customWidth="1"/>
    <col min="4" max="4" width="16.140625" customWidth="1"/>
    <col min="5" max="5" width="16.28515625" customWidth="1"/>
    <col min="6" max="9" width="14.7109375" customWidth="1"/>
    <col min="10" max="10" width="15.85546875" customWidth="1"/>
    <col min="11" max="11" width="14.85546875" customWidth="1"/>
    <col min="12" max="12" width="14.28515625" customWidth="1"/>
    <col min="13" max="13" width="11.42578125" customWidth="1"/>
    <col min="14" max="14" width="13.140625" customWidth="1"/>
    <col min="15" max="15" width="12.28515625" bestFit="1" customWidth="1"/>
    <col min="16" max="16" width="15.85546875" bestFit="1" customWidth="1"/>
    <col min="17" max="18" width="14.7109375" bestFit="1" customWidth="1"/>
    <col min="19" max="19" width="11.7109375" bestFit="1" customWidth="1"/>
    <col min="20" max="257" width="11.42578125" customWidth="1"/>
  </cols>
  <sheetData>
    <row r="1" spans="1:12" ht="18" x14ac:dyDescent="0.25">
      <c r="E1" s="208"/>
    </row>
    <row r="2" spans="1:12" ht="18" x14ac:dyDescent="0.25">
      <c r="E2" s="208"/>
    </row>
    <row r="4" spans="1:12" ht="18.75" thickBot="1" x14ac:dyDescent="0.3">
      <c r="A4" s="407"/>
      <c r="B4" s="408"/>
      <c r="C4" s="408"/>
      <c r="D4" s="408"/>
      <c r="E4" s="408"/>
      <c r="F4" s="408"/>
      <c r="G4" s="408"/>
      <c r="H4" s="408"/>
      <c r="I4" s="408"/>
    </row>
    <row r="5" spans="1:12" ht="52.5" thickBot="1" x14ac:dyDescent="0.3">
      <c r="A5" s="209"/>
      <c r="B5" s="210" t="s">
        <v>336</v>
      </c>
      <c r="C5" s="355" t="s">
        <v>481</v>
      </c>
      <c r="D5" s="211" t="s">
        <v>337</v>
      </c>
      <c r="E5" s="212" t="s">
        <v>190</v>
      </c>
      <c r="F5" s="213" t="s">
        <v>338</v>
      </c>
      <c r="G5" s="214" t="s">
        <v>339</v>
      </c>
      <c r="H5" s="336" t="s">
        <v>340</v>
      </c>
      <c r="I5" s="215" t="s">
        <v>341</v>
      </c>
      <c r="K5">
        <v>-22102.499999999902</v>
      </c>
      <c r="L5" s="25" t="s">
        <v>549</v>
      </c>
    </row>
    <row r="6" spans="1:12" ht="27" thickBot="1" x14ac:dyDescent="0.3">
      <c r="A6" s="216" t="s">
        <v>461</v>
      </c>
      <c r="B6" s="217"/>
      <c r="C6" s="217"/>
      <c r="D6" s="218"/>
      <c r="E6" s="219">
        <f>'CAJA NAP BUE'!E2</f>
        <v>14375729.678000091</v>
      </c>
      <c r="F6" s="220">
        <f>'CAJA NAP BUE'!G2</f>
        <v>574102.01999999955</v>
      </c>
      <c r="G6" s="221">
        <f>'CAJA NAP BUE'!I2</f>
        <v>2248369.7599999998</v>
      </c>
      <c r="H6" s="222">
        <f>'CAJA NAP BUE'!K2</f>
        <v>130421</v>
      </c>
      <c r="I6" s="223">
        <f>'CAJA NAP BUE'!M2</f>
        <v>0</v>
      </c>
      <c r="J6" s="27" t="s">
        <v>342</v>
      </c>
      <c r="K6" s="25">
        <f>-55791.89-81168.01-79.96-326.7-9086.02-55199.81-0.22</f>
        <v>-201652.61</v>
      </c>
    </row>
    <row r="7" spans="1:12" ht="16.5" thickBot="1" x14ac:dyDescent="0.35">
      <c r="A7" s="224" t="s">
        <v>343</v>
      </c>
      <c r="B7" s="132">
        <f>SUM('CAJA NAP BUE'!C4:C133)</f>
        <v>4451376.950000003</v>
      </c>
      <c r="C7" s="356">
        <f>SUM('CAJA NAP BUE'!C134:C135)</f>
        <v>410642.62894055457</v>
      </c>
      <c r="D7" s="225">
        <f>SUM('CAJA NAP BUE'!D9:D12)+'CAJA NAP BUE'!D32+'CAJA NAP BUE'!D133</f>
        <v>11056429.67</v>
      </c>
      <c r="E7" s="133">
        <f>+E6+B7+C7-D7-F7</f>
        <v>8181319.5869406518</v>
      </c>
      <c r="F7" s="283"/>
      <c r="G7" s="282">
        <f>'CAJA NAP BUE'!I12</f>
        <v>515000</v>
      </c>
      <c r="H7" s="226"/>
      <c r="I7" s="351">
        <f>'CAJA NAP BUE'!M32</f>
        <v>7000000</v>
      </c>
      <c r="J7" s="285">
        <v>4395585.0600000033</v>
      </c>
      <c r="K7" s="55">
        <f t="shared" ref="K7:K15" si="0">B7-J7</f>
        <v>55791.889999999665</v>
      </c>
      <c r="L7" s="190"/>
    </row>
    <row r="8" spans="1:12" ht="16.5" thickBot="1" x14ac:dyDescent="0.35">
      <c r="A8" s="224" t="s">
        <v>344</v>
      </c>
      <c r="B8" s="132">
        <f>SUM('CAJA NAP BUE'!C136:C281)</f>
        <v>5725606.0700000022</v>
      </c>
      <c r="C8" s="357">
        <f>SUM('CAJA NAP BUE'!C283:C284)</f>
        <v>891389.60662846023</v>
      </c>
      <c r="D8" s="227">
        <f>SUM('CAJA NAP BUE'!D141:D145)+'CAJA NAP BUE'!D282</f>
        <v>6306747.9500000002</v>
      </c>
      <c r="E8" s="133">
        <f>+E7+B8+C8-D8-F8</f>
        <v>8491567.3135691136</v>
      </c>
      <c r="F8" s="334"/>
      <c r="G8" s="335">
        <f>'CAJA NAP BUE'!I145</f>
        <v>545000</v>
      </c>
      <c r="H8" s="230"/>
      <c r="I8" s="231">
        <f>'CAJA NAP BUE'!M183</f>
        <v>215178.08</v>
      </c>
      <c r="J8" s="285">
        <v>5643121.6799999997</v>
      </c>
      <c r="K8" s="55">
        <f t="shared" si="0"/>
        <v>82484.390000002459</v>
      </c>
    </row>
    <row r="9" spans="1:12" ht="16.5" thickBot="1" x14ac:dyDescent="0.35">
      <c r="A9" s="224" t="s">
        <v>345</v>
      </c>
      <c r="B9" s="132">
        <f>SUM('CAJA NAP BUE'!C285:C431)</f>
        <v>7505054.3199999984</v>
      </c>
      <c r="C9" s="357">
        <f>SUM('CAJA NAP BUE'!C433:C434)</f>
        <v>313077.70666970784</v>
      </c>
      <c r="D9" s="227">
        <f>SUM('CAJA NAP BUE'!D296:D299)+'CAJA NAP BUE'!D292+'CAJA NAP BUE'!D432</f>
        <v>5009210.5600000005</v>
      </c>
      <c r="E9" s="133">
        <f t="shared" ref="E9:E18" si="1">+E8+B9+C9-D9-F9</f>
        <v>11300488.78023882</v>
      </c>
      <c r="F9" s="334"/>
      <c r="G9" s="335">
        <f>'CAJA NAP BUE'!I300</f>
        <v>545000</v>
      </c>
      <c r="H9" s="233"/>
      <c r="I9" s="231">
        <f>'CAJA NAP BUE'!M347</f>
        <v>221792.6</v>
      </c>
      <c r="J9" s="285">
        <v>7827941.3399999999</v>
      </c>
      <c r="K9" s="55">
        <f t="shared" si="0"/>
        <v>-322887.02000000142</v>
      </c>
    </row>
    <row r="10" spans="1:12" ht="16.5" thickBot="1" x14ac:dyDescent="0.35">
      <c r="A10" s="224" t="s">
        <v>346</v>
      </c>
      <c r="B10" s="132">
        <f>SUM('CAJA NAP BUE'!C435:C570)</f>
        <v>5046135.1399999969</v>
      </c>
      <c r="C10" s="357">
        <f>SUM('CAJA NAP BUE'!C572:C573)</f>
        <v>356862.35192946804</v>
      </c>
      <c r="D10" s="227">
        <f>SUM('CAJA NAP BUE'!D441:D454)+'CAJA NAP BUE'!D571</f>
        <v>5631456.2999999998</v>
      </c>
      <c r="E10" s="133">
        <f>+E9+B10+C10-D10-F10</f>
        <v>10969529.972168285</v>
      </c>
      <c r="F10" s="334">
        <f>'CAJA NAP BUE'!G518+'CAJA NAP BUE'!G521</f>
        <v>102500</v>
      </c>
      <c r="G10" s="335">
        <f>'CAJA NAP BUE'!I455</f>
        <v>550000</v>
      </c>
      <c r="H10" s="234"/>
      <c r="I10" s="231">
        <f>'CAJA NAP BUE'!M522</f>
        <v>242465.62</v>
      </c>
      <c r="J10" s="285">
        <v>4693772.6100000003</v>
      </c>
      <c r="K10" s="55">
        <f t="shared" si="0"/>
        <v>352362.52999999654</v>
      </c>
    </row>
    <row r="11" spans="1:12" ht="16.5" thickBot="1" x14ac:dyDescent="0.35">
      <c r="A11" s="224" t="s">
        <v>347</v>
      </c>
      <c r="B11" s="132">
        <f>SUM('CAJA NAP BUE'!C574:C728)</f>
        <v>6030250.9900000067</v>
      </c>
      <c r="C11" s="357">
        <f>SUM('CAJA NAP BUE'!C730:C731)</f>
        <v>556972.67528015748</v>
      </c>
      <c r="D11" s="227">
        <f>SUM('CAJA NAP BUE'!D583:D590)+'CAJA NAP BUE'!D729</f>
        <v>5435911.2199999997</v>
      </c>
      <c r="E11" s="133">
        <f>+E10+B11+C11-D11-F11</f>
        <v>11969092.41744845</v>
      </c>
      <c r="F11" s="334">
        <f>'CAJA NAP BUE'!G579+'CAJA NAP BUE'!G627+'CAJA NAP BUE'!G642</f>
        <v>151750</v>
      </c>
      <c r="G11" s="335">
        <f>'CAJA NAP BUE'!I591</f>
        <v>550000</v>
      </c>
      <c r="H11" s="234"/>
      <c r="I11" s="231">
        <f>'CAJA NAP BUE'!M721</f>
        <v>250370.66</v>
      </c>
      <c r="J11" s="285">
        <v>6054817.6699999999</v>
      </c>
      <c r="K11" s="55">
        <f>B11-J11</f>
        <v>-24566.679999993183</v>
      </c>
    </row>
    <row r="12" spans="1:12" ht="16.5" thickBot="1" x14ac:dyDescent="0.35">
      <c r="A12" s="224" t="s">
        <v>348</v>
      </c>
      <c r="B12" s="132">
        <f>SUM('CAJA NAP BUE'!C732:C876)</f>
        <v>6937422.8699999982</v>
      </c>
      <c r="C12" s="357">
        <f>SUM('CAJA NAP BUE'!C878:C879)</f>
        <v>695680.61612481298</v>
      </c>
      <c r="D12" s="227">
        <f>SUM('CAJA NAP BUE'!D736:D746)+'CAJA NAP BUE'!D877</f>
        <v>7232463.6699999999</v>
      </c>
      <c r="E12" s="133">
        <f t="shared" si="1"/>
        <v>12316232.23357326</v>
      </c>
      <c r="F12" s="334">
        <f>'CAJA NAP BUE'!G872</f>
        <v>53500</v>
      </c>
      <c r="G12" s="335">
        <f>'CAJA NAP BUE'!I747</f>
        <v>555000</v>
      </c>
      <c r="H12" s="234"/>
      <c r="I12" s="231"/>
      <c r="J12" s="285">
        <v>7019188.3300000001</v>
      </c>
      <c r="K12" s="55">
        <f>B12-J12</f>
        <v>-81765.460000001825</v>
      </c>
    </row>
    <row r="13" spans="1:12" ht="16.5" thickBot="1" x14ac:dyDescent="0.35">
      <c r="A13" s="224" t="s">
        <v>349</v>
      </c>
      <c r="B13" s="132">
        <f>SUM('CAJA NAP BUE'!C881:C1004)</f>
        <v>6698481.450000002</v>
      </c>
      <c r="C13" s="357">
        <f>SUM('CAJA NAP BUE'!C1006:C1007)</f>
        <v>415782.79055338947</v>
      </c>
      <c r="D13" s="227">
        <f>SUM('CAJA NAP BUE'!D896:D902)+'CAJA NAP BUE'!D1005</f>
        <v>9031073.75</v>
      </c>
      <c r="E13" s="133">
        <f>+E12+B13+C13-D13-F13</f>
        <v>10237922.724126652</v>
      </c>
      <c r="F13" s="334">
        <f>'CAJA NAP BUE'!G885+'CAJA NAP BUE'!G889+'CAJA NAP BUE'!G903+'CAJA NAP BUE'!G936</f>
        <v>161500</v>
      </c>
      <c r="G13" s="335">
        <f>'CAJA NAP BUE'!I903</f>
        <v>555000</v>
      </c>
      <c r="H13" s="230"/>
      <c r="I13" s="231">
        <f>'CAJA NAP BUE'!M880</f>
        <v>258533.43</v>
      </c>
      <c r="J13" s="285">
        <v>6582434.9299999997</v>
      </c>
      <c r="K13" s="55">
        <f>B13-J13</f>
        <v>116046.52000000235</v>
      </c>
    </row>
    <row r="14" spans="1:12" ht="16.5" thickBot="1" x14ac:dyDescent="0.35">
      <c r="A14" s="224" t="s">
        <v>350</v>
      </c>
      <c r="B14" s="132">
        <f>SUM('CAJA NAP BUE'!C1008:C1156)</f>
        <v>10373202.000000007</v>
      </c>
      <c r="C14" s="357">
        <f>SUM('CAJA NAP BUE'!C1158:C1159)</f>
        <v>383092.80968764232</v>
      </c>
      <c r="D14" s="227">
        <f>SUM('CAJA NAP BUE'!D1023:D1031)+'CAJA NAP BUE'!D1157</f>
        <v>6117060.6200000001</v>
      </c>
      <c r="E14" s="133">
        <f t="shared" si="1"/>
        <v>14709565.313814299</v>
      </c>
      <c r="F14" s="334">
        <f>'CAJA NAP BUE'!G1108+'CAJA NAP BUE'!G1124+'CAJA NAP BUE'!G1156</f>
        <v>167591.6</v>
      </c>
      <c r="G14" s="335">
        <f>'CAJA NAP BUE'!I1032</f>
        <v>560000</v>
      </c>
      <c r="H14" s="234"/>
      <c r="I14" s="231">
        <f>'CAJA NAP BUE'!M1017</f>
        <v>266962.33</v>
      </c>
      <c r="J14" s="285"/>
      <c r="K14" s="55"/>
    </row>
    <row r="15" spans="1:12" ht="16.5" thickBot="1" x14ac:dyDescent="0.35">
      <c r="A15" s="224" t="s">
        <v>351</v>
      </c>
      <c r="B15" s="132">
        <f>SUM('CAJA NAP BUE'!C1160:C1306)</f>
        <v>8811339.9599999972</v>
      </c>
      <c r="C15" s="357">
        <f>SUM('CAJA NAP BUE'!C1308:C1309)</f>
        <v>372362.29550660506</v>
      </c>
      <c r="D15" s="227">
        <f>SUM('CAJA NAP BUE'!D1169:D1176)+'CAJA NAP BUE'!D1307</f>
        <v>6030171.6400000006</v>
      </c>
      <c r="E15" s="133">
        <f t="shared" si="1"/>
        <v>17807595.929320902</v>
      </c>
      <c r="F15" s="228">
        <f>'CAJA NAP BUE'!G1163</f>
        <v>55500</v>
      </c>
      <c r="G15" s="229">
        <f>'CAJA NAP BUE'!I1177</f>
        <v>570000</v>
      </c>
      <c r="H15" s="234"/>
      <c r="I15" s="231">
        <f>'CAJA NAP BUE'!M1202</f>
        <v>299989.51</v>
      </c>
      <c r="J15" s="285">
        <v>8765051.0199999996</v>
      </c>
      <c r="K15" s="55">
        <f t="shared" si="0"/>
        <v>46288.939999997616</v>
      </c>
    </row>
    <row r="16" spans="1:12" ht="16.5" thickBot="1" x14ac:dyDescent="0.35">
      <c r="A16" s="224" t="s">
        <v>352</v>
      </c>
      <c r="B16" s="132">
        <f>SUM('CAJA NAP BUE'!C1310:C1414)</f>
        <v>4852085.1399999997</v>
      </c>
      <c r="C16" s="357"/>
      <c r="D16" s="227">
        <f>SUM('CAJA NAP BUE'!D1320:D1323)</f>
        <v>5125396.22</v>
      </c>
      <c r="E16" s="133">
        <f t="shared" si="1"/>
        <v>17534284.849320903</v>
      </c>
      <c r="F16" s="228"/>
      <c r="G16" s="229">
        <f>'CAJA NAP BUE'!I1324</f>
        <v>590000</v>
      </c>
      <c r="H16" s="234"/>
      <c r="I16" s="231">
        <f>'CAJA NAP BUE'!M1352</f>
        <v>331621.69</v>
      </c>
      <c r="J16" s="232"/>
      <c r="K16" s="235"/>
    </row>
    <row r="17" spans="1:14" ht="16.5" thickBot="1" x14ac:dyDescent="0.35">
      <c r="A17" s="224" t="s">
        <v>353</v>
      </c>
      <c r="B17" s="132">
        <f>SUM('CAJA NAP BUE'!C2316:C2447)</f>
        <v>0</v>
      </c>
      <c r="C17" s="357"/>
      <c r="D17" s="227">
        <f>SUM('CAJA NAP BUE'!D2321:D2324)</f>
        <v>0</v>
      </c>
      <c r="E17" s="133">
        <f t="shared" si="1"/>
        <v>17534284.849320903</v>
      </c>
      <c r="F17" s="228"/>
      <c r="G17" s="229"/>
      <c r="H17" s="234"/>
      <c r="I17" s="231"/>
      <c r="J17" s="232"/>
      <c r="K17" s="235">
        <f>B17-J17</f>
        <v>0</v>
      </c>
      <c r="N17" s="25"/>
    </row>
    <row r="18" spans="1:14" ht="16.5" thickBot="1" x14ac:dyDescent="0.35">
      <c r="A18" s="224" t="s">
        <v>354</v>
      </c>
      <c r="B18" s="132">
        <f>SUM('CAJA NAP BUE'!C1447:C1691)</f>
        <v>0</v>
      </c>
      <c r="C18" s="358"/>
      <c r="D18" s="236">
        <f>SUM('CAJA NAP BUE'!D1456:D1459)</f>
        <v>0</v>
      </c>
      <c r="E18" s="133">
        <f t="shared" si="1"/>
        <v>17534284.849320903</v>
      </c>
      <c r="F18" s="237"/>
      <c r="G18" s="238"/>
      <c r="H18" s="234"/>
      <c r="I18" s="231"/>
      <c r="J18" s="232"/>
      <c r="K18" s="235">
        <f>B18-J18</f>
        <v>0</v>
      </c>
    </row>
    <row r="19" spans="1:14" ht="32.25" customHeight="1" thickBot="1" x14ac:dyDescent="0.3">
      <c r="A19" s="239" t="s">
        <v>462</v>
      </c>
      <c r="B19" s="240">
        <f>SUM(B7:B18)</f>
        <v>66430954.890000015</v>
      </c>
      <c r="C19" s="362">
        <f>SUM(C7:C18)</f>
        <v>4395863.4813207984</v>
      </c>
      <c r="D19" s="241">
        <f>SUM(D7:D18)</f>
        <v>66975921.599999994</v>
      </c>
      <c r="E19" s="242">
        <f>+E18</f>
        <v>17534284.849320903</v>
      </c>
      <c r="F19" s="243">
        <f>SUM(F6:F18)</f>
        <v>1266443.6199999996</v>
      </c>
      <c r="G19" s="244">
        <f>SUM(G6:G18)</f>
        <v>7783369.7599999998</v>
      </c>
      <c r="H19" s="337">
        <f>SUM(H6:H18)</f>
        <v>130421</v>
      </c>
      <c r="I19" s="245">
        <f>SUM(I6:I18)-'CAJA NAP BUE'!N4+'CAJA NAP BUE'!M4</f>
        <v>9086913.9199999981</v>
      </c>
      <c r="J19" s="55"/>
      <c r="K19" s="55">
        <f>SUM(K4:K18)</f>
        <v>2.3283064365386963E-9</v>
      </c>
      <c r="L19" s="55"/>
    </row>
    <row r="20" spans="1:14" x14ac:dyDescent="0.25">
      <c r="B20" s="55">
        <f>B19-D21</f>
        <v>66207199.780000016</v>
      </c>
      <c r="C20" s="55"/>
      <c r="K20" s="246">
        <f>K19+B22</f>
        <v>2.3283064365386963E-9</v>
      </c>
    </row>
    <row r="21" spans="1:14" x14ac:dyDescent="0.25">
      <c r="B21" s="55"/>
      <c r="D21" s="247">
        <f>55791.89+81168.01+79.96+326.7+9086.02+55199.81+22102.5+0.22</f>
        <v>223755.11</v>
      </c>
      <c r="E21" s="55">
        <f>B20+D21</f>
        <v>66430954.890000015</v>
      </c>
      <c r="F21" t="s">
        <v>304</v>
      </c>
      <c r="H21" s="25" t="s">
        <v>548</v>
      </c>
    </row>
    <row r="22" spans="1:14" ht="15.75" x14ac:dyDescent="0.3">
      <c r="B22" s="55"/>
      <c r="C22" s="55"/>
      <c r="D22" s="154"/>
      <c r="F22" t="s">
        <v>284</v>
      </c>
    </row>
    <row r="23" spans="1:14" x14ac:dyDescent="0.25">
      <c r="B23" s="55"/>
      <c r="C23" s="55"/>
      <c r="D23" s="55"/>
    </row>
    <row r="24" spans="1:14" x14ac:dyDescent="0.25">
      <c r="B24" s="55"/>
      <c r="C24" s="55"/>
      <c r="D24" s="55"/>
    </row>
    <row r="25" spans="1:14" x14ac:dyDescent="0.25">
      <c r="B25" s="55"/>
      <c r="C25" s="55"/>
      <c r="D25" s="55"/>
    </row>
    <row r="26" spans="1:14" x14ac:dyDescent="0.25">
      <c r="D26" s="55"/>
    </row>
  </sheetData>
  <sheetProtection selectLockedCells="1" selectUnlockedCells="1"/>
  <mergeCells count="1">
    <mergeCell ref="A4:I4"/>
  </mergeCells>
  <pageMargins left="0.7" right="0.7" top="0.75" bottom="0.75" header="0.3" footer="0.3"/>
  <ignoredErrors>
    <ignoredError sqref="B18 B7 C11 C15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XFD382"/>
  <sheetViews>
    <sheetView topLeftCell="B37" zoomScaleNormal="100" workbookViewId="0">
      <selection activeCell="B41" sqref="B41"/>
    </sheetView>
  </sheetViews>
  <sheetFormatPr baseColWidth="10" defaultColWidth="9.140625" defaultRowHeight="15" x14ac:dyDescent="0.25"/>
  <cols>
    <col min="1" max="1" width="73.5703125" bestFit="1" customWidth="1"/>
    <col min="2" max="2" width="65" bestFit="1" customWidth="1"/>
    <col min="3" max="3" width="42.7109375" bestFit="1" customWidth="1"/>
    <col min="4" max="256" width="11.42578125" customWidth="1"/>
  </cols>
  <sheetData>
    <row r="3" spans="1:3" x14ac:dyDescent="0.25">
      <c r="B3" t="s">
        <v>221</v>
      </c>
    </row>
    <row r="4" spans="1:3" x14ac:dyDescent="0.25">
      <c r="B4" t="s">
        <v>356</v>
      </c>
    </row>
    <row r="5" spans="1:3" x14ac:dyDescent="0.25">
      <c r="A5" t="s">
        <v>2</v>
      </c>
      <c r="B5" t="s">
        <v>222</v>
      </c>
    </row>
    <row r="6" spans="1:3" x14ac:dyDescent="0.25">
      <c r="A6" t="s">
        <v>357</v>
      </c>
      <c r="B6" t="s">
        <v>208</v>
      </c>
    </row>
    <row r="7" spans="1:3" x14ac:dyDescent="0.25">
      <c r="A7" t="s">
        <v>3</v>
      </c>
      <c r="B7" t="s">
        <v>358</v>
      </c>
    </row>
    <row r="8" spans="1:3" x14ac:dyDescent="0.25">
      <c r="A8" t="s">
        <v>4</v>
      </c>
      <c r="B8" t="s">
        <v>311</v>
      </c>
    </row>
    <row r="9" spans="1:3" x14ac:dyDescent="0.25">
      <c r="A9" t="s">
        <v>359</v>
      </c>
      <c r="B9" t="s">
        <v>238</v>
      </c>
    </row>
    <row r="10" spans="1:3" x14ac:dyDescent="0.25">
      <c r="A10" t="s">
        <v>5</v>
      </c>
      <c r="B10" s="251" t="s">
        <v>463</v>
      </c>
    </row>
    <row r="11" spans="1:3" x14ac:dyDescent="0.25">
      <c r="B11" t="s">
        <v>360</v>
      </c>
      <c r="C11" s="251" t="s">
        <v>361</v>
      </c>
    </row>
    <row r="12" spans="1:3" x14ac:dyDescent="0.25">
      <c r="A12" t="s">
        <v>7</v>
      </c>
      <c r="B12" t="s">
        <v>272</v>
      </c>
    </row>
    <row r="13" spans="1:3" x14ac:dyDescent="0.25">
      <c r="A13" t="s">
        <v>363</v>
      </c>
      <c r="B13" t="s">
        <v>362</v>
      </c>
    </row>
    <row r="14" spans="1:3" x14ac:dyDescent="0.25">
      <c r="A14" t="s">
        <v>364</v>
      </c>
      <c r="B14" t="s">
        <v>223</v>
      </c>
    </row>
    <row r="15" spans="1:3" x14ac:dyDescent="0.25">
      <c r="A15" t="s">
        <v>10</v>
      </c>
      <c r="B15" t="s">
        <v>444</v>
      </c>
    </row>
    <row r="16" spans="1:3" x14ac:dyDescent="0.25">
      <c r="A16" t="s">
        <v>11</v>
      </c>
      <c r="B16" t="s">
        <v>209</v>
      </c>
    </row>
    <row r="17" spans="1:2" x14ac:dyDescent="0.25">
      <c r="A17" t="s">
        <v>12</v>
      </c>
      <c r="B17" t="s">
        <v>365</v>
      </c>
    </row>
    <row r="18" spans="1:2" x14ac:dyDescent="0.25">
      <c r="A18" t="s">
        <v>13</v>
      </c>
      <c r="B18" t="s">
        <v>277</v>
      </c>
    </row>
    <row r="19" spans="1:2" x14ac:dyDescent="0.25">
      <c r="B19" t="s">
        <v>366</v>
      </c>
    </row>
    <row r="20" spans="1:2" x14ac:dyDescent="0.25">
      <c r="A20" t="s">
        <v>367</v>
      </c>
      <c r="B20" s="290" t="s">
        <v>567</v>
      </c>
    </row>
    <row r="21" spans="1:2" x14ac:dyDescent="0.25">
      <c r="A21" t="s">
        <v>16</v>
      </c>
      <c r="B21" s="290" t="s">
        <v>433</v>
      </c>
    </row>
    <row r="22" spans="1:2" x14ac:dyDescent="0.25">
      <c r="A22" t="s">
        <v>17</v>
      </c>
      <c r="B22" t="s">
        <v>308</v>
      </c>
    </row>
    <row r="23" spans="1:2" x14ac:dyDescent="0.25">
      <c r="A23" t="s">
        <v>18</v>
      </c>
      <c r="B23" t="s">
        <v>224</v>
      </c>
    </row>
    <row r="24" spans="1:2" x14ac:dyDescent="0.25">
      <c r="A24" t="s">
        <v>19</v>
      </c>
      <c r="B24" t="s">
        <v>312</v>
      </c>
    </row>
    <row r="25" spans="1:2" x14ac:dyDescent="0.25">
      <c r="A25" t="s">
        <v>20</v>
      </c>
      <c r="B25" t="s">
        <v>205</v>
      </c>
    </row>
    <row r="26" spans="1:2" x14ac:dyDescent="0.25">
      <c r="A26" t="s">
        <v>21</v>
      </c>
      <c r="B26" t="s">
        <v>246</v>
      </c>
    </row>
    <row r="27" spans="1:2" x14ac:dyDescent="0.25">
      <c r="A27" t="s">
        <v>369</v>
      </c>
      <c r="B27" t="s">
        <v>278</v>
      </c>
    </row>
    <row r="28" spans="1:2" x14ac:dyDescent="0.25">
      <c r="A28" t="s">
        <v>22</v>
      </c>
      <c r="B28" t="s">
        <v>368</v>
      </c>
    </row>
    <row r="29" spans="1:2" x14ac:dyDescent="0.25">
      <c r="A29" s="248" t="s">
        <v>371</v>
      </c>
      <c r="B29" t="s">
        <v>370</v>
      </c>
    </row>
    <row r="30" spans="1:2" x14ac:dyDescent="0.25">
      <c r="A30" t="s">
        <v>24</v>
      </c>
      <c r="B30" t="s">
        <v>225</v>
      </c>
    </row>
    <row r="31" spans="1:2" x14ac:dyDescent="0.25">
      <c r="A31" t="s">
        <v>25</v>
      </c>
      <c r="B31" t="s">
        <v>210</v>
      </c>
    </row>
    <row r="32" spans="1:2" x14ac:dyDescent="0.25">
      <c r="A32" t="s">
        <v>26</v>
      </c>
      <c r="B32" t="s">
        <v>194</v>
      </c>
    </row>
    <row r="33" spans="1:2" x14ac:dyDescent="0.25">
      <c r="A33" t="s">
        <v>27</v>
      </c>
      <c r="B33" t="s">
        <v>248</v>
      </c>
    </row>
    <row r="34" spans="1:2" x14ac:dyDescent="0.25">
      <c r="A34" t="s">
        <v>28</v>
      </c>
      <c r="B34" t="s">
        <v>195</v>
      </c>
    </row>
    <row r="35" spans="1:2" x14ac:dyDescent="0.25">
      <c r="B35" t="s">
        <v>293</v>
      </c>
    </row>
    <row r="36" spans="1:2" x14ac:dyDescent="0.25">
      <c r="A36" t="s">
        <v>30</v>
      </c>
      <c r="B36" t="s">
        <v>211</v>
      </c>
    </row>
    <row r="37" spans="1:2" x14ac:dyDescent="0.25">
      <c r="A37" t="s">
        <v>33</v>
      </c>
      <c r="B37" t="s">
        <v>372</v>
      </c>
    </row>
    <row r="38" spans="1:2" x14ac:dyDescent="0.25">
      <c r="A38" t="s">
        <v>35</v>
      </c>
      <c r="B38" t="s">
        <v>449</v>
      </c>
    </row>
    <row r="39" spans="1:2" x14ac:dyDescent="0.25">
      <c r="A39" t="s">
        <v>36</v>
      </c>
      <c r="B39" t="s">
        <v>373</v>
      </c>
    </row>
    <row r="40" spans="1:2" x14ac:dyDescent="0.25">
      <c r="A40" t="s">
        <v>37</v>
      </c>
      <c r="B40" t="s">
        <v>374</v>
      </c>
    </row>
    <row r="41" spans="1:2" x14ac:dyDescent="0.25">
      <c r="A41" t="s">
        <v>38</v>
      </c>
      <c r="B41" t="s">
        <v>375</v>
      </c>
    </row>
    <row r="42" spans="1:2" x14ac:dyDescent="0.25">
      <c r="A42" t="s">
        <v>39</v>
      </c>
      <c r="B42" t="s">
        <v>376</v>
      </c>
    </row>
    <row r="43" spans="1:2" x14ac:dyDescent="0.25">
      <c r="A43" t="s">
        <v>40</v>
      </c>
      <c r="B43" t="s">
        <v>377</v>
      </c>
    </row>
    <row r="44" spans="1:2" x14ac:dyDescent="0.25">
      <c r="A44" t="s">
        <v>41</v>
      </c>
      <c r="B44" t="s">
        <v>378</v>
      </c>
    </row>
    <row r="45" spans="1:2" x14ac:dyDescent="0.25">
      <c r="A45" t="s">
        <v>42</v>
      </c>
      <c r="B45" s="295" t="s">
        <v>448</v>
      </c>
    </row>
    <row r="46" spans="1:2" x14ac:dyDescent="0.25">
      <c r="A46" t="s">
        <v>43</v>
      </c>
      <c r="B46" t="s">
        <v>379</v>
      </c>
    </row>
    <row r="47" spans="1:2" x14ac:dyDescent="0.25">
      <c r="A47" t="s">
        <v>44</v>
      </c>
      <c r="B47" s="251" t="s">
        <v>380</v>
      </c>
    </row>
    <row r="48" spans="1:2" x14ac:dyDescent="0.25">
      <c r="A48" t="s">
        <v>46</v>
      </c>
      <c r="B48" t="s">
        <v>381</v>
      </c>
    </row>
    <row r="49" spans="1:3" x14ac:dyDescent="0.25">
      <c r="A49" t="s">
        <v>47</v>
      </c>
      <c r="B49" t="s">
        <v>382</v>
      </c>
    </row>
    <row r="50" spans="1:3" x14ac:dyDescent="0.25">
      <c r="A50" t="s">
        <v>48</v>
      </c>
      <c r="B50" t="s">
        <v>383</v>
      </c>
    </row>
    <row r="51" spans="1:3" x14ac:dyDescent="0.25">
      <c r="A51" t="s">
        <v>49</v>
      </c>
      <c r="B51" t="s">
        <v>384</v>
      </c>
    </row>
    <row r="52" spans="1:3" x14ac:dyDescent="0.25">
      <c r="A52" t="s">
        <v>50</v>
      </c>
      <c r="B52" t="s">
        <v>385</v>
      </c>
    </row>
    <row r="53" spans="1:3" x14ac:dyDescent="0.25">
      <c r="B53" t="s">
        <v>386</v>
      </c>
    </row>
    <row r="54" spans="1:3" x14ac:dyDescent="0.25">
      <c r="B54" t="s">
        <v>387</v>
      </c>
    </row>
    <row r="55" spans="1:3" x14ac:dyDescent="0.25">
      <c r="A55" t="s">
        <v>394</v>
      </c>
      <c r="B55" s="251" t="s">
        <v>388</v>
      </c>
    </row>
    <row r="56" spans="1:3" x14ac:dyDescent="0.25">
      <c r="A56" t="s">
        <v>55</v>
      </c>
      <c r="B56" t="s">
        <v>389</v>
      </c>
    </row>
    <row r="57" spans="1:3" x14ac:dyDescent="0.25">
      <c r="A57" t="s">
        <v>56</v>
      </c>
      <c r="B57" s="251" t="s">
        <v>390</v>
      </c>
    </row>
    <row r="58" spans="1:3" x14ac:dyDescent="0.25">
      <c r="A58" t="s">
        <v>57</v>
      </c>
      <c r="B58" t="s">
        <v>391</v>
      </c>
    </row>
    <row r="59" spans="1:3" x14ac:dyDescent="0.25">
      <c r="B59" t="s">
        <v>392</v>
      </c>
    </row>
    <row r="60" spans="1:3" x14ac:dyDescent="0.25">
      <c r="A60" t="s">
        <v>58</v>
      </c>
      <c r="B60" s="251" t="s">
        <v>393</v>
      </c>
    </row>
    <row r="61" spans="1:3" x14ac:dyDescent="0.25">
      <c r="A61" t="s">
        <v>59</v>
      </c>
      <c r="B61" t="s">
        <v>560</v>
      </c>
    </row>
    <row r="62" spans="1:3" x14ac:dyDescent="0.25">
      <c r="A62" t="s">
        <v>60</v>
      </c>
      <c r="B62" t="s">
        <v>283</v>
      </c>
      <c r="C62" t="s">
        <v>395</v>
      </c>
    </row>
    <row r="63" spans="1:3" x14ac:dyDescent="0.25">
      <c r="A63" t="s">
        <v>61</v>
      </c>
      <c r="B63" t="s">
        <v>273</v>
      </c>
    </row>
    <row r="64" spans="1:3" x14ac:dyDescent="0.25">
      <c r="A64" t="s">
        <v>62</v>
      </c>
      <c r="B64" t="s">
        <v>314</v>
      </c>
    </row>
    <row r="65" spans="1:2" x14ac:dyDescent="0.25">
      <c r="A65" t="s">
        <v>63</v>
      </c>
      <c r="B65" t="s">
        <v>206</v>
      </c>
    </row>
    <row r="66" spans="1:2" x14ac:dyDescent="0.25">
      <c r="A66" t="s">
        <v>396</v>
      </c>
      <c r="B66" t="s">
        <v>304</v>
      </c>
    </row>
    <row r="67" spans="1:2" x14ac:dyDescent="0.25">
      <c r="A67" t="s">
        <v>64</v>
      </c>
      <c r="B67" t="s">
        <v>328</v>
      </c>
    </row>
    <row r="68" spans="1:2" x14ac:dyDescent="0.25">
      <c r="A68" t="s">
        <v>65</v>
      </c>
      <c r="B68" s="290" t="s">
        <v>355</v>
      </c>
    </row>
    <row r="69" spans="1:2" x14ac:dyDescent="0.25">
      <c r="A69" t="s">
        <v>67</v>
      </c>
      <c r="B69" t="s">
        <v>233</v>
      </c>
    </row>
    <row r="70" spans="1:2" x14ac:dyDescent="0.25">
      <c r="A70" t="s">
        <v>68</v>
      </c>
      <c r="B70" t="s">
        <v>234</v>
      </c>
    </row>
    <row r="71" spans="1:2" x14ac:dyDescent="0.25">
      <c r="A71" t="s">
        <v>69</v>
      </c>
      <c r="B71" t="s">
        <v>196</v>
      </c>
    </row>
    <row r="72" spans="1:2" x14ac:dyDescent="0.25">
      <c r="A72" t="s">
        <v>70</v>
      </c>
      <c r="B72" t="s">
        <v>227</v>
      </c>
    </row>
    <row r="73" spans="1:2" x14ac:dyDescent="0.25">
      <c r="A73" t="s">
        <v>398</v>
      </c>
      <c r="B73" t="s">
        <v>288</v>
      </c>
    </row>
    <row r="74" spans="1:2" x14ac:dyDescent="0.25">
      <c r="A74" t="s">
        <v>71</v>
      </c>
      <c r="B74" t="s">
        <v>239</v>
      </c>
    </row>
    <row r="75" spans="1:2" x14ac:dyDescent="0.25">
      <c r="A75" t="s">
        <v>399</v>
      </c>
      <c r="B75" t="s">
        <v>254</v>
      </c>
    </row>
    <row r="76" spans="1:2" x14ac:dyDescent="0.25">
      <c r="A76" t="s">
        <v>75</v>
      </c>
      <c r="B76" t="s">
        <v>324</v>
      </c>
    </row>
    <row r="77" spans="1:2" x14ac:dyDescent="0.25">
      <c r="A77" t="s">
        <v>77</v>
      </c>
      <c r="B77" s="251" t="s">
        <v>453</v>
      </c>
    </row>
    <row r="78" spans="1:2" x14ac:dyDescent="0.25">
      <c r="A78" t="s">
        <v>78</v>
      </c>
      <c r="B78" t="s">
        <v>306</v>
      </c>
    </row>
    <row r="79" spans="1:2" x14ac:dyDescent="0.25">
      <c r="B79" t="s">
        <v>397</v>
      </c>
    </row>
    <row r="80" spans="1:2" x14ac:dyDescent="0.25">
      <c r="A80" t="s">
        <v>80</v>
      </c>
      <c r="B80" s="251" t="s">
        <v>593</v>
      </c>
    </row>
    <row r="81" spans="1:2" x14ac:dyDescent="0.25">
      <c r="A81" t="s">
        <v>81</v>
      </c>
      <c r="B81" t="s">
        <v>445</v>
      </c>
    </row>
    <row r="82" spans="1:2" x14ac:dyDescent="0.25">
      <c r="A82" t="s">
        <v>82</v>
      </c>
      <c r="B82" t="s">
        <v>280</v>
      </c>
    </row>
    <row r="83" spans="1:2" x14ac:dyDescent="0.25">
      <c r="A83" t="s">
        <v>83</v>
      </c>
      <c r="B83" t="s">
        <v>197</v>
      </c>
    </row>
    <row r="84" spans="1:2" x14ac:dyDescent="0.25">
      <c r="A84" t="s">
        <v>84</v>
      </c>
      <c r="B84" t="s">
        <v>320</v>
      </c>
    </row>
    <row r="85" spans="1:2" x14ac:dyDescent="0.25">
      <c r="A85" t="s">
        <v>85</v>
      </c>
      <c r="B85" t="s">
        <v>400</v>
      </c>
    </row>
    <row r="86" spans="1:2" x14ac:dyDescent="0.25">
      <c r="A86" t="s">
        <v>86</v>
      </c>
      <c r="B86" t="s">
        <v>289</v>
      </c>
    </row>
    <row r="87" spans="1:2" x14ac:dyDescent="0.25">
      <c r="A87" t="s">
        <v>87</v>
      </c>
      <c r="B87" t="s">
        <v>317</v>
      </c>
    </row>
    <row r="88" spans="1:2" x14ac:dyDescent="0.25">
      <c r="A88" t="s">
        <v>88</v>
      </c>
      <c r="B88" t="s">
        <v>451</v>
      </c>
    </row>
    <row r="89" spans="1:2" x14ac:dyDescent="0.25">
      <c r="A89" t="s">
        <v>89</v>
      </c>
      <c r="B89" t="s">
        <v>255</v>
      </c>
    </row>
    <row r="90" spans="1:2" x14ac:dyDescent="0.25">
      <c r="A90" t="s">
        <v>90</v>
      </c>
      <c r="B90" t="s">
        <v>301</v>
      </c>
    </row>
    <row r="91" spans="1:2" x14ac:dyDescent="0.25">
      <c r="A91" t="s">
        <v>91</v>
      </c>
      <c r="B91" t="s">
        <v>309</v>
      </c>
    </row>
    <row r="92" spans="1:2" x14ac:dyDescent="0.25">
      <c r="B92" t="s">
        <v>198</v>
      </c>
    </row>
    <row r="93" spans="1:2" x14ac:dyDescent="0.25">
      <c r="A93" t="s">
        <v>93</v>
      </c>
      <c r="B93" t="s">
        <v>401</v>
      </c>
    </row>
    <row r="94" spans="1:2" x14ac:dyDescent="0.25">
      <c r="A94" t="s">
        <v>95</v>
      </c>
      <c r="B94" t="s">
        <v>284</v>
      </c>
    </row>
    <row r="95" spans="1:2" x14ac:dyDescent="0.25">
      <c r="A95" t="s">
        <v>96</v>
      </c>
      <c r="B95" t="s">
        <v>402</v>
      </c>
    </row>
    <row r="96" spans="1:2" x14ac:dyDescent="0.25">
      <c r="A96" t="s">
        <v>97</v>
      </c>
      <c r="B96" s="251" t="s">
        <v>323</v>
      </c>
    </row>
    <row r="97" spans="1:2" x14ac:dyDescent="0.25">
      <c r="A97" t="s">
        <v>98</v>
      </c>
      <c r="B97" t="s">
        <v>235</v>
      </c>
    </row>
    <row r="98" spans="1:2" x14ac:dyDescent="0.25">
      <c r="B98" t="s">
        <v>256</v>
      </c>
    </row>
    <row r="99" spans="1:2" x14ac:dyDescent="0.25">
      <c r="A99" t="s">
        <v>100</v>
      </c>
      <c r="B99" t="s">
        <v>213</v>
      </c>
    </row>
    <row r="100" spans="1:2" x14ac:dyDescent="0.25">
      <c r="A100" t="s">
        <v>102</v>
      </c>
      <c r="B100" t="s">
        <v>403</v>
      </c>
    </row>
    <row r="101" spans="1:2" x14ac:dyDescent="0.25">
      <c r="A101" t="s">
        <v>105</v>
      </c>
      <c r="B101" t="s">
        <v>404</v>
      </c>
    </row>
    <row r="102" spans="1:2" x14ac:dyDescent="0.25">
      <c r="A102" t="s">
        <v>106</v>
      </c>
      <c r="B102" t="s">
        <v>228</v>
      </c>
    </row>
    <row r="103" spans="1:2" x14ac:dyDescent="0.25">
      <c r="A103" t="s">
        <v>107</v>
      </c>
      <c r="B103" t="s">
        <v>274</v>
      </c>
    </row>
    <row r="104" spans="1:2" x14ac:dyDescent="0.25">
      <c r="A104" t="s">
        <v>108</v>
      </c>
      <c r="B104" t="s">
        <v>257</v>
      </c>
    </row>
    <row r="105" spans="1:2" x14ac:dyDescent="0.25">
      <c r="A105" t="s">
        <v>109</v>
      </c>
      <c r="B105" t="s">
        <v>281</v>
      </c>
    </row>
    <row r="106" spans="1:2" x14ac:dyDescent="0.25">
      <c r="A106" t="s">
        <v>110</v>
      </c>
      <c r="B106" t="s">
        <v>319</v>
      </c>
    </row>
    <row r="107" spans="1:2" x14ac:dyDescent="0.25">
      <c r="A107" t="s">
        <v>111</v>
      </c>
      <c r="B107" t="s">
        <v>229</v>
      </c>
    </row>
    <row r="108" spans="1:2" x14ac:dyDescent="0.25">
      <c r="A108" t="s">
        <v>112</v>
      </c>
      <c r="B108" t="s">
        <v>214</v>
      </c>
    </row>
    <row r="109" spans="1:2" x14ac:dyDescent="0.25">
      <c r="A109" t="s">
        <v>113</v>
      </c>
      <c r="B109" t="s">
        <v>240</v>
      </c>
    </row>
    <row r="110" spans="1:2" x14ac:dyDescent="0.25">
      <c r="A110" t="s">
        <v>114</v>
      </c>
      <c r="B110" t="s">
        <v>296</v>
      </c>
    </row>
    <row r="111" spans="1:2" x14ac:dyDescent="0.25">
      <c r="A111" t="s">
        <v>115</v>
      </c>
      <c r="B111" t="s">
        <v>199</v>
      </c>
    </row>
    <row r="112" spans="1:2" x14ac:dyDescent="0.25">
      <c r="A112" t="s">
        <v>116</v>
      </c>
      <c r="B112" s="251" t="s">
        <v>434</v>
      </c>
    </row>
    <row r="113" spans="1:2" x14ac:dyDescent="0.25">
      <c r="A113" t="s">
        <v>117</v>
      </c>
      <c r="B113" t="s">
        <v>405</v>
      </c>
    </row>
    <row r="114" spans="1:2" x14ac:dyDescent="0.25">
      <c r="A114" t="s">
        <v>118</v>
      </c>
      <c r="B114" t="s">
        <v>215</v>
      </c>
    </row>
    <row r="115" spans="1:2" x14ac:dyDescent="0.25">
      <c r="A115" t="s">
        <v>408</v>
      </c>
      <c r="B115" s="248" t="s">
        <v>200</v>
      </c>
    </row>
    <row r="116" spans="1:2" x14ac:dyDescent="0.25">
      <c r="A116" t="s">
        <v>120</v>
      </c>
      <c r="B116" t="s">
        <v>258</v>
      </c>
    </row>
    <row r="117" spans="1:2" x14ac:dyDescent="0.25">
      <c r="A117" t="s">
        <v>121</v>
      </c>
      <c r="B117" t="s">
        <v>406</v>
      </c>
    </row>
    <row r="118" spans="1:2" x14ac:dyDescent="0.25">
      <c r="A118" t="s">
        <v>122</v>
      </c>
      <c r="B118" t="s">
        <v>285</v>
      </c>
    </row>
    <row r="119" spans="1:2" x14ac:dyDescent="0.25">
      <c r="A119" t="s">
        <v>123</v>
      </c>
      <c r="B119" t="s">
        <v>216</v>
      </c>
    </row>
    <row r="120" spans="1:2" x14ac:dyDescent="0.25">
      <c r="A120" t="s">
        <v>410</v>
      </c>
      <c r="B120" s="378" t="s">
        <v>601</v>
      </c>
    </row>
    <row r="121" spans="1:2" x14ac:dyDescent="0.25">
      <c r="A121" t="s">
        <v>125</v>
      </c>
      <c r="B121" t="s">
        <v>241</v>
      </c>
    </row>
    <row r="122" spans="1:2" x14ac:dyDescent="0.25">
      <c r="A122" t="s">
        <v>126</v>
      </c>
      <c r="B122" t="s">
        <v>230</v>
      </c>
    </row>
    <row r="123" spans="1:2" x14ac:dyDescent="0.25">
      <c r="A123" t="s">
        <v>127</v>
      </c>
      <c r="B123" s="248" t="s">
        <v>201</v>
      </c>
    </row>
    <row r="124" spans="1:2" x14ac:dyDescent="0.25">
      <c r="A124" t="s">
        <v>128</v>
      </c>
      <c r="B124" t="s">
        <v>407</v>
      </c>
    </row>
    <row r="125" spans="1:2" x14ac:dyDescent="0.25">
      <c r="A125" t="s">
        <v>129</v>
      </c>
      <c r="B125" s="251" t="s">
        <v>495</v>
      </c>
    </row>
    <row r="126" spans="1:2" x14ac:dyDescent="0.25">
      <c r="A126" t="s">
        <v>130</v>
      </c>
      <c r="B126" t="s">
        <v>259</v>
      </c>
    </row>
    <row r="127" spans="1:2" x14ac:dyDescent="0.25">
      <c r="A127" t="s">
        <v>131</v>
      </c>
      <c r="B127" s="251" t="s">
        <v>327</v>
      </c>
    </row>
    <row r="128" spans="1:2" x14ac:dyDescent="0.25">
      <c r="A128" t="s">
        <v>132</v>
      </c>
      <c r="B128" t="s">
        <v>307</v>
      </c>
    </row>
    <row r="129" spans="1:2" x14ac:dyDescent="0.25">
      <c r="A129" t="s">
        <v>133</v>
      </c>
      <c r="B129" t="s">
        <v>409</v>
      </c>
    </row>
    <row r="130" spans="1:2" x14ac:dyDescent="0.25">
      <c r="A130" t="s">
        <v>135</v>
      </c>
      <c r="B130" t="s">
        <v>302</v>
      </c>
    </row>
    <row r="131" spans="1:2" x14ac:dyDescent="0.25">
      <c r="A131" t="s">
        <v>136</v>
      </c>
      <c r="B131" t="s">
        <v>202</v>
      </c>
    </row>
    <row r="132" spans="1:2" x14ac:dyDescent="0.25">
      <c r="A132" t="s">
        <v>412</v>
      </c>
      <c r="B132" t="s">
        <v>331</v>
      </c>
    </row>
    <row r="133" spans="1:2" x14ac:dyDescent="0.25">
      <c r="A133" t="s">
        <v>139</v>
      </c>
      <c r="B133" t="s">
        <v>203</v>
      </c>
    </row>
    <row r="134" spans="1:2" x14ac:dyDescent="0.25">
      <c r="A134" t="s">
        <v>140</v>
      </c>
      <c r="B134" s="251" t="s">
        <v>330</v>
      </c>
    </row>
    <row r="135" spans="1:2" x14ac:dyDescent="0.25">
      <c r="A135" t="s">
        <v>141</v>
      </c>
      <c r="B135" t="s">
        <v>330</v>
      </c>
    </row>
    <row r="136" spans="1:2" x14ac:dyDescent="0.25">
      <c r="A136" t="s">
        <v>142</v>
      </c>
      <c r="B136" t="s">
        <v>411</v>
      </c>
    </row>
    <row r="137" spans="1:2" x14ac:dyDescent="0.25">
      <c r="A137" t="s">
        <v>143</v>
      </c>
      <c r="B137" t="s">
        <v>242</v>
      </c>
    </row>
    <row r="138" spans="1:2" x14ac:dyDescent="0.25">
      <c r="A138" t="s">
        <v>144</v>
      </c>
      <c r="B138" t="s">
        <v>282</v>
      </c>
    </row>
    <row r="139" spans="1:2" x14ac:dyDescent="0.25">
      <c r="A139" t="s">
        <v>145</v>
      </c>
      <c r="B139" t="s">
        <v>231</v>
      </c>
    </row>
    <row r="140" spans="1:2" x14ac:dyDescent="0.25">
      <c r="A140" t="s">
        <v>416</v>
      </c>
      <c r="B140" t="s">
        <v>297</v>
      </c>
    </row>
    <row r="141" spans="1:2" x14ac:dyDescent="0.25">
      <c r="B141" t="s">
        <v>439</v>
      </c>
    </row>
    <row r="142" spans="1:2" x14ac:dyDescent="0.25">
      <c r="B142" t="s">
        <v>260</v>
      </c>
    </row>
    <row r="143" spans="1:2" x14ac:dyDescent="0.25">
      <c r="B143" t="s">
        <v>275</v>
      </c>
    </row>
    <row r="144" spans="1:2" x14ac:dyDescent="0.25">
      <c r="B144" t="s">
        <v>261</v>
      </c>
    </row>
    <row r="145" spans="1:2" x14ac:dyDescent="0.25">
      <c r="B145" s="251" t="s">
        <v>326</v>
      </c>
    </row>
    <row r="146" spans="1:2" x14ac:dyDescent="0.25">
      <c r="A146" t="s">
        <v>221</v>
      </c>
      <c r="B146" t="s">
        <v>243</v>
      </c>
    </row>
    <row r="147" spans="1:2" x14ac:dyDescent="0.25">
      <c r="B147" t="s">
        <v>218</v>
      </c>
    </row>
    <row r="148" spans="1:2" x14ac:dyDescent="0.25">
      <c r="B148" t="s">
        <v>413</v>
      </c>
    </row>
    <row r="149" spans="1:2" x14ac:dyDescent="0.25">
      <c r="B149" t="s">
        <v>414</v>
      </c>
    </row>
    <row r="150" spans="1:2" x14ac:dyDescent="0.25">
      <c r="B150" t="s">
        <v>415</v>
      </c>
    </row>
    <row r="151" spans="1:2" x14ac:dyDescent="0.25">
      <c r="B151" t="s">
        <v>265</v>
      </c>
    </row>
    <row r="152" spans="1:2" x14ac:dyDescent="0.25">
      <c r="B152" t="s">
        <v>286</v>
      </c>
    </row>
    <row r="153" spans="1:2" x14ac:dyDescent="0.25">
      <c r="B153" t="s">
        <v>266</v>
      </c>
    </row>
    <row r="154" spans="1:2" x14ac:dyDescent="0.25">
      <c r="B154" t="s">
        <v>267</v>
      </c>
    </row>
    <row r="155" spans="1:2" x14ac:dyDescent="0.25">
      <c r="B155" t="s">
        <v>276</v>
      </c>
    </row>
    <row r="156" spans="1:2" x14ac:dyDescent="0.25">
      <c r="B156" t="s">
        <v>516</v>
      </c>
    </row>
    <row r="157" spans="1:2" x14ac:dyDescent="0.25">
      <c r="B157" s="251" t="s">
        <v>523</v>
      </c>
    </row>
    <row r="158" spans="1:2" x14ac:dyDescent="0.25">
      <c r="B158" t="s">
        <v>441</v>
      </c>
    </row>
    <row r="159" spans="1:2" x14ac:dyDescent="0.25">
      <c r="B159" t="s">
        <v>325</v>
      </c>
    </row>
    <row r="160" spans="1:2" x14ac:dyDescent="0.25">
      <c r="B160" t="s">
        <v>305</v>
      </c>
    </row>
    <row r="161" spans="1:2" x14ac:dyDescent="0.25">
      <c r="B161" t="s">
        <v>236</v>
      </c>
    </row>
    <row r="162" spans="1:2" x14ac:dyDescent="0.25">
      <c r="B162" t="s">
        <v>316</v>
      </c>
    </row>
    <row r="163" spans="1:2" x14ac:dyDescent="0.25">
      <c r="B163" t="s">
        <v>268</v>
      </c>
    </row>
    <row r="164" spans="1:2" x14ac:dyDescent="0.25">
      <c r="B164" s="251" t="s">
        <v>596</v>
      </c>
    </row>
    <row r="165" spans="1:2" x14ac:dyDescent="0.25">
      <c r="B165" t="s">
        <v>269</v>
      </c>
    </row>
    <row r="166" spans="1:2" x14ac:dyDescent="0.25">
      <c r="B166" t="s">
        <v>204</v>
      </c>
    </row>
    <row r="167" spans="1:2" x14ac:dyDescent="0.25">
      <c r="B167" t="s">
        <v>290</v>
      </c>
    </row>
    <row r="168" spans="1:2" x14ac:dyDescent="0.25">
      <c r="B168" t="s">
        <v>442</v>
      </c>
    </row>
    <row r="169" spans="1:2" x14ac:dyDescent="0.25">
      <c r="B169" t="s">
        <v>591</v>
      </c>
    </row>
    <row r="170" spans="1:2" x14ac:dyDescent="0.25">
      <c r="B170" t="s">
        <v>298</v>
      </c>
    </row>
    <row r="171" spans="1:2" x14ac:dyDescent="0.25">
      <c r="B171" t="s">
        <v>531</v>
      </c>
    </row>
    <row r="172" spans="1:2" x14ac:dyDescent="0.25">
      <c r="B172" t="s">
        <v>291</v>
      </c>
    </row>
    <row r="173" spans="1:2" x14ac:dyDescent="0.25">
      <c r="B173" t="s">
        <v>432</v>
      </c>
    </row>
    <row r="174" spans="1:2" x14ac:dyDescent="0.25">
      <c r="A174" t="s">
        <v>419</v>
      </c>
      <c r="B174" t="s">
        <v>292</v>
      </c>
    </row>
    <row r="175" spans="1:2" x14ac:dyDescent="0.25">
      <c r="B175" t="s">
        <v>219</v>
      </c>
    </row>
    <row r="176" spans="1:2" x14ac:dyDescent="0.25">
      <c r="B176" t="s">
        <v>270</v>
      </c>
    </row>
    <row r="177" spans="1:2" x14ac:dyDescent="0.25">
      <c r="B177" t="s">
        <v>287</v>
      </c>
    </row>
    <row r="178" spans="1:2" x14ac:dyDescent="0.25">
      <c r="B178" t="s">
        <v>220</v>
      </c>
    </row>
    <row r="179" spans="1:2" x14ac:dyDescent="0.25">
      <c r="B179" t="s">
        <v>237</v>
      </c>
    </row>
    <row r="180" spans="1:2" x14ac:dyDescent="0.25">
      <c r="B180" t="s">
        <v>207</v>
      </c>
    </row>
    <row r="181" spans="1:2" x14ac:dyDescent="0.25">
      <c r="B181" t="s">
        <v>271</v>
      </c>
    </row>
    <row r="182" spans="1:2" x14ac:dyDescent="0.25">
      <c r="B182" t="s">
        <v>321</v>
      </c>
    </row>
    <row r="183" spans="1:2" x14ac:dyDescent="0.25">
      <c r="B183" t="s">
        <v>299</v>
      </c>
    </row>
    <row r="184" spans="1:2" x14ac:dyDescent="0.25">
      <c r="B184" t="s">
        <v>329</v>
      </c>
    </row>
    <row r="189" spans="1:2" x14ac:dyDescent="0.25">
      <c r="B189" s="251" t="s">
        <v>158</v>
      </c>
    </row>
    <row r="190" spans="1:2" x14ac:dyDescent="0.25">
      <c r="B190" t="s">
        <v>592</v>
      </c>
    </row>
    <row r="191" spans="1:2" x14ac:dyDescent="0.25">
      <c r="A191" t="s">
        <v>356</v>
      </c>
      <c r="B191" t="s">
        <v>497</v>
      </c>
    </row>
    <row r="192" spans="1:2" x14ac:dyDescent="0.25">
      <c r="A192" t="s">
        <v>222</v>
      </c>
      <c r="B192" t="s">
        <v>440</v>
      </c>
    </row>
    <row r="193" spans="1:2" x14ac:dyDescent="0.25">
      <c r="A193" t="s">
        <v>208</v>
      </c>
      <c r="B193" t="s">
        <v>417</v>
      </c>
    </row>
    <row r="194" spans="1:2" x14ac:dyDescent="0.25">
      <c r="A194" t="s">
        <v>358</v>
      </c>
      <c r="B194" t="s">
        <v>418</v>
      </c>
    </row>
    <row r="195" spans="1:2" x14ac:dyDescent="0.25">
      <c r="A195" t="s">
        <v>311</v>
      </c>
      <c r="B195" t="s">
        <v>419</v>
      </c>
    </row>
    <row r="196" spans="1:2" x14ac:dyDescent="0.25">
      <c r="A196" t="s">
        <v>360</v>
      </c>
      <c r="B196" t="s">
        <v>315</v>
      </c>
    </row>
    <row r="197" spans="1:2" x14ac:dyDescent="0.25">
      <c r="A197" t="s">
        <v>272</v>
      </c>
      <c r="B197" t="s">
        <v>618</v>
      </c>
    </row>
    <row r="201" spans="1:2" x14ac:dyDescent="0.25">
      <c r="A201" t="s">
        <v>361</v>
      </c>
      <c r="B201" t="s">
        <v>420</v>
      </c>
    </row>
    <row r="202" spans="1:2" x14ac:dyDescent="0.25">
      <c r="A202" t="s">
        <v>362</v>
      </c>
    </row>
    <row r="203" spans="1:2" x14ac:dyDescent="0.25">
      <c r="A203" t="s">
        <v>223</v>
      </c>
      <c r="B203" t="s">
        <v>244</v>
      </c>
    </row>
    <row r="204" spans="1:2" x14ac:dyDescent="0.25">
      <c r="A204" t="s">
        <v>209</v>
      </c>
      <c r="B204" t="s">
        <v>245</v>
      </c>
    </row>
    <row r="205" spans="1:2" x14ac:dyDescent="0.25">
      <c r="A205" t="s">
        <v>365</v>
      </c>
      <c r="B205" t="s">
        <v>246</v>
      </c>
    </row>
    <row r="206" spans="1:2" x14ac:dyDescent="0.25">
      <c r="A206" t="s">
        <v>277</v>
      </c>
      <c r="B206" t="s">
        <v>247</v>
      </c>
    </row>
    <row r="207" spans="1:2" x14ac:dyDescent="0.25">
      <c r="A207" t="s">
        <v>366</v>
      </c>
      <c r="B207" t="s">
        <v>248</v>
      </c>
    </row>
    <row r="208" spans="1:2" x14ac:dyDescent="0.25">
      <c r="A208" t="s">
        <v>224</v>
      </c>
      <c r="B208" t="s">
        <v>249</v>
      </c>
    </row>
    <row r="209" spans="1:16384" customFormat="1" x14ac:dyDescent="0.25">
      <c r="A209" t="s">
        <v>312</v>
      </c>
      <c r="B209" t="s">
        <v>251</v>
      </c>
    </row>
    <row r="210" spans="1:16384" customFormat="1" x14ac:dyDescent="0.25">
      <c r="A210" t="s">
        <v>421</v>
      </c>
      <c r="B210" t="s">
        <v>253</v>
      </c>
    </row>
    <row r="211" spans="1:16384" customFormat="1" x14ac:dyDescent="0.25">
      <c r="A211" t="s">
        <v>205</v>
      </c>
      <c r="B211" t="s">
        <v>254</v>
      </c>
    </row>
    <row r="212" spans="1:16384" customFormat="1" x14ac:dyDescent="0.25">
      <c r="A212" t="s">
        <v>246</v>
      </c>
      <c r="B212" t="s">
        <v>256</v>
      </c>
    </row>
    <row r="213" spans="1:16384" customFormat="1" x14ac:dyDescent="0.25">
      <c r="A213" t="s">
        <v>330</v>
      </c>
      <c r="B213" t="s">
        <v>258</v>
      </c>
      <c r="C213" t="s">
        <v>330</v>
      </c>
      <c r="D213" t="s">
        <v>330</v>
      </c>
      <c r="E213" t="s">
        <v>330</v>
      </c>
      <c r="F213" t="s">
        <v>330</v>
      </c>
      <c r="G213" t="s">
        <v>330</v>
      </c>
      <c r="H213" t="s">
        <v>330</v>
      </c>
      <c r="I213" t="s">
        <v>330</v>
      </c>
      <c r="J213" t="s">
        <v>330</v>
      </c>
      <c r="K213" t="s">
        <v>330</v>
      </c>
      <c r="L213" t="s">
        <v>330</v>
      </c>
      <c r="M213" t="s">
        <v>330</v>
      </c>
      <c r="N213" t="s">
        <v>330</v>
      </c>
      <c r="O213" t="s">
        <v>330</v>
      </c>
      <c r="P213" t="s">
        <v>330</v>
      </c>
      <c r="Q213" t="s">
        <v>330</v>
      </c>
      <c r="R213" t="s">
        <v>330</v>
      </c>
      <c r="S213" t="s">
        <v>330</v>
      </c>
      <c r="T213" t="s">
        <v>330</v>
      </c>
      <c r="U213" t="s">
        <v>330</v>
      </c>
      <c r="V213" t="s">
        <v>330</v>
      </c>
      <c r="W213" t="s">
        <v>330</v>
      </c>
      <c r="X213" t="s">
        <v>330</v>
      </c>
      <c r="Y213" t="s">
        <v>330</v>
      </c>
      <c r="Z213" t="s">
        <v>330</v>
      </c>
      <c r="AA213" t="s">
        <v>330</v>
      </c>
      <c r="AB213" t="s">
        <v>330</v>
      </c>
      <c r="AC213" t="s">
        <v>330</v>
      </c>
      <c r="AD213" t="s">
        <v>330</v>
      </c>
      <c r="AE213" t="s">
        <v>330</v>
      </c>
      <c r="AF213" t="s">
        <v>330</v>
      </c>
      <c r="AG213" t="s">
        <v>330</v>
      </c>
      <c r="AH213" t="s">
        <v>330</v>
      </c>
      <c r="AI213" t="s">
        <v>330</v>
      </c>
      <c r="AJ213" t="s">
        <v>330</v>
      </c>
      <c r="AK213" t="s">
        <v>330</v>
      </c>
      <c r="AL213" t="s">
        <v>330</v>
      </c>
      <c r="AM213" t="s">
        <v>330</v>
      </c>
      <c r="AN213" t="s">
        <v>330</v>
      </c>
      <c r="AO213" t="s">
        <v>330</v>
      </c>
      <c r="AP213" t="s">
        <v>330</v>
      </c>
      <c r="AQ213" t="s">
        <v>330</v>
      </c>
      <c r="AR213" t="s">
        <v>330</v>
      </c>
      <c r="AS213" t="s">
        <v>330</v>
      </c>
      <c r="AT213" t="s">
        <v>330</v>
      </c>
      <c r="AU213" t="s">
        <v>330</v>
      </c>
      <c r="AV213" t="s">
        <v>330</v>
      </c>
      <c r="AW213" t="s">
        <v>330</v>
      </c>
      <c r="AX213" t="s">
        <v>330</v>
      </c>
      <c r="AY213" t="s">
        <v>330</v>
      </c>
      <c r="AZ213" t="s">
        <v>330</v>
      </c>
      <c r="BA213" t="s">
        <v>330</v>
      </c>
      <c r="BB213" t="s">
        <v>330</v>
      </c>
      <c r="BC213" t="s">
        <v>330</v>
      </c>
      <c r="BD213" t="s">
        <v>330</v>
      </c>
      <c r="BE213" t="s">
        <v>330</v>
      </c>
      <c r="BF213" t="s">
        <v>330</v>
      </c>
      <c r="BG213" t="s">
        <v>330</v>
      </c>
      <c r="BH213" t="s">
        <v>330</v>
      </c>
      <c r="BI213" t="s">
        <v>330</v>
      </c>
      <c r="BJ213" t="s">
        <v>330</v>
      </c>
      <c r="BK213" t="s">
        <v>330</v>
      </c>
      <c r="BL213" t="s">
        <v>330</v>
      </c>
      <c r="BM213" t="s">
        <v>330</v>
      </c>
      <c r="BN213" t="s">
        <v>330</v>
      </c>
      <c r="BO213" t="s">
        <v>330</v>
      </c>
      <c r="BP213" t="s">
        <v>330</v>
      </c>
      <c r="BQ213" t="s">
        <v>330</v>
      </c>
      <c r="BR213" t="s">
        <v>330</v>
      </c>
      <c r="BS213" t="s">
        <v>330</v>
      </c>
      <c r="BT213" t="s">
        <v>330</v>
      </c>
      <c r="BU213" t="s">
        <v>330</v>
      </c>
      <c r="BV213" t="s">
        <v>330</v>
      </c>
      <c r="BW213" t="s">
        <v>330</v>
      </c>
      <c r="BX213" t="s">
        <v>330</v>
      </c>
      <c r="BY213" t="s">
        <v>330</v>
      </c>
      <c r="BZ213" t="s">
        <v>330</v>
      </c>
      <c r="CA213" t="s">
        <v>330</v>
      </c>
      <c r="CB213" t="s">
        <v>330</v>
      </c>
      <c r="CC213" t="s">
        <v>330</v>
      </c>
      <c r="CD213" t="s">
        <v>330</v>
      </c>
      <c r="CE213" t="s">
        <v>330</v>
      </c>
      <c r="CF213" t="s">
        <v>330</v>
      </c>
      <c r="CG213" t="s">
        <v>330</v>
      </c>
      <c r="CH213" t="s">
        <v>330</v>
      </c>
      <c r="CI213" t="s">
        <v>330</v>
      </c>
      <c r="CJ213" t="s">
        <v>330</v>
      </c>
      <c r="CK213" t="s">
        <v>330</v>
      </c>
      <c r="CL213" t="s">
        <v>330</v>
      </c>
      <c r="CM213" t="s">
        <v>330</v>
      </c>
      <c r="CN213" t="s">
        <v>330</v>
      </c>
      <c r="CO213" t="s">
        <v>330</v>
      </c>
      <c r="CP213" t="s">
        <v>330</v>
      </c>
      <c r="CQ213" t="s">
        <v>330</v>
      </c>
      <c r="CR213" t="s">
        <v>330</v>
      </c>
      <c r="CS213" t="s">
        <v>330</v>
      </c>
      <c r="CT213" t="s">
        <v>330</v>
      </c>
      <c r="CU213" t="s">
        <v>330</v>
      </c>
      <c r="CV213" t="s">
        <v>330</v>
      </c>
      <c r="CW213" t="s">
        <v>330</v>
      </c>
      <c r="CX213" t="s">
        <v>330</v>
      </c>
      <c r="CY213" t="s">
        <v>330</v>
      </c>
      <c r="CZ213" t="s">
        <v>330</v>
      </c>
      <c r="DA213" t="s">
        <v>330</v>
      </c>
      <c r="DB213" t="s">
        <v>330</v>
      </c>
      <c r="DC213" t="s">
        <v>330</v>
      </c>
      <c r="DD213" t="s">
        <v>330</v>
      </c>
      <c r="DE213" t="s">
        <v>330</v>
      </c>
      <c r="DF213" t="s">
        <v>330</v>
      </c>
      <c r="DG213" t="s">
        <v>330</v>
      </c>
      <c r="DH213" t="s">
        <v>330</v>
      </c>
      <c r="DI213" t="s">
        <v>330</v>
      </c>
      <c r="DJ213" t="s">
        <v>330</v>
      </c>
      <c r="DK213" t="s">
        <v>330</v>
      </c>
      <c r="DL213" t="s">
        <v>330</v>
      </c>
      <c r="DM213" t="s">
        <v>330</v>
      </c>
      <c r="DN213" t="s">
        <v>330</v>
      </c>
      <c r="DO213" t="s">
        <v>330</v>
      </c>
      <c r="DP213" t="s">
        <v>330</v>
      </c>
      <c r="DQ213" t="s">
        <v>330</v>
      </c>
      <c r="DR213" t="s">
        <v>330</v>
      </c>
      <c r="DS213" t="s">
        <v>330</v>
      </c>
      <c r="DT213" t="s">
        <v>330</v>
      </c>
      <c r="DU213" t="s">
        <v>330</v>
      </c>
      <c r="DV213" t="s">
        <v>330</v>
      </c>
      <c r="DW213" t="s">
        <v>330</v>
      </c>
      <c r="DX213" t="s">
        <v>330</v>
      </c>
      <c r="DY213" t="s">
        <v>330</v>
      </c>
      <c r="DZ213" t="s">
        <v>330</v>
      </c>
      <c r="EA213" t="s">
        <v>330</v>
      </c>
      <c r="EB213" t="s">
        <v>330</v>
      </c>
      <c r="EC213" t="s">
        <v>330</v>
      </c>
      <c r="ED213" t="s">
        <v>330</v>
      </c>
      <c r="EE213" t="s">
        <v>330</v>
      </c>
      <c r="EF213" t="s">
        <v>330</v>
      </c>
      <c r="EG213" t="s">
        <v>330</v>
      </c>
      <c r="EH213" t="s">
        <v>330</v>
      </c>
      <c r="EI213" t="s">
        <v>330</v>
      </c>
      <c r="EJ213" t="s">
        <v>330</v>
      </c>
      <c r="EK213" t="s">
        <v>330</v>
      </c>
      <c r="EL213" t="s">
        <v>330</v>
      </c>
      <c r="EM213" t="s">
        <v>330</v>
      </c>
      <c r="EN213" t="s">
        <v>330</v>
      </c>
      <c r="EO213" t="s">
        <v>330</v>
      </c>
      <c r="EP213" t="s">
        <v>330</v>
      </c>
      <c r="EQ213" t="s">
        <v>330</v>
      </c>
      <c r="ER213" t="s">
        <v>330</v>
      </c>
      <c r="ES213" t="s">
        <v>330</v>
      </c>
      <c r="ET213" t="s">
        <v>330</v>
      </c>
      <c r="EU213" t="s">
        <v>330</v>
      </c>
      <c r="EV213" t="s">
        <v>330</v>
      </c>
      <c r="EW213" t="s">
        <v>330</v>
      </c>
      <c r="EX213" t="s">
        <v>330</v>
      </c>
      <c r="EY213" t="s">
        <v>330</v>
      </c>
      <c r="EZ213" t="s">
        <v>330</v>
      </c>
      <c r="FA213" t="s">
        <v>330</v>
      </c>
      <c r="FB213" t="s">
        <v>330</v>
      </c>
      <c r="FC213" t="s">
        <v>330</v>
      </c>
      <c r="FD213" t="s">
        <v>330</v>
      </c>
      <c r="FE213" t="s">
        <v>330</v>
      </c>
      <c r="FF213" t="s">
        <v>330</v>
      </c>
      <c r="FG213" t="s">
        <v>330</v>
      </c>
      <c r="FH213" t="s">
        <v>330</v>
      </c>
      <c r="FI213" t="s">
        <v>330</v>
      </c>
      <c r="FJ213" t="s">
        <v>330</v>
      </c>
      <c r="FK213" t="s">
        <v>330</v>
      </c>
      <c r="FL213" t="s">
        <v>330</v>
      </c>
      <c r="FM213" t="s">
        <v>330</v>
      </c>
      <c r="FN213" t="s">
        <v>330</v>
      </c>
      <c r="FO213" t="s">
        <v>330</v>
      </c>
      <c r="FP213" t="s">
        <v>330</v>
      </c>
      <c r="FQ213" t="s">
        <v>330</v>
      </c>
      <c r="FR213" t="s">
        <v>330</v>
      </c>
      <c r="FS213" t="s">
        <v>330</v>
      </c>
      <c r="FT213" t="s">
        <v>330</v>
      </c>
      <c r="FU213" t="s">
        <v>330</v>
      </c>
      <c r="FV213" t="s">
        <v>330</v>
      </c>
      <c r="FW213" t="s">
        <v>330</v>
      </c>
      <c r="FX213" t="s">
        <v>330</v>
      </c>
      <c r="FY213" t="s">
        <v>330</v>
      </c>
      <c r="FZ213" t="s">
        <v>330</v>
      </c>
      <c r="GA213" t="s">
        <v>330</v>
      </c>
      <c r="GB213" t="s">
        <v>330</v>
      </c>
      <c r="GC213" t="s">
        <v>330</v>
      </c>
      <c r="GD213" t="s">
        <v>330</v>
      </c>
      <c r="GE213" t="s">
        <v>330</v>
      </c>
      <c r="GF213" t="s">
        <v>330</v>
      </c>
      <c r="GG213" t="s">
        <v>330</v>
      </c>
      <c r="GH213" t="s">
        <v>330</v>
      </c>
      <c r="GI213" t="s">
        <v>330</v>
      </c>
      <c r="GJ213" t="s">
        <v>330</v>
      </c>
      <c r="GK213" t="s">
        <v>330</v>
      </c>
      <c r="GL213" t="s">
        <v>330</v>
      </c>
      <c r="GM213" t="s">
        <v>330</v>
      </c>
      <c r="GN213" t="s">
        <v>330</v>
      </c>
      <c r="GO213" t="s">
        <v>330</v>
      </c>
      <c r="GP213" t="s">
        <v>330</v>
      </c>
      <c r="GQ213" t="s">
        <v>330</v>
      </c>
      <c r="GR213" t="s">
        <v>330</v>
      </c>
      <c r="GS213" t="s">
        <v>330</v>
      </c>
      <c r="GT213" t="s">
        <v>330</v>
      </c>
      <c r="GU213" t="s">
        <v>330</v>
      </c>
      <c r="GV213" t="s">
        <v>330</v>
      </c>
      <c r="GW213" t="s">
        <v>330</v>
      </c>
      <c r="GX213" t="s">
        <v>330</v>
      </c>
      <c r="GY213" t="s">
        <v>330</v>
      </c>
      <c r="GZ213" t="s">
        <v>330</v>
      </c>
      <c r="HA213" t="s">
        <v>330</v>
      </c>
      <c r="HB213" t="s">
        <v>330</v>
      </c>
      <c r="HC213" t="s">
        <v>330</v>
      </c>
      <c r="HD213" t="s">
        <v>330</v>
      </c>
      <c r="HE213" t="s">
        <v>330</v>
      </c>
      <c r="HF213" t="s">
        <v>330</v>
      </c>
      <c r="HG213" t="s">
        <v>330</v>
      </c>
      <c r="HH213" t="s">
        <v>330</v>
      </c>
      <c r="HI213" t="s">
        <v>330</v>
      </c>
      <c r="HJ213" t="s">
        <v>330</v>
      </c>
      <c r="HK213" t="s">
        <v>330</v>
      </c>
      <c r="HL213" t="s">
        <v>330</v>
      </c>
      <c r="HM213" t="s">
        <v>330</v>
      </c>
      <c r="HN213" t="s">
        <v>330</v>
      </c>
      <c r="HO213" t="s">
        <v>330</v>
      </c>
      <c r="HP213" t="s">
        <v>330</v>
      </c>
      <c r="HQ213" t="s">
        <v>330</v>
      </c>
      <c r="HR213" t="s">
        <v>330</v>
      </c>
      <c r="HS213" t="s">
        <v>330</v>
      </c>
      <c r="HT213" t="s">
        <v>330</v>
      </c>
      <c r="HU213" t="s">
        <v>330</v>
      </c>
      <c r="HV213" t="s">
        <v>330</v>
      </c>
      <c r="HW213" t="s">
        <v>330</v>
      </c>
      <c r="HX213" t="s">
        <v>330</v>
      </c>
      <c r="HY213" t="s">
        <v>330</v>
      </c>
      <c r="HZ213" t="s">
        <v>330</v>
      </c>
      <c r="IA213" t="s">
        <v>330</v>
      </c>
      <c r="IB213" t="s">
        <v>330</v>
      </c>
      <c r="IC213" t="s">
        <v>330</v>
      </c>
      <c r="ID213" t="s">
        <v>330</v>
      </c>
      <c r="IE213" t="s">
        <v>330</v>
      </c>
      <c r="IF213" t="s">
        <v>330</v>
      </c>
      <c r="IG213" t="s">
        <v>330</v>
      </c>
      <c r="IH213" t="s">
        <v>330</v>
      </c>
      <c r="II213" t="s">
        <v>330</v>
      </c>
      <c r="IJ213" t="s">
        <v>330</v>
      </c>
      <c r="IK213" t="s">
        <v>330</v>
      </c>
      <c r="IL213" t="s">
        <v>330</v>
      </c>
      <c r="IM213" t="s">
        <v>330</v>
      </c>
      <c r="IN213" t="s">
        <v>330</v>
      </c>
      <c r="IO213" t="s">
        <v>330</v>
      </c>
      <c r="IP213" t="s">
        <v>330</v>
      </c>
      <c r="IQ213" t="s">
        <v>330</v>
      </c>
      <c r="IR213" t="s">
        <v>330</v>
      </c>
      <c r="IS213" t="s">
        <v>330</v>
      </c>
      <c r="IT213" t="s">
        <v>330</v>
      </c>
      <c r="IU213" t="s">
        <v>330</v>
      </c>
      <c r="IV213" t="s">
        <v>330</v>
      </c>
      <c r="IW213" t="s">
        <v>330</v>
      </c>
      <c r="IX213" t="s">
        <v>330</v>
      </c>
      <c r="IY213" t="s">
        <v>330</v>
      </c>
      <c r="IZ213" t="s">
        <v>330</v>
      </c>
      <c r="JA213" t="s">
        <v>330</v>
      </c>
      <c r="JB213" t="s">
        <v>330</v>
      </c>
      <c r="JC213" t="s">
        <v>330</v>
      </c>
      <c r="JD213" t="s">
        <v>330</v>
      </c>
      <c r="JE213" t="s">
        <v>330</v>
      </c>
      <c r="JF213" t="s">
        <v>330</v>
      </c>
      <c r="JG213" t="s">
        <v>330</v>
      </c>
      <c r="JH213" t="s">
        <v>330</v>
      </c>
      <c r="JI213" t="s">
        <v>330</v>
      </c>
      <c r="JJ213" t="s">
        <v>330</v>
      </c>
      <c r="JK213" t="s">
        <v>330</v>
      </c>
      <c r="JL213" t="s">
        <v>330</v>
      </c>
      <c r="JM213" t="s">
        <v>330</v>
      </c>
      <c r="JN213" t="s">
        <v>330</v>
      </c>
      <c r="JO213" t="s">
        <v>330</v>
      </c>
      <c r="JP213" t="s">
        <v>330</v>
      </c>
      <c r="JQ213" t="s">
        <v>330</v>
      </c>
      <c r="JR213" t="s">
        <v>330</v>
      </c>
      <c r="JS213" t="s">
        <v>330</v>
      </c>
      <c r="JT213" t="s">
        <v>330</v>
      </c>
      <c r="JU213" t="s">
        <v>330</v>
      </c>
      <c r="JV213" t="s">
        <v>330</v>
      </c>
      <c r="JW213" t="s">
        <v>330</v>
      </c>
      <c r="JX213" t="s">
        <v>330</v>
      </c>
      <c r="JY213" t="s">
        <v>330</v>
      </c>
      <c r="JZ213" t="s">
        <v>330</v>
      </c>
      <c r="KA213" t="s">
        <v>330</v>
      </c>
      <c r="KB213" t="s">
        <v>330</v>
      </c>
      <c r="KC213" t="s">
        <v>330</v>
      </c>
      <c r="KD213" t="s">
        <v>330</v>
      </c>
      <c r="KE213" t="s">
        <v>330</v>
      </c>
      <c r="KF213" t="s">
        <v>330</v>
      </c>
      <c r="KG213" t="s">
        <v>330</v>
      </c>
      <c r="KH213" t="s">
        <v>330</v>
      </c>
      <c r="KI213" t="s">
        <v>330</v>
      </c>
      <c r="KJ213" t="s">
        <v>330</v>
      </c>
      <c r="KK213" t="s">
        <v>330</v>
      </c>
      <c r="KL213" t="s">
        <v>330</v>
      </c>
      <c r="KM213" t="s">
        <v>330</v>
      </c>
      <c r="KN213" t="s">
        <v>330</v>
      </c>
      <c r="KO213" t="s">
        <v>330</v>
      </c>
      <c r="KP213" t="s">
        <v>330</v>
      </c>
      <c r="KQ213" t="s">
        <v>330</v>
      </c>
      <c r="KR213" t="s">
        <v>330</v>
      </c>
      <c r="KS213" t="s">
        <v>330</v>
      </c>
      <c r="KT213" t="s">
        <v>330</v>
      </c>
      <c r="KU213" t="s">
        <v>330</v>
      </c>
      <c r="KV213" t="s">
        <v>330</v>
      </c>
      <c r="KW213" t="s">
        <v>330</v>
      </c>
      <c r="KX213" t="s">
        <v>330</v>
      </c>
      <c r="KY213" t="s">
        <v>330</v>
      </c>
      <c r="KZ213" t="s">
        <v>330</v>
      </c>
      <c r="LA213" t="s">
        <v>330</v>
      </c>
      <c r="LB213" t="s">
        <v>330</v>
      </c>
      <c r="LC213" t="s">
        <v>330</v>
      </c>
      <c r="LD213" t="s">
        <v>330</v>
      </c>
      <c r="LE213" t="s">
        <v>330</v>
      </c>
      <c r="LF213" t="s">
        <v>330</v>
      </c>
      <c r="LG213" t="s">
        <v>330</v>
      </c>
      <c r="LH213" t="s">
        <v>330</v>
      </c>
      <c r="LI213" t="s">
        <v>330</v>
      </c>
      <c r="LJ213" t="s">
        <v>330</v>
      </c>
      <c r="LK213" t="s">
        <v>330</v>
      </c>
      <c r="LL213" t="s">
        <v>330</v>
      </c>
      <c r="LM213" t="s">
        <v>330</v>
      </c>
      <c r="LN213" t="s">
        <v>330</v>
      </c>
      <c r="LO213" t="s">
        <v>330</v>
      </c>
      <c r="LP213" t="s">
        <v>330</v>
      </c>
      <c r="LQ213" t="s">
        <v>330</v>
      </c>
      <c r="LR213" t="s">
        <v>330</v>
      </c>
      <c r="LS213" t="s">
        <v>330</v>
      </c>
      <c r="LT213" t="s">
        <v>330</v>
      </c>
      <c r="LU213" t="s">
        <v>330</v>
      </c>
      <c r="LV213" t="s">
        <v>330</v>
      </c>
      <c r="LW213" t="s">
        <v>330</v>
      </c>
      <c r="LX213" t="s">
        <v>330</v>
      </c>
      <c r="LY213" t="s">
        <v>330</v>
      </c>
      <c r="LZ213" t="s">
        <v>330</v>
      </c>
      <c r="MA213" t="s">
        <v>330</v>
      </c>
      <c r="MB213" t="s">
        <v>330</v>
      </c>
      <c r="MC213" t="s">
        <v>330</v>
      </c>
      <c r="MD213" t="s">
        <v>330</v>
      </c>
      <c r="ME213" t="s">
        <v>330</v>
      </c>
      <c r="MF213" t="s">
        <v>330</v>
      </c>
      <c r="MG213" t="s">
        <v>330</v>
      </c>
      <c r="MH213" t="s">
        <v>330</v>
      </c>
      <c r="MI213" t="s">
        <v>330</v>
      </c>
      <c r="MJ213" t="s">
        <v>330</v>
      </c>
      <c r="MK213" t="s">
        <v>330</v>
      </c>
      <c r="ML213" t="s">
        <v>330</v>
      </c>
      <c r="MM213" t="s">
        <v>330</v>
      </c>
      <c r="MN213" t="s">
        <v>330</v>
      </c>
      <c r="MO213" t="s">
        <v>330</v>
      </c>
      <c r="MP213" t="s">
        <v>330</v>
      </c>
      <c r="MQ213" t="s">
        <v>330</v>
      </c>
      <c r="MR213" t="s">
        <v>330</v>
      </c>
      <c r="MS213" t="s">
        <v>330</v>
      </c>
      <c r="MT213" t="s">
        <v>330</v>
      </c>
      <c r="MU213" t="s">
        <v>330</v>
      </c>
      <c r="MV213" t="s">
        <v>330</v>
      </c>
      <c r="MW213" t="s">
        <v>330</v>
      </c>
      <c r="MX213" t="s">
        <v>330</v>
      </c>
      <c r="MY213" t="s">
        <v>330</v>
      </c>
      <c r="MZ213" t="s">
        <v>330</v>
      </c>
      <c r="NA213" t="s">
        <v>330</v>
      </c>
      <c r="NB213" t="s">
        <v>330</v>
      </c>
      <c r="NC213" t="s">
        <v>330</v>
      </c>
      <c r="ND213" t="s">
        <v>330</v>
      </c>
      <c r="NE213" t="s">
        <v>330</v>
      </c>
      <c r="NF213" t="s">
        <v>330</v>
      </c>
      <c r="NG213" t="s">
        <v>330</v>
      </c>
      <c r="NH213" t="s">
        <v>330</v>
      </c>
      <c r="NI213" t="s">
        <v>330</v>
      </c>
      <c r="NJ213" t="s">
        <v>330</v>
      </c>
      <c r="NK213" t="s">
        <v>330</v>
      </c>
      <c r="NL213" t="s">
        <v>330</v>
      </c>
      <c r="NM213" t="s">
        <v>330</v>
      </c>
      <c r="NN213" t="s">
        <v>330</v>
      </c>
      <c r="NO213" t="s">
        <v>330</v>
      </c>
      <c r="NP213" t="s">
        <v>330</v>
      </c>
      <c r="NQ213" t="s">
        <v>330</v>
      </c>
      <c r="NR213" t="s">
        <v>330</v>
      </c>
      <c r="NS213" t="s">
        <v>330</v>
      </c>
      <c r="NT213" t="s">
        <v>330</v>
      </c>
      <c r="NU213" t="s">
        <v>330</v>
      </c>
      <c r="NV213" t="s">
        <v>330</v>
      </c>
      <c r="NW213" t="s">
        <v>330</v>
      </c>
      <c r="NX213" t="s">
        <v>330</v>
      </c>
      <c r="NY213" t="s">
        <v>330</v>
      </c>
      <c r="NZ213" t="s">
        <v>330</v>
      </c>
      <c r="OA213" t="s">
        <v>330</v>
      </c>
      <c r="OB213" t="s">
        <v>330</v>
      </c>
      <c r="OC213" t="s">
        <v>330</v>
      </c>
      <c r="OD213" t="s">
        <v>330</v>
      </c>
      <c r="OE213" t="s">
        <v>330</v>
      </c>
      <c r="OF213" t="s">
        <v>330</v>
      </c>
      <c r="OG213" t="s">
        <v>330</v>
      </c>
      <c r="OH213" t="s">
        <v>330</v>
      </c>
      <c r="OI213" t="s">
        <v>330</v>
      </c>
      <c r="OJ213" t="s">
        <v>330</v>
      </c>
      <c r="OK213" t="s">
        <v>330</v>
      </c>
      <c r="OL213" t="s">
        <v>330</v>
      </c>
      <c r="OM213" t="s">
        <v>330</v>
      </c>
      <c r="ON213" t="s">
        <v>330</v>
      </c>
      <c r="OO213" t="s">
        <v>330</v>
      </c>
      <c r="OP213" t="s">
        <v>330</v>
      </c>
      <c r="OQ213" t="s">
        <v>330</v>
      </c>
      <c r="OR213" t="s">
        <v>330</v>
      </c>
      <c r="OS213" t="s">
        <v>330</v>
      </c>
      <c r="OT213" t="s">
        <v>330</v>
      </c>
      <c r="OU213" t="s">
        <v>330</v>
      </c>
      <c r="OV213" t="s">
        <v>330</v>
      </c>
      <c r="OW213" t="s">
        <v>330</v>
      </c>
      <c r="OX213" t="s">
        <v>330</v>
      </c>
      <c r="OY213" t="s">
        <v>330</v>
      </c>
      <c r="OZ213" t="s">
        <v>330</v>
      </c>
      <c r="PA213" t="s">
        <v>330</v>
      </c>
      <c r="PB213" t="s">
        <v>330</v>
      </c>
      <c r="PC213" t="s">
        <v>330</v>
      </c>
      <c r="PD213" t="s">
        <v>330</v>
      </c>
      <c r="PE213" t="s">
        <v>330</v>
      </c>
      <c r="PF213" t="s">
        <v>330</v>
      </c>
      <c r="PG213" t="s">
        <v>330</v>
      </c>
      <c r="PH213" t="s">
        <v>330</v>
      </c>
      <c r="PI213" t="s">
        <v>330</v>
      </c>
      <c r="PJ213" t="s">
        <v>330</v>
      </c>
      <c r="PK213" t="s">
        <v>330</v>
      </c>
      <c r="PL213" t="s">
        <v>330</v>
      </c>
      <c r="PM213" t="s">
        <v>330</v>
      </c>
      <c r="PN213" t="s">
        <v>330</v>
      </c>
      <c r="PO213" t="s">
        <v>330</v>
      </c>
      <c r="PP213" t="s">
        <v>330</v>
      </c>
      <c r="PQ213" t="s">
        <v>330</v>
      </c>
      <c r="PR213" t="s">
        <v>330</v>
      </c>
      <c r="PS213" t="s">
        <v>330</v>
      </c>
      <c r="PT213" t="s">
        <v>330</v>
      </c>
      <c r="PU213" t="s">
        <v>330</v>
      </c>
      <c r="PV213" t="s">
        <v>330</v>
      </c>
      <c r="PW213" t="s">
        <v>330</v>
      </c>
      <c r="PX213" t="s">
        <v>330</v>
      </c>
      <c r="PY213" t="s">
        <v>330</v>
      </c>
      <c r="PZ213" t="s">
        <v>330</v>
      </c>
      <c r="QA213" t="s">
        <v>330</v>
      </c>
      <c r="QB213" t="s">
        <v>330</v>
      </c>
      <c r="QC213" t="s">
        <v>330</v>
      </c>
      <c r="QD213" t="s">
        <v>330</v>
      </c>
      <c r="QE213" t="s">
        <v>330</v>
      </c>
      <c r="QF213" t="s">
        <v>330</v>
      </c>
      <c r="QG213" t="s">
        <v>330</v>
      </c>
      <c r="QH213" t="s">
        <v>330</v>
      </c>
      <c r="QI213" t="s">
        <v>330</v>
      </c>
      <c r="QJ213" t="s">
        <v>330</v>
      </c>
      <c r="QK213" t="s">
        <v>330</v>
      </c>
      <c r="QL213" t="s">
        <v>330</v>
      </c>
      <c r="QM213" t="s">
        <v>330</v>
      </c>
      <c r="QN213" t="s">
        <v>330</v>
      </c>
      <c r="QO213" t="s">
        <v>330</v>
      </c>
      <c r="QP213" t="s">
        <v>330</v>
      </c>
      <c r="QQ213" t="s">
        <v>330</v>
      </c>
      <c r="QR213" t="s">
        <v>330</v>
      </c>
      <c r="QS213" t="s">
        <v>330</v>
      </c>
      <c r="QT213" t="s">
        <v>330</v>
      </c>
      <c r="QU213" t="s">
        <v>330</v>
      </c>
      <c r="QV213" t="s">
        <v>330</v>
      </c>
      <c r="QW213" t="s">
        <v>330</v>
      </c>
      <c r="QX213" t="s">
        <v>330</v>
      </c>
      <c r="QY213" t="s">
        <v>330</v>
      </c>
      <c r="QZ213" t="s">
        <v>330</v>
      </c>
      <c r="RA213" t="s">
        <v>330</v>
      </c>
      <c r="RB213" t="s">
        <v>330</v>
      </c>
      <c r="RC213" t="s">
        <v>330</v>
      </c>
      <c r="RD213" t="s">
        <v>330</v>
      </c>
      <c r="RE213" t="s">
        <v>330</v>
      </c>
      <c r="RF213" t="s">
        <v>330</v>
      </c>
      <c r="RG213" t="s">
        <v>330</v>
      </c>
      <c r="RH213" t="s">
        <v>330</v>
      </c>
      <c r="RI213" t="s">
        <v>330</v>
      </c>
      <c r="RJ213" t="s">
        <v>330</v>
      </c>
      <c r="RK213" t="s">
        <v>330</v>
      </c>
      <c r="RL213" t="s">
        <v>330</v>
      </c>
      <c r="RM213" t="s">
        <v>330</v>
      </c>
      <c r="RN213" t="s">
        <v>330</v>
      </c>
      <c r="RO213" t="s">
        <v>330</v>
      </c>
      <c r="RP213" t="s">
        <v>330</v>
      </c>
      <c r="RQ213" t="s">
        <v>330</v>
      </c>
      <c r="RR213" t="s">
        <v>330</v>
      </c>
      <c r="RS213" t="s">
        <v>330</v>
      </c>
      <c r="RT213" t="s">
        <v>330</v>
      </c>
      <c r="RU213" t="s">
        <v>330</v>
      </c>
      <c r="RV213" t="s">
        <v>330</v>
      </c>
      <c r="RW213" t="s">
        <v>330</v>
      </c>
      <c r="RX213" t="s">
        <v>330</v>
      </c>
      <c r="RY213" t="s">
        <v>330</v>
      </c>
      <c r="RZ213" t="s">
        <v>330</v>
      </c>
      <c r="SA213" t="s">
        <v>330</v>
      </c>
      <c r="SB213" t="s">
        <v>330</v>
      </c>
      <c r="SC213" t="s">
        <v>330</v>
      </c>
      <c r="SD213" t="s">
        <v>330</v>
      </c>
      <c r="SE213" t="s">
        <v>330</v>
      </c>
      <c r="SF213" t="s">
        <v>330</v>
      </c>
      <c r="SG213" t="s">
        <v>330</v>
      </c>
      <c r="SH213" t="s">
        <v>330</v>
      </c>
      <c r="SI213" t="s">
        <v>330</v>
      </c>
      <c r="SJ213" t="s">
        <v>330</v>
      </c>
      <c r="SK213" t="s">
        <v>330</v>
      </c>
      <c r="SL213" t="s">
        <v>330</v>
      </c>
      <c r="SM213" t="s">
        <v>330</v>
      </c>
      <c r="SN213" t="s">
        <v>330</v>
      </c>
      <c r="SO213" t="s">
        <v>330</v>
      </c>
      <c r="SP213" t="s">
        <v>330</v>
      </c>
      <c r="SQ213" t="s">
        <v>330</v>
      </c>
      <c r="SR213" t="s">
        <v>330</v>
      </c>
      <c r="SS213" t="s">
        <v>330</v>
      </c>
      <c r="ST213" t="s">
        <v>330</v>
      </c>
      <c r="SU213" t="s">
        <v>330</v>
      </c>
      <c r="SV213" t="s">
        <v>330</v>
      </c>
      <c r="SW213" t="s">
        <v>330</v>
      </c>
      <c r="SX213" t="s">
        <v>330</v>
      </c>
      <c r="SY213" t="s">
        <v>330</v>
      </c>
      <c r="SZ213" t="s">
        <v>330</v>
      </c>
      <c r="TA213" t="s">
        <v>330</v>
      </c>
      <c r="TB213" t="s">
        <v>330</v>
      </c>
      <c r="TC213" t="s">
        <v>330</v>
      </c>
      <c r="TD213" t="s">
        <v>330</v>
      </c>
      <c r="TE213" t="s">
        <v>330</v>
      </c>
      <c r="TF213" t="s">
        <v>330</v>
      </c>
      <c r="TG213" t="s">
        <v>330</v>
      </c>
      <c r="TH213" t="s">
        <v>330</v>
      </c>
      <c r="TI213" t="s">
        <v>330</v>
      </c>
      <c r="TJ213" t="s">
        <v>330</v>
      </c>
      <c r="TK213" t="s">
        <v>330</v>
      </c>
      <c r="TL213" t="s">
        <v>330</v>
      </c>
      <c r="TM213" t="s">
        <v>330</v>
      </c>
      <c r="TN213" t="s">
        <v>330</v>
      </c>
      <c r="TO213" t="s">
        <v>330</v>
      </c>
      <c r="TP213" t="s">
        <v>330</v>
      </c>
      <c r="TQ213" t="s">
        <v>330</v>
      </c>
      <c r="TR213" t="s">
        <v>330</v>
      </c>
      <c r="TS213" t="s">
        <v>330</v>
      </c>
      <c r="TT213" t="s">
        <v>330</v>
      </c>
      <c r="TU213" t="s">
        <v>330</v>
      </c>
      <c r="TV213" t="s">
        <v>330</v>
      </c>
      <c r="TW213" t="s">
        <v>330</v>
      </c>
      <c r="TX213" t="s">
        <v>330</v>
      </c>
      <c r="TY213" t="s">
        <v>330</v>
      </c>
      <c r="TZ213" t="s">
        <v>330</v>
      </c>
      <c r="UA213" t="s">
        <v>330</v>
      </c>
      <c r="UB213" t="s">
        <v>330</v>
      </c>
      <c r="UC213" t="s">
        <v>330</v>
      </c>
      <c r="UD213" t="s">
        <v>330</v>
      </c>
      <c r="UE213" t="s">
        <v>330</v>
      </c>
      <c r="UF213" t="s">
        <v>330</v>
      </c>
      <c r="UG213" t="s">
        <v>330</v>
      </c>
      <c r="UH213" t="s">
        <v>330</v>
      </c>
      <c r="UI213" t="s">
        <v>330</v>
      </c>
      <c r="UJ213" t="s">
        <v>330</v>
      </c>
      <c r="UK213" t="s">
        <v>330</v>
      </c>
      <c r="UL213" t="s">
        <v>330</v>
      </c>
      <c r="UM213" t="s">
        <v>330</v>
      </c>
      <c r="UN213" t="s">
        <v>330</v>
      </c>
      <c r="UO213" t="s">
        <v>330</v>
      </c>
      <c r="UP213" t="s">
        <v>330</v>
      </c>
      <c r="UQ213" t="s">
        <v>330</v>
      </c>
      <c r="UR213" t="s">
        <v>330</v>
      </c>
      <c r="US213" t="s">
        <v>330</v>
      </c>
      <c r="UT213" t="s">
        <v>330</v>
      </c>
      <c r="UU213" t="s">
        <v>330</v>
      </c>
      <c r="UV213" t="s">
        <v>330</v>
      </c>
      <c r="UW213" t="s">
        <v>330</v>
      </c>
      <c r="UX213" t="s">
        <v>330</v>
      </c>
      <c r="UY213" t="s">
        <v>330</v>
      </c>
      <c r="UZ213" t="s">
        <v>330</v>
      </c>
      <c r="VA213" t="s">
        <v>330</v>
      </c>
      <c r="VB213" t="s">
        <v>330</v>
      </c>
      <c r="VC213" t="s">
        <v>330</v>
      </c>
      <c r="VD213" t="s">
        <v>330</v>
      </c>
      <c r="VE213" t="s">
        <v>330</v>
      </c>
      <c r="VF213" t="s">
        <v>330</v>
      </c>
      <c r="VG213" t="s">
        <v>330</v>
      </c>
      <c r="VH213" t="s">
        <v>330</v>
      </c>
      <c r="VI213" t="s">
        <v>330</v>
      </c>
      <c r="VJ213" t="s">
        <v>330</v>
      </c>
      <c r="VK213" t="s">
        <v>330</v>
      </c>
      <c r="VL213" t="s">
        <v>330</v>
      </c>
      <c r="VM213" t="s">
        <v>330</v>
      </c>
      <c r="VN213" t="s">
        <v>330</v>
      </c>
      <c r="VO213" t="s">
        <v>330</v>
      </c>
      <c r="VP213" t="s">
        <v>330</v>
      </c>
      <c r="VQ213" t="s">
        <v>330</v>
      </c>
      <c r="VR213" t="s">
        <v>330</v>
      </c>
      <c r="VS213" t="s">
        <v>330</v>
      </c>
      <c r="VT213" t="s">
        <v>330</v>
      </c>
      <c r="VU213" t="s">
        <v>330</v>
      </c>
      <c r="VV213" t="s">
        <v>330</v>
      </c>
      <c r="VW213" t="s">
        <v>330</v>
      </c>
      <c r="VX213" t="s">
        <v>330</v>
      </c>
      <c r="VY213" t="s">
        <v>330</v>
      </c>
      <c r="VZ213" t="s">
        <v>330</v>
      </c>
      <c r="WA213" t="s">
        <v>330</v>
      </c>
      <c r="WB213" t="s">
        <v>330</v>
      </c>
      <c r="WC213" t="s">
        <v>330</v>
      </c>
      <c r="WD213" t="s">
        <v>330</v>
      </c>
      <c r="WE213" t="s">
        <v>330</v>
      </c>
      <c r="WF213" t="s">
        <v>330</v>
      </c>
      <c r="WG213" t="s">
        <v>330</v>
      </c>
      <c r="WH213" t="s">
        <v>330</v>
      </c>
      <c r="WI213" t="s">
        <v>330</v>
      </c>
      <c r="WJ213" t="s">
        <v>330</v>
      </c>
      <c r="WK213" t="s">
        <v>330</v>
      </c>
      <c r="WL213" t="s">
        <v>330</v>
      </c>
      <c r="WM213" t="s">
        <v>330</v>
      </c>
      <c r="WN213" t="s">
        <v>330</v>
      </c>
      <c r="WO213" t="s">
        <v>330</v>
      </c>
      <c r="WP213" t="s">
        <v>330</v>
      </c>
      <c r="WQ213" t="s">
        <v>330</v>
      </c>
      <c r="WR213" t="s">
        <v>330</v>
      </c>
      <c r="WS213" t="s">
        <v>330</v>
      </c>
      <c r="WT213" t="s">
        <v>330</v>
      </c>
      <c r="WU213" t="s">
        <v>330</v>
      </c>
      <c r="WV213" t="s">
        <v>330</v>
      </c>
      <c r="WW213" t="s">
        <v>330</v>
      </c>
      <c r="WX213" t="s">
        <v>330</v>
      </c>
      <c r="WY213" t="s">
        <v>330</v>
      </c>
      <c r="WZ213" t="s">
        <v>330</v>
      </c>
      <c r="XA213" t="s">
        <v>330</v>
      </c>
      <c r="XB213" t="s">
        <v>330</v>
      </c>
      <c r="XC213" t="s">
        <v>330</v>
      </c>
      <c r="XD213" t="s">
        <v>330</v>
      </c>
      <c r="XE213" t="s">
        <v>330</v>
      </c>
      <c r="XF213" t="s">
        <v>330</v>
      </c>
      <c r="XG213" t="s">
        <v>330</v>
      </c>
      <c r="XH213" t="s">
        <v>330</v>
      </c>
      <c r="XI213" t="s">
        <v>330</v>
      </c>
      <c r="XJ213" t="s">
        <v>330</v>
      </c>
      <c r="XK213" t="s">
        <v>330</v>
      </c>
      <c r="XL213" t="s">
        <v>330</v>
      </c>
      <c r="XM213" t="s">
        <v>330</v>
      </c>
      <c r="XN213" t="s">
        <v>330</v>
      </c>
      <c r="XO213" t="s">
        <v>330</v>
      </c>
      <c r="XP213" t="s">
        <v>330</v>
      </c>
      <c r="XQ213" t="s">
        <v>330</v>
      </c>
      <c r="XR213" t="s">
        <v>330</v>
      </c>
      <c r="XS213" t="s">
        <v>330</v>
      </c>
      <c r="XT213" t="s">
        <v>330</v>
      </c>
      <c r="XU213" t="s">
        <v>330</v>
      </c>
      <c r="XV213" t="s">
        <v>330</v>
      </c>
      <c r="XW213" t="s">
        <v>330</v>
      </c>
      <c r="XX213" t="s">
        <v>330</v>
      </c>
      <c r="XY213" t="s">
        <v>330</v>
      </c>
      <c r="XZ213" t="s">
        <v>330</v>
      </c>
      <c r="YA213" t="s">
        <v>330</v>
      </c>
      <c r="YB213" t="s">
        <v>330</v>
      </c>
      <c r="YC213" t="s">
        <v>330</v>
      </c>
      <c r="YD213" t="s">
        <v>330</v>
      </c>
      <c r="YE213" t="s">
        <v>330</v>
      </c>
      <c r="YF213" t="s">
        <v>330</v>
      </c>
      <c r="YG213" t="s">
        <v>330</v>
      </c>
      <c r="YH213" t="s">
        <v>330</v>
      </c>
      <c r="YI213" t="s">
        <v>330</v>
      </c>
      <c r="YJ213" t="s">
        <v>330</v>
      </c>
      <c r="YK213" t="s">
        <v>330</v>
      </c>
      <c r="YL213" t="s">
        <v>330</v>
      </c>
      <c r="YM213" t="s">
        <v>330</v>
      </c>
      <c r="YN213" t="s">
        <v>330</v>
      </c>
      <c r="YO213" t="s">
        <v>330</v>
      </c>
      <c r="YP213" t="s">
        <v>330</v>
      </c>
      <c r="YQ213" t="s">
        <v>330</v>
      </c>
      <c r="YR213" t="s">
        <v>330</v>
      </c>
      <c r="YS213" t="s">
        <v>330</v>
      </c>
      <c r="YT213" t="s">
        <v>330</v>
      </c>
      <c r="YU213" t="s">
        <v>330</v>
      </c>
      <c r="YV213" t="s">
        <v>330</v>
      </c>
      <c r="YW213" t="s">
        <v>330</v>
      </c>
      <c r="YX213" t="s">
        <v>330</v>
      </c>
      <c r="YY213" t="s">
        <v>330</v>
      </c>
      <c r="YZ213" t="s">
        <v>330</v>
      </c>
      <c r="ZA213" t="s">
        <v>330</v>
      </c>
      <c r="ZB213" t="s">
        <v>330</v>
      </c>
      <c r="ZC213" t="s">
        <v>330</v>
      </c>
      <c r="ZD213" t="s">
        <v>330</v>
      </c>
      <c r="ZE213" t="s">
        <v>330</v>
      </c>
      <c r="ZF213" t="s">
        <v>330</v>
      </c>
      <c r="ZG213" t="s">
        <v>330</v>
      </c>
      <c r="ZH213" t="s">
        <v>330</v>
      </c>
      <c r="ZI213" t="s">
        <v>330</v>
      </c>
      <c r="ZJ213" t="s">
        <v>330</v>
      </c>
      <c r="ZK213" t="s">
        <v>330</v>
      </c>
      <c r="ZL213" t="s">
        <v>330</v>
      </c>
      <c r="ZM213" t="s">
        <v>330</v>
      </c>
      <c r="ZN213" t="s">
        <v>330</v>
      </c>
      <c r="ZO213" t="s">
        <v>330</v>
      </c>
      <c r="ZP213" t="s">
        <v>330</v>
      </c>
      <c r="ZQ213" t="s">
        <v>330</v>
      </c>
      <c r="ZR213" t="s">
        <v>330</v>
      </c>
      <c r="ZS213" t="s">
        <v>330</v>
      </c>
      <c r="ZT213" t="s">
        <v>330</v>
      </c>
      <c r="ZU213" t="s">
        <v>330</v>
      </c>
      <c r="ZV213" t="s">
        <v>330</v>
      </c>
      <c r="ZW213" t="s">
        <v>330</v>
      </c>
      <c r="ZX213" t="s">
        <v>330</v>
      </c>
      <c r="ZY213" t="s">
        <v>330</v>
      </c>
      <c r="ZZ213" t="s">
        <v>330</v>
      </c>
      <c r="AAA213" t="s">
        <v>330</v>
      </c>
      <c r="AAB213" t="s">
        <v>330</v>
      </c>
      <c r="AAC213" t="s">
        <v>330</v>
      </c>
      <c r="AAD213" t="s">
        <v>330</v>
      </c>
      <c r="AAE213" t="s">
        <v>330</v>
      </c>
      <c r="AAF213" t="s">
        <v>330</v>
      </c>
      <c r="AAG213" t="s">
        <v>330</v>
      </c>
      <c r="AAH213" t="s">
        <v>330</v>
      </c>
      <c r="AAI213" t="s">
        <v>330</v>
      </c>
      <c r="AAJ213" t="s">
        <v>330</v>
      </c>
      <c r="AAK213" t="s">
        <v>330</v>
      </c>
      <c r="AAL213" t="s">
        <v>330</v>
      </c>
      <c r="AAM213" t="s">
        <v>330</v>
      </c>
      <c r="AAN213" t="s">
        <v>330</v>
      </c>
      <c r="AAO213" t="s">
        <v>330</v>
      </c>
      <c r="AAP213" t="s">
        <v>330</v>
      </c>
      <c r="AAQ213" t="s">
        <v>330</v>
      </c>
      <c r="AAR213" t="s">
        <v>330</v>
      </c>
      <c r="AAS213" t="s">
        <v>330</v>
      </c>
      <c r="AAT213" t="s">
        <v>330</v>
      </c>
      <c r="AAU213" t="s">
        <v>330</v>
      </c>
      <c r="AAV213" t="s">
        <v>330</v>
      </c>
      <c r="AAW213" t="s">
        <v>330</v>
      </c>
      <c r="AAX213" t="s">
        <v>330</v>
      </c>
      <c r="AAY213" t="s">
        <v>330</v>
      </c>
      <c r="AAZ213" t="s">
        <v>330</v>
      </c>
      <c r="ABA213" t="s">
        <v>330</v>
      </c>
      <c r="ABB213" t="s">
        <v>330</v>
      </c>
      <c r="ABC213" t="s">
        <v>330</v>
      </c>
      <c r="ABD213" t="s">
        <v>330</v>
      </c>
      <c r="ABE213" t="s">
        <v>330</v>
      </c>
      <c r="ABF213" t="s">
        <v>330</v>
      </c>
      <c r="ABG213" t="s">
        <v>330</v>
      </c>
      <c r="ABH213" t="s">
        <v>330</v>
      </c>
      <c r="ABI213" t="s">
        <v>330</v>
      </c>
      <c r="ABJ213" t="s">
        <v>330</v>
      </c>
      <c r="ABK213" t="s">
        <v>330</v>
      </c>
      <c r="ABL213" t="s">
        <v>330</v>
      </c>
      <c r="ABM213" t="s">
        <v>330</v>
      </c>
      <c r="ABN213" t="s">
        <v>330</v>
      </c>
      <c r="ABO213" t="s">
        <v>330</v>
      </c>
      <c r="ABP213" t="s">
        <v>330</v>
      </c>
      <c r="ABQ213" t="s">
        <v>330</v>
      </c>
      <c r="ABR213" t="s">
        <v>330</v>
      </c>
      <c r="ABS213" t="s">
        <v>330</v>
      </c>
      <c r="ABT213" t="s">
        <v>330</v>
      </c>
      <c r="ABU213" t="s">
        <v>330</v>
      </c>
      <c r="ABV213" t="s">
        <v>330</v>
      </c>
      <c r="ABW213" t="s">
        <v>330</v>
      </c>
      <c r="ABX213" t="s">
        <v>330</v>
      </c>
      <c r="ABY213" t="s">
        <v>330</v>
      </c>
      <c r="ABZ213" t="s">
        <v>330</v>
      </c>
      <c r="ACA213" t="s">
        <v>330</v>
      </c>
      <c r="ACB213" t="s">
        <v>330</v>
      </c>
      <c r="ACC213" t="s">
        <v>330</v>
      </c>
      <c r="ACD213" t="s">
        <v>330</v>
      </c>
      <c r="ACE213" t="s">
        <v>330</v>
      </c>
      <c r="ACF213" t="s">
        <v>330</v>
      </c>
      <c r="ACG213" t="s">
        <v>330</v>
      </c>
      <c r="ACH213" t="s">
        <v>330</v>
      </c>
      <c r="ACI213" t="s">
        <v>330</v>
      </c>
      <c r="ACJ213" t="s">
        <v>330</v>
      </c>
      <c r="ACK213" t="s">
        <v>330</v>
      </c>
      <c r="ACL213" t="s">
        <v>330</v>
      </c>
      <c r="ACM213" t="s">
        <v>330</v>
      </c>
      <c r="ACN213" t="s">
        <v>330</v>
      </c>
      <c r="ACO213" t="s">
        <v>330</v>
      </c>
      <c r="ACP213" t="s">
        <v>330</v>
      </c>
      <c r="ACQ213" t="s">
        <v>330</v>
      </c>
      <c r="ACR213" t="s">
        <v>330</v>
      </c>
      <c r="ACS213" t="s">
        <v>330</v>
      </c>
      <c r="ACT213" t="s">
        <v>330</v>
      </c>
      <c r="ACU213" t="s">
        <v>330</v>
      </c>
      <c r="ACV213" t="s">
        <v>330</v>
      </c>
      <c r="ACW213" t="s">
        <v>330</v>
      </c>
      <c r="ACX213" t="s">
        <v>330</v>
      </c>
      <c r="ACY213" t="s">
        <v>330</v>
      </c>
      <c r="ACZ213" t="s">
        <v>330</v>
      </c>
      <c r="ADA213" t="s">
        <v>330</v>
      </c>
      <c r="ADB213" t="s">
        <v>330</v>
      </c>
      <c r="ADC213" t="s">
        <v>330</v>
      </c>
      <c r="ADD213" t="s">
        <v>330</v>
      </c>
      <c r="ADE213" t="s">
        <v>330</v>
      </c>
      <c r="ADF213" t="s">
        <v>330</v>
      </c>
      <c r="ADG213" t="s">
        <v>330</v>
      </c>
      <c r="ADH213" t="s">
        <v>330</v>
      </c>
      <c r="ADI213" t="s">
        <v>330</v>
      </c>
      <c r="ADJ213" t="s">
        <v>330</v>
      </c>
      <c r="ADK213" t="s">
        <v>330</v>
      </c>
      <c r="ADL213" t="s">
        <v>330</v>
      </c>
      <c r="ADM213" t="s">
        <v>330</v>
      </c>
      <c r="ADN213" t="s">
        <v>330</v>
      </c>
      <c r="ADO213" t="s">
        <v>330</v>
      </c>
      <c r="ADP213" t="s">
        <v>330</v>
      </c>
      <c r="ADQ213" t="s">
        <v>330</v>
      </c>
      <c r="ADR213" t="s">
        <v>330</v>
      </c>
      <c r="ADS213" t="s">
        <v>330</v>
      </c>
      <c r="ADT213" t="s">
        <v>330</v>
      </c>
      <c r="ADU213" t="s">
        <v>330</v>
      </c>
      <c r="ADV213" t="s">
        <v>330</v>
      </c>
      <c r="ADW213" t="s">
        <v>330</v>
      </c>
      <c r="ADX213" t="s">
        <v>330</v>
      </c>
      <c r="ADY213" t="s">
        <v>330</v>
      </c>
      <c r="ADZ213" t="s">
        <v>330</v>
      </c>
      <c r="AEA213" t="s">
        <v>330</v>
      </c>
      <c r="AEB213" t="s">
        <v>330</v>
      </c>
      <c r="AEC213" t="s">
        <v>330</v>
      </c>
      <c r="AED213" t="s">
        <v>330</v>
      </c>
      <c r="AEE213" t="s">
        <v>330</v>
      </c>
      <c r="AEF213" t="s">
        <v>330</v>
      </c>
      <c r="AEG213" t="s">
        <v>330</v>
      </c>
      <c r="AEH213" t="s">
        <v>330</v>
      </c>
      <c r="AEI213" t="s">
        <v>330</v>
      </c>
      <c r="AEJ213" t="s">
        <v>330</v>
      </c>
      <c r="AEK213" t="s">
        <v>330</v>
      </c>
      <c r="AEL213" t="s">
        <v>330</v>
      </c>
      <c r="AEM213" t="s">
        <v>330</v>
      </c>
      <c r="AEN213" t="s">
        <v>330</v>
      </c>
      <c r="AEO213" t="s">
        <v>330</v>
      </c>
      <c r="AEP213" t="s">
        <v>330</v>
      </c>
      <c r="AEQ213" t="s">
        <v>330</v>
      </c>
      <c r="AER213" t="s">
        <v>330</v>
      </c>
      <c r="AES213" t="s">
        <v>330</v>
      </c>
      <c r="AET213" t="s">
        <v>330</v>
      </c>
      <c r="AEU213" t="s">
        <v>330</v>
      </c>
      <c r="AEV213" t="s">
        <v>330</v>
      </c>
      <c r="AEW213" t="s">
        <v>330</v>
      </c>
      <c r="AEX213" t="s">
        <v>330</v>
      </c>
      <c r="AEY213" t="s">
        <v>330</v>
      </c>
      <c r="AEZ213" t="s">
        <v>330</v>
      </c>
      <c r="AFA213" t="s">
        <v>330</v>
      </c>
      <c r="AFB213" t="s">
        <v>330</v>
      </c>
      <c r="AFC213" t="s">
        <v>330</v>
      </c>
      <c r="AFD213" t="s">
        <v>330</v>
      </c>
      <c r="AFE213" t="s">
        <v>330</v>
      </c>
      <c r="AFF213" t="s">
        <v>330</v>
      </c>
      <c r="AFG213" t="s">
        <v>330</v>
      </c>
      <c r="AFH213" t="s">
        <v>330</v>
      </c>
      <c r="AFI213" t="s">
        <v>330</v>
      </c>
      <c r="AFJ213" t="s">
        <v>330</v>
      </c>
      <c r="AFK213" t="s">
        <v>330</v>
      </c>
      <c r="AFL213" t="s">
        <v>330</v>
      </c>
      <c r="AFM213" t="s">
        <v>330</v>
      </c>
      <c r="AFN213" t="s">
        <v>330</v>
      </c>
      <c r="AFO213" t="s">
        <v>330</v>
      </c>
      <c r="AFP213" t="s">
        <v>330</v>
      </c>
      <c r="AFQ213" t="s">
        <v>330</v>
      </c>
      <c r="AFR213" t="s">
        <v>330</v>
      </c>
      <c r="AFS213" t="s">
        <v>330</v>
      </c>
      <c r="AFT213" t="s">
        <v>330</v>
      </c>
      <c r="AFU213" t="s">
        <v>330</v>
      </c>
      <c r="AFV213" t="s">
        <v>330</v>
      </c>
      <c r="AFW213" t="s">
        <v>330</v>
      </c>
      <c r="AFX213" t="s">
        <v>330</v>
      </c>
      <c r="AFY213" t="s">
        <v>330</v>
      </c>
      <c r="AFZ213" t="s">
        <v>330</v>
      </c>
      <c r="AGA213" t="s">
        <v>330</v>
      </c>
      <c r="AGB213" t="s">
        <v>330</v>
      </c>
      <c r="AGC213" t="s">
        <v>330</v>
      </c>
      <c r="AGD213" t="s">
        <v>330</v>
      </c>
      <c r="AGE213" t="s">
        <v>330</v>
      </c>
      <c r="AGF213" t="s">
        <v>330</v>
      </c>
      <c r="AGG213" t="s">
        <v>330</v>
      </c>
      <c r="AGH213" t="s">
        <v>330</v>
      </c>
      <c r="AGI213" t="s">
        <v>330</v>
      </c>
      <c r="AGJ213" t="s">
        <v>330</v>
      </c>
      <c r="AGK213" t="s">
        <v>330</v>
      </c>
      <c r="AGL213" t="s">
        <v>330</v>
      </c>
      <c r="AGM213" t="s">
        <v>330</v>
      </c>
      <c r="AGN213" t="s">
        <v>330</v>
      </c>
      <c r="AGO213" t="s">
        <v>330</v>
      </c>
      <c r="AGP213" t="s">
        <v>330</v>
      </c>
      <c r="AGQ213" t="s">
        <v>330</v>
      </c>
      <c r="AGR213" t="s">
        <v>330</v>
      </c>
      <c r="AGS213" t="s">
        <v>330</v>
      </c>
      <c r="AGT213" t="s">
        <v>330</v>
      </c>
      <c r="AGU213" t="s">
        <v>330</v>
      </c>
      <c r="AGV213" t="s">
        <v>330</v>
      </c>
      <c r="AGW213" t="s">
        <v>330</v>
      </c>
      <c r="AGX213" t="s">
        <v>330</v>
      </c>
      <c r="AGY213" t="s">
        <v>330</v>
      </c>
      <c r="AGZ213" t="s">
        <v>330</v>
      </c>
      <c r="AHA213" t="s">
        <v>330</v>
      </c>
      <c r="AHB213" t="s">
        <v>330</v>
      </c>
      <c r="AHC213" t="s">
        <v>330</v>
      </c>
      <c r="AHD213" t="s">
        <v>330</v>
      </c>
      <c r="AHE213" t="s">
        <v>330</v>
      </c>
      <c r="AHF213" t="s">
        <v>330</v>
      </c>
      <c r="AHG213" t="s">
        <v>330</v>
      </c>
      <c r="AHH213" t="s">
        <v>330</v>
      </c>
      <c r="AHI213" t="s">
        <v>330</v>
      </c>
      <c r="AHJ213" t="s">
        <v>330</v>
      </c>
      <c r="AHK213" t="s">
        <v>330</v>
      </c>
      <c r="AHL213" t="s">
        <v>330</v>
      </c>
      <c r="AHM213" t="s">
        <v>330</v>
      </c>
      <c r="AHN213" t="s">
        <v>330</v>
      </c>
      <c r="AHO213" t="s">
        <v>330</v>
      </c>
      <c r="AHP213" t="s">
        <v>330</v>
      </c>
      <c r="AHQ213" t="s">
        <v>330</v>
      </c>
      <c r="AHR213" t="s">
        <v>330</v>
      </c>
      <c r="AHS213" t="s">
        <v>330</v>
      </c>
      <c r="AHT213" t="s">
        <v>330</v>
      </c>
      <c r="AHU213" t="s">
        <v>330</v>
      </c>
      <c r="AHV213" t="s">
        <v>330</v>
      </c>
      <c r="AHW213" t="s">
        <v>330</v>
      </c>
      <c r="AHX213" t="s">
        <v>330</v>
      </c>
      <c r="AHY213" t="s">
        <v>330</v>
      </c>
      <c r="AHZ213" t="s">
        <v>330</v>
      </c>
      <c r="AIA213" t="s">
        <v>330</v>
      </c>
      <c r="AIB213" t="s">
        <v>330</v>
      </c>
      <c r="AIC213" t="s">
        <v>330</v>
      </c>
      <c r="AID213" t="s">
        <v>330</v>
      </c>
      <c r="AIE213" t="s">
        <v>330</v>
      </c>
      <c r="AIF213" t="s">
        <v>330</v>
      </c>
      <c r="AIG213" t="s">
        <v>330</v>
      </c>
      <c r="AIH213" t="s">
        <v>330</v>
      </c>
      <c r="AII213" t="s">
        <v>330</v>
      </c>
      <c r="AIJ213" t="s">
        <v>330</v>
      </c>
      <c r="AIK213" t="s">
        <v>330</v>
      </c>
      <c r="AIL213" t="s">
        <v>330</v>
      </c>
      <c r="AIM213" t="s">
        <v>330</v>
      </c>
      <c r="AIN213" t="s">
        <v>330</v>
      </c>
      <c r="AIO213" t="s">
        <v>330</v>
      </c>
      <c r="AIP213" t="s">
        <v>330</v>
      </c>
      <c r="AIQ213" t="s">
        <v>330</v>
      </c>
      <c r="AIR213" t="s">
        <v>330</v>
      </c>
      <c r="AIS213" t="s">
        <v>330</v>
      </c>
      <c r="AIT213" t="s">
        <v>330</v>
      </c>
      <c r="AIU213" t="s">
        <v>330</v>
      </c>
      <c r="AIV213" t="s">
        <v>330</v>
      </c>
      <c r="AIW213" t="s">
        <v>330</v>
      </c>
      <c r="AIX213" t="s">
        <v>330</v>
      </c>
      <c r="AIY213" t="s">
        <v>330</v>
      </c>
      <c r="AIZ213" t="s">
        <v>330</v>
      </c>
      <c r="AJA213" t="s">
        <v>330</v>
      </c>
      <c r="AJB213" t="s">
        <v>330</v>
      </c>
      <c r="AJC213" t="s">
        <v>330</v>
      </c>
      <c r="AJD213" t="s">
        <v>330</v>
      </c>
      <c r="AJE213" t="s">
        <v>330</v>
      </c>
      <c r="AJF213" t="s">
        <v>330</v>
      </c>
      <c r="AJG213" t="s">
        <v>330</v>
      </c>
      <c r="AJH213" t="s">
        <v>330</v>
      </c>
      <c r="AJI213" t="s">
        <v>330</v>
      </c>
      <c r="AJJ213" t="s">
        <v>330</v>
      </c>
      <c r="AJK213" t="s">
        <v>330</v>
      </c>
      <c r="AJL213" t="s">
        <v>330</v>
      </c>
      <c r="AJM213" t="s">
        <v>330</v>
      </c>
      <c r="AJN213" t="s">
        <v>330</v>
      </c>
      <c r="AJO213" t="s">
        <v>330</v>
      </c>
      <c r="AJP213" t="s">
        <v>330</v>
      </c>
      <c r="AJQ213" t="s">
        <v>330</v>
      </c>
      <c r="AJR213" t="s">
        <v>330</v>
      </c>
      <c r="AJS213" t="s">
        <v>330</v>
      </c>
      <c r="AJT213" t="s">
        <v>330</v>
      </c>
      <c r="AJU213" t="s">
        <v>330</v>
      </c>
      <c r="AJV213" t="s">
        <v>330</v>
      </c>
      <c r="AJW213" t="s">
        <v>330</v>
      </c>
      <c r="AJX213" t="s">
        <v>330</v>
      </c>
      <c r="AJY213" t="s">
        <v>330</v>
      </c>
      <c r="AJZ213" t="s">
        <v>330</v>
      </c>
      <c r="AKA213" t="s">
        <v>330</v>
      </c>
      <c r="AKB213" t="s">
        <v>330</v>
      </c>
      <c r="AKC213" t="s">
        <v>330</v>
      </c>
      <c r="AKD213" t="s">
        <v>330</v>
      </c>
      <c r="AKE213" t="s">
        <v>330</v>
      </c>
      <c r="AKF213" t="s">
        <v>330</v>
      </c>
      <c r="AKG213" t="s">
        <v>330</v>
      </c>
      <c r="AKH213" t="s">
        <v>330</v>
      </c>
      <c r="AKI213" t="s">
        <v>330</v>
      </c>
      <c r="AKJ213" t="s">
        <v>330</v>
      </c>
      <c r="AKK213" t="s">
        <v>330</v>
      </c>
      <c r="AKL213" t="s">
        <v>330</v>
      </c>
      <c r="AKM213" t="s">
        <v>330</v>
      </c>
      <c r="AKN213" t="s">
        <v>330</v>
      </c>
      <c r="AKO213" t="s">
        <v>330</v>
      </c>
      <c r="AKP213" t="s">
        <v>330</v>
      </c>
      <c r="AKQ213" t="s">
        <v>330</v>
      </c>
      <c r="AKR213" t="s">
        <v>330</v>
      </c>
      <c r="AKS213" t="s">
        <v>330</v>
      </c>
      <c r="AKT213" t="s">
        <v>330</v>
      </c>
      <c r="AKU213" t="s">
        <v>330</v>
      </c>
      <c r="AKV213" t="s">
        <v>330</v>
      </c>
      <c r="AKW213" t="s">
        <v>330</v>
      </c>
      <c r="AKX213" t="s">
        <v>330</v>
      </c>
      <c r="AKY213" t="s">
        <v>330</v>
      </c>
      <c r="AKZ213" t="s">
        <v>330</v>
      </c>
      <c r="ALA213" t="s">
        <v>330</v>
      </c>
      <c r="ALB213" t="s">
        <v>330</v>
      </c>
      <c r="ALC213" t="s">
        <v>330</v>
      </c>
      <c r="ALD213" t="s">
        <v>330</v>
      </c>
      <c r="ALE213" t="s">
        <v>330</v>
      </c>
      <c r="ALF213" t="s">
        <v>330</v>
      </c>
      <c r="ALG213" t="s">
        <v>330</v>
      </c>
      <c r="ALH213" t="s">
        <v>330</v>
      </c>
      <c r="ALI213" t="s">
        <v>330</v>
      </c>
      <c r="ALJ213" t="s">
        <v>330</v>
      </c>
      <c r="ALK213" t="s">
        <v>330</v>
      </c>
      <c r="ALL213" t="s">
        <v>330</v>
      </c>
      <c r="ALM213" t="s">
        <v>330</v>
      </c>
      <c r="ALN213" t="s">
        <v>330</v>
      </c>
      <c r="ALO213" t="s">
        <v>330</v>
      </c>
      <c r="ALP213" t="s">
        <v>330</v>
      </c>
      <c r="ALQ213" t="s">
        <v>330</v>
      </c>
      <c r="ALR213" t="s">
        <v>330</v>
      </c>
      <c r="ALS213" t="s">
        <v>330</v>
      </c>
      <c r="ALT213" t="s">
        <v>330</v>
      </c>
      <c r="ALU213" t="s">
        <v>330</v>
      </c>
      <c r="ALV213" t="s">
        <v>330</v>
      </c>
      <c r="ALW213" t="s">
        <v>330</v>
      </c>
      <c r="ALX213" t="s">
        <v>330</v>
      </c>
      <c r="ALY213" t="s">
        <v>330</v>
      </c>
      <c r="ALZ213" t="s">
        <v>330</v>
      </c>
      <c r="AMA213" t="s">
        <v>330</v>
      </c>
      <c r="AMB213" t="s">
        <v>330</v>
      </c>
      <c r="AMC213" t="s">
        <v>330</v>
      </c>
      <c r="AMD213" t="s">
        <v>330</v>
      </c>
      <c r="AME213" t="s">
        <v>330</v>
      </c>
      <c r="AMF213" t="s">
        <v>330</v>
      </c>
      <c r="AMG213" t="s">
        <v>330</v>
      </c>
      <c r="AMH213" t="s">
        <v>330</v>
      </c>
      <c r="AMI213" t="s">
        <v>330</v>
      </c>
      <c r="AMJ213" t="s">
        <v>330</v>
      </c>
      <c r="AMK213" t="s">
        <v>330</v>
      </c>
      <c r="AML213" t="s">
        <v>330</v>
      </c>
      <c r="AMM213" t="s">
        <v>330</v>
      </c>
      <c r="AMN213" t="s">
        <v>330</v>
      </c>
      <c r="AMO213" t="s">
        <v>330</v>
      </c>
      <c r="AMP213" t="s">
        <v>330</v>
      </c>
      <c r="AMQ213" t="s">
        <v>330</v>
      </c>
      <c r="AMR213" t="s">
        <v>330</v>
      </c>
      <c r="AMS213" t="s">
        <v>330</v>
      </c>
      <c r="AMT213" t="s">
        <v>330</v>
      </c>
      <c r="AMU213" t="s">
        <v>330</v>
      </c>
      <c r="AMV213" t="s">
        <v>330</v>
      </c>
      <c r="AMW213" t="s">
        <v>330</v>
      </c>
      <c r="AMX213" t="s">
        <v>330</v>
      </c>
      <c r="AMY213" t="s">
        <v>330</v>
      </c>
      <c r="AMZ213" t="s">
        <v>330</v>
      </c>
      <c r="ANA213" t="s">
        <v>330</v>
      </c>
      <c r="ANB213" t="s">
        <v>330</v>
      </c>
      <c r="ANC213" t="s">
        <v>330</v>
      </c>
      <c r="AND213" t="s">
        <v>330</v>
      </c>
      <c r="ANE213" t="s">
        <v>330</v>
      </c>
      <c r="ANF213" t="s">
        <v>330</v>
      </c>
      <c r="ANG213" t="s">
        <v>330</v>
      </c>
      <c r="ANH213" t="s">
        <v>330</v>
      </c>
      <c r="ANI213" t="s">
        <v>330</v>
      </c>
      <c r="ANJ213" t="s">
        <v>330</v>
      </c>
      <c r="ANK213" t="s">
        <v>330</v>
      </c>
      <c r="ANL213" t="s">
        <v>330</v>
      </c>
      <c r="ANM213" t="s">
        <v>330</v>
      </c>
      <c r="ANN213" t="s">
        <v>330</v>
      </c>
      <c r="ANO213" t="s">
        <v>330</v>
      </c>
      <c r="ANP213" t="s">
        <v>330</v>
      </c>
      <c r="ANQ213" t="s">
        <v>330</v>
      </c>
      <c r="ANR213" t="s">
        <v>330</v>
      </c>
      <c r="ANS213" t="s">
        <v>330</v>
      </c>
      <c r="ANT213" t="s">
        <v>330</v>
      </c>
      <c r="ANU213" t="s">
        <v>330</v>
      </c>
      <c r="ANV213" t="s">
        <v>330</v>
      </c>
      <c r="ANW213" t="s">
        <v>330</v>
      </c>
      <c r="ANX213" t="s">
        <v>330</v>
      </c>
      <c r="ANY213" t="s">
        <v>330</v>
      </c>
      <c r="ANZ213" t="s">
        <v>330</v>
      </c>
      <c r="AOA213" t="s">
        <v>330</v>
      </c>
      <c r="AOB213" t="s">
        <v>330</v>
      </c>
      <c r="AOC213" t="s">
        <v>330</v>
      </c>
      <c r="AOD213" t="s">
        <v>330</v>
      </c>
      <c r="AOE213" t="s">
        <v>330</v>
      </c>
      <c r="AOF213" t="s">
        <v>330</v>
      </c>
      <c r="AOG213" t="s">
        <v>330</v>
      </c>
      <c r="AOH213" t="s">
        <v>330</v>
      </c>
      <c r="AOI213" t="s">
        <v>330</v>
      </c>
      <c r="AOJ213" t="s">
        <v>330</v>
      </c>
      <c r="AOK213" t="s">
        <v>330</v>
      </c>
      <c r="AOL213" t="s">
        <v>330</v>
      </c>
      <c r="AOM213" t="s">
        <v>330</v>
      </c>
      <c r="AON213" t="s">
        <v>330</v>
      </c>
      <c r="AOO213" t="s">
        <v>330</v>
      </c>
      <c r="AOP213" t="s">
        <v>330</v>
      </c>
      <c r="AOQ213" t="s">
        <v>330</v>
      </c>
      <c r="AOR213" t="s">
        <v>330</v>
      </c>
      <c r="AOS213" t="s">
        <v>330</v>
      </c>
      <c r="AOT213" t="s">
        <v>330</v>
      </c>
      <c r="AOU213" t="s">
        <v>330</v>
      </c>
      <c r="AOV213" t="s">
        <v>330</v>
      </c>
      <c r="AOW213" t="s">
        <v>330</v>
      </c>
      <c r="AOX213" t="s">
        <v>330</v>
      </c>
      <c r="AOY213" t="s">
        <v>330</v>
      </c>
      <c r="AOZ213" t="s">
        <v>330</v>
      </c>
      <c r="APA213" t="s">
        <v>330</v>
      </c>
      <c r="APB213" t="s">
        <v>330</v>
      </c>
      <c r="APC213" t="s">
        <v>330</v>
      </c>
      <c r="APD213" t="s">
        <v>330</v>
      </c>
      <c r="APE213" t="s">
        <v>330</v>
      </c>
      <c r="APF213" t="s">
        <v>330</v>
      </c>
      <c r="APG213" t="s">
        <v>330</v>
      </c>
      <c r="APH213" t="s">
        <v>330</v>
      </c>
      <c r="API213" t="s">
        <v>330</v>
      </c>
      <c r="APJ213" t="s">
        <v>330</v>
      </c>
      <c r="APK213" t="s">
        <v>330</v>
      </c>
      <c r="APL213" t="s">
        <v>330</v>
      </c>
      <c r="APM213" t="s">
        <v>330</v>
      </c>
      <c r="APN213" t="s">
        <v>330</v>
      </c>
      <c r="APO213" t="s">
        <v>330</v>
      </c>
      <c r="APP213" t="s">
        <v>330</v>
      </c>
      <c r="APQ213" t="s">
        <v>330</v>
      </c>
      <c r="APR213" t="s">
        <v>330</v>
      </c>
      <c r="APS213" t="s">
        <v>330</v>
      </c>
      <c r="APT213" t="s">
        <v>330</v>
      </c>
      <c r="APU213" t="s">
        <v>330</v>
      </c>
      <c r="APV213" t="s">
        <v>330</v>
      </c>
      <c r="APW213" t="s">
        <v>330</v>
      </c>
      <c r="APX213" t="s">
        <v>330</v>
      </c>
      <c r="APY213" t="s">
        <v>330</v>
      </c>
      <c r="APZ213" t="s">
        <v>330</v>
      </c>
      <c r="AQA213" t="s">
        <v>330</v>
      </c>
      <c r="AQB213" t="s">
        <v>330</v>
      </c>
      <c r="AQC213" t="s">
        <v>330</v>
      </c>
      <c r="AQD213" t="s">
        <v>330</v>
      </c>
      <c r="AQE213" t="s">
        <v>330</v>
      </c>
      <c r="AQF213" t="s">
        <v>330</v>
      </c>
      <c r="AQG213" t="s">
        <v>330</v>
      </c>
      <c r="AQH213" t="s">
        <v>330</v>
      </c>
      <c r="AQI213" t="s">
        <v>330</v>
      </c>
      <c r="AQJ213" t="s">
        <v>330</v>
      </c>
      <c r="AQK213" t="s">
        <v>330</v>
      </c>
      <c r="AQL213" t="s">
        <v>330</v>
      </c>
      <c r="AQM213" t="s">
        <v>330</v>
      </c>
      <c r="AQN213" t="s">
        <v>330</v>
      </c>
      <c r="AQO213" t="s">
        <v>330</v>
      </c>
      <c r="AQP213" t="s">
        <v>330</v>
      </c>
      <c r="AQQ213" t="s">
        <v>330</v>
      </c>
      <c r="AQR213" t="s">
        <v>330</v>
      </c>
      <c r="AQS213" t="s">
        <v>330</v>
      </c>
      <c r="AQT213" t="s">
        <v>330</v>
      </c>
      <c r="AQU213" t="s">
        <v>330</v>
      </c>
      <c r="AQV213" t="s">
        <v>330</v>
      </c>
      <c r="AQW213" t="s">
        <v>330</v>
      </c>
      <c r="AQX213" t="s">
        <v>330</v>
      </c>
      <c r="AQY213" t="s">
        <v>330</v>
      </c>
      <c r="AQZ213" t="s">
        <v>330</v>
      </c>
      <c r="ARA213" t="s">
        <v>330</v>
      </c>
      <c r="ARB213" t="s">
        <v>330</v>
      </c>
      <c r="ARC213" t="s">
        <v>330</v>
      </c>
      <c r="ARD213" t="s">
        <v>330</v>
      </c>
      <c r="ARE213" t="s">
        <v>330</v>
      </c>
      <c r="ARF213" t="s">
        <v>330</v>
      </c>
      <c r="ARG213" t="s">
        <v>330</v>
      </c>
      <c r="ARH213" t="s">
        <v>330</v>
      </c>
      <c r="ARI213" t="s">
        <v>330</v>
      </c>
      <c r="ARJ213" t="s">
        <v>330</v>
      </c>
      <c r="ARK213" t="s">
        <v>330</v>
      </c>
      <c r="ARL213" t="s">
        <v>330</v>
      </c>
      <c r="ARM213" t="s">
        <v>330</v>
      </c>
      <c r="ARN213" t="s">
        <v>330</v>
      </c>
      <c r="ARO213" t="s">
        <v>330</v>
      </c>
      <c r="ARP213" t="s">
        <v>330</v>
      </c>
      <c r="ARQ213" t="s">
        <v>330</v>
      </c>
      <c r="ARR213" t="s">
        <v>330</v>
      </c>
      <c r="ARS213" t="s">
        <v>330</v>
      </c>
      <c r="ART213" t="s">
        <v>330</v>
      </c>
      <c r="ARU213" t="s">
        <v>330</v>
      </c>
      <c r="ARV213" t="s">
        <v>330</v>
      </c>
      <c r="ARW213" t="s">
        <v>330</v>
      </c>
      <c r="ARX213" t="s">
        <v>330</v>
      </c>
      <c r="ARY213" t="s">
        <v>330</v>
      </c>
      <c r="ARZ213" t="s">
        <v>330</v>
      </c>
      <c r="ASA213" t="s">
        <v>330</v>
      </c>
      <c r="ASB213" t="s">
        <v>330</v>
      </c>
      <c r="ASC213" t="s">
        <v>330</v>
      </c>
      <c r="ASD213" t="s">
        <v>330</v>
      </c>
      <c r="ASE213" t="s">
        <v>330</v>
      </c>
      <c r="ASF213" t="s">
        <v>330</v>
      </c>
      <c r="ASG213" t="s">
        <v>330</v>
      </c>
      <c r="ASH213" t="s">
        <v>330</v>
      </c>
      <c r="ASI213" t="s">
        <v>330</v>
      </c>
      <c r="ASJ213" t="s">
        <v>330</v>
      </c>
      <c r="ASK213" t="s">
        <v>330</v>
      </c>
      <c r="ASL213" t="s">
        <v>330</v>
      </c>
      <c r="ASM213" t="s">
        <v>330</v>
      </c>
      <c r="ASN213" t="s">
        <v>330</v>
      </c>
      <c r="ASO213" t="s">
        <v>330</v>
      </c>
      <c r="ASP213" t="s">
        <v>330</v>
      </c>
      <c r="ASQ213" t="s">
        <v>330</v>
      </c>
      <c r="ASR213" t="s">
        <v>330</v>
      </c>
      <c r="ASS213" t="s">
        <v>330</v>
      </c>
      <c r="AST213" t="s">
        <v>330</v>
      </c>
      <c r="ASU213" t="s">
        <v>330</v>
      </c>
      <c r="ASV213" t="s">
        <v>330</v>
      </c>
      <c r="ASW213" t="s">
        <v>330</v>
      </c>
      <c r="ASX213" t="s">
        <v>330</v>
      </c>
      <c r="ASY213" t="s">
        <v>330</v>
      </c>
      <c r="ASZ213" t="s">
        <v>330</v>
      </c>
      <c r="ATA213" t="s">
        <v>330</v>
      </c>
      <c r="ATB213" t="s">
        <v>330</v>
      </c>
      <c r="ATC213" t="s">
        <v>330</v>
      </c>
      <c r="ATD213" t="s">
        <v>330</v>
      </c>
      <c r="ATE213" t="s">
        <v>330</v>
      </c>
      <c r="ATF213" t="s">
        <v>330</v>
      </c>
      <c r="ATG213" t="s">
        <v>330</v>
      </c>
      <c r="ATH213" t="s">
        <v>330</v>
      </c>
      <c r="ATI213" t="s">
        <v>330</v>
      </c>
      <c r="ATJ213" t="s">
        <v>330</v>
      </c>
      <c r="ATK213" t="s">
        <v>330</v>
      </c>
      <c r="ATL213" t="s">
        <v>330</v>
      </c>
      <c r="ATM213" t="s">
        <v>330</v>
      </c>
      <c r="ATN213" t="s">
        <v>330</v>
      </c>
      <c r="ATO213" t="s">
        <v>330</v>
      </c>
      <c r="ATP213" t="s">
        <v>330</v>
      </c>
      <c r="ATQ213" t="s">
        <v>330</v>
      </c>
      <c r="ATR213" t="s">
        <v>330</v>
      </c>
      <c r="ATS213" t="s">
        <v>330</v>
      </c>
      <c r="ATT213" t="s">
        <v>330</v>
      </c>
      <c r="ATU213" t="s">
        <v>330</v>
      </c>
      <c r="ATV213" t="s">
        <v>330</v>
      </c>
      <c r="ATW213" t="s">
        <v>330</v>
      </c>
      <c r="ATX213" t="s">
        <v>330</v>
      </c>
      <c r="ATY213" t="s">
        <v>330</v>
      </c>
      <c r="ATZ213" t="s">
        <v>330</v>
      </c>
      <c r="AUA213" t="s">
        <v>330</v>
      </c>
      <c r="AUB213" t="s">
        <v>330</v>
      </c>
      <c r="AUC213" t="s">
        <v>330</v>
      </c>
      <c r="AUD213" t="s">
        <v>330</v>
      </c>
      <c r="AUE213" t="s">
        <v>330</v>
      </c>
      <c r="AUF213" t="s">
        <v>330</v>
      </c>
      <c r="AUG213" t="s">
        <v>330</v>
      </c>
      <c r="AUH213" t="s">
        <v>330</v>
      </c>
      <c r="AUI213" t="s">
        <v>330</v>
      </c>
      <c r="AUJ213" t="s">
        <v>330</v>
      </c>
      <c r="AUK213" t="s">
        <v>330</v>
      </c>
      <c r="AUL213" t="s">
        <v>330</v>
      </c>
      <c r="AUM213" t="s">
        <v>330</v>
      </c>
      <c r="AUN213" t="s">
        <v>330</v>
      </c>
      <c r="AUO213" t="s">
        <v>330</v>
      </c>
      <c r="AUP213" t="s">
        <v>330</v>
      </c>
      <c r="AUQ213" t="s">
        <v>330</v>
      </c>
      <c r="AUR213" t="s">
        <v>330</v>
      </c>
      <c r="AUS213" t="s">
        <v>330</v>
      </c>
      <c r="AUT213" t="s">
        <v>330</v>
      </c>
      <c r="AUU213" t="s">
        <v>330</v>
      </c>
      <c r="AUV213" t="s">
        <v>330</v>
      </c>
      <c r="AUW213" t="s">
        <v>330</v>
      </c>
      <c r="AUX213" t="s">
        <v>330</v>
      </c>
      <c r="AUY213" t="s">
        <v>330</v>
      </c>
      <c r="AUZ213" t="s">
        <v>330</v>
      </c>
      <c r="AVA213" t="s">
        <v>330</v>
      </c>
      <c r="AVB213" t="s">
        <v>330</v>
      </c>
      <c r="AVC213" t="s">
        <v>330</v>
      </c>
      <c r="AVD213" t="s">
        <v>330</v>
      </c>
      <c r="AVE213" t="s">
        <v>330</v>
      </c>
      <c r="AVF213" t="s">
        <v>330</v>
      </c>
      <c r="AVG213" t="s">
        <v>330</v>
      </c>
      <c r="AVH213" t="s">
        <v>330</v>
      </c>
      <c r="AVI213" t="s">
        <v>330</v>
      </c>
      <c r="AVJ213" t="s">
        <v>330</v>
      </c>
      <c r="AVK213" t="s">
        <v>330</v>
      </c>
      <c r="AVL213" t="s">
        <v>330</v>
      </c>
      <c r="AVM213" t="s">
        <v>330</v>
      </c>
      <c r="AVN213" t="s">
        <v>330</v>
      </c>
      <c r="AVO213" t="s">
        <v>330</v>
      </c>
      <c r="AVP213" t="s">
        <v>330</v>
      </c>
      <c r="AVQ213" t="s">
        <v>330</v>
      </c>
      <c r="AVR213" t="s">
        <v>330</v>
      </c>
      <c r="AVS213" t="s">
        <v>330</v>
      </c>
      <c r="AVT213" t="s">
        <v>330</v>
      </c>
      <c r="AVU213" t="s">
        <v>330</v>
      </c>
      <c r="AVV213" t="s">
        <v>330</v>
      </c>
      <c r="AVW213" t="s">
        <v>330</v>
      </c>
      <c r="AVX213" t="s">
        <v>330</v>
      </c>
      <c r="AVY213" t="s">
        <v>330</v>
      </c>
      <c r="AVZ213" t="s">
        <v>330</v>
      </c>
      <c r="AWA213" t="s">
        <v>330</v>
      </c>
      <c r="AWB213" t="s">
        <v>330</v>
      </c>
      <c r="AWC213" t="s">
        <v>330</v>
      </c>
      <c r="AWD213" t="s">
        <v>330</v>
      </c>
      <c r="AWE213" t="s">
        <v>330</v>
      </c>
      <c r="AWF213" t="s">
        <v>330</v>
      </c>
      <c r="AWG213" t="s">
        <v>330</v>
      </c>
      <c r="AWH213" t="s">
        <v>330</v>
      </c>
      <c r="AWI213" t="s">
        <v>330</v>
      </c>
      <c r="AWJ213" t="s">
        <v>330</v>
      </c>
      <c r="AWK213" t="s">
        <v>330</v>
      </c>
      <c r="AWL213" t="s">
        <v>330</v>
      </c>
      <c r="AWM213" t="s">
        <v>330</v>
      </c>
      <c r="AWN213" t="s">
        <v>330</v>
      </c>
      <c r="AWO213" t="s">
        <v>330</v>
      </c>
      <c r="AWP213" t="s">
        <v>330</v>
      </c>
      <c r="AWQ213" t="s">
        <v>330</v>
      </c>
      <c r="AWR213" t="s">
        <v>330</v>
      </c>
      <c r="AWS213" t="s">
        <v>330</v>
      </c>
      <c r="AWT213" t="s">
        <v>330</v>
      </c>
      <c r="AWU213" t="s">
        <v>330</v>
      </c>
      <c r="AWV213" t="s">
        <v>330</v>
      </c>
      <c r="AWW213" t="s">
        <v>330</v>
      </c>
      <c r="AWX213" t="s">
        <v>330</v>
      </c>
      <c r="AWY213" t="s">
        <v>330</v>
      </c>
      <c r="AWZ213" t="s">
        <v>330</v>
      </c>
      <c r="AXA213" t="s">
        <v>330</v>
      </c>
      <c r="AXB213" t="s">
        <v>330</v>
      </c>
      <c r="AXC213" t="s">
        <v>330</v>
      </c>
      <c r="AXD213" t="s">
        <v>330</v>
      </c>
      <c r="AXE213" t="s">
        <v>330</v>
      </c>
      <c r="AXF213" t="s">
        <v>330</v>
      </c>
      <c r="AXG213" t="s">
        <v>330</v>
      </c>
      <c r="AXH213" t="s">
        <v>330</v>
      </c>
      <c r="AXI213" t="s">
        <v>330</v>
      </c>
      <c r="AXJ213" t="s">
        <v>330</v>
      </c>
      <c r="AXK213" t="s">
        <v>330</v>
      </c>
      <c r="AXL213" t="s">
        <v>330</v>
      </c>
      <c r="AXM213" t="s">
        <v>330</v>
      </c>
      <c r="AXN213" t="s">
        <v>330</v>
      </c>
      <c r="AXO213" t="s">
        <v>330</v>
      </c>
      <c r="AXP213" t="s">
        <v>330</v>
      </c>
      <c r="AXQ213" t="s">
        <v>330</v>
      </c>
      <c r="AXR213" t="s">
        <v>330</v>
      </c>
      <c r="AXS213" t="s">
        <v>330</v>
      </c>
      <c r="AXT213" t="s">
        <v>330</v>
      </c>
      <c r="AXU213" t="s">
        <v>330</v>
      </c>
      <c r="AXV213" t="s">
        <v>330</v>
      </c>
      <c r="AXW213" t="s">
        <v>330</v>
      </c>
      <c r="AXX213" t="s">
        <v>330</v>
      </c>
      <c r="AXY213" t="s">
        <v>330</v>
      </c>
      <c r="AXZ213" t="s">
        <v>330</v>
      </c>
      <c r="AYA213" t="s">
        <v>330</v>
      </c>
      <c r="AYB213" t="s">
        <v>330</v>
      </c>
      <c r="AYC213" t="s">
        <v>330</v>
      </c>
      <c r="AYD213" t="s">
        <v>330</v>
      </c>
      <c r="AYE213" t="s">
        <v>330</v>
      </c>
      <c r="AYF213" t="s">
        <v>330</v>
      </c>
      <c r="AYG213" t="s">
        <v>330</v>
      </c>
      <c r="AYH213" t="s">
        <v>330</v>
      </c>
      <c r="AYI213" t="s">
        <v>330</v>
      </c>
      <c r="AYJ213" t="s">
        <v>330</v>
      </c>
      <c r="AYK213" t="s">
        <v>330</v>
      </c>
      <c r="AYL213" t="s">
        <v>330</v>
      </c>
      <c r="AYM213" t="s">
        <v>330</v>
      </c>
      <c r="AYN213" t="s">
        <v>330</v>
      </c>
      <c r="AYO213" t="s">
        <v>330</v>
      </c>
      <c r="AYP213" t="s">
        <v>330</v>
      </c>
      <c r="AYQ213" t="s">
        <v>330</v>
      </c>
      <c r="AYR213" t="s">
        <v>330</v>
      </c>
      <c r="AYS213" t="s">
        <v>330</v>
      </c>
      <c r="AYT213" t="s">
        <v>330</v>
      </c>
      <c r="AYU213" t="s">
        <v>330</v>
      </c>
      <c r="AYV213" t="s">
        <v>330</v>
      </c>
      <c r="AYW213" t="s">
        <v>330</v>
      </c>
      <c r="AYX213" t="s">
        <v>330</v>
      </c>
      <c r="AYY213" t="s">
        <v>330</v>
      </c>
      <c r="AYZ213" t="s">
        <v>330</v>
      </c>
      <c r="AZA213" t="s">
        <v>330</v>
      </c>
      <c r="AZB213" t="s">
        <v>330</v>
      </c>
      <c r="AZC213" t="s">
        <v>330</v>
      </c>
      <c r="AZD213" t="s">
        <v>330</v>
      </c>
      <c r="AZE213" t="s">
        <v>330</v>
      </c>
      <c r="AZF213" t="s">
        <v>330</v>
      </c>
      <c r="AZG213" t="s">
        <v>330</v>
      </c>
      <c r="AZH213" t="s">
        <v>330</v>
      </c>
      <c r="AZI213" t="s">
        <v>330</v>
      </c>
      <c r="AZJ213" t="s">
        <v>330</v>
      </c>
      <c r="AZK213" t="s">
        <v>330</v>
      </c>
      <c r="AZL213" t="s">
        <v>330</v>
      </c>
      <c r="AZM213" t="s">
        <v>330</v>
      </c>
      <c r="AZN213" t="s">
        <v>330</v>
      </c>
      <c r="AZO213" t="s">
        <v>330</v>
      </c>
      <c r="AZP213" t="s">
        <v>330</v>
      </c>
      <c r="AZQ213" t="s">
        <v>330</v>
      </c>
      <c r="AZR213" t="s">
        <v>330</v>
      </c>
      <c r="AZS213" t="s">
        <v>330</v>
      </c>
      <c r="AZT213" t="s">
        <v>330</v>
      </c>
      <c r="AZU213" t="s">
        <v>330</v>
      </c>
      <c r="AZV213" t="s">
        <v>330</v>
      </c>
      <c r="AZW213" t="s">
        <v>330</v>
      </c>
      <c r="AZX213" t="s">
        <v>330</v>
      </c>
      <c r="AZY213" t="s">
        <v>330</v>
      </c>
      <c r="AZZ213" t="s">
        <v>330</v>
      </c>
      <c r="BAA213" t="s">
        <v>330</v>
      </c>
      <c r="BAB213" t="s">
        <v>330</v>
      </c>
      <c r="BAC213" t="s">
        <v>330</v>
      </c>
      <c r="BAD213" t="s">
        <v>330</v>
      </c>
      <c r="BAE213" t="s">
        <v>330</v>
      </c>
      <c r="BAF213" t="s">
        <v>330</v>
      </c>
      <c r="BAG213" t="s">
        <v>330</v>
      </c>
      <c r="BAH213" t="s">
        <v>330</v>
      </c>
      <c r="BAI213" t="s">
        <v>330</v>
      </c>
      <c r="BAJ213" t="s">
        <v>330</v>
      </c>
      <c r="BAK213" t="s">
        <v>330</v>
      </c>
      <c r="BAL213" t="s">
        <v>330</v>
      </c>
      <c r="BAM213" t="s">
        <v>330</v>
      </c>
      <c r="BAN213" t="s">
        <v>330</v>
      </c>
      <c r="BAO213" t="s">
        <v>330</v>
      </c>
      <c r="BAP213" t="s">
        <v>330</v>
      </c>
      <c r="BAQ213" t="s">
        <v>330</v>
      </c>
      <c r="BAR213" t="s">
        <v>330</v>
      </c>
      <c r="BAS213" t="s">
        <v>330</v>
      </c>
      <c r="BAT213" t="s">
        <v>330</v>
      </c>
      <c r="BAU213" t="s">
        <v>330</v>
      </c>
      <c r="BAV213" t="s">
        <v>330</v>
      </c>
      <c r="BAW213" t="s">
        <v>330</v>
      </c>
      <c r="BAX213" t="s">
        <v>330</v>
      </c>
      <c r="BAY213" t="s">
        <v>330</v>
      </c>
      <c r="BAZ213" t="s">
        <v>330</v>
      </c>
      <c r="BBA213" t="s">
        <v>330</v>
      </c>
      <c r="BBB213" t="s">
        <v>330</v>
      </c>
      <c r="BBC213" t="s">
        <v>330</v>
      </c>
      <c r="BBD213" t="s">
        <v>330</v>
      </c>
      <c r="BBE213" t="s">
        <v>330</v>
      </c>
      <c r="BBF213" t="s">
        <v>330</v>
      </c>
      <c r="BBG213" t="s">
        <v>330</v>
      </c>
      <c r="BBH213" t="s">
        <v>330</v>
      </c>
      <c r="BBI213" t="s">
        <v>330</v>
      </c>
      <c r="BBJ213" t="s">
        <v>330</v>
      </c>
      <c r="BBK213" t="s">
        <v>330</v>
      </c>
      <c r="BBL213" t="s">
        <v>330</v>
      </c>
      <c r="BBM213" t="s">
        <v>330</v>
      </c>
      <c r="BBN213" t="s">
        <v>330</v>
      </c>
      <c r="BBO213" t="s">
        <v>330</v>
      </c>
      <c r="BBP213" t="s">
        <v>330</v>
      </c>
      <c r="BBQ213" t="s">
        <v>330</v>
      </c>
      <c r="BBR213" t="s">
        <v>330</v>
      </c>
      <c r="BBS213" t="s">
        <v>330</v>
      </c>
      <c r="BBT213" t="s">
        <v>330</v>
      </c>
      <c r="BBU213" t="s">
        <v>330</v>
      </c>
      <c r="BBV213" t="s">
        <v>330</v>
      </c>
      <c r="BBW213" t="s">
        <v>330</v>
      </c>
      <c r="BBX213" t="s">
        <v>330</v>
      </c>
      <c r="BBY213" t="s">
        <v>330</v>
      </c>
      <c r="BBZ213" t="s">
        <v>330</v>
      </c>
      <c r="BCA213" t="s">
        <v>330</v>
      </c>
      <c r="BCB213" t="s">
        <v>330</v>
      </c>
      <c r="BCC213" t="s">
        <v>330</v>
      </c>
      <c r="BCD213" t="s">
        <v>330</v>
      </c>
      <c r="BCE213" t="s">
        <v>330</v>
      </c>
      <c r="BCF213" t="s">
        <v>330</v>
      </c>
      <c r="BCG213" t="s">
        <v>330</v>
      </c>
      <c r="BCH213" t="s">
        <v>330</v>
      </c>
      <c r="BCI213" t="s">
        <v>330</v>
      </c>
      <c r="BCJ213" t="s">
        <v>330</v>
      </c>
      <c r="BCK213" t="s">
        <v>330</v>
      </c>
      <c r="BCL213" t="s">
        <v>330</v>
      </c>
      <c r="BCM213" t="s">
        <v>330</v>
      </c>
      <c r="BCN213" t="s">
        <v>330</v>
      </c>
      <c r="BCO213" t="s">
        <v>330</v>
      </c>
      <c r="BCP213" t="s">
        <v>330</v>
      </c>
      <c r="BCQ213" t="s">
        <v>330</v>
      </c>
      <c r="BCR213" t="s">
        <v>330</v>
      </c>
      <c r="BCS213" t="s">
        <v>330</v>
      </c>
      <c r="BCT213" t="s">
        <v>330</v>
      </c>
      <c r="BCU213" t="s">
        <v>330</v>
      </c>
      <c r="BCV213" t="s">
        <v>330</v>
      </c>
      <c r="BCW213" t="s">
        <v>330</v>
      </c>
      <c r="BCX213" t="s">
        <v>330</v>
      </c>
      <c r="BCY213" t="s">
        <v>330</v>
      </c>
      <c r="BCZ213" t="s">
        <v>330</v>
      </c>
      <c r="BDA213" t="s">
        <v>330</v>
      </c>
      <c r="BDB213" t="s">
        <v>330</v>
      </c>
      <c r="BDC213" t="s">
        <v>330</v>
      </c>
      <c r="BDD213" t="s">
        <v>330</v>
      </c>
      <c r="BDE213" t="s">
        <v>330</v>
      </c>
      <c r="BDF213" t="s">
        <v>330</v>
      </c>
      <c r="BDG213" t="s">
        <v>330</v>
      </c>
      <c r="BDH213" t="s">
        <v>330</v>
      </c>
      <c r="BDI213" t="s">
        <v>330</v>
      </c>
      <c r="BDJ213" t="s">
        <v>330</v>
      </c>
      <c r="BDK213" t="s">
        <v>330</v>
      </c>
      <c r="BDL213" t="s">
        <v>330</v>
      </c>
      <c r="BDM213" t="s">
        <v>330</v>
      </c>
      <c r="BDN213" t="s">
        <v>330</v>
      </c>
      <c r="BDO213" t="s">
        <v>330</v>
      </c>
      <c r="BDP213" t="s">
        <v>330</v>
      </c>
      <c r="BDQ213" t="s">
        <v>330</v>
      </c>
      <c r="BDR213" t="s">
        <v>330</v>
      </c>
      <c r="BDS213" t="s">
        <v>330</v>
      </c>
      <c r="BDT213" t="s">
        <v>330</v>
      </c>
      <c r="BDU213" t="s">
        <v>330</v>
      </c>
      <c r="BDV213" t="s">
        <v>330</v>
      </c>
      <c r="BDW213" t="s">
        <v>330</v>
      </c>
      <c r="BDX213" t="s">
        <v>330</v>
      </c>
      <c r="BDY213" t="s">
        <v>330</v>
      </c>
      <c r="BDZ213" t="s">
        <v>330</v>
      </c>
      <c r="BEA213" t="s">
        <v>330</v>
      </c>
      <c r="BEB213" t="s">
        <v>330</v>
      </c>
      <c r="BEC213" t="s">
        <v>330</v>
      </c>
      <c r="BED213" t="s">
        <v>330</v>
      </c>
      <c r="BEE213" t="s">
        <v>330</v>
      </c>
      <c r="BEF213" t="s">
        <v>330</v>
      </c>
      <c r="BEG213" t="s">
        <v>330</v>
      </c>
      <c r="BEH213" t="s">
        <v>330</v>
      </c>
      <c r="BEI213" t="s">
        <v>330</v>
      </c>
      <c r="BEJ213" t="s">
        <v>330</v>
      </c>
      <c r="BEK213" t="s">
        <v>330</v>
      </c>
      <c r="BEL213" t="s">
        <v>330</v>
      </c>
      <c r="BEM213" t="s">
        <v>330</v>
      </c>
      <c r="BEN213" t="s">
        <v>330</v>
      </c>
      <c r="BEO213" t="s">
        <v>330</v>
      </c>
      <c r="BEP213" t="s">
        <v>330</v>
      </c>
      <c r="BEQ213" t="s">
        <v>330</v>
      </c>
      <c r="BER213" t="s">
        <v>330</v>
      </c>
      <c r="BES213" t="s">
        <v>330</v>
      </c>
      <c r="BET213" t="s">
        <v>330</v>
      </c>
      <c r="BEU213" t="s">
        <v>330</v>
      </c>
      <c r="BEV213" t="s">
        <v>330</v>
      </c>
      <c r="BEW213" t="s">
        <v>330</v>
      </c>
      <c r="BEX213" t="s">
        <v>330</v>
      </c>
      <c r="BEY213" t="s">
        <v>330</v>
      </c>
      <c r="BEZ213" t="s">
        <v>330</v>
      </c>
      <c r="BFA213" t="s">
        <v>330</v>
      </c>
      <c r="BFB213" t="s">
        <v>330</v>
      </c>
      <c r="BFC213" t="s">
        <v>330</v>
      </c>
      <c r="BFD213" t="s">
        <v>330</v>
      </c>
      <c r="BFE213" t="s">
        <v>330</v>
      </c>
      <c r="BFF213" t="s">
        <v>330</v>
      </c>
      <c r="BFG213" t="s">
        <v>330</v>
      </c>
      <c r="BFH213" t="s">
        <v>330</v>
      </c>
      <c r="BFI213" t="s">
        <v>330</v>
      </c>
      <c r="BFJ213" t="s">
        <v>330</v>
      </c>
      <c r="BFK213" t="s">
        <v>330</v>
      </c>
      <c r="BFL213" t="s">
        <v>330</v>
      </c>
      <c r="BFM213" t="s">
        <v>330</v>
      </c>
      <c r="BFN213" t="s">
        <v>330</v>
      </c>
      <c r="BFO213" t="s">
        <v>330</v>
      </c>
      <c r="BFP213" t="s">
        <v>330</v>
      </c>
      <c r="BFQ213" t="s">
        <v>330</v>
      </c>
      <c r="BFR213" t="s">
        <v>330</v>
      </c>
      <c r="BFS213" t="s">
        <v>330</v>
      </c>
      <c r="BFT213" t="s">
        <v>330</v>
      </c>
      <c r="BFU213" t="s">
        <v>330</v>
      </c>
      <c r="BFV213" t="s">
        <v>330</v>
      </c>
      <c r="BFW213" t="s">
        <v>330</v>
      </c>
      <c r="BFX213" t="s">
        <v>330</v>
      </c>
      <c r="BFY213" t="s">
        <v>330</v>
      </c>
      <c r="BFZ213" t="s">
        <v>330</v>
      </c>
      <c r="BGA213" t="s">
        <v>330</v>
      </c>
      <c r="BGB213" t="s">
        <v>330</v>
      </c>
      <c r="BGC213" t="s">
        <v>330</v>
      </c>
      <c r="BGD213" t="s">
        <v>330</v>
      </c>
      <c r="BGE213" t="s">
        <v>330</v>
      </c>
      <c r="BGF213" t="s">
        <v>330</v>
      </c>
      <c r="BGG213" t="s">
        <v>330</v>
      </c>
      <c r="BGH213" t="s">
        <v>330</v>
      </c>
      <c r="BGI213" t="s">
        <v>330</v>
      </c>
      <c r="BGJ213" t="s">
        <v>330</v>
      </c>
      <c r="BGK213" t="s">
        <v>330</v>
      </c>
      <c r="BGL213" t="s">
        <v>330</v>
      </c>
      <c r="BGM213" t="s">
        <v>330</v>
      </c>
      <c r="BGN213" t="s">
        <v>330</v>
      </c>
      <c r="BGO213" t="s">
        <v>330</v>
      </c>
      <c r="BGP213" t="s">
        <v>330</v>
      </c>
      <c r="BGQ213" t="s">
        <v>330</v>
      </c>
      <c r="BGR213" t="s">
        <v>330</v>
      </c>
      <c r="BGS213" t="s">
        <v>330</v>
      </c>
      <c r="BGT213" t="s">
        <v>330</v>
      </c>
      <c r="BGU213" t="s">
        <v>330</v>
      </c>
      <c r="BGV213" t="s">
        <v>330</v>
      </c>
      <c r="BGW213" t="s">
        <v>330</v>
      </c>
      <c r="BGX213" t="s">
        <v>330</v>
      </c>
      <c r="BGY213" t="s">
        <v>330</v>
      </c>
      <c r="BGZ213" t="s">
        <v>330</v>
      </c>
      <c r="BHA213" t="s">
        <v>330</v>
      </c>
      <c r="BHB213" t="s">
        <v>330</v>
      </c>
      <c r="BHC213" t="s">
        <v>330</v>
      </c>
      <c r="BHD213" t="s">
        <v>330</v>
      </c>
      <c r="BHE213" t="s">
        <v>330</v>
      </c>
      <c r="BHF213" t="s">
        <v>330</v>
      </c>
      <c r="BHG213" t="s">
        <v>330</v>
      </c>
      <c r="BHH213" t="s">
        <v>330</v>
      </c>
      <c r="BHI213" t="s">
        <v>330</v>
      </c>
      <c r="BHJ213" t="s">
        <v>330</v>
      </c>
      <c r="BHK213" t="s">
        <v>330</v>
      </c>
      <c r="BHL213" t="s">
        <v>330</v>
      </c>
      <c r="BHM213" t="s">
        <v>330</v>
      </c>
      <c r="BHN213" t="s">
        <v>330</v>
      </c>
      <c r="BHO213" t="s">
        <v>330</v>
      </c>
      <c r="BHP213" t="s">
        <v>330</v>
      </c>
      <c r="BHQ213" t="s">
        <v>330</v>
      </c>
      <c r="BHR213" t="s">
        <v>330</v>
      </c>
      <c r="BHS213" t="s">
        <v>330</v>
      </c>
      <c r="BHT213" t="s">
        <v>330</v>
      </c>
      <c r="BHU213" t="s">
        <v>330</v>
      </c>
      <c r="BHV213" t="s">
        <v>330</v>
      </c>
      <c r="BHW213" t="s">
        <v>330</v>
      </c>
      <c r="BHX213" t="s">
        <v>330</v>
      </c>
      <c r="BHY213" t="s">
        <v>330</v>
      </c>
      <c r="BHZ213" t="s">
        <v>330</v>
      </c>
      <c r="BIA213" t="s">
        <v>330</v>
      </c>
      <c r="BIB213" t="s">
        <v>330</v>
      </c>
      <c r="BIC213" t="s">
        <v>330</v>
      </c>
      <c r="BID213" t="s">
        <v>330</v>
      </c>
      <c r="BIE213" t="s">
        <v>330</v>
      </c>
      <c r="BIF213" t="s">
        <v>330</v>
      </c>
      <c r="BIG213" t="s">
        <v>330</v>
      </c>
      <c r="BIH213" t="s">
        <v>330</v>
      </c>
      <c r="BII213" t="s">
        <v>330</v>
      </c>
      <c r="BIJ213" t="s">
        <v>330</v>
      </c>
      <c r="BIK213" t="s">
        <v>330</v>
      </c>
      <c r="BIL213" t="s">
        <v>330</v>
      </c>
      <c r="BIM213" t="s">
        <v>330</v>
      </c>
      <c r="BIN213" t="s">
        <v>330</v>
      </c>
      <c r="BIO213" t="s">
        <v>330</v>
      </c>
      <c r="BIP213" t="s">
        <v>330</v>
      </c>
      <c r="BIQ213" t="s">
        <v>330</v>
      </c>
      <c r="BIR213" t="s">
        <v>330</v>
      </c>
      <c r="BIS213" t="s">
        <v>330</v>
      </c>
      <c r="BIT213" t="s">
        <v>330</v>
      </c>
      <c r="BIU213" t="s">
        <v>330</v>
      </c>
      <c r="BIV213" t="s">
        <v>330</v>
      </c>
      <c r="BIW213" t="s">
        <v>330</v>
      </c>
      <c r="BIX213" t="s">
        <v>330</v>
      </c>
      <c r="BIY213" t="s">
        <v>330</v>
      </c>
      <c r="BIZ213" t="s">
        <v>330</v>
      </c>
      <c r="BJA213" t="s">
        <v>330</v>
      </c>
      <c r="BJB213" t="s">
        <v>330</v>
      </c>
      <c r="BJC213" t="s">
        <v>330</v>
      </c>
      <c r="BJD213" t="s">
        <v>330</v>
      </c>
      <c r="BJE213" t="s">
        <v>330</v>
      </c>
      <c r="BJF213" t="s">
        <v>330</v>
      </c>
      <c r="BJG213" t="s">
        <v>330</v>
      </c>
      <c r="BJH213" t="s">
        <v>330</v>
      </c>
      <c r="BJI213" t="s">
        <v>330</v>
      </c>
      <c r="BJJ213" t="s">
        <v>330</v>
      </c>
      <c r="BJK213" t="s">
        <v>330</v>
      </c>
      <c r="BJL213" t="s">
        <v>330</v>
      </c>
      <c r="BJM213" t="s">
        <v>330</v>
      </c>
      <c r="BJN213" t="s">
        <v>330</v>
      </c>
      <c r="BJO213" t="s">
        <v>330</v>
      </c>
      <c r="BJP213" t="s">
        <v>330</v>
      </c>
      <c r="BJQ213" t="s">
        <v>330</v>
      </c>
      <c r="BJR213" t="s">
        <v>330</v>
      </c>
      <c r="BJS213" t="s">
        <v>330</v>
      </c>
      <c r="BJT213" t="s">
        <v>330</v>
      </c>
      <c r="BJU213" t="s">
        <v>330</v>
      </c>
      <c r="BJV213" t="s">
        <v>330</v>
      </c>
      <c r="BJW213" t="s">
        <v>330</v>
      </c>
      <c r="BJX213" t="s">
        <v>330</v>
      </c>
      <c r="BJY213" t="s">
        <v>330</v>
      </c>
      <c r="BJZ213" t="s">
        <v>330</v>
      </c>
      <c r="BKA213" t="s">
        <v>330</v>
      </c>
      <c r="BKB213" t="s">
        <v>330</v>
      </c>
      <c r="BKC213" t="s">
        <v>330</v>
      </c>
      <c r="BKD213" t="s">
        <v>330</v>
      </c>
      <c r="BKE213" t="s">
        <v>330</v>
      </c>
      <c r="BKF213" t="s">
        <v>330</v>
      </c>
      <c r="BKG213" t="s">
        <v>330</v>
      </c>
      <c r="BKH213" t="s">
        <v>330</v>
      </c>
      <c r="BKI213" t="s">
        <v>330</v>
      </c>
      <c r="BKJ213" t="s">
        <v>330</v>
      </c>
      <c r="BKK213" t="s">
        <v>330</v>
      </c>
      <c r="BKL213" t="s">
        <v>330</v>
      </c>
      <c r="BKM213" t="s">
        <v>330</v>
      </c>
      <c r="BKN213" t="s">
        <v>330</v>
      </c>
      <c r="BKO213" t="s">
        <v>330</v>
      </c>
      <c r="BKP213" t="s">
        <v>330</v>
      </c>
      <c r="BKQ213" t="s">
        <v>330</v>
      </c>
      <c r="BKR213" t="s">
        <v>330</v>
      </c>
      <c r="BKS213" t="s">
        <v>330</v>
      </c>
      <c r="BKT213" t="s">
        <v>330</v>
      </c>
      <c r="BKU213" t="s">
        <v>330</v>
      </c>
      <c r="BKV213" t="s">
        <v>330</v>
      </c>
      <c r="BKW213" t="s">
        <v>330</v>
      </c>
      <c r="BKX213" t="s">
        <v>330</v>
      </c>
      <c r="BKY213" t="s">
        <v>330</v>
      </c>
      <c r="BKZ213" t="s">
        <v>330</v>
      </c>
      <c r="BLA213" t="s">
        <v>330</v>
      </c>
      <c r="BLB213" t="s">
        <v>330</v>
      </c>
      <c r="BLC213" t="s">
        <v>330</v>
      </c>
      <c r="BLD213" t="s">
        <v>330</v>
      </c>
      <c r="BLE213" t="s">
        <v>330</v>
      </c>
      <c r="BLF213" t="s">
        <v>330</v>
      </c>
      <c r="BLG213" t="s">
        <v>330</v>
      </c>
      <c r="BLH213" t="s">
        <v>330</v>
      </c>
      <c r="BLI213" t="s">
        <v>330</v>
      </c>
      <c r="BLJ213" t="s">
        <v>330</v>
      </c>
      <c r="BLK213" t="s">
        <v>330</v>
      </c>
      <c r="BLL213" t="s">
        <v>330</v>
      </c>
      <c r="BLM213" t="s">
        <v>330</v>
      </c>
      <c r="BLN213" t="s">
        <v>330</v>
      </c>
      <c r="BLO213" t="s">
        <v>330</v>
      </c>
      <c r="BLP213" t="s">
        <v>330</v>
      </c>
      <c r="BLQ213" t="s">
        <v>330</v>
      </c>
      <c r="BLR213" t="s">
        <v>330</v>
      </c>
      <c r="BLS213" t="s">
        <v>330</v>
      </c>
      <c r="BLT213" t="s">
        <v>330</v>
      </c>
      <c r="BLU213" t="s">
        <v>330</v>
      </c>
      <c r="BLV213" t="s">
        <v>330</v>
      </c>
      <c r="BLW213" t="s">
        <v>330</v>
      </c>
      <c r="BLX213" t="s">
        <v>330</v>
      </c>
      <c r="BLY213" t="s">
        <v>330</v>
      </c>
      <c r="BLZ213" t="s">
        <v>330</v>
      </c>
      <c r="BMA213" t="s">
        <v>330</v>
      </c>
      <c r="BMB213" t="s">
        <v>330</v>
      </c>
      <c r="BMC213" t="s">
        <v>330</v>
      </c>
      <c r="BMD213" t="s">
        <v>330</v>
      </c>
      <c r="BME213" t="s">
        <v>330</v>
      </c>
      <c r="BMF213" t="s">
        <v>330</v>
      </c>
      <c r="BMG213" t="s">
        <v>330</v>
      </c>
      <c r="BMH213" t="s">
        <v>330</v>
      </c>
      <c r="BMI213" t="s">
        <v>330</v>
      </c>
      <c r="BMJ213" t="s">
        <v>330</v>
      </c>
      <c r="BMK213" t="s">
        <v>330</v>
      </c>
      <c r="BML213" t="s">
        <v>330</v>
      </c>
      <c r="BMM213" t="s">
        <v>330</v>
      </c>
      <c r="BMN213" t="s">
        <v>330</v>
      </c>
      <c r="BMO213" t="s">
        <v>330</v>
      </c>
      <c r="BMP213" t="s">
        <v>330</v>
      </c>
      <c r="BMQ213" t="s">
        <v>330</v>
      </c>
      <c r="BMR213" t="s">
        <v>330</v>
      </c>
      <c r="BMS213" t="s">
        <v>330</v>
      </c>
      <c r="BMT213" t="s">
        <v>330</v>
      </c>
      <c r="BMU213" t="s">
        <v>330</v>
      </c>
      <c r="BMV213" t="s">
        <v>330</v>
      </c>
      <c r="BMW213" t="s">
        <v>330</v>
      </c>
      <c r="BMX213" t="s">
        <v>330</v>
      </c>
      <c r="BMY213" t="s">
        <v>330</v>
      </c>
      <c r="BMZ213" t="s">
        <v>330</v>
      </c>
      <c r="BNA213" t="s">
        <v>330</v>
      </c>
      <c r="BNB213" t="s">
        <v>330</v>
      </c>
      <c r="BNC213" t="s">
        <v>330</v>
      </c>
      <c r="BND213" t="s">
        <v>330</v>
      </c>
      <c r="BNE213" t="s">
        <v>330</v>
      </c>
      <c r="BNF213" t="s">
        <v>330</v>
      </c>
      <c r="BNG213" t="s">
        <v>330</v>
      </c>
      <c r="BNH213" t="s">
        <v>330</v>
      </c>
      <c r="BNI213" t="s">
        <v>330</v>
      </c>
      <c r="BNJ213" t="s">
        <v>330</v>
      </c>
      <c r="BNK213" t="s">
        <v>330</v>
      </c>
      <c r="BNL213" t="s">
        <v>330</v>
      </c>
      <c r="BNM213" t="s">
        <v>330</v>
      </c>
      <c r="BNN213" t="s">
        <v>330</v>
      </c>
      <c r="BNO213" t="s">
        <v>330</v>
      </c>
      <c r="BNP213" t="s">
        <v>330</v>
      </c>
      <c r="BNQ213" t="s">
        <v>330</v>
      </c>
      <c r="BNR213" t="s">
        <v>330</v>
      </c>
      <c r="BNS213" t="s">
        <v>330</v>
      </c>
      <c r="BNT213" t="s">
        <v>330</v>
      </c>
      <c r="BNU213" t="s">
        <v>330</v>
      </c>
      <c r="BNV213" t="s">
        <v>330</v>
      </c>
      <c r="BNW213" t="s">
        <v>330</v>
      </c>
      <c r="BNX213" t="s">
        <v>330</v>
      </c>
      <c r="BNY213" t="s">
        <v>330</v>
      </c>
      <c r="BNZ213" t="s">
        <v>330</v>
      </c>
      <c r="BOA213" t="s">
        <v>330</v>
      </c>
      <c r="BOB213" t="s">
        <v>330</v>
      </c>
      <c r="BOC213" t="s">
        <v>330</v>
      </c>
      <c r="BOD213" t="s">
        <v>330</v>
      </c>
      <c r="BOE213" t="s">
        <v>330</v>
      </c>
      <c r="BOF213" t="s">
        <v>330</v>
      </c>
      <c r="BOG213" t="s">
        <v>330</v>
      </c>
      <c r="BOH213" t="s">
        <v>330</v>
      </c>
      <c r="BOI213" t="s">
        <v>330</v>
      </c>
      <c r="BOJ213" t="s">
        <v>330</v>
      </c>
      <c r="BOK213" t="s">
        <v>330</v>
      </c>
      <c r="BOL213" t="s">
        <v>330</v>
      </c>
      <c r="BOM213" t="s">
        <v>330</v>
      </c>
      <c r="BON213" t="s">
        <v>330</v>
      </c>
      <c r="BOO213" t="s">
        <v>330</v>
      </c>
      <c r="BOP213" t="s">
        <v>330</v>
      </c>
      <c r="BOQ213" t="s">
        <v>330</v>
      </c>
      <c r="BOR213" t="s">
        <v>330</v>
      </c>
      <c r="BOS213" t="s">
        <v>330</v>
      </c>
      <c r="BOT213" t="s">
        <v>330</v>
      </c>
      <c r="BOU213" t="s">
        <v>330</v>
      </c>
      <c r="BOV213" t="s">
        <v>330</v>
      </c>
      <c r="BOW213" t="s">
        <v>330</v>
      </c>
      <c r="BOX213" t="s">
        <v>330</v>
      </c>
      <c r="BOY213" t="s">
        <v>330</v>
      </c>
      <c r="BOZ213" t="s">
        <v>330</v>
      </c>
      <c r="BPA213" t="s">
        <v>330</v>
      </c>
      <c r="BPB213" t="s">
        <v>330</v>
      </c>
      <c r="BPC213" t="s">
        <v>330</v>
      </c>
      <c r="BPD213" t="s">
        <v>330</v>
      </c>
      <c r="BPE213" t="s">
        <v>330</v>
      </c>
      <c r="BPF213" t="s">
        <v>330</v>
      </c>
      <c r="BPG213" t="s">
        <v>330</v>
      </c>
      <c r="BPH213" t="s">
        <v>330</v>
      </c>
      <c r="BPI213" t="s">
        <v>330</v>
      </c>
      <c r="BPJ213" t="s">
        <v>330</v>
      </c>
      <c r="BPK213" t="s">
        <v>330</v>
      </c>
      <c r="BPL213" t="s">
        <v>330</v>
      </c>
      <c r="BPM213" t="s">
        <v>330</v>
      </c>
      <c r="BPN213" t="s">
        <v>330</v>
      </c>
      <c r="BPO213" t="s">
        <v>330</v>
      </c>
      <c r="BPP213" t="s">
        <v>330</v>
      </c>
      <c r="BPQ213" t="s">
        <v>330</v>
      </c>
      <c r="BPR213" t="s">
        <v>330</v>
      </c>
      <c r="BPS213" t="s">
        <v>330</v>
      </c>
      <c r="BPT213" t="s">
        <v>330</v>
      </c>
      <c r="BPU213" t="s">
        <v>330</v>
      </c>
      <c r="BPV213" t="s">
        <v>330</v>
      </c>
      <c r="BPW213" t="s">
        <v>330</v>
      </c>
      <c r="BPX213" t="s">
        <v>330</v>
      </c>
      <c r="BPY213" t="s">
        <v>330</v>
      </c>
      <c r="BPZ213" t="s">
        <v>330</v>
      </c>
      <c r="BQA213" t="s">
        <v>330</v>
      </c>
      <c r="BQB213" t="s">
        <v>330</v>
      </c>
      <c r="BQC213" t="s">
        <v>330</v>
      </c>
      <c r="BQD213" t="s">
        <v>330</v>
      </c>
      <c r="BQE213" t="s">
        <v>330</v>
      </c>
      <c r="BQF213" t="s">
        <v>330</v>
      </c>
      <c r="BQG213" t="s">
        <v>330</v>
      </c>
      <c r="BQH213" t="s">
        <v>330</v>
      </c>
      <c r="BQI213" t="s">
        <v>330</v>
      </c>
      <c r="BQJ213" t="s">
        <v>330</v>
      </c>
      <c r="BQK213" t="s">
        <v>330</v>
      </c>
      <c r="BQL213" t="s">
        <v>330</v>
      </c>
      <c r="BQM213" t="s">
        <v>330</v>
      </c>
      <c r="BQN213" t="s">
        <v>330</v>
      </c>
      <c r="BQO213" t="s">
        <v>330</v>
      </c>
      <c r="BQP213" t="s">
        <v>330</v>
      </c>
      <c r="BQQ213" t="s">
        <v>330</v>
      </c>
      <c r="BQR213" t="s">
        <v>330</v>
      </c>
      <c r="BQS213" t="s">
        <v>330</v>
      </c>
      <c r="BQT213" t="s">
        <v>330</v>
      </c>
      <c r="BQU213" t="s">
        <v>330</v>
      </c>
      <c r="BQV213" t="s">
        <v>330</v>
      </c>
      <c r="BQW213" t="s">
        <v>330</v>
      </c>
      <c r="BQX213" t="s">
        <v>330</v>
      </c>
      <c r="BQY213" t="s">
        <v>330</v>
      </c>
      <c r="BQZ213" t="s">
        <v>330</v>
      </c>
      <c r="BRA213" t="s">
        <v>330</v>
      </c>
      <c r="BRB213" t="s">
        <v>330</v>
      </c>
      <c r="BRC213" t="s">
        <v>330</v>
      </c>
      <c r="BRD213" t="s">
        <v>330</v>
      </c>
      <c r="BRE213" t="s">
        <v>330</v>
      </c>
      <c r="BRF213" t="s">
        <v>330</v>
      </c>
      <c r="BRG213" t="s">
        <v>330</v>
      </c>
      <c r="BRH213" t="s">
        <v>330</v>
      </c>
      <c r="BRI213" t="s">
        <v>330</v>
      </c>
      <c r="BRJ213" t="s">
        <v>330</v>
      </c>
      <c r="BRK213" t="s">
        <v>330</v>
      </c>
      <c r="BRL213" t="s">
        <v>330</v>
      </c>
      <c r="BRM213" t="s">
        <v>330</v>
      </c>
      <c r="BRN213" t="s">
        <v>330</v>
      </c>
      <c r="BRO213" t="s">
        <v>330</v>
      </c>
      <c r="BRP213" t="s">
        <v>330</v>
      </c>
      <c r="BRQ213" t="s">
        <v>330</v>
      </c>
      <c r="BRR213" t="s">
        <v>330</v>
      </c>
      <c r="BRS213" t="s">
        <v>330</v>
      </c>
      <c r="BRT213" t="s">
        <v>330</v>
      </c>
      <c r="BRU213" t="s">
        <v>330</v>
      </c>
      <c r="BRV213" t="s">
        <v>330</v>
      </c>
      <c r="BRW213" t="s">
        <v>330</v>
      </c>
      <c r="BRX213" t="s">
        <v>330</v>
      </c>
      <c r="BRY213" t="s">
        <v>330</v>
      </c>
      <c r="BRZ213" t="s">
        <v>330</v>
      </c>
      <c r="BSA213" t="s">
        <v>330</v>
      </c>
      <c r="BSB213" t="s">
        <v>330</v>
      </c>
      <c r="BSC213" t="s">
        <v>330</v>
      </c>
      <c r="BSD213" t="s">
        <v>330</v>
      </c>
      <c r="BSE213" t="s">
        <v>330</v>
      </c>
      <c r="BSF213" t="s">
        <v>330</v>
      </c>
      <c r="BSG213" t="s">
        <v>330</v>
      </c>
      <c r="BSH213" t="s">
        <v>330</v>
      </c>
      <c r="BSI213" t="s">
        <v>330</v>
      </c>
      <c r="BSJ213" t="s">
        <v>330</v>
      </c>
      <c r="BSK213" t="s">
        <v>330</v>
      </c>
      <c r="BSL213" t="s">
        <v>330</v>
      </c>
      <c r="BSM213" t="s">
        <v>330</v>
      </c>
      <c r="BSN213" t="s">
        <v>330</v>
      </c>
      <c r="BSO213" t="s">
        <v>330</v>
      </c>
      <c r="BSP213" t="s">
        <v>330</v>
      </c>
      <c r="BSQ213" t="s">
        <v>330</v>
      </c>
      <c r="BSR213" t="s">
        <v>330</v>
      </c>
      <c r="BSS213" t="s">
        <v>330</v>
      </c>
      <c r="BST213" t="s">
        <v>330</v>
      </c>
      <c r="BSU213" t="s">
        <v>330</v>
      </c>
      <c r="BSV213" t="s">
        <v>330</v>
      </c>
      <c r="BSW213" t="s">
        <v>330</v>
      </c>
      <c r="BSX213" t="s">
        <v>330</v>
      </c>
      <c r="BSY213" t="s">
        <v>330</v>
      </c>
      <c r="BSZ213" t="s">
        <v>330</v>
      </c>
      <c r="BTA213" t="s">
        <v>330</v>
      </c>
      <c r="BTB213" t="s">
        <v>330</v>
      </c>
      <c r="BTC213" t="s">
        <v>330</v>
      </c>
      <c r="BTD213" t="s">
        <v>330</v>
      </c>
      <c r="BTE213" t="s">
        <v>330</v>
      </c>
      <c r="BTF213" t="s">
        <v>330</v>
      </c>
      <c r="BTG213" t="s">
        <v>330</v>
      </c>
      <c r="BTH213" t="s">
        <v>330</v>
      </c>
      <c r="BTI213" t="s">
        <v>330</v>
      </c>
      <c r="BTJ213" t="s">
        <v>330</v>
      </c>
      <c r="BTK213" t="s">
        <v>330</v>
      </c>
      <c r="BTL213" t="s">
        <v>330</v>
      </c>
      <c r="BTM213" t="s">
        <v>330</v>
      </c>
      <c r="BTN213" t="s">
        <v>330</v>
      </c>
      <c r="BTO213" t="s">
        <v>330</v>
      </c>
      <c r="BTP213" t="s">
        <v>330</v>
      </c>
      <c r="BTQ213" t="s">
        <v>330</v>
      </c>
      <c r="BTR213" t="s">
        <v>330</v>
      </c>
      <c r="BTS213" t="s">
        <v>330</v>
      </c>
      <c r="BTT213" t="s">
        <v>330</v>
      </c>
      <c r="BTU213" t="s">
        <v>330</v>
      </c>
      <c r="BTV213" t="s">
        <v>330</v>
      </c>
      <c r="BTW213" t="s">
        <v>330</v>
      </c>
      <c r="BTX213" t="s">
        <v>330</v>
      </c>
      <c r="BTY213" t="s">
        <v>330</v>
      </c>
      <c r="BTZ213" t="s">
        <v>330</v>
      </c>
      <c r="BUA213" t="s">
        <v>330</v>
      </c>
      <c r="BUB213" t="s">
        <v>330</v>
      </c>
      <c r="BUC213" t="s">
        <v>330</v>
      </c>
      <c r="BUD213" t="s">
        <v>330</v>
      </c>
      <c r="BUE213" t="s">
        <v>330</v>
      </c>
      <c r="BUF213" t="s">
        <v>330</v>
      </c>
      <c r="BUG213" t="s">
        <v>330</v>
      </c>
      <c r="BUH213" t="s">
        <v>330</v>
      </c>
      <c r="BUI213" t="s">
        <v>330</v>
      </c>
      <c r="BUJ213" t="s">
        <v>330</v>
      </c>
      <c r="BUK213" t="s">
        <v>330</v>
      </c>
      <c r="BUL213" t="s">
        <v>330</v>
      </c>
      <c r="BUM213" t="s">
        <v>330</v>
      </c>
      <c r="BUN213" t="s">
        <v>330</v>
      </c>
      <c r="BUO213" t="s">
        <v>330</v>
      </c>
      <c r="BUP213" t="s">
        <v>330</v>
      </c>
      <c r="BUQ213" t="s">
        <v>330</v>
      </c>
      <c r="BUR213" t="s">
        <v>330</v>
      </c>
      <c r="BUS213" t="s">
        <v>330</v>
      </c>
      <c r="BUT213" t="s">
        <v>330</v>
      </c>
      <c r="BUU213" t="s">
        <v>330</v>
      </c>
      <c r="BUV213" t="s">
        <v>330</v>
      </c>
      <c r="BUW213" t="s">
        <v>330</v>
      </c>
      <c r="BUX213" t="s">
        <v>330</v>
      </c>
      <c r="BUY213" t="s">
        <v>330</v>
      </c>
      <c r="BUZ213" t="s">
        <v>330</v>
      </c>
      <c r="BVA213" t="s">
        <v>330</v>
      </c>
      <c r="BVB213" t="s">
        <v>330</v>
      </c>
      <c r="BVC213" t="s">
        <v>330</v>
      </c>
      <c r="BVD213" t="s">
        <v>330</v>
      </c>
      <c r="BVE213" t="s">
        <v>330</v>
      </c>
      <c r="BVF213" t="s">
        <v>330</v>
      </c>
      <c r="BVG213" t="s">
        <v>330</v>
      </c>
      <c r="BVH213" t="s">
        <v>330</v>
      </c>
      <c r="BVI213" t="s">
        <v>330</v>
      </c>
      <c r="BVJ213" t="s">
        <v>330</v>
      </c>
      <c r="BVK213" t="s">
        <v>330</v>
      </c>
      <c r="BVL213" t="s">
        <v>330</v>
      </c>
      <c r="BVM213" t="s">
        <v>330</v>
      </c>
      <c r="BVN213" t="s">
        <v>330</v>
      </c>
      <c r="BVO213" t="s">
        <v>330</v>
      </c>
      <c r="BVP213" t="s">
        <v>330</v>
      </c>
      <c r="BVQ213" t="s">
        <v>330</v>
      </c>
      <c r="BVR213" t="s">
        <v>330</v>
      </c>
      <c r="BVS213" t="s">
        <v>330</v>
      </c>
      <c r="BVT213" t="s">
        <v>330</v>
      </c>
      <c r="BVU213" t="s">
        <v>330</v>
      </c>
      <c r="BVV213" t="s">
        <v>330</v>
      </c>
      <c r="BVW213" t="s">
        <v>330</v>
      </c>
      <c r="BVX213" t="s">
        <v>330</v>
      </c>
      <c r="BVY213" t="s">
        <v>330</v>
      </c>
      <c r="BVZ213" t="s">
        <v>330</v>
      </c>
      <c r="BWA213" t="s">
        <v>330</v>
      </c>
      <c r="BWB213" t="s">
        <v>330</v>
      </c>
      <c r="BWC213" t="s">
        <v>330</v>
      </c>
      <c r="BWD213" t="s">
        <v>330</v>
      </c>
      <c r="BWE213" t="s">
        <v>330</v>
      </c>
      <c r="BWF213" t="s">
        <v>330</v>
      </c>
      <c r="BWG213" t="s">
        <v>330</v>
      </c>
      <c r="BWH213" t="s">
        <v>330</v>
      </c>
      <c r="BWI213" t="s">
        <v>330</v>
      </c>
      <c r="BWJ213" t="s">
        <v>330</v>
      </c>
      <c r="BWK213" t="s">
        <v>330</v>
      </c>
      <c r="BWL213" t="s">
        <v>330</v>
      </c>
      <c r="BWM213" t="s">
        <v>330</v>
      </c>
      <c r="BWN213" t="s">
        <v>330</v>
      </c>
      <c r="BWO213" t="s">
        <v>330</v>
      </c>
      <c r="BWP213" t="s">
        <v>330</v>
      </c>
      <c r="BWQ213" t="s">
        <v>330</v>
      </c>
      <c r="BWR213" t="s">
        <v>330</v>
      </c>
      <c r="BWS213" t="s">
        <v>330</v>
      </c>
      <c r="BWT213" t="s">
        <v>330</v>
      </c>
      <c r="BWU213" t="s">
        <v>330</v>
      </c>
      <c r="BWV213" t="s">
        <v>330</v>
      </c>
      <c r="BWW213" t="s">
        <v>330</v>
      </c>
      <c r="BWX213" t="s">
        <v>330</v>
      </c>
      <c r="BWY213" t="s">
        <v>330</v>
      </c>
      <c r="BWZ213" t="s">
        <v>330</v>
      </c>
      <c r="BXA213" t="s">
        <v>330</v>
      </c>
      <c r="BXB213" t="s">
        <v>330</v>
      </c>
      <c r="BXC213" t="s">
        <v>330</v>
      </c>
      <c r="BXD213" t="s">
        <v>330</v>
      </c>
      <c r="BXE213" t="s">
        <v>330</v>
      </c>
      <c r="BXF213" t="s">
        <v>330</v>
      </c>
      <c r="BXG213" t="s">
        <v>330</v>
      </c>
      <c r="BXH213" t="s">
        <v>330</v>
      </c>
      <c r="BXI213" t="s">
        <v>330</v>
      </c>
      <c r="BXJ213" t="s">
        <v>330</v>
      </c>
      <c r="BXK213" t="s">
        <v>330</v>
      </c>
      <c r="BXL213" t="s">
        <v>330</v>
      </c>
      <c r="BXM213" t="s">
        <v>330</v>
      </c>
      <c r="BXN213" t="s">
        <v>330</v>
      </c>
      <c r="BXO213" t="s">
        <v>330</v>
      </c>
      <c r="BXP213" t="s">
        <v>330</v>
      </c>
      <c r="BXQ213" t="s">
        <v>330</v>
      </c>
      <c r="BXR213" t="s">
        <v>330</v>
      </c>
      <c r="BXS213" t="s">
        <v>330</v>
      </c>
      <c r="BXT213" t="s">
        <v>330</v>
      </c>
      <c r="BXU213" t="s">
        <v>330</v>
      </c>
      <c r="BXV213" t="s">
        <v>330</v>
      </c>
      <c r="BXW213" t="s">
        <v>330</v>
      </c>
      <c r="BXX213" t="s">
        <v>330</v>
      </c>
      <c r="BXY213" t="s">
        <v>330</v>
      </c>
      <c r="BXZ213" t="s">
        <v>330</v>
      </c>
      <c r="BYA213" t="s">
        <v>330</v>
      </c>
      <c r="BYB213" t="s">
        <v>330</v>
      </c>
      <c r="BYC213" t="s">
        <v>330</v>
      </c>
      <c r="BYD213" t="s">
        <v>330</v>
      </c>
      <c r="BYE213" t="s">
        <v>330</v>
      </c>
      <c r="BYF213" t="s">
        <v>330</v>
      </c>
      <c r="BYG213" t="s">
        <v>330</v>
      </c>
      <c r="BYH213" t="s">
        <v>330</v>
      </c>
      <c r="BYI213" t="s">
        <v>330</v>
      </c>
      <c r="BYJ213" t="s">
        <v>330</v>
      </c>
      <c r="BYK213" t="s">
        <v>330</v>
      </c>
      <c r="BYL213" t="s">
        <v>330</v>
      </c>
      <c r="BYM213" t="s">
        <v>330</v>
      </c>
      <c r="BYN213" t="s">
        <v>330</v>
      </c>
      <c r="BYO213" t="s">
        <v>330</v>
      </c>
      <c r="BYP213" t="s">
        <v>330</v>
      </c>
      <c r="BYQ213" t="s">
        <v>330</v>
      </c>
      <c r="BYR213" t="s">
        <v>330</v>
      </c>
      <c r="BYS213" t="s">
        <v>330</v>
      </c>
      <c r="BYT213" t="s">
        <v>330</v>
      </c>
      <c r="BYU213" t="s">
        <v>330</v>
      </c>
      <c r="BYV213" t="s">
        <v>330</v>
      </c>
      <c r="BYW213" t="s">
        <v>330</v>
      </c>
      <c r="BYX213" t="s">
        <v>330</v>
      </c>
      <c r="BYY213" t="s">
        <v>330</v>
      </c>
      <c r="BYZ213" t="s">
        <v>330</v>
      </c>
      <c r="BZA213" t="s">
        <v>330</v>
      </c>
      <c r="BZB213" t="s">
        <v>330</v>
      </c>
      <c r="BZC213" t="s">
        <v>330</v>
      </c>
      <c r="BZD213" t="s">
        <v>330</v>
      </c>
      <c r="BZE213" t="s">
        <v>330</v>
      </c>
      <c r="BZF213" t="s">
        <v>330</v>
      </c>
      <c r="BZG213" t="s">
        <v>330</v>
      </c>
      <c r="BZH213" t="s">
        <v>330</v>
      </c>
      <c r="BZI213" t="s">
        <v>330</v>
      </c>
      <c r="BZJ213" t="s">
        <v>330</v>
      </c>
      <c r="BZK213" t="s">
        <v>330</v>
      </c>
      <c r="BZL213" t="s">
        <v>330</v>
      </c>
      <c r="BZM213" t="s">
        <v>330</v>
      </c>
      <c r="BZN213" t="s">
        <v>330</v>
      </c>
      <c r="BZO213" t="s">
        <v>330</v>
      </c>
      <c r="BZP213" t="s">
        <v>330</v>
      </c>
      <c r="BZQ213" t="s">
        <v>330</v>
      </c>
      <c r="BZR213" t="s">
        <v>330</v>
      </c>
      <c r="BZS213" t="s">
        <v>330</v>
      </c>
      <c r="BZT213" t="s">
        <v>330</v>
      </c>
      <c r="BZU213" t="s">
        <v>330</v>
      </c>
      <c r="BZV213" t="s">
        <v>330</v>
      </c>
      <c r="BZW213" t="s">
        <v>330</v>
      </c>
      <c r="BZX213" t="s">
        <v>330</v>
      </c>
      <c r="BZY213" t="s">
        <v>330</v>
      </c>
      <c r="BZZ213" t="s">
        <v>330</v>
      </c>
      <c r="CAA213" t="s">
        <v>330</v>
      </c>
      <c r="CAB213" t="s">
        <v>330</v>
      </c>
      <c r="CAC213" t="s">
        <v>330</v>
      </c>
      <c r="CAD213" t="s">
        <v>330</v>
      </c>
      <c r="CAE213" t="s">
        <v>330</v>
      </c>
      <c r="CAF213" t="s">
        <v>330</v>
      </c>
      <c r="CAG213" t="s">
        <v>330</v>
      </c>
      <c r="CAH213" t="s">
        <v>330</v>
      </c>
      <c r="CAI213" t="s">
        <v>330</v>
      </c>
      <c r="CAJ213" t="s">
        <v>330</v>
      </c>
      <c r="CAK213" t="s">
        <v>330</v>
      </c>
      <c r="CAL213" t="s">
        <v>330</v>
      </c>
      <c r="CAM213" t="s">
        <v>330</v>
      </c>
      <c r="CAN213" t="s">
        <v>330</v>
      </c>
      <c r="CAO213" t="s">
        <v>330</v>
      </c>
      <c r="CAP213" t="s">
        <v>330</v>
      </c>
      <c r="CAQ213" t="s">
        <v>330</v>
      </c>
      <c r="CAR213" t="s">
        <v>330</v>
      </c>
      <c r="CAS213" t="s">
        <v>330</v>
      </c>
      <c r="CAT213" t="s">
        <v>330</v>
      </c>
      <c r="CAU213" t="s">
        <v>330</v>
      </c>
      <c r="CAV213" t="s">
        <v>330</v>
      </c>
      <c r="CAW213" t="s">
        <v>330</v>
      </c>
      <c r="CAX213" t="s">
        <v>330</v>
      </c>
      <c r="CAY213" t="s">
        <v>330</v>
      </c>
      <c r="CAZ213" t="s">
        <v>330</v>
      </c>
      <c r="CBA213" t="s">
        <v>330</v>
      </c>
      <c r="CBB213" t="s">
        <v>330</v>
      </c>
      <c r="CBC213" t="s">
        <v>330</v>
      </c>
      <c r="CBD213" t="s">
        <v>330</v>
      </c>
      <c r="CBE213" t="s">
        <v>330</v>
      </c>
      <c r="CBF213" t="s">
        <v>330</v>
      </c>
      <c r="CBG213" t="s">
        <v>330</v>
      </c>
      <c r="CBH213" t="s">
        <v>330</v>
      </c>
      <c r="CBI213" t="s">
        <v>330</v>
      </c>
      <c r="CBJ213" t="s">
        <v>330</v>
      </c>
      <c r="CBK213" t="s">
        <v>330</v>
      </c>
      <c r="CBL213" t="s">
        <v>330</v>
      </c>
      <c r="CBM213" t="s">
        <v>330</v>
      </c>
      <c r="CBN213" t="s">
        <v>330</v>
      </c>
      <c r="CBO213" t="s">
        <v>330</v>
      </c>
      <c r="CBP213" t="s">
        <v>330</v>
      </c>
      <c r="CBQ213" t="s">
        <v>330</v>
      </c>
      <c r="CBR213" t="s">
        <v>330</v>
      </c>
      <c r="CBS213" t="s">
        <v>330</v>
      </c>
      <c r="CBT213" t="s">
        <v>330</v>
      </c>
      <c r="CBU213" t="s">
        <v>330</v>
      </c>
      <c r="CBV213" t="s">
        <v>330</v>
      </c>
      <c r="CBW213" t="s">
        <v>330</v>
      </c>
      <c r="CBX213" t="s">
        <v>330</v>
      </c>
      <c r="CBY213" t="s">
        <v>330</v>
      </c>
      <c r="CBZ213" t="s">
        <v>330</v>
      </c>
      <c r="CCA213" t="s">
        <v>330</v>
      </c>
      <c r="CCB213" t="s">
        <v>330</v>
      </c>
      <c r="CCC213" t="s">
        <v>330</v>
      </c>
      <c r="CCD213" t="s">
        <v>330</v>
      </c>
      <c r="CCE213" t="s">
        <v>330</v>
      </c>
      <c r="CCF213" t="s">
        <v>330</v>
      </c>
      <c r="CCG213" t="s">
        <v>330</v>
      </c>
      <c r="CCH213" t="s">
        <v>330</v>
      </c>
      <c r="CCI213" t="s">
        <v>330</v>
      </c>
      <c r="CCJ213" t="s">
        <v>330</v>
      </c>
      <c r="CCK213" t="s">
        <v>330</v>
      </c>
      <c r="CCL213" t="s">
        <v>330</v>
      </c>
      <c r="CCM213" t="s">
        <v>330</v>
      </c>
      <c r="CCN213" t="s">
        <v>330</v>
      </c>
      <c r="CCO213" t="s">
        <v>330</v>
      </c>
      <c r="CCP213" t="s">
        <v>330</v>
      </c>
      <c r="CCQ213" t="s">
        <v>330</v>
      </c>
      <c r="CCR213" t="s">
        <v>330</v>
      </c>
      <c r="CCS213" t="s">
        <v>330</v>
      </c>
      <c r="CCT213" t="s">
        <v>330</v>
      </c>
      <c r="CCU213" t="s">
        <v>330</v>
      </c>
      <c r="CCV213" t="s">
        <v>330</v>
      </c>
      <c r="CCW213" t="s">
        <v>330</v>
      </c>
      <c r="CCX213" t="s">
        <v>330</v>
      </c>
      <c r="CCY213" t="s">
        <v>330</v>
      </c>
      <c r="CCZ213" t="s">
        <v>330</v>
      </c>
      <c r="CDA213" t="s">
        <v>330</v>
      </c>
      <c r="CDB213" t="s">
        <v>330</v>
      </c>
      <c r="CDC213" t="s">
        <v>330</v>
      </c>
      <c r="CDD213" t="s">
        <v>330</v>
      </c>
      <c r="CDE213" t="s">
        <v>330</v>
      </c>
      <c r="CDF213" t="s">
        <v>330</v>
      </c>
      <c r="CDG213" t="s">
        <v>330</v>
      </c>
      <c r="CDH213" t="s">
        <v>330</v>
      </c>
      <c r="CDI213" t="s">
        <v>330</v>
      </c>
      <c r="CDJ213" t="s">
        <v>330</v>
      </c>
      <c r="CDK213" t="s">
        <v>330</v>
      </c>
      <c r="CDL213" t="s">
        <v>330</v>
      </c>
      <c r="CDM213" t="s">
        <v>330</v>
      </c>
      <c r="CDN213" t="s">
        <v>330</v>
      </c>
      <c r="CDO213" t="s">
        <v>330</v>
      </c>
      <c r="CDP213" t="s">
        <v>330</v>
      </c>
      <c r="CDQ213" t="s">
        <v>330</v>
      </c>
      <c r="CDR213" t="s">
        <v>330</v>
      </c>
      <c r="CDS213" t="s">
        <v>330</v>
      </c>
      <c r="CDT213" t="s">
        <v>330</v>
      </c>
      <c r="CDU213" t="s">
        <v>330</v>
      </c>
      <c r="CDV213" t="s">
        <v>330</v>
      </c>
      <c r="CDW213" t="s">
        <v>330</v>
      </c>
      <c r="CDX213" t="s">
        <v>330</v>
      </c>
      <c r="CDY213" t="s">
        <v>330</v>
      </c>
      <c r="CDZ213" t="s">
        <v>330</v>
      </c>
      <c r="CEA213" t="s">
        <v>330</v>
      </c>
      <c r="CEB213" t="s">
        <v>330</v>
      </c>
      <c r="CEC213" t="s">
        <v>330</v>
      </c>
      <c r="CED213" t="s">
        <v>330</v>
      </c>
      <c r="CEE213" t="s">
        <v>330</v>
      </c>
      <c r="CEF213" t="s">
        <v>330</v>
      </c>
      <c r="CEG213" t="s">
        <v>330</v>
      </c>
      <c r="CEH213" t="s">
        <v>330</v>
      </c>
      <c r="CEI213" t="s">
        <v>330</v>
      </c>
      <c r="CEJ213" t="s">
        <v>330</v>
      </c>
      <c r="CEK213" t="s">
        <v>330</v>
      </c>
      <c r="CEL213" t="s">
        <v>330</v>
      </c>
      <c r="CEM213" t="s">
        <v>330</v>
      </c>
      <c r="CEN213" t="s">
        <v>330</v>
      </c>
      <c r="CEO213" t="s">
        <v>330</v>
      </c>
      <c r="CEP213" t="s">
        <v>330</v>
      </c>
      <c r="CEQ213" t="s">
        <v>330</v>
      </c>
      <c r="CER213" t="s">
        <v>330</v>
      </c>
      <c r="CES213" t="s">
        <v>330</v>
      </c>
      <c r="CET213" t="s">
        <v>330</v>
      </c>
      <c r="CEU213" t="s">
        <v>330</v>
      </c>
      <c r="CEV213" t="s">
        <v>330</v>
      </c>
      <c r="CEW213" t="s">
        <v>330</v>
      </c>
      <c r="CEX213" t="s">
        <v>330</v>
      </c>
      <c r="CEY213" t="s">
        <v>330</v>
      </c>
      <c r="CEZ213" t="s">
        <v>330</v>
      </c>
      <c r="CFA213" t="s">
        <v>330</v>
      </c>
      <c r="CFB213" t="s">
        <v>330</v>
      </c>
      <c r="CFC213" t="s">
        <v>330</v>
      </c>
      <c r="CFD213" t="s">
        <v>330</v>
      </c>
      <c r="CFE213" t="s">
        <v>330</v>
      </c>
      <c r="CFF213" t="s">
        <v>330</v>
      </c>
      <c r="CFG213" t="s">
        <v>330</v>
      </c>
      <c r="CFH213" t="s">
        <v>330</v>
      </c>
      <c r="CFI213" t="s">
        <v>330</v>
      </c>
      <c r="CFJ213" t="s">
        <v>330</v>
      </c>
      <c r="CFK213" t="s">
        <v>330</v>
      </c>
      <c r="CFL213" t="s">
        <v>330</v>
      </c>
      <c r="CFM213" t="s">
        <v>330</v>
      </c>
      <c r="CFN213" t="s">
        <v>330</v>
      </c>
      <c r="CFO213" t="s">
        <v>330</v>
      </c>
      <c r="CFP213" t="s">
        <v>330</v>
      </c>
      <c r="CFQ213" t="s">
        <v>330</v>
      </c>
      <c r="CFR213" t="s">
        <v>330</v>
      </c>
      <c r="CFS213" t="s">
        <v>330</v>
      </c>
      <c r="CFT213" t="s">
        <v>330</v>
      </c>
      <c r="CFU213" t="s">
        <v>330</v>
      </c>
      <c r="CFV213" t="s">
        <v>330</v>
      </c>
      <c r="CFW213" t="s">
        <v>330</v>
      </c>
      <c r="CFX213" t="s">
        <v>330</v>
      </c>
      <c r="CFY213" t="s">
        <v>330</v>
      </c>
      <c r="CFZ213" t="s">
        <v>330</v>
      </c>
      <c r="CGA213" t="s">
        <v>330</v>
      </c>
      <c r="CGB213" t="s">
        <v>330</v>
      </c>
      <c r="CGC213" t="s">
        <v>330</v>
      </c>
      <c r="CGD213" t="s">
        <v>330</v>
      </c>
      <c r="CGE213" t="s">
        <v>330</v>
      </c>
      <c r="CGF213" t="s">
        <v>330</v>
      </c>
      <c r="CGG213" t="s">
        <v>330</v>
      </c>
      <c r="CGH213" t="s">
        <v>330</v>
      </c>
      <c r="CGI213" t="s">
        <v>330</v>
      </c>
      <c r="CGJ213" t="s">
        <v>330</v>
      </c>
      <c r="CGK213" t="s">
        <v>330</v>
      </c>
      <c r="CGL213" t="s">
        <v>330</v>
      </c>
      <c r="CGM213" t="s">
        <v>330</v>
      </c>
      <c r="CGN213" t="s">
        <v>330</v>
      </c>
      <c r="CGO213" t="s">
        <v>330</v>
      </c>
      <c r="CGP213" t="s">
        <v>330</v>
      </c>
      <c r="CGQ213" t="s">
        <v>330</v>
      </c>
      <c r="CGR213" t="s">
        <v>330</v>
      </c>
      <c r="CGS213" t="s">
        <v>330</v>
      </c>
      <c r="CGT213" t="s">
        <v>330</v>
      </c>
      <c r="CGU213" t="s">
        <v>330</v>
      </c>
      <c r="CGV213" t="s">
        <v>330</v>
      </c>
      <c r="CGW213" t="s">
        <v>330</v>
      </c>
      <c r="CGX213" t="s">
        <v>330</v>
      </c>
      <c r="CGY213" t="s">
        <v>330</v>
      </c>
      <c r="CGZ213" t="s">
        <v>330</v>
      </c>
      <c r="CHA213" t="s">
        <v>330</v>
      </c>
      <c r="CHB213" t="s">
        <v>330</v>
      </c>
      <c r="CHC213" t="s">
        <v>330</v>
      </c>
      <c r="CHD213" t="s">
        <v>330</v>
      </c>
      <c r="CHE213" t="s">
        <v>330</v>
      </c>
      <c r="CHF213" t="s">
        <v>330</v>
      </c>
      <c r="CHG213" t="s">
        <v>330</v>
      </c>
      <c r="CHH213" t="s">
        <v>330</v>
      </c>
      <c r="CHI213" t="s">
        <v>330</v>
      </c>
      <c r="CHJ213" t="s">
        <v>330</v>
      </c>
      <c r="CHK213" t="s">
        <v>330</v>
      </c>
      <c r="CHL213" t="s">
        <v>330</v>
      </c>
      <c r="CHM213" t="s">
        <v>330</v>
      </c>
      <c r="CHN213" t="s">
        <v>330</v>
      </c>
      <c r="CHO213" t="s">
        <v>330</v>
      </c>
      <c r="CHP213" t="s">
        <v>330</v>
      </c>
      <c r="CHQ213" t="s">
        <v>330</v>
      </c>
      <c r="CHR213" t="s">
        <v>330</v>
      </c>
      <c r="CHS213" t="s">
        <v>330</v>
      </c>
      <c r="CHT213" t="s">
        <v>330</v>
      </c>
      <c r="CHU213" t="s">
        <v>330</v>
      </c>
      <c r="CHV213" t="s">
        <v>330</v>
      </c>
      <c r="CHW213" t="s">
        <v>330</v>
      </c>
      <c r="CHX213" t="s">
        <v>330</v>
      </c>
      <c r="CHY213" t="s">
        <v>330</v>
      </c>
      <c r="CHZ213" t="s">
        <v>330</v>
      </c>
      <c r="CIA213" t="s">
        <v>330</v>
      </c>
      <c r="CIB213" t="s">
        <v>330</v>
      </c>
      <c r="CIC213" t="s">
        <v>330</v>
      </c>
      <c r="CID213" t="s">
        <v>330</v>
      </c>
      <c r="CIE213" t="s">
        <v>330</v>
      </c>
      <c r="CIF213" t="s">
        <v>330</v>
      </c>
      <c r="CIG213" t="s">
        <v>330</v>
      </c>
      <c r="CIH213" t="s">
        <v>330</v>
      </c>
      <c r="CII213" t="s">
        <v>330</v>
      </c>
      <c r="CIJ213" t="s">
        <v>330</v>
      </c>
      <c r="CIK213" t="s">
        <v>330</v>
      </c>
      <c r="CIL213" t="s">
        <v>330</v>
      </c>
      <c r="CIM213" t="s">
        <v>330</v>
      </c>
      <c r="CIN213" t="s">
        <v>330</v>
      </c>
      <c r="CIO213" t="s">
        <v>330</v>
      </c>
      <c r="CIP213" t="s">
        <v>330</v>
      </c>
      <c r="CIQ213" t="s">
        <v>330</v>
      </c>
      <c r="CIR213" t="s">
        <v>330</v>
      </c>
      <c r="CIS213" t="s">
        <v>330</v>
      </c>
      <c r="CIT213" t="s">
        <v>330</v>
      </c>
      <c r="CIU213" t="s">
        <v>330</v>
      </c>
      <c r="CIV213" t="s">
        <v>330</v>
      </c>
      <c r="CIW213" t="s">
        <v>330</v>
      </c>
      <c r="CIX213" t="s">
        <v>330</v>
      </c>
      <c r="CIY213" t="s">
        <v>330</v>
      </c>
      <c r="CIZ213" t="s">
        <v>330</v>
      </c>
      <c r="CJA213" t="s">
        <v>330</v>
      </c>
      <c r="CJB213" t="s">
        <v>330</v>
      </c>
      <c r="CJC213" t="s">
        <v>330</v>
      </c>
      <c r="CJD213" t="s">
        <v>330</v>
      </c>
      <c r="CJE213" t="s">
        <v>330</v>
      </c>
      <c r="CJF213" t="s">
        <v>330</v>
      </c>
      <c r="CJG213" t="s">
        <v>330</v>
      </c>
      <c r="CJH213" t="s">
        <v>330</v>
      </c>
      <c r="CJI213" t="s">
        <v>330</v>
      </c>
      <c r="CJJ213" t="s">
        <v>330</v>
      </c>
      <c r="CJK213" t="s">
        <v>330</v>
      </c>
      <c r="CJL213" t="s">
        <v>330</v>
      </c>
      <c r="CJM213" t="s">
        <v>330</v>
      </c>
      <c r="CJN213" t="s">
        <v>330</v>
      </c>
      <c r="CJO213" t="s">
        <v>330</v>
      </c>
      <c r="CJP213" t="s">
        <v>330</v>
      </c>
      <c r="CJQ213" t="s">
        <v>330</v>
      </c>
      <c r="CJR213" t="s">
        <v>330</v>
      </c>
      <c r="CJS213" t="s">
        <v>330</v>
      </c>
      <c r="CJT213" t="s">
        <v>330</v>
      </c>
      <c r="CJU213" t="s">
        <v>330</v>
      </c>
      <c r="CJV213" t="s">
        <v>330</v>
      </c>
      <c r="CJW213" t="s">
        <v>330</v>
      </c>
      <c r="CJX213" t="s">
        <v>330</v>
      </c>
      <c r="CJY213" t="s">
        <v>330</v>
      </c>
      <c r="CJZ213" t="s">
        <v>330</v>
      </c>
      <c r="CKA213" t="s">
        <v>330</v>
      </c>
      <c r="CKB213" t="s">
        <v>330</v>
      </c>
      <c r="CKC213" t="s">
        <v>330</v>
      </c>
      <c r="CKD213" t="s">
        <v>330</v>
      </c>
      <c r="CKE213" t="s">
        <v>330</v>
      </c>
      <c r="CKF213" t="s">
        <v>330</v>
      </c>
      <c r="CKG213" t="s">
        <v>330</v>
      </c>
      <c r="CKH213" t="s">
        <v>330</v>
      </c>
      <c r="CKI213" t="s">
        <v>330</v>
      </c>
      <c r="CKJ213" t="s">
        <v>330</v>
      </c>
      <c r="CKK213" t="s">
        <v>330</v>
      </c>
      <c r="CKL213" t="s">
        <v>330</v>
      </c>
      <c r="CKM213" t="s">
        <v>330</v>
      </c>
      <c r="CKN213" t="s">
        <v>330</v>
      </c>
      <c r="CKO213" t="s">
        <v>330</v>
      </c>
      <c r="CKP213" t="s">
        <v>330</v>
      </c>
      <c r="CKQ213" t="s">
        <v>330</v>
      </c>
      <c r="CKR213" t="s">
        <v>330</v>
      </c>
      <c r="CKS213" t="s">
        <v>330</v>
      </c>
      <c r="CKT213" t="s">
        <v>330</v>
      </c>
      <c r="CKU213" t="s">
        <v>330</v>
      </c>
      <c r="CKV213" t="s">
        <v>330</v>
      </c>
      <c r="CKW213" t="s">
        <v>330</v>
      </c>
      <c r="CKX213" t="s">
        <v>330</v>
      </c>
      <c r="CKY213" t="s">
        <v>330</v>
      </c>
      <c r="CKZ213" t="s">
        <v>330</v>
      </c>
      <c r="CLA213" t="s">
        <v>330</v>
      </c>
      <c r="CLB213" t="s">
        <v>330</v>
      </c>
      <c r="CLC213" t="s">
        <v>330</v>
      </c>
      <c r="CLD213" t="s">
        <v>330</v>
      </c>
      <c r="CLE213" t="s">
        <v>330</v>
      </c>
      <c r="CLF213" t="s">
        <v>330</v>
      </c>
      <c r="CLG213" t="s">
        <v>330</v>
      </c>
      <c r="CLH213" t="s">
        <v>330</v>
      </c>
      <c r="CLI213" t="s">
        <v>330</v>
      </c>
      <c r="CLJ213" t="s">
        <v>330</v>
      </c>
      <c r="CLK213" t="s">
        <v>330</v>
      </c>
      <c r="CLL213" t="s">
        <v>330</v>
      </c>
      <c r="CLM213" t="s">
        <v>330</v>
      </c>
      <c r="CLN213" t="s">
        <v>330</v>
      </c>
      <c r="CLO213" t="s">
        <v>330</v>
      </c>
      <c r="CLP213" t="s">
        <v>330</v>
      </c>
      <c r="CLQ213" t="s">
        <v>330</v>
      </c>
      <c r="CLR213" t="s">
        <v>330</v>
      </c>
      <c r="CLS213" t="s">
        <v>330</v>
      </c>
      <c r="CLT213" t="s">
        <v>330</v>
      </c>
      <c r="CLU213" t="s">
        <v>330</v>
      </c>
      <c r="CLV213" t="s">
        <v>330</v>
      </c>
      <c r="CLW213" t="s">
        <v>330</v>
      </c>
      <c r="CLX213" t="s">
        <v>330</v>
      </c>
      <c r="CLY213" t="s">
        <v>330</v>
      </c>
      <c r="CLZ213" t="s">
        <v>330</v>
      </c>
      <c r="CMA213" t="s">
        <v>330</v>
      </c>
      <c r="CMB213" t="s">
        <v>330</v>
      </c>
      <c r="CMC213" t="s">
        <v>330</v>
      </c>
      <c r="CMD213" t="s">
        <v>330</v>
      </c>
      <c r="CME213" t="s">
        <v>330</v>
      </c>
      <c r="CMF213" t="s">
        <v>330</v>
      </c>
      <c r="CMG213" t="s">
        <v>330</v>
      </c>
      <c r="CMH213" t="s">
        <v>330</v>
      </c>
      <c r="CMI213" t="s">
        <v>330</v>
      </c>
      <c r="CMJ213" t="s">
        <v>330</v>
      </c>
      <c r="CMK213" t="s">
        <v>330</v>
      </c>
      <c r="CML213" t="s">
        <v>330</v>
      </c>
      <c r="CMM213" t="s">
        <v>330</v>
      </c>
      <c r="CMN213" t="s">
        <v>330</v>
      </c>
      <c r="CMO213" t="s">
        <v>330</v>
      </c>
      <c r="CMP213" t="s">
        <v>330</v>
      </c>
      <c r="CMQ213" t="s">
        <v>330</v>
      </c>
      <c r="CMR213" t="s">
        <v>330</v>
      </c>
      <c r="CMS213" t="s">
        <v>330</v>
      </c>
      <c r="CMT213" t="s">
        <v>330</v>
      </c>
      <c r="CMU213" t="s">
        <v>330</v>
      </c>
      <c r="CMV213" t="s">
        <v>330</v>
      </c>
      <c r="CMW213" t="s">
        <v>330</v>
      </c>
      <c r="CMX213" t="s">
        <v>330</v>
      </c>
      <c r="CMY213" t="s">
        <v>330</v>
      </c>
      <c r="CMZ213" t="s">
        <v>330</v>
      </c>
      <c r="CNA213" t="s">
        <v>330</v>
      </c>
      <c r="CNB213" t="s">
        <v>330</v>
      </c>
      <c r="CNC213" t="s">
        <v>330</v>
      </c>
      <c r="CND213" t="s">
        <v>330</v>
      </c>
      <c r="CNE213" t="s">
        <v>330</v>
      </c>
      <c r="CNF213" t="s">
        <v>330</v>
      </c>
      <c r="CNG213" t="s">
        <v>330</v>
      </c>
      <c r="CNH213" t="s">
        <v>330</v>
      </c>
      <c r="CNI213" t="s">
        <v>330</v>
      </c>
      <c r="CNJ213" t="s">
        <v>330</v>
      </c>
      <c r="CNK213" t="s">
        <v>330</v>
      </c>
      <c r="CNL213" t="s">
        <v>330</v>
      </c>
      <c r="CNM213" t="s">
        <v>330</v>
      </c>
      <c r="CNN213" t="s">
        <v>330</v>
      </c>
      <c r="CNO213" t="s">
        <v>330</v>
      </c>
      <c r="CNP213" t="s">
        <v>330</v>
      </c>
      <c r="CNQ213" t="s">
        <v>330</v>
      </c>
      <c r="CNR213" t="s">
        <v>330</v>
      </c>
      <c r="CNS213" t="s">
        <v>330</v>
      </c>
      <c r="CNT213" t="s">
        <v>330</v>
      </c>
      <c r="CNU213" t="s">
        <v>330</v>
      </c>
      <c r="CNV213" t="s">
        <v>330</v>
      </c>
      <c r="CNW213" t="s">
        <v>330</v>
      </c>
      <c r="CNX213" t="s">
        <v>330</v>
      </c>
      <c r="CNY213" t="s">
        <v>330</v>
      </c>
      <c r="CNZ213" t="s">
        <v>330</v>
      </c>
      <c r="COA213" t="s">
        <v>330</v>
      </c>
      <c r="COB213" t="s">
        <v>330</v>
      </c>
      <c r="COC213" t="s">
        <v>330</v>
      </c>
      <c r="COD213" t="s">
        <v>330</v>
      </c>
      <c r="COE213" t="s">
        <v>330</v>
      </c>
      <c r="COF213" t="s">
        <v>330</v>
      </c>
      <c r="COG213" t="s">
        <v>330</v>
      </c>
      <c r="COH213" t="s">
        <v>330</v>
      </c>
      <c r="COI213" t="s">
        <v>330</v>
      </c>
      <c r="COJ213" t="s">
        <v>330</v>
      </c>
      <c r="COK213" t="s">
        <v>330</v>
      </c>
      <c r="COL213" t="s">
        <v>330</v>
      </c>
      <c r="COM213" t="s">
        <v>330</v>
      </c>
      <c r="CON213" t="s">
        <v>330</v>
      </c>
      <c r="COO213" t="s">
        <v>330</v>
      </c>
      <c r="COP213" t="s">
        <v>330</v>
      </c>
      <c r="COQ213" t="s">
        <v>330</v>
      </c>
      <c r="COR213" t="s">
        <v>330</v>
      </c>
      <c r="COS213" t="s">
        <v>330</v>
      </c>
      <c r="COT213" t="s">
        <v>330</v>
      </c>
      <c r="COU213" t="s">
        <v>330</v>
      </c>
      <c r="COV213" t="s">
        <v>330</v>
      </c>
      <c r="COW213" t="s">
        <v>330</v>
      </c>
      <c r="COX213" t="s">
        <v>330</v>
      </c>
      <c r="COY213" t="s">
        <v>330</v>
      </c>
      <c r="COZ213" t="s">
        <v>330</v>
      </c>
      <c r="CPA213" t="s">
        <v>330</v>
      </c>
      <c r="CPB213" t="s">
        <v>330</v>
      </c>
      <c r="CPC213" t="s">
        <v>330</v>
      </c>
      <c r="CPD213" t="s">
        <v>330</v>
      </c>
      <c r="CPE213" t="s">
        <v>330</v>
      </c>
      <c r="CPF213" t="s">
        <v>330</v>
      </c>
      <c r="CPG213" t="s">
        <v>330</v>
      </c>
      <c r="CPH213" t="s">
        <v>330</v>
      </c>
      <c r="CPI213" t="s">
        <v>330</v>
      </c>
      <c r="CPJ213" t="s">
        <v>330</v>
      </c>
      <c r="CPK213" t="s">
        <v>330</v>
      </c>
      <c r="CPL213" t="s">
        <v>330</v>
      </c>
      <c r="CPM213" t="s">
        <v>330</v>
      </c>
      <c r="CPN213" t="s">
        <v>330</v>
      </c>
      <c r="CPO213" t="s">
        <v>330</v>
      </c>
      <c r="CPP213" t="s">
        <v>330</v>
      </c>
      <c r="CPQ213" t="s">
        <v>330</v>
      </c>
      <c r="CPR213" t="s">
        <v>330</v>
      </c>
      <c r="CPS213" t="s">
        <v>330</v>
      </c>
      <c r="CPT213" t="s">
        <v>330</v>
      </c>
      <c r="CPU213" t="s">
        <v>330</v>
      </c>
      <c r="CPV213" t="s">
        <v>330</v>
      </c>
      <c r="CPW213" t="s">
        <v>330</v>
      </c>
      <c r="CPX213" t="s">
        <v>330</v>
      </c>
      <c r="CPY213" t="s">
        <v>330</v>
      </c>
      <c r="CPZ213" t="s">
        <v>330</v>
      </c>
      <c r="CQA213" t="s">
        <v>330</v>
      </c>
      <c r="CQB213" t="s">
        <v>330</v>
      </c>
      <c r="CQC213" t="s">
        <v>330</v>
      </c>
      <c r="CQD213" t="s">
        <v>330</v>
      </c>
      <c r="CQE213" t="s">
        <v>330</v>
      </c>
      <c r="CQF213" t="s">
        <v>330</v>
      </c>
      <c r="CQG213" t="s">
        <v>330</v>
      </c>
      <c r="CQH213" t="s">
        <v>330</v>
      </c>
      <c r="CQI213" t="s">
        <v>330</v>
      </c>
      <c r="CQJ213" t="s">
        <v>330</v>
      </c>
      <c r="CQK213" t="s">
        <v>330</v>
      </c>
      <c r="CQL213" t="s">
        <v>330</v>
      </c>
      <c r="CQM213" t="s">
        <v>330</v>
      </c>
      <c r="CQN213" t="s">
        <v>330</v>
      </c>
      <c r="CQO213" t="s">
        <v>330</v>
      </c>
      <c r="CQP213" t="s">
        <v>330</v>
      </c>
      <c r="CQQ213" t="s">
        <v>330</v>
      </c>
      <c r="CQR213" t="s">
        <v>330</v>
      </c>
      <c r="CQS213" t="s">
        <v>330</v>
      </c>
      <c r="CQT213" t="s">
        <v>330</v>
      </c>
      <c r="CQU213" t="s">
        <v>330</v>
      </c>
      <c r="CQV213" t="s">
        <v>330</v>
      </c>
      <c r="CQW213" t="s">
        <v>330</v>
      </c>
      <c r="CQX213" t="s">
        <v>330</v>
      </c>
      <c r="CQY213" t="s">
        <v>330</v>
      </c>
      <c r="CQZ213" t="s">
        <v>330</v>
      </c>
      <c r="CRA213" t="s">
        <v>330</v>
      </c>
      <c r="CRB213" t="s">
        <v>330</v>
      </c>
      <c r="CRC213" t="s">
        <v>330</v>
      </c>
      <c r="CRD213" t="s">
        <v>330</v>
      </c>
      <c r="CRE213" t="s">
        <v>330</v>
      </c>
      <c r="CRF213" t="s">
        <v>330</v>
      </c>
      <c r="CRG213" t="s">
        <v>330</v>
      </c>
      <c r="CRH213" t="s">
        <v>330</v>
      </c>
      <c r="CRI213" t="s">
        <v>330</v>
      </c>
      <c r="CRJ213" t="s">
        <v>330</v>
      </c>
      <c r="CRK213" t="s">
        <v>330</v>
      </c>
      <c r="CRL213" t="s">
        <v>330</v>
      </c>
      <c r="CRM213" t="s">
        <v>330</v>
      </c>
      <c r="CRN213" t="s">
        <v>330</v>
      </c>
      <c r="CRO213" t="s">
        <v>330</v>
      </c>
      <c r="CRP213" t="s">
        <v>330</v>
      </c>
      <c r="CRQ213" t="s">
        <v>330</v>
      </c>
      <c r="CRR213" t="s">
        <v>330</v>
      </c>
      <c r="CRS213" t="s">
        <v>330</v>
      </c>
      <c r="CRT213" t="s">
        <v>330</v>
      </c>
      <c r="CRU213" t="s">
        <v>330</v>
      </c>
      <c r="CRV213" t="s">
        <v>330</v>
      </c>
      <c r="CRW213" t="s">
        <v>330</v>
      </c>
      <c r="CRX213" t="s">
        <v>330</v>
      </c>
      <c r="CRY213" t="s">
        <v>330</v>
      </c>
      <c r="CRZ213" t="s">
        <v>330</v>
      </c>
      <c r="CSA213" t="s">
        <v>330</v>
      </c>
      <c r="CSB213" t="s">
        <v>330</v>
      </c>
      <c r="CSC213" t="s">
        <v>330</v>
      </c>
      <c r="CSD213" t="s">
        <v>330</v>
      </c>
      <c r="CSE213" t="s">
        <v>330</v>
      </c>
      <c r="CSF213" t="s">
        <v>330</v>
      </c>
      <c r="CSG213" t="s">
        <v>330</v>
      </c>
      <c r="CSH213" t="s">
        <v>330</v>
      </c>
      <c r="CSI213" t="s">
        <v>330</v>
      </c>
      <c r="CSJ213" t="s">
        <v>330</v>
      </c>
      <c r="CSK213" t="s">
        <v>330</v>
      </c>
      <c r="CSL213" t="s">
        <v>330</v>
      </c>
      <c r="CSM213" t="s">
        <v>330</v>
      </c>
      <c r="CSN213" t="s">
        <v>330</v>
      </c>
      <c r="CSO213" t="s">
        <v>330</v>
      </c>
      <c r="CSP213" t="s">
        <v>330</v>
      </c>
      <c r="CSQ213" t="s">
        <v>330</v>
      </c>
      <c r="CSR213" t="s">
        <v>330</v>
      </c>
      <c r="CSS213" t="s">
        <v>330</v>
      </c>
      <c r="CST213" t="s">
        <v>330</v>
      </c>
      <c r="CSU213" t="s">
        <v>330</v>
      </c>
      <c r="CSV213" t="s">
        <v>330</v>
      </c>
      <c r="CSW213" t="s">
        <v>330</v>
      </c>
      <c r="CSX213" t="s">
        <v>330</v>
      </c>
      <c r="CSY213" t="s">
        <v>330</v>
      </c>
      <c r="CSZ213" t="s">
        <v>330</v>
      </c>
      <c r="CTA213" t="s">
        <v>330</v>
      </c>
      <c r="CTB213" t="s">
        <v>330</v>
      </c>
      <c r="CTC213" t="s">
        <v>330</v>
      </c>
      <c r="CTD213" t="s">
        <v>330</v>
      </c>
      <c r="CTE213" t="s">
        <v>330</v>
      </c>
      <c r="CTF213" t="s">
        <v>330</v>
      </c>
      <c r="CTG213" t="s">
        <v>330</v>
      </c>
      <c r="CTH213" t="s">
        <v>330</v>
      </c>
      <c r="CTI213" t="s">
        <v>330</v>
      </c>
      <c r="CTJ213" t="s">
        <v>330</v>
      </c>
      <c r="CTK213" t="s">
        <v>330</v>
      </c>
      <c r="CTL213" t="s">
        <v>330</v>
      </c>
      <c r="CTM213" t="s">
        <v>330</v>
      </c>
      <c r="CTN213" t="s">
        <v>330</v>
      </c>
      <c r="CTO213" t="s">
        <v>330</v>
      </c>
      <c r="CTP213" t="s">
        <v>330</v>
      </c>
      <c r="CTQ213" t="s">
        <v>330</v>
      </c>
      <c r="CTR213" t="s">
        <v>330</v>
      </c>
      <c r="CTS213" t="s">
        <v>330</v>
      </c>
      <c r="CTT213" t="s">
        <v>330</v>
      </c>
      <c r="CTU213" t="s">
        <v>330</v>
      </c>
      <c r="CTV213" t="s">
        <v>330</v>
      </c>
      <c r="CTW213" t="s">
        <v>330</v>
      </c>
      <c r="CTX213" t="s">
        <v>330</v>
      </c>
      <c r="CTY213" t="s">
        <v>330</v>
      </c>
      <c r="CTZ213" t="s">
        <v>330</v>
      </c>
      <c r="CUA213" t="s">
        <v>330</v>
      </c>
      <c r="CUB213" t="s">
        <v>330</v>
      </c>
      <c r="CUC213" t="s">
        <v>330</v>
      </c>
      <c r="CUD213" t="s">
        <v>330</v>
      </c>
      <c r="CUE213" t="s">
        <v>330</v>
      </c>
      <c r="CUF213" t="s">
        <v>330</v>
      </c>
      <c r="CUG213" t="s">
        <v>330</v>
      </c>
      <c r="CUH213" t="s">
        <v>330</v>
      </c>
      <c r="CUI213" t="s">
        <v>330</v>
      </c>
      <c r="CUJ213" t="s">
        <v>330</v>
      </c>
      <c r="CUK213" t="s">
        <v>330</v>
      </c>
      <c r="CUL213" t="s">
        <v>330</v>
      </c>
      <c r="CUM213" t="s">
        <v>330</v>
      </c>
      <c r="CUN213" t="s">
        <v>330</v>
      </c>
      <c r="CUO213" t="s">
        <v>330</v>
      </c>
      <c r="CUP213" t="s">
        <v>330</v>
      </c>
      <c r="CUQ213" t="s">
        <v>330</v>
      </c>
      <c r="CUR213" t="s">
        <v>330</v>
      </c>
      <c r="CUS213" t="s">
        <v>330</v>
      </c>
      <c r="CUT213" t="s">
        <v>330</v>
      </c>
      <c r="CUU213" t="s">
        <v>330</v>
      </c>
      <c r="CUV213" t="s">
        <v>330</v>
      </c>
      <c r="CUW213" t="s">
        <v>330</v>
      </c>
      <c r="CUX213" t="s">
        <v>330</v>
      </c>
      <c r="CUY213" t="s">
        <v>330</v>
      </c>
      <c r="CUZ213" t="s">
        <v>330</v>
      </c>
      <c r="CVA213" t="s">
        <v>330</v>
      </c>
      <c r="CVB213" t="s">
        <v>330</v>
      </c>
      <c r="CVC213" t="s">
        <v>330</v>
      </c>
      <c r="CVD213" t="s">
        <v>330</v>
      </c>
      <c r="CVE213" t="s">
        <v>330</v>
      </c>
      <c r="CVF213" t="s">
        <v>330</v>
      </c>
      <c r="CVG213" t="s">
        <v>330</v>
      </c>
      <c r="CVH213" t="s">
        <v>330</v>
      </c>
      <c r="CVI213" t="s">
        <v>330</v>
      </c>
      <c r="CVJ213" t="s">
        <v>330</v>
      </c>
      <c r="CVK213" t="s">
        <v>330</v>
      </c>
      <c r="CVL213" t="s">
        <v>330</v>
      </c>
      <c r="CVM213" t="s">
        <v>330</v>
      </c>
      <c r="CVN213" t="s">
        <v>330</v>
      </c>
      <c r="CVO213" t="s">
        <v>330</v>
      </c>
      <c r="CVP213" t="s">
        <v>330</v>
      </c>
      <c r="CVQ213" t="s">
        <v>330</v>
      </c>
      <c r="CVR213" t="s">
        <v>330</v>
      </c>
      <c r="CVS213" t="s">
        <v>330</v>
      </c>
      <c r="CVT213" t="s">
        <v>330</v>
      </c>
      <c r="CVU213" t="s">
        <v>330</v>
      </c>
      <c r="CVV213" t="s">
        <v>330</v>
      </c>
      <c r="CVW213" t="s">
        <v>330</v>
      </c>
      <c r="CVX213" t="s">
        <v>330</v>
      </c>
      <c r="CVY213" t="s">
        <v>330</v>
      </c>
      <c r="CVZ213" t="s">
        <v>330</v>
      </c>
      <c r="CWA213" t="s">
        <v>330</v>
      </c>
      <c r="CWB213" t="s">
        <v>330</v>
      </c>
      <c r="CWC213" t="s">
        <v>330</v>
      </c>
      <c r="CWD213" t="s">
        <v>330</v>
      </c>
      <c r="CWE213" t="s">
        <v>330</v>
      </c>
      <c r="CWF213" t="s">
        <v>330</v>
      </c>
      <c r="CWG213" t="s">
        <v>330</v>
      </c>
      <c r="CWH213" t="s">
        <v>330</v>
      </c>
      <c r="CWI213" t="s">
        <v>330</v>
      </c>
      <c r="CWJ213" t="s">
        <v>330</v>
      </c>
      <c r="CWK213" t="s">
        <v>330</v>
      </c>
      <c r="CWL213" t="s">
        <v>330</v>
      </c>
      <c r="CWM213" t="s">
        <v>330</v>
      </c>
      <c r="CWN213" t="s">
        <v>330</v>
      </c>
      <c r="CWO213" t="s">
        <v>330</v>
      </c>
      <c r="CWP213" t="s">
        <v>330</v>
      </c>
      <c r="CWQ213" t="s">
        <v>330</v>
      </c>
      <c r="CWR213" t="s">
        <v>330</v>
      </c>
      <c r="CWS213" t="s">
        <v>330</v>
      </c>
      <c r="CWT213" t="s">
        <v>330</v>
      </c>
      <c r="CWU213" t="s">
        <v>330</v>
      </c>
      <c r="CWV213" t="s">
        <v>330</v>
      </c>
      <c r="CWW213" t="s">
        <v>330</v>
      </c>
      <c r="CWX213" t="s">
        <v>330</v>
      </c>
      <c r="CWY213" t="s">
        <v>330</v>
      </c>
      <c r="CWZ213" t="s">
        <v>330</v>
      </c>
      <c r="CXA213" t="s">
        <v>330</v>
      </c>
      <c r="CXB213" t="s">
        <v>330</v>
      </c>
      <c r="CXC213" t="s">
        <v>330</v>
      </c>
      <c r="CXD213" t="s">
        <v>330</v>
      </c>
      <c r="CXE213" t="s">
        <v>330</v>
      </c>
      <c r="CXF213" t="s">
        <v>330</v>
      </c>
      <c r="CXG213" t="s">
        <v>330</v>
      </c>
      <c r="CXH213" t="s">
        <v>330</v>
      </c>
      <c r="CXI213" t="s">
        <v>330</v>
      </c>
      <c r="CXJ213" t="s">
        <v>330</v>
      </c>
      <c r="CXK213" t="s">
        <v>330</v>
      </c>
      <c r="CXL213" t="s">
        <v>330</v>
      </c>
      <c r="CXM213" t="s">
        <v>330</v>
      </c>
      <c r="CXN213" t="s">
        <v>330</v>
      </c>
      <c r="CXO213" t="s">
        <v>330</v>
      </c>
      <c r="CXP213" t="s">
        <v>330</v>
      </c>
      <c r="CXQ213" t="s">
        <v>330</v>
      </c>
      <c r="CXR213" t="s">
        <v>330</v>
      </c>
      <c r="CXS213" t="s">
        <v>330</v>
      </c>
      <c r="CXT213" t="s">
        <v>330</v>
      </c>
      <c r="CXU213" t="s">
        <v>330</v>
      </c>
      <c r="CXV213" t="s">
        <v>330</v>
      </c>
      <c r="CXW213" t="s">
        <v>330</v>
      </c>
      <c r="CXX213" t="s">
        <v>330</v>
      </c>
      <c r="CXY213" t="s">
        <v>330</v>
      </c>
      <c r="CXZ213" t="s">
        <v>330</v>
      </c>
      <c r="CYA213" t="s">
        <v>330</v>
      </c>
      <c r="CYB213" t="s">
        <v>330</v>
      </c>
      <c r="CYC213" t="s">
        <v>330</v>
      </c>
      <c r="CYD213" t="s">
        <v>330</v>
      </c>
      <c r="CYE213" t="s">
        <v>330</v>
      </c>
      <c r="CYF213" t="s">
        <v>330</v>
      </c>
      <c r="CYG213" t="s">
        <v>330</v>
      </c>
      <c r="CYH213" t="s">
        <v>330</v>
      </c>
      <c r="CYI213" t="s">
        <v>330</v>
      </c>
      <c r="CYJ213" t="s">
        <v>330</v>
      </c>
      <c r="CYK213" t="s">
        <v>330</v>
      </c>
      <c r="CYL213" t="s">
        <v>330</v>
      </c>
      <c r="CYM213" t="s">
        <v>330</v>
      </c>
      <c r="CYN213" t="s">
        <v>330</v>
      </c>
      <c r="CYO213" t="s">
        <v>330</v>
      </c>
      <c r="CYP213" t="s">
        <v>330</v>
      </c>
      <c r="CYQ213" t="s">
        <v>330</v>
      </c>
      <c r="CYR213" t="s">
        <v>330</v>
      </c>
      <c r="CYS213" t="s">
        <v>330</v>
      </c>
      <c r="CYT213" t="s">
        <v>330</v>
      </c>
      <c r="CYU213" t="s">
        <v>330</v>
      </c>
      <c r="CYV213" t="s">
        <v>330</v>
      </c>
      <c r="CYW213" t="s">
        <v>330</v>
      </c>
      <c r="CYX213" t="s">
        <v>330</v>
      </c>
      <c r="CYY213" t="s">
        <v>330</v>
      </c>
      <c r="CYZ213" t="s">
        <v>330</v>
      </c>
      <c r="CZA213" t="s">
        <v>330</v>
      </c>
      <c r="CZB213" t="s">
        <v>330</v>
      </c>
      <c r="CZC213" t="s">
        <v>330</v>
      </c>
      <c r="CZD213" t="s">
        <v>330</v>
      </c>
      <c r="CZE213" t="s">
        <v>330</v>
      </c>
      <c r="CZF213" t="s">
        <v>330</v>
      </c>
      <c r="CZG213" t="s">
        <v>330</v>
      </c>
      <c r="CZH213" t="s">
        <v>330</v>
      </c>
      <c r="CZI213" t="s">
        <v>330</v>
      </c>
      <c r="CZJ213" t="s">
        <v>330</v>
      </c>
      <c r="CZK213" t="s">
        <v>330</v>
      </c>
      <c r="CZL213" t="s">
        <v>330</v>
      </c>
      <c r="CZM213" t="s">
        <v>330</v>
      </c>
      <c r="CZN213" t="s">
        <v>330</v>
      </c>
      <c r="CZO213" t="s">
        <v>330</v>
      </c>
      <c r="CZP213" t="s">
        <v>330</v>
      </c>
      <c r="CZQ213" t="s">
        <v>330</v>
      </c>
      <c r="CZR213" t="s">
        <v>330</v>
      </c>
      <c r="CZS213" t="s">
        <v>330</v>
      </c>
      <c r="CZT213" t="s">
        <v>330</v>
      </c>
      <c r="CZU213" t="s">
        <v>330</v>
      </c>
      <c r="CZV213" t="s">
        <v>330</v>
      </c>
      <c r="CZW213" t="s">
        <v>330</v>
      </c>
      <c r="CZX213" t="s">
        <v>330</v>
      </c>
      <c r="CZY213" t="s">
        <v>330</v>
      </c>
      <c r="CZZ213" t="s">
        <v>330</v>
      </c>
      <c r="DAA213" t="s">
        <v>330</v>
      </c>
      <c r="DAB213" t="s">
        <v>330</v>
      </c>
      <c r="DAC213" t="s">
        <v>330</v>
      </c>
      <c r="DAD213" t="s">
        <v>330</v>
      </c>
      <c r="DAE213" t="s">
        <v>330</v>
      </c>
      <c r="DAF213" t="s">
        <v>330</v>
      </c>
      <c r="DAG213" t="s">
        <v>330</v>
      </c>
      <c r="DAH213" t="s">
        <v>330</v>
      </c>
      <c r="DAI213" t="s">
        <v>330</v>
      </c>
      <c r="DAJ213" t="s">
        <v>330</v>
      </c>
      <c r="DAK213" t="s">
        <v>330</v>
      </c>
      <c r="DAL213" t="s">
        <v>330</v>
      </c>
      <c r="DAM213" t="s">
        <v>330</v>
      </c>
      <c r="DAN213" t="s">
        <v>330</v>
      </c>
      <c r="DAO213" t="s">
        <v>330</v>
      </c>
      <c r="DAP213" t="s">
        <v>330</v>
      </c>
      <c r="DAQ213" t="s">
        <v>330</v>
      </c>
      <c r="DAR213" t="s">
        <v>330</v>
      </c>
      <c r="DAS213" t="s">
        <v>330</v>
      </c>
      <c r="DAT213" t="s">
        <v>330</v>
      </c>
      <c r="DAU213" t="s">
        <v>330</v>
      </c>
      <c r="DAV213" t="s">
        <v>330</v>
      </c>
      <c r="DAW213" t="s">
        <v>330</v>
      </c>
      <c r="DAX213" t="s">
        <v>330</v>
      </c>
      <c r="DAY213" t="s">
        <v>330</v>
      </c>
      <c r="DAZ213" t="s">
        <v>330</v>
      </c>
      <c r="DBA213" t="s">
        <v>330</v>
      </c>
      <c r="DBB213" t="s">
        <v>330</v>
      </c>
      <c r="DBC213" t="s">
        <v>330</v>
      </c>
      <c r="DBD213" t="s">
        <v>330</v>
      </c>
      <c r="DBE213" t="s">
        <v>330</v>
      </c>
      <c r="DBF213" t="s">
        <v>330</v>
      </c>
      <c r="DBG213" t="s">
        <v>330</v>
      </c>
      <c r="DBH213" t="s">
        <v>330</v>
      </c>
      <c r="DBI213" t="s">
        <v>330</v>
      </c>
      <c r="DBJ213" t="s">
        <v>330</v>
      </c>
      <c r="DBK213" t="s">
        <v>330</v>
      </c>
      <c r="DBL213" t="s">
        <v>330</v>
      </c>
      <c r="DBM213" t="s">
        <v>330</v>
      </c>
      <c r="DBN213" t="s">
        <v>330</v>
      </c>
      <c r="DBO213" t="s">
        <v>330</v>
      </c>
      <c r="DBP213" t="s">
        <v>330</v>
      </c>
      <c r="DBQ213" t="s">
        <v>330</v>
      </c>
      <c r="DBR213" t="s">
        <v>330</v>
      </c>
      <c r="DBS213" t="s">
        <v>330</v>
      </c>
      <c r="DBT213" t="s">
        <v>330</v>
      </c>
      <c r="DBU213" t="s">
        <v>330</v>
      </c>
      <c r="DBV213" t="s">
        <v>330</v>
      </c>
      <c r="DBW213" t="s">
        <v>330</v>
      </c>
      <c r="DBX213" t="s">
        <v>330</v>
      </c>
      <c r="DBY213" t="s">
        <v>330</v>
      </c>
      <c r="DBZ213" t="s">
        <v>330</v>
      </c>
      <c r="DCA213" t="s">
        <v>330</v>
      </c>
      <c r="DCB213" t="s">
        <v>330</v>
      </c>
      <c r="DCC213" t="s">
        <v>330</v>
      </c>
      <c r="DCD213" t="s">
        <v>330</v>
      </c>
      <c r="DCE213" t="s">
        <v>330</v>
      </c>
      <c r="DCF213" t="s">
        <v>330</v>
      </c>
      <c r="DCG213" t="s">
        <v>330</v>
      </c>
      <c r="DCH213" t="s">
        <v>330</v>
      </c>
      <c r="DCI213" t="s">
        <v>330</v>
      </c>
      <c r="DCJ213" t="s">
        <v>330</v>
      </c>
      <c r="DCK213" t="s">
        <v>330</v>
      </c>
      <c r="DCL213" t="s">
        <v>330</v>
      </c>
      <c r="DCM213" t="s">
        <v>330</v>
      </c>
      <c r="DCN213" t="s">
        <v>330</v>
      </c>
      <c r="DCO213" t="s">
        <v>330</v>
      </c>
      <c r="DCP213" t="s">
        <v>330</v>
      </c>
      <c r="DCQ213" t="s">
        <v>330</v>
      </c>
      <c r="DCR213" t="s">
        <v>330</v>
      </c>
      <c r="DCS213" t="s">
        <v>330</v>
      </c>
      <c r="DCT213" t="s">
        <v>330</v>
      </c>
      <c r="DCU213" t="s">
        <v>330</v>
      </c>
      <c r="DCV213" t="s">
        <v>330</v>
      </c>
      <c r="DCW213" t="s">
        <v>330</v>
      </c>
      <c r="DCX213" t="s">
        <v>330</v>
      </c>
      <c r="DCY213" t="s">
        <v>330</v>
      </c>
      <c r="DCZ213" t="s">
        <v>330</v>
      </c>
      <c r="DDA213" t="s">
        <v>330</v>
      </c>
      <c r="DDB213" t="s">
        <v>330</v>
      </c>
      <c r="DDC213" t="s">
        <v>330</v>
      </c>
      <c r="DDD213" t="s">
        <v>330</v>
      </c>
      <c r="DDE213" t="s">
        <v>330</v>
      </c>
      <c r="DDF213" t="s">
        <v>330</v>
      </c>
      <c r="DDG213" t="s">
        <v>330</v>
      </c>
      <c r="DDH213" t="s">
        <v>330</v>
      </c>
      <c r="DDI213" t="s">
        <v>330</v>
      </c>
      <c r="DDJ213" t="s">
        <v>330</v>
      </c>
      <c r="DDK213" t="s">
        <v>330</v>
      </c>
      <c r="DDL213" t="s">
        <v>330</v>
      </c>
      <c r="DDM213" t="s">
        <v>330</v>
      </c>
      <c r="DDN213" t="s">
        <v>330</v>
      </c>
      <c r="DDO213" t="s">
        <v>330</v>
      </c>
      <c r="DDP213" t="s">
        <v>330</v>
      </c>
      <c r="DDQ213" t="s">
        <v>330</v>
      </c>
      <c r="DDR213" t="s">
        <v>330</v>
      </c>
      <c r="DDS213" t="s">
        <v>330</v>
      </c>
      <c r="DDT213" t="s">
        <v>330</v>
      </c>
      <c r="DDU213" t="s">
        <v>330</v>
      </c>
      <c r="DDV213" t="s">
        <v>330</v>
      </c>
      <c r="DDW213" t="s">
        <v>330</v>
      </c>
      <c r="DDX213" t="s">
        <v>330</v>
      </c>
      <c r="DDY213" t="s">
        <v>330</v>
      </c>
      <c r="DDZ213" t="s">
        <v>330</v>
      </c>
      <c r="DEA213" t="s">
        <v>330</v>
      </c>
      <c r="DEB213" t="s">
        <v>330</v>
      </c>
      <c r="DEC213" t="s">
        <v>330</v>
      </c>
      <c r="DED213" t="s">
        <v>330</v>
      </c>
      <c r="DEE213" t="s">
        <v>330</v>
      </c>
      <c r="DEF213" t="s">
        <v>330</v>
      </c>
      <c r="DEG213" t="s">
        <v>330</v>
      </c>
      <c r="DEH213" t="s">
        <v>330</v>
      </c>
      <c r="DEI213" t="s">
        <v>330</v>
      </c>
      <c r="DEJ213" t="s">
        <v>330</v>
      </c>
      <c r="DEK213" t="s">
        <v>330</v>
      </c>
      <c r="DEL213" t="s">
        <v>330</v>
      </c>
      <c r="DEM213" t="s">
        <v>330</v>
      </c>
      <c r="DEN213" t="s">
        <v>330</v>
      </c>
      <c r="DEO213" t="s">
        <v>330</v>
      </c>
      <c r="DEP213" t="s">
        <v>330</v>
      </c>
      <c r="DEQ213" t="s">
        <v>330</v>
      </c>
      <c r="DER213" t="s">
        <v>330</v>
      </c>
      <c r="DES213" t="s">
        <v>330</v>
      </c>
      <c r="DET213" t="s">
        <v>330</v>
      </c>
      <c r="DEU213" t="s">
        <v>330</v>
      </c>
      <c r="DEV213" t="s">
        <v>330</v>
      </c>
      <c r="DEW213" t="s">
        <v>330</v>
      </c>
      <c r="DEX213" t="s">
        <v>330</v>
      </c>
      <c r="DEY213" t="s">
        <v>330</v>
      </c>
      <c r="DEZ213" t="s">
        <v>330</v>
      </c>
      <c r="DFA213" t="s">
        <v>330</v>
      </c>
      <c r="DFB213" t="s">
        <v>330</v>
      </c>
      <c r="DFC213" t="s">
        <v>330</v>
      </c>
      <c r="DFD213" t="s">
        <v>330</v>
      </c>
      <c r="DFE213" t="s">
        <v>330</v>
      </c>
      <c r="DFF213" t="s">
        <v>330</v>
      </c>
      <c r="DFG213" t="s">
        <v>330</v>
      </c>
      <c r="DFH213" t="s">
        <v>330</v>
      </c>
      <c r="DFI213" t="s">
        <v>330</v>
      </c>
      <c r="DFJ213" t="s">
        <v>330</v>
      </c>
      <c r="DFK213" t="s">
        <v>330</v>
      </c>
      <c r="DFL213" t="s">
        <v>330</v>
      </c>
      <c r="DFM213" t="s">
        <v>330</v>
      </c>
      <c r="DFN213" t="s">
        <v>330</v>
      </c>
      <c r="DFO213" t="s">
        <v>330</v>
      </c>
      <c r="DFP213" t="s">
        <v>330</v>
      </c>
      <c r="DFQ213" t="s">
        <v>330</v>
      </c>
      <c r="DFR213" t="s">
        <v>330</v>
      </c>
      <c r="DFS213" t="s">
        <v>330</v>
      </c>
      <c r="DFT213" t="s">
        <v>330</v>
      </c>
      <c r="DFU213" t="s">
        <v>330</v>
      </c>
      <c r="DFV213" t="s">
        <v>330</v>
      </c>
      <c r="DFW213" t="s">
        <v>330</v>
      </c>
      <c r="DFX213" t="s">
        <v>330</v>
      </c>
      <c r="DFY213" t="s">
        <v>330</v>
      </c>
      <c r="DFZ213" t="s">
        <v>330</v>
      </c>
      <c r="DGA213" t="s">
        <v>330</v>
      </c>
      <c r="DGB213" t="s">
        <v>330</v>
      </c>
      <c r="DGC213" t="s">
        <v>330</v>
      </c>
      <c r="DGD213" t="s">
        <v>330</v>
      </c>
      <c r="DGE213" t="s">
        <v>330</v>
      </c>
      <c r="DGF213" t="s">
        <v>330</v>
      </c>
      <c r="DGG213" t="s">
        <v>330</v>
      </c>
      <c r="DGH213" t="s">
        <v>330</v>
      </c>
      <c r="DGI213" t="s">
        <v>330</v>
      </c>
      <c r="DGJ213" t="s">
        <v>330</v>
      </c>
      <c r="DGK213" t="s">
        <v>330</v>
      </c>
      <c r="DGL213" t="s">
        <v>330</v>
      </c>
      <c r="DGM213" t="s">
        <v>330</v>
      </c>
      <c r="DGN213" t="s">
        <v>330</v>
      </c>
      <c r="DGO213" t="s">
        <v>330</v>
      </c>
      <c r="DGP213" t="s">
        <v>330</v>
      </c>
      <c r="DGQ213" t="s">
        <v>330</v>
      </c>
      <c r="DGR213" t="s">
        <v>330</v>
      </c>
      <c r="DGS213" t="s">
        <v>330</v>
      </c>
      <c r="DGT213" t="s">
        <v>330</v>
      </c>
      <c r="DGU213" t="s">
        <v>330</v>
      </c>
      <c r="DGV213" t="s">
        <v>330</v>
      </c>
      <c r="DGW213" t="s">
        <v>330</v>
      </c>
      <c r="DGX213" t="s">
        <v>330</v>
      </c>
      <c r="DGY213" t="s">
        <v>330</v>
      </c>
      <c r="DGZ213" t="s">
        <v>330</v>
      </c>
      <c r="DHA213" t="s">
        <v>330</v>
      </c>
      <c r="DHB213" t="s">
        <v>330</v>
      </c>
      <c r="DHC213" t="s">
        <v>330</v>
      </c>
      <c r="DHD213" t="s">
        <v>330</v>
      </c>
      <c r="DHE213" t="s">
        <v>330</v>
      </c>
      <c r="DHF213" t="s">
        <v>330</v>
      </c>
      <c r="DHG213" t="s">
        <v>330</v>
      </c>
      <c r="DHH213" t="s">
        <v>330</v>
      </c>
      <c r="DHI213" t="s">
        <v>330</v>
      </c>
      <c r="DHJ213" t="s">
        <v>330</v>
      </c>
      <c r="DHK213" t="s">
        <v>330</v>
      </c>
      <c r="DHL213" t="s">
        <v>330</v>
      </c>
      <c r="DHM213" t="s">
        <v>330</v>
      </c>
      <c r="DHN213" t="s">
        <v>330</v>
      </c>
      <c r="DHO213" t="s">
        <v>330</v>
      </c>
      <c r="DHP213" t="s">
        <v>330</v>
      </c>
      <c r="DHQ213" t="s">
        <v>330</v>
      </c>
      <c r="DHR213" t="s">
        <v>330</v>
      </c>
      <c r="DHS213" t="s">
        <v>330</v>
      </c>
      <c r="DHT213" t="s">
        <v>330</v>
      </c>
      <c r="DHU213" t="s">
        <v>330</v>
      </c>
      <c r="DHV213" t="s">
        <v>330</v>
      </c>
      <c r="DHW213" t="s">
        <v>330</v>
      </c>
      <c r="DHX213" t="s">
        <v>330</v>
      </c>
      <c r="DHY213" t="s">
        <v>330</v>
      </c>
      <c r="DHZ213" t="s">
        <v>330</v>
      </c>
      <c r="DIA213" t="s">
        <v>330</v>
      </c>
      <c r="DIB213" t="s">
        <v>330</v>
      </c>
      <c r="DIC213" t="s">
        <v>330</v>
      </c>
      <c r="DID213" t="s">
        <v>330</v>
      </c>
      <c r="DIE213" t="s">
        <v>330</v>
      </c>
      <c r="DIF213" t="s">
        <v>330</v>
      </c>
      <c r="DIG213" t="s">
        <v>330</v>
      </c>
      <c r="DIH213" t="s">
        <v>330</v>
      </c>
      <c r="DII213" t="s">
        <v>330</v>
      </c>
      <c r="DIJ213" t="s">
        <v>330</v>
      </c>
      <c r="DIK213" t="s">
        <v>330</v>
      </c>
      <c r="DIL213" t="s">
        <v>330</v>
      </c>
      <c r="DIM213" t="s">
        <v>330</v>
      </c>
      <c r="DIN213" t="s">
        <v>330</v>
      </c>
      <c r="DIO213" t="s">
        <v>330</v>
      </c>
      <c r="DIP213" t="s">
        <v>330</v>
      </c>
      <c r="DIQ213" t="s">
        <v>330</v>
      </c>
      <c r="DIR213" t="s">
        <v>330</v>
      </c>
      <c r="DIS213" t="s">
        <v>330</v>
      </c>
      <c r="DIT213" t="s">
        <v>330</v>
      </c>
      <c r="DIU213" t="s">
        <v>330</v>
      </c>
      <c r="DIV213" t="s">
        <v>330</v>
      </c>
      <c r="DIW213" t="s">
        <v>330</v>
      </c>
      <c r="DIX213" t="s">
        <v>330</v>
      </c>
      <c r="DIY213" t="s">
        <v>330</v>
      </c>
      <c r="DIZ213" t="s">
        <v>330</v>
      </c>
      <c r="DJA213" t="s">
        <v>330</v>
      </c>
      <c r="DJB213" t="s">
        <v>330</v>
      </c>
      <c r="DJC213" t="s">
        <v>330</v>
      </c>
      <c r="DJD213" t="s">
        <v>330</v>
      </c>
      <c r="DJE213" t="s">
        <v>330</v>
      </c>
      <c r="DJF213" t="s">
        <v>330</v>
      </c>
      <c r="DJG213" t="s">
        <v>330</v>
      </c>
      <c r="DJH213" t="s">
        <v>330</v>
      </c>
      <c r="DJI213" t="s">
        <v>330</v>
      </c>
      <c r="DJJ213" t="s">
        <v>330</v>
      </c>
      <c r="DJK213" t="s">
        <v>330</v>
      </c>
      <c r="DJL213" t="s">
        <v>330</v>
      </c>
      <c r="DJM213" t="s">
        <v>330</v>
      </c>
      <c r="DJN213" t="s">
        <v>330</v>
      </c>
      <c r="DJO213" t="s">
        <v>330</v>
      </c>
      <c r="DJP213" t="s">
        <v>330</v>
      </c>
      <c r="DJQ213" t="s">
        <v>330</v>
      </c>
      <c r="DJR213" t="s">
        <v>330</v>
      </c>
      <c r="DJS213" t="s">
        <v>330</v>
      </c>
      <c r="DJT213" t="s">
        <v>330</v>
      </c>
      <c r="DJU213" t="s">
        <v>330</v>
      </c>
      <c r="DJV213" t="s">
        <v>330</v>
      </c>
      <c r="DJW213" t="s">
        <v>330</v>
      </c>
      <c r="DJX213" t="s">
        <v>330</v>
      </c>
      <c r="DJY213" t="s">
        <v>330</v>
      </c>
      <c r="DJZ213" t="s">
        <v>330</v>
      </c>
      <c r="DKA213" t="s">
        <v>330</v>
      </c>
      <c r="DKB213" t="s">
        <v>330</v>
      </c>
      <c r="DKC213" t="s">
        <v>330</v>
      </c>
      <c r="DKD213" t="s">
        <v>330</v>
      </c>
      <c r="DKE213" t="s">
        <v>330</v>
      </c>
      <c r="DKF213" t="s">
        <v>330</v>
      </c>
      <c r="DKG213" t="s">
        <v>330</v>
      </c>
      <c r="DKH213" t="s">
        <v>330</v>
      </c>
      <c r="DKI213" t="s">
        <v>330</v>
      </c>
      <c r="DKJ213" t="s">
        <v>330</v>
      </c>
      <c r="DKK213" t="s">
        <v>330</v>
      </c>
      <c r="DKL213" t="s">
        <v>330</v>
      </c>
      <c r="DKM213" t="s">
        <v>330</v>
      </c>
      <c r="DKN213" t="s">
        <v>330</v>
      </c>
      <c r="DKO213" t="s">
        <v>330</v>
      </c>
      <c r="DKP213" t="s">
        <v>330</v>
      </c>
      <c r="DKQ213" t="s">
        <v>330</v>
      </c>
      <c r="DKR213" t="s">
        <v>330</v>
      </c>
      <c r="DKS213" t="s">
        <v>330</v>
      </c>
      <c r="DKT213" t="s">
        <v>330</v>
      </c>
      <c r="DKU213" t="s">
        <v>330</v>
      </c>
      <c r="DKV213" t="s">
        <v>330</v>
      </c>
      <c r="DKW213" t="s">
        <v>330</v>
      </c>
      <c r="DKX213" t="s">
        <v>330</v>
      </c>
      <c r="DKY213" t="s">
        <v>330</v>
      </c>
      <c r="DKZ213" t="s">
        <v>330</v>
      </c>
      <c r="DLA213" t="s">
        <v>330</v>
      </c>
      <c r="DLB213" t="s">
        <v>330</v>
      </c>
      <c r="DLC213" t="s">
        <v>330</v>
      </c>
      <c r="DLD213" t="s">
        <v>330</v>
      </c>
      <c r="DLE213" t="s">
        <v>330</v>
      </c>
      <c r="DLF213" t="s">
        <v>330</v>
      </c>
      <c r="DLG213" t="s">
        <v>330</v>
      </c>
      <c r="DLH213" t="s">
        <v>330</v>
      </c>
      <c r="DLI213" t="s">
        <v>330</v>
      </c>
      <c r="DLJ213" t="s">
        <v>330</v>
      </c>
      <c r="DLK213" t="s">
        <v>330</v>
      </c>
      <c r="DLL213" t="s">
        <v>330</v>
      </c>
      <c r="DLM213" t="s">
        <v>330</v>
      </c>
      <c r="DLN213" t="s">
        <v>330</v>
      </c>
      <c r="DLO213" t="s">
        <v>330</v>
      </c>
      <c r="DLP213" t="s">
        <v>330</v>
      </c>
      <c r="DLQ213" t="s">
        <v>330</v>
      </c>
      <c r="DLR213" t="s">
        <v>330</v>
      </c>
      <c r="DLS213" t="s">
        <v>330</v>
      </c>
      <c r="DLT213" t="s">
        <v>330</v>
      </c>
      <c r="DLU213" t="s">
        <v>330</v>
      </c>
      <c r="DLV213" t="s">
        <v>330</v>
      </c>
      <c r="DLW213" t="s">
        <v>330</v>
      </c>
      <c r="DLX213" t="s">
        <v>330</v>
      </c>
      <c r="DLY213" t="s">
        <v>330</v>
      </c>
      <c r="DLZ213" t="s">
        <v>330</v>
      </c>
      <c r="DMA213" t="s">
        <v>330</v>
      </c>
      <c r="DMB213" t="s">
        <v>330</v>
      </c>
      <c r="DMC213" t="s">
        <v>330</v>
      </c>
      <c r="DMD213" t="s">
        <v>330</v>
      </c>
      <c r="DME213" t="s">
        <v>330</v>
      </c>
      <c r="DMF213" t="s">
        <v>330</v>
      </c>
      <c r="DMG213" t="s">
        <v>330</v>
      </c>
      <c r="DMH213" t="s">
        <v>330</v>
      </c>
      <c r="DMI213" t="s">
        <v>330</v>
      </c>
      <c r="DMJ213" t="s">
        <v>330</v>
      </c>
      <c r="DMK213" t="s">
        <v>330</v>
      </c>
      <c r="DML213" t="s">
        <v>330</v>
      </c>
      <c r="DMM213" t="s">
        <v>330</v>
      </c>
      <c r="DMN213" t="s">
        <v>330</v>
      </c>
      <c r="DMO213" t="s">
        <v>330</v>
      </c>
      <c r="DMP213" t="s">
        <v>330</v>
      </c>
      <c r="DMQ213" t="s">
        <v>330</v>
      </c>
      <c r="DMR213" t="s">
        <v>330</v>
      </c>
      <c r="DMS213" t="s">
        <v>330</v>
      </c>
      <c r="DMT213" t="s">
        <v>330</v>
      </c>
      <c r="DMU213" t="s">
        <v>330</v>
      </c>
      <c r="DMV213" t="s">
        <v>330</v>
      </c>
      <c r="DMW213" t="s">
        <v>330</v>
      </c>
      <c r="DMX213" t="s">
        <v>330</v>
      </c>
      <c r="DMY213" t="s">
        <v>330</v>
      </c>
      <c r="DMZ213" t="s">
        <v>330</v>
      </c>
      <c r="DNA213" t="s">
        <v>330</v>
      </c>
      <c r="DNB213" t="s">
        <v>330</v>
      </c>
      <c r="DNC213" t="s">
        <v>330</v>
      </c>
      <c r="DND213" t="s">
        <v>330</v>
      </c>
      <c r="DNE213" t="s">
        <v>330</v>
      </c>
      <c r="DNF213" t="s">
        <v>330</v>
      </c>
      <c r="DNG213" t="s">
        <v>330</v>
      </c>
      <c r="DNH213" t="s">
        <v>330</v>
      </c>
      <c r="DNI213" t="s">
        <v>330</v>
      </c>
      <c r="DNJ213" t="s">
        <v>330</v>
      </c>
      <c r="DNK213" t="s">
        <v>330</v>
      </c>
      <c r="DNL213" t="s">
        <v>330</v>
      </c>
      <c r="DNM213" t="s">
        <v>330</v>
      </c>
      <c r="DNN213" t="s">
        <v>330</v>
      </c>
      <c r="DNO213" t="s">
        <v>330</v>
      </c>
      <c r="DNP213" t="s">
        <v>330</v>
      </c>
      <c r="DNQ213" t="s">
        <v>330</v>
      </c>
      <c r="DNR213" t="s">
        <v>330</v>
      </c>
      <c r="DNS213" t="s">
        <v>330</v>
      </c>
      <c r="DNT213" t="s">
        <v>330</v>
      </c>
      <c r="DNU213" t="s">
        <v>330</v>
      </c>
      <c r="DNV213" t="s">
        <v>330</v>
      </c>
      <c r="DNW213" t="s">
        <v>330</v>
      </c>
      <c r="DNX213" t="s">
        <v>330</v>
      </c>
      <c r="DNY213" t="s">
        <v>330</v>
      </c>
      <c r="DNZ213" t="s">
        <v>330</v>
      </c>
      <c r="DOA213" t="s">
        <v>330</v>
      </c>
      <c r="DOB213" t="s">
        <v>330</v>
      </c>
      <c r="DOC213" t="s">
        <v>330</v>
      </c>
      <c r="DOD213" t="s">
        <v>330</v>
      </c>
      <c r="DOE213" t="s">
        <v>330</v>
      </c>
      <c r="DOF213" t="s">
        <v>330</v>
      </c>
      <c r="DOG213" t="s">
        <v>330</v>
      </c>
      <c r="DOH213" t="s">
        <v>330</v>
      </c>
      <c r="DOI213" t="s">
        <v>330</v>
      </c>
      <c r="DOJ213" t="s">
        <v>330</v>
      </c>
      <c r="DOK213" t="s">
        <v>330</v>
      </c>
      <c r="DOL213" t="s">
        <v>330</v>
      </c>
      <c r="DOM213" t="s">
        <v>330</v>
      </c>
      <c r="DON213" t="s">
        <v>330</v>
      </c>
      <c r="DOO213" t="s">
        <v>330</v>
      </c>
      <c r="DOP213" t="s">
        <v>330</v>
      </c>
      <c r="DOQ213" t="s">
        <v>330</v>
      </c>
      <c r="DOR213" t="s">
        <v>330</v>
      </c>
      <c r="DOS213" t="s">
        <v>330</v>
      </c>
      <c r="DOT213" t="s">
        <v>330</v>
      </c>
      <c r="DOU213" t="s">
        <v>330</v>
      </c>
      <c r="DOV213" t="s">
        <v>330</v>
      </c>
      <c r="DOW213" t="s">
        <v>330</v>
      </c>
      <c r="DOX213" t="s">
        <v>330</v>
      </c>
      <c r="DOY213" t="s">
        <v>330</v>
      </c>
      <c r="DOZ213" t="s">
        <v>330</v>
      </c>
      <c r="DPA213" t="s">
        <v>330</v>
      </c>
      <c r="DPB213" t="s">
        <v>330</v>
      </c>
      <c r="DPC213" t="s">
        <v>330</v>
      </c>
      <c r="DPD213" t="s">
        <v>330</v>
      </c>
      <c r="DPE213" t="s">
        <v>330</v>
      </c>
      <c r="DPF213" t="s">
        <v>330</v>
      </c>
      <c r="DPG213" t="s">
        <v>330</v>
      </c>
      <c r="DPH213" t="s">
        <v>330</v>
      </c>
      <c r="DPI213" t="s">
        <v>330</v>
      </c>
      <c r="DPJ213" t="s">
        <v>330</v>
      </c>
      <c r="DPK213" t="s">
        <v>330</v>
      </c>
      <c r="DPL213" t="s">
        <v>330</v>
      </c>
      <c r="DPM213" t="s">
        <v>330</v>
      </c>
      <c r="DPN213" t="s">
        <v>330</v>
      </c>
      <c r="DPO213" t="s">
        <v>330</v>
      </c>
      <c r="DPP213" t="s">
        <v>330</v>
      </c>
      <c r="DPQ213" t="s">
        <v>330</v>
      </c>
      <c r="DPR213" t="s">
        <v>330</v>
      </c>
      <c r="DPS213" t="s">
        <v>330</v>
      </c>
      <c r="DPT213" t="s">
        <v>330</v>
      </c>
      <c r="DPU213" t="s">
        <v>330</v>
      </c>
      <c r="DPV213" t="s">
        <v>330</v>
      </c>
      <c r="DPW213" t="s">
        <v>330</v>
      </c>
      <c r="DPX213" t="s">
        <v>330</v>
      </c>
      <c r="DPY213" t="s">
        <v>330</v>
      </c>
      <c r="DPZ213" t="s">
        <v>330</v>
      </c>
      <c r="DQA213" t="s">
        <v>330</v>
      </c>
      <c r="DQB213" t="s">
        <v>330</v>
      </c>
      <c r="DQC213" t="s">
        <v>330</v>
      </c>
      <c r="DQD213" t="s">
        <v>330</v>
      </c>
      <c r="DQE213" t="s">
        <v>330</v>
      </c>
      <c r="DQF213" t="s">
        <v>330</v>
      </c>
      <c r="DQG213" t="s">
        <v>330</v>
      </c>
      <c r="DQH213" t="s">
        <v>330</v>
      </c>
      <c r="DQI213" t="s">
        <v>330</v>
      </c>
      <c r="DQJ213" t="s">
        <v>330</v>
      </c>
      <c r="DQK213" t="s">
        <v>330</v>
      </c>
      <c r="DQL213" t="s">
        <v>330</v>
      </c>
      <c r="DQM213" t="s">
        <v>330</v>
      </c>
      <c r="DQN213" t="s">
        <v>330</v>
      </c>
      <c r="DQO213" t="s">
        <v>330</v>
      </c>
      <c r="DQP213" t="s">
        <v>330</v>
      </c>
      <c r="DQQ213" t="s">
        <v>330</v>
      </c>
      <c r="DQR213" t="s">
        <v>330</v>
      </c>
      <c r="DQS213" t="s">
        <v>330</v>
      </c>
      <c r="DQT213" t="s">
        <v>330</v>
      </c>
      <c r="DQU213" t="s">
        <v>330</v>
      </c>
      <c r="DQV213" t="s">
        <v>330</v>
      </c>
      <c r="DQW213" t="s">
        <v>330</v>
      </c>
      <c r="DQX213" t="s">
        <v>330</v>
      </c>
      <c r="DQY213" t="s">
        <v>330</v>
      </c>
      <c r="DQZ213" t="s">
        <v>330</v>
      </c>
      <c r="DRA213" t="s">
        <v>330</v>
      </c>
      <c r="DRB213" t="s">
        <v>330</v>
      </c>
      <c r="DRC213" t="s">
        <v>330</v>
      </c>
      <c r="DRD213" t="s">
        <v>330</v>
      </c>
      <c r="DRE213" t="s">
        <v>330</v>
      </c>
      <c r="DRF213" t="s">
        <v>330</v>
      </c>
      <c r="DRG213" t="s">
        <v>330</v>
      </c>
      <c r="DRH213" t="s">
        <v>330</v>
      </c>
      <c r="DRI213" t="s">
        <v>330</v>
      </c>
      <c r="DRJ213" t="s">
        <v>330</v>
      </c>
      <c r="DRK213" t="s">
        <v>330</v>
      </c>
      <c r="DRL213" t="s">
        <v>330</v>
      </c>
      <c r="DRM213" t="s">
        <v>330</v>
      </c>
      <c r="DRN213" t="s">
        <v>330</v>
      </c>
      <c r="DRO213" t="s">
        <v>330</v>
      </c>
      <c r="DRP213" t="s">
        <v>330</v>
      </c>
      <c r="DRQ213" t="s">
        <v>330</v>
      </c>
      <c r="DRR213" t="s">
        <v>330</v>
      </c>
      <c r="DRS213" t="s">
        <v>330</v>
      </c>
      <c r="DRT213" t="s">
        <v>330</v>
      </c>
      <c r="DRU213" t="s">
        <v>330</v>
      </c>
      <c r="DRV213" t="s">
        <v>330</v>
      </c>
      <c r="DRW213" t="s">
        <v>330</v>
      </c>
      <c r="DRX213" t="s">
        <v>330</v>
      </c>
      <c r="DRY213" t="s">
        <v>330</v>
      </c>
      <c r="DRZ213" t="s">
        <v>330</v>
      </c>
      <c r="DSA213" t="s">
        <v>330</v>
      </c>
      <c r="DSB213" t="s">
        <v>330</v>
      </c>
      <c r="DSC213" t="s">
        <v>330</v>
      </c>
      <c r="DSD213" t="s">
        <v>330</v>
      </c>
      <c r="DSE213" t="s">
        <v>330</v>
      </c>
      <c r="DSF213" t="s">
        <v>330</v>
      </c>
      <c r="DSG213" t="s">
        <v>330</v>
      </c>
      <c r="DSH213" t="s">
        <v>330</v>
      </c>
      <c r="DSI213" t="s">
        <v>330</v>
      </c>
      <c r="DSJ213" t="s">
        <v>330</v>
      </c>
      <c r="DSK213" t="s">
        <v>330</v>
      </c>
      <c r="DSL213" t="s">
        <v>330</v>
      </c>
      <c r="DSM213" t="s">
        <v>330</v>
      </c>
      <c r="DSN213" t="s">
        <v>330</v>
      </c>
      <c r="DSO213" t="s">
        <v>330</v>
      </c>
      <c r="DSP213" t="s">
        <v>330</v>
      </c>
      <c r="DSQ213" t="s">
        <v>330</v>
      </c>
      <c r="DSR213" t="s">
        <v>330</v>
      </c>
      <c r="DSS213" t="s">
        <v>330</v>
      </c>
      <c r="DST213" t="s">
        <v>330</v>
      </c>
      <c r="DSU213" t="s">
        <v>330</v>
      </c>
      <c r="DSV213" t="s">
        <v>330</v>
      </c>
      <c r="DSW213" t="s">
        <v>330</v>
      </c>
      <c r="DSX213" t="s">
        <v>330</v>
      </c>
      <c r="DSY213" t="s">
        <v>330</v>
      </c>
      <c r="DSZ213" t="s">
        <v>330</v>
      </c>
      <c r="DTA213" t="s">
        <v>330</v>
      </c>
      <c r="DTB213" t="s">
        <v>330</v>
      </c>
      <c r="DTC213" t="s">
        <v>330</v>
      </c>
      <c r="DTD213" t="s">
        <v>330</v>
      </c>
      <c r="DTE213" t="s">
        <v>330</v>
      </c>
      <c r="DTF213" t="s">
        <v>330</v>
      </c>
      <c r="DTG213" t="s">
        <v>330</v>
      </c>
      <c r="DTH213" t="s">
        <v>330</v>
      </c>
      <c r="DTI213" t="s">
        <v>330</v>
      </c>
      <c r="DTJ213" t="s">
        <v>330</v>
      </c>
      <c r="DTK213" t="s">
        <v>330</v>
      </c>
      <c r="DTL213" t="s">
        <v>330</v>
      </c>
      <c r="DTM213" t="s">
        <v>330</v>
      </c>
      <c r="DTN213" t="s">
        <v>330</v>
      </c>
      <c r="DTO213" t="s">
        <v>330</v>
      </c>
      <c r="DTP213" t="s">
        <v>330</v>
      </c>
      <c r="DTQ213" t="s">
        <v>330</v>
      </c>
      <c r="DTR213" t="s">
        <v>330</v>
      </c>
      <c r="DTS213" t="s">
        <v>330</v>
      </c>
      <c r="DTT213" t="s">
        <v>330</v>
      </c>
      <c r="DTU213" t="s">
        <v>330</v>
      </c>
      <c r="DTV213" t="s">
        <v>330</v>
      </c>
      <c r="DTW213" t="s">
        <v>330</v>
      </c>
      <c r="DTX213" t="s">
        <v>330</v>
      </c>
      <c r="DTY213" t="s">
        <v>330</v>
      </c>
      <c r="DTZ213" t="s">
        <v>330</v>
      </c>
      <c r="DUA213" t="s">
        <v>330</v>
      </c>
      <c r="DUB213" t="s">
        <v>330</v>
      </c>
      <c r="DUC213" t="s">
        <v>330</v>
      </c>
      <c r="DUD213" t="s">
        <v>330</v>
      </c>
      <c r="DUE213" t="s">
        <v>330</v>
      </c>
      <c r="DUF213" t="s">
        <v>330</v>
      </c>
      <c r="DUG213" t="s">
        <v>330</v>
      </c>
      <c r="DUH213" t="s">
        <v>330</v>
      </c>
      <c r="DUI213" t="s">
        <v>330</v>
      </c>
      <c r="DUJ213" t="s">
        <v>330</v>
      </c>
      <c r="DUK213" t="s">
        <v>330</v>
      </c>
      <c r="DUL213" t="s">
        <v>330</v>
      </c>
      <c r="DUM213" t="s">
        <v>330</v>
      </c>
      <c r="DUN213" t="s">
        <v>330</v>
      </c>
      <c r="DUO213" t="s">
        <v>330</v>
      </c>
      <c r="DUP213" t="s">
        <v>330</v>
      </c>
      <c r="DUQ213" t="s">
        <v>330</v>
      </c>
      <c r="DUR213" t="s">
        <v>330</v>
      </c>
      <c r="DUS213" t="s">
        <v>330</v>
      </c>
      <c r="DUT213" t="s">
        <v>330</v>
      </c>
      <c r="DUU213" t="s">
        <v>330</v>
      </c>
      <c r="DUV213" t="s">
        <v>330</v>
      </c>
      <c r="DUW213" t="s">
        <v>330</v>
      </c>
      <c r="DUX213" t="s">
        <v>330</v>
      </c>
      <c r="DUY213" t="s">
        <v>330</v>
      </c>
      <c r="DUZ213" t="s">
        <v>330</v>
      </c>
      <c r="DVA213" t="s">
        <v>330</v>
      </c>
      <c r="DVB213" t="s">
        <v>330</v>
      </c>
      <c r="DVC213" t="s">
        <v>330</v>
      </c>
      <c r="DVD213" t="s">
        <v>330</v>
      </c>
      <c r="DVE213" t="s">
        <v>330</v>
      </c>
      <c r="DVF213" t="s">
        <v>330</v>
      </c>
      <c r="DVG213" t="s">
        <v>330</v>
      </c>
      <c r="DVH213" t="s">
        <v>330</v>
      </c>
      <c r="DVI213" t="s">
        <v>330</v>
      </c>
      <c r="DVJ213" t="s">
        <v>330</v>
      </c>
      <c r="DVK213" t="s">
        <v>330</v>
      </c>
      <c r="DVL213" t="s">
        <v>330</v>
      </c>
      <c r="DVM213" t="s">
        <v>330</v>
      </c>
      <c r="DVN213" t="s">
        <v>330</v>
      </c>
      <c r="DVO213" t="s">
        <v>330</v>
      </c>
      <c r="DVP213" t="s">
        <v>330</v>
      </c>
      <c r="DVQ213" t="s">
        <v>330</v>
      </c>
      <c r="DVR213" t="s">
        <v>330</v>
      </c>
      <c r="DVS213" t="s">
        <v>330</v>
      </c>
      <c r="DVT213" t="s">
        <v>330</v>
      </c>
      <c r="DVU213" t="s">
        <v>330</v>
      </c>
      <c r="DVV213" t="s">
        <v>330</v>
      </c>
      <c r="DVW213" t="s">
        <v>330</v>
      </c>
      <c r="DVX213" t="s">
        <v>330</v>
      </c>
      <c r="DVY213" t="s">
        <v>330</v>
      </c>
      <c r="DVZ213" t="s">
        <v>330</v>
      </c>
      <c r="DWA213" t="s">
        <v>330</v>
      </c>
      <c r="DWB213" t="s">
        <v>330</v>
      </c>
      <c r="DWC213" t="s">
        <v>330</v>
      </c>
      <c r="DWD213" t="s">
        <v>330</v>
      </c>
      <c r="DWE213" t="s">
        <v>330</v>
      </c>
      <c r="DWF213" t="s">
        <v>330</v>
      </c>
      <c r="DWG213" t="s">
        <v>330</v>
      </c>
      <c r="DWH213" t="s">
        <v>330</v>
      </c>
      <c r="DWI213" t="s">
        <v>330</v>
      </c>
      <c r="DWJ213" t="s">
        <v>330</v>
      </c>
      <c r="DWK213" t="s">
        <v>330</v>
      </c>
      <c r="DWL213" t="s">
        <v>330</v>
      </c>
      <c r="DWM213" t="s">
        <v>330</v>
      </c>
      <c r="DWN213" t="s">
        <v>330</v>
      </c>
      <c r="DWO213" t="s">
        <v>330</v>
      </c>
      <c r="DWP213" t="s">
        <v>330</v>
      </c>
      <c r="DWQ213" t="s">
        <v>330</v>
      </c>
      <c r="DWR213" t="s">
        <v>330</v>
      </c>
      <c r="DWS213" t="s">
        <v>330</v>
      </c>
      <c r="DWT213" t="s">
        <v>330</v>
      </c>
      <c r="DWU213" t="s">
        <v>330</v>
      </c>
      <c r="DWV213" t="s">
        <v>330</v>
      </c>
      <c r="DWW213" t="s">
        <v>330</v>
      </c>
      <c r="DWX213" t="s">
        <v>330</v>
      </c>
      <c r="DWY213" t="s">
        <v>330</v>
      </c>
      <c r="DWZ213" t="s">
        <v>330</v>
      </c>
      <c r="DXA213" t="s">
        <v>330</v>
      </c>
      <c r="DXB213" t="s">
        <v>330</v>
      </c>
      <c r="DXC213" t="s">
        <v>330</v>
      </c>
      <c r="DXD213" t="s">
        <v>330</v>
      </c>
      <c r="DXE213" t="s">
        <v>330</v>
      </c>
      <c r="DXF213" t="s">
        <v>330</v>
      </c>
      <c r="DXG213" t="s">
        <v>330</v>
      </c>
      <c r="DXH213" t="s">
        <v>330</v>
      </c>
      <c r="DXI213" t="s">
        <v>330</v>
      </c>
      <c r="DXJ213" t="s">
        <v>330</v>
      </c>
      <c r="DXK213" t="s">
        <v>330</v>
      </c>
      <c r="DXL213" t="s">
        <v>330</v>
      </c>
      <c r="DXM213" t="s">
        <v>330</v>
      </c>
      <c r="DXN213" t="s">
        <v>330</v>
      </c>
      <c r="DXO213" t="s">
        <v>330</v>
      </c>
      <c r="DXP213" t="s">
        <v>330</v>
      </c>
      <c r="DXQ213" t="s">
        <v>330</v>
      </c>
      <c r="DXR213" t="s">
        <v>330</v>
      </c>
      <c r="DXS213" t="s">
        <v>330</v>
      </c>
      <c r="DXT213" t="s">
        <v>330</v>
      </c>
      <c r="DXU213" t="s">
        <v>330</v>
      </c>
      <c r="DXV213" t="s">
        <v>330</v>
      </c>
      <c r="DXW213" t="s">
        <v>330</v>
      </c>
      <c r="DXX213" t="s">
        <v>330</v>
      </c>
      <c r="DXY213" t="s">
        <v>330</v>
      </c>
      <c r="DXZ213" t="s">
        <v>330</v>
      </c>
      <c r="DYA213" t="s">
        <v>330</v>
      </c>
      <c r="DYB213" t="s">
        <v>330</v>
      </c>
      <c r="DYC213" t="s">
        <v>330</v>
      </c>
      <c r="DYD213" t="s">
        <v>330</v>
      </c>
      <c r="DYE213" t="s">
        <v>330</v>
      </c>
      <c r="DYF213" t="s">
        <v>330</v>
      </c>
      <c r="DYG213" t="s">
        <v>330</v>
      </c>
      <c r="DYH213" t="s">
        <v>330</v>
      </c>
      <c r="DYI213" t="s">
        <v>330</v>
      </c>
      <c r="DYJ213" t="s">
        <v>330</v>
      </c>
      <c r="DYK213" t="s">
        <v>330</v>
      </c>
      <c r="DYL213" t="s">
        <v>330</v>
      </c>
      <c r="DYM213" t="s">
        <v>330</v>
      </c>
      <c r="DYN213" t="s">
        <v>330</v>
      </c>
      <c r="DYO213" t="s">
        <v>330</v>
      </c>
      <c r="DYP213" t="s">
        <v>330</v>
      </c>
      <c r="DYQ213" t="s">
        <v>330</v>
      </c>
      <c r="DYR213" t="s">
        <v>330</v>
      </c>
      <c r="DYS213" t="s">
        <v>330</v>
      </c>
      <c r="DYT213" t="s">
        <v>330</v>
      </c>
      <c r="DYU213" t="s">
        <v>330</v>
      </c>
      <c r="DYV213" t="s">
        <v>330</v>
      </c>
      <c r="DYW213" t="s">
        <v>330</v>
      </c>
      <c r="DYX213" t="s">
        <v>330</v>
      </c>
      <c r="DYY213" t="s">
        <v>330</v>
      </c>
      <c r="DYZ213" t="s">
        <v>330</v>
      </c>
      <c r="DZA213" t="s">
        <v>330</v>
      </c>
      <c r="DZB213" t="s">
        <v>330</v>
      </c>
      <c r="DZC213" t="s">
        <v>330</v>
      </c>
      <c r="DZD213" t="s">
        <v>330</v>
      </c>
      <c r="DZE213" t="s">
        <v>330</v>
      </c>
      <c r="DZF213" t="s">
        <v>330</v>
      </c>
      <c r="DZG213" t="s">
        <v>330</v>
      </c>
      <c r="DZH213" t="s">
        <v>330</v>
      </c>
      <c r="DZI213" t="s">
        <v>330</v>
      </c>
      <c r="DZJ213" t="s">
        <v>330</v>
      </c>
      <c r="DZK213" t="s">
        <v>330</v>
      </c>
      <c r="DZL213" t="s">
        <v>330</v>
      </c>
      <c r="DZM213" t="s">
        <v>330</v>
      </c>
      <c r="DZN213" t="s">
        <v>330</v>
      </c>
      <c r="DZO213" t="s">
        <v>330</v>
      </c>
      <c r="DZP213" t="s">
        <v>330</v>
      </c>
      <c r="DZQ213" t="s">
        <v>330</v>
      </c>
      <c r="DZR213" t="s">
        <v>330</v>
      </c>
      <c r="DZS213" t="s">
        <v>330</v>
      </c>
      <c r="DZT213" t="s">
        <v>330</v>
      </c>
      <c r="DZU213" t="s">
        <v>330</v>
      </c>
      <c r="DZV213" t="s">
        <v>330</v>
      </c>
      <c r="DZW213" t="s">
        <v>330</v>
      </c>
      <c r="DZX213" t="s">
        <v>330</v>
      </c>
      <c r="DZY213" t="s">
        <v>330</v>
      </c>
      <c r="DZZ213" t="s">
        <v>330</v>
      </c>
      <c r="EAA213" t="s">
        <v>330</v>
      </c>
      <c r="EAB213" t="s">
        <v>330</v>
      </c>
      <c r="EAC213" t="s">
        <v>330</v>
      </c>
      <c r="EAD213" t="s">
        <v>330</v>
      </c>
      <c r="EAE213" t="s">
        <v>330</v>
      </c>
      <c r="EAF213" t="s">
        <v>330</v>
      </c>
      <c r="EAG213" t="s">
        <v>330</v>
      </c>
      <c r="EAH213" t="s">
        <v>330</v>
      </c>
      <c r="EAI213" t="s">
        <v>330</v>
      </c>
      <c r="EAJ213" t="s">
        <v>330</v>
      </c>
      <c r="EAK213" t="s">
        <v>330</v>
      </c>
      <c r="EAL213" t="s">
        <v>330</v>
      </c>
      <c r="EAM213" t="s">
        <v>330</v>
      </c>
      <c r="EAN213" t="s">
        <v>330</v>
      </c>
      <c r="EAO213" t="s">
        <v>330</v>
      </c>
      <c r="EAP213" t="s">
        <v>330</v>
      </c>
      <c r="EAQ213" t="s">
        <v>330</v>
      </c>
      <c r="EAR213" t="s">
        <v>330</v>
      </c>
      <c r="EAS213" t="s">
        <v>330</v>
      </c>
      <c r="EAT213" t="s">
        <v>330</v>
      </c>
      <c r="EAU213" t="s">
        <v>330</v>
      </c>
      <c r="EAV213" t="s">
        <v>330</v>
      </c>
      <c r="EAW213" t="s">
        <v>330</v>
      </c>
      <c r="EAX213" t="s">
        <v>330</v>
      </c>
      <c r="EAY213" t="s">
        <v>330</v>
      </c>
      <c r="EAZ213" t="s">
        <v>330</v>
      </c>
      <c r="EBA213" t="s">
        <v>330</v>
      </c>
      <c r="EBB213" t="s">
        <v>330</v>
      </c>
      <c r="EBC213" t="s">
        <v>330</v>
      </c>
      <c r="EBD213" t="s">
        <v>330</v>
      </c>
      <c r="EBE213" t="s">
        <v>330</v>
      </c>
      <c r="EBF213" t="s">
        <v>330</v>
      </c>
      <c r="EBG213" t="s">
        <v>330</v>
      </c>
      <c r="EBH213" t="s">
        <v>330</v>
      </c>
      <c r="EBI213" t="s">
        <v>330</v>
      </c>
      <c r="EBJ213" t="s">
        <v>330</v>
      </c>
      <c r="EBK213" t="s">
        <v>330</v>
      </c>
      <c r="EBL213" t="s">
        <v>330</v>
      </c>
      <c r="EBM213" t="s">
        <v>330</v>
      </c>
      <c r="EBN213" t="s">
        <v>330</v>
      </c>
      <c r="EBO213" t="s">
        <v>330</v>
      </c>
      <c r="EBP213" t="s">
        <v>330</v>
      </c>
      <c r="EBQ213" t="s">
        <v>330</v>
      </c>
      <c r="EBR213" t="s">
        <v>330</v>
      </c>
      <c r="EBS213" t="s">
        <v>330</v>
      </c>
      <c r="EBT213" t="s">
        <v>330</v>
      </c>
      <c r="EBU213" t="s">
        <v>330</v>
      </c>
      <c r="EBV213" t="s">
        <v>330</v>
      </c>
      <c r="EBW213" t="s">
        <v>330</v>
      </c>
      <c r="EBX213" t="s">
        <v>330</v>
      </c>
      <c r="EBY213" t="s">
        <v>330</v>
      </c>
      <c r="EBZ213" t="s">
        <v>330</v>
      </c>
      <c r="ECA213" t="s">
        <v>330</v>
      </c>
      <c r="ECB213" t="s">
        <v>330</v>
      </c>
      <c r="ECC213" t="s">
        <v>330</v>
      </c>
      <c r="ECD213" t="s">
        <v>330</v>
      </c>
      <c r="ECE213" t="s">
        <v>330</v>
      </c>
      <c r="ECF213" t="s">
        <v>330</v>
      </c>
      <c r="ECG213" t="s">
        <v>330</v>
      </c>
      <c r="ECH213" t="s">
        <v>330</v>
      </c>
      <c r="ECI213" t="s">
        <v>330</v>
      </c>
      <c r="ECJ213" t="s">
        <v>330</v>
      </c>
      <c r="ECK213" t="s">
        <v>330</v>
      </c>
      <c r="ECL213" t="s">
        <v>330</v>
      </c>
      <c r="ECM213" t="s">
        <v>330</v>
      </c>
      <c r="ECN213" t="s">
        <v>330</v>
      </c>
      <c r="ECO213" t="s">
        <v>330</v>
      </c>
      <c r="ECP213" t="s">
        <v>330</v>
      </c>
      <c r="ECQ213" t="s">
        <v>330</v>
      </c>
      <c r="ECR213" t="s">
        <v>330</v>
      </c>
      <c r="ECS213" t="s">
        <v>330</v>
      </c>
      <c r="ECT213" t="s">
        <v>330</v>
      </c>
      <c r="ECU213" t="s">
        <v>330</v>
      </c>
      <c r="ECV213" t="s">
        <v>330</v>
      </c>
      <c r="ECW213" t="s">
        <v>330</v>
      </c>
      <c r="ECX213" t="s">
        <v>330</v>
      </c>
      <c r="ECY213" t="s">
        <v>330</v>
      </c>
      <c r="ECZ213" t="s">
        <v>330</v>
      </c>
      <c r="EDA213" t="s">
        <v>330</v>
      </c>
      <c r="EDB213" t="s">
        <v>330</v>
      </c>
      <c r="EDC213" t="s">
        <v>330</v>
      </c>
      <c r="EDD213" t="s">
        <v>330</v>
      </c>
      <c r="EDE213" t="s">
        <v>330</v>
      </c>
      <c r="EDF213" t="s">
        <v>330</v>
      </c>
      <c r="EDG213" t="s">
        <v>330</v>
      </c>
      <c r="EDH213" t="s">
        <v>330</v>
      </c>
      <c r="EDI213" t="s">
        <v>330</v>
      </c>
      <c r="EDJ213" t="s">
        <v>330</v>
      </c>
      <c r="EDK213" t="s">
        <v>330</v>
      </c>
      <c r="EDL213" t="s">
        <v>330</v>
      </c>
      <c r="EDM213" t="s">
        <v>330</v>
      </c>
      <c r="EDN213" t="s">
        <v>330</v>
      </c>
      <c r="EDO213" t="s">
        <v>330</v>
      </c>
      <c r="EDP213" t="s">
        <v>330</v>
      </c>
      <c r="EDQ213" t="s">
        <v>330</v>
      </c>
      <c r="EDR213" t="s">
        <v>330</v>
      </c>
      <c r="EDS213" t="s">
        <v>330</v>
      </c>
      <c r="EDT213" t="s">
        <v>330</v>
      </c>
      <c r="EDU213" t="s">
        <v>330</v>
      </c>
      <c r="EDV213" t="s">
        <v>330</v>
      </c>
      <c r="EDW213" t="s">
        <v>330</v>
      </c>
      <c r="EDX213" t="s">
        <v>330</v>
      </c>
      <c r="EDY213" t="s">
        <v>330</v>
      </c>
      <c r="EDZ213" t="s">
        <v>330</v>
      </c>
      <c r="EEA213" t="s">
        <v>330</v>
      </c>
      <c r="EEB213" t="s">
        <v>330</v>
      </c>
      <c r="EEC213" t="s">
        <v>330</v>
      </c>
      <c r="EED213" t="s">
        <v>330</v>
      </c>
      <c r="EEE213" t="s">
        <v>330</v>
      </c>
      <c r="EEF213" t="s">
        <v>330</v>
      </c>
      <c r="EEG213" t="s">
        <v>330</v>
      </c>
      <c r="EEH213" t="s">
        <v>330</v>
      </c>
      <c r="EEI213" t="s">
        <v>330</v>
      </c>
      <c r="EEJ213" t="s">
        <v>330</v>
      </c>
      <c r="EEK213" t="s">
        <v>330</v>
      </c>
      <c r="EEL213" t="s">
        <v>330</v>
      </c>
      <c r="EEM213" t="s">
        <v>330</v>
      </c>
      <c r="EEN213" t="s">
        <v>330</v>
      </c>
      <c r="EEO213" t="s">
        <v>330</v>
      </c>
      <c r="EEP213" t="s">
        <v>330</v>
      </c>
      <c r="EEQ213" t="s">
        <v>330</v>
      </c>
      <c r="EER213" t="s">
        <v>330</v>
      </c>
      <c r="EES213" t="s">
        <v>330</v>
      </c>
      <c r="EET213" t="s">
        <v>330</v>
      </c>
      <c r="EEU213" t="s">
        <v>330</v>
      </c>
      <c r="EEV213" t="s">
        <v>330</v>
      </c>
      <c r="EEW213" t="s">
        <v>330</v>
      </c>
      <c r="EEX213" t="s">
        <v>330</v>
      </c>
      <c r="EEY213" t="s">
        <v>330</v>
      </c>
      <c r="EEZ213" t="s">
        <v>330</v>
      </c>
      <c r="EFA213" t="s">
        <v>330</v>
      </c>
      <c r="EFB213" t="s">
        <v>330</v>
      </c>
      <c r="EFC213" t="s">
        <v>330</v>
      </c>
      <c r="EFD213" t="s">
        <v>330</v>
      </c>
      <c r="EFE213" t="s">
        <v>330</v>
      </c>
      <c r="EFF213" t="s">
        <v>330</v>
      </c>
      <c r="EFG213" t="s">
        <v>330</v>
      </c>
      <c r="EFH213" t="s">
        <v>330</v>
      </c>
      <c r="EFI213" t="s">
        <v>330</v>
      </c>
      <c r="EFJ213" t="s">
        <v>330</v>
      </c>
      <c r="EFK213" t="s">
        <v>330</v>
      </c>
      <c r="EFL213" t="s">
        <v>330</v>
      </c>
      <c r="EFM213" t="s">
        <v>330</v>
      </c>
      <c r="EFN213" t="s">
        <v>330</v>
      </c>
      <c r="EFO213" t="s">
        <v>330</v>
      </c>
      <c r="EFP213" t="s">
        <v>330</v>
      </c>
      <c r="EFQ213" t="s">
        <v>330</v>
      </c>
      <c r="EFR213" t="s">
        <v>330</v>
      </c>
      <c r="EFS213" t="s">
        <v>330</v>
      </c>
      <c r="EFT213" t="s">
        <v>330</v>
      </c>
      <c r="EFU213" t="s">
        <v>330</v>
      </c>
      <c r="EFV213" t="s">
        <v>330</v>
      </c>
      <c r="EFW213" t="s">
        <v>330</v>
      </c>
      <c r="EFX213" t="s">
        <v>330</v>
      </c>
      <c r="EFY213" t="s">
        <v>330</v>
      </c>
      <c r="EFZ213" t="s">
        <v>330</v>
      </c>
      <c r="EGA213" t="s">
        <v>330</v>
      </c>
      <c r="EGB213" t="s">
        <v>330</v>
      </c>
      <c r="EGC213" t="s">
        <v>330</v>
      </c>
      <c r="EGD213" t="s">
        <v>330</v>
      </c>
      <c r="EGE213" t="s">
        <v>330</v>
      </c>
      <c r="EGF213" t="s">
        <v>330</v>
      </c>
      <c r="EGG213" t="s">
        <v>330</v>
      </c>
      <c r="EGH213" t="s">
        <v>330</v>
      </c>
      <c r="EGI213" t="s">
        <v>330</v>
      </c>
      <c r="EGJ213" t="s">
        <v>330</v>
      </c>
      <c r="EGK213" t="s">
        <v>330</v>
      </c>
      <c r="EGL213" t="s">
        <v>330</v>
      </c>
      <c r="EGM213" t="s">
        <v>330</v>
      </c>
      <c r="EGN213" t="s">
        <v>330</v>
      </c>
      <c r="EGO213" t="s">
        <v>330</v>
      </c>
      <c r="EGP213" t="s">
        <v>330</v>
      </c>
      <c r="EGQ213" t="s">
        <v>330</v>
      </c>
      <c r="EGR213" t="s">
        <v>330</v>
      </c>
      <c r="EGS213" t="s">
        <v>330</v>
      </c>
      <c r="EGT213" t="s">
        <v>330</v>
      </c>
      <c r="EGU213" t="s">
        <v>330</v>
      </c>
      <c r="EGV213" t="s">
        <v>330</v>
      </c>
      <c r="EGW213" t="s">
        <v>330</v>
      </c>
      <c r="EGX213" t="s">
        <v>330</v>
      </c>
      <c r="EGY213" t="s">
        <v>330</v>
      </c>
      <c r="EGZ213" t="s">
        <v>330</v>
      </c>
      <c r="EHA213" t="s">
        <v>330</v>
      </c>
      <c r="EHB213" t="s">
        <v>330</v>
      </c>
      <c r="EHC213" t="s">
        <v>330</v>
      </c>
      <c r="EHD213" t="s">
        <v>330</v>
      </c>
      <c r="EHE213" t="s">
        <v>330</v>
      </c>
      <c r="EHF213" t="s">
        <v>330</v>
      </c>
      <c r="EHG213" t="s">
        <v>330</v>
      </c>
      <c r="EHH213" t="s">
        <v>330</v>
      </c>
      <c r="EHI213" t="s">
        <v>330</v>
      </c>
      <c r="EHJ213" t="s">
        <v>330</v>
      </c>
      <c r="EHK213" t="s">
        <v>330</v>
      </c>
      <c r="EHL213" t="s">
        <v>330</v>
      </c>
      <c r="EHM213" t="s">
        <v>330</v>
      </c>
      <c r="EHN213" t="s">
        <v>330</v>
      </c>
      <c r="EHO213" t="s">
        <v>330</v>
      </c>
      <c r="EHP213" t="s">
        <v>330</v>
      </c>
      <c r="EHQ213" t="s">
        <v>330</v>
      </c>
      <c r="EHR213" t="s">
        <v>330</v>
      </c>
      <c r="EHS213" t="s">
        <v>330</v>
      </c>
      <c r="EHT213" t="s">
        <v>330</v>
      </c>
      <c r="EHU213" t="s">
        <v>330</v>
      </c>
      <c r="EHV213" t="s">
        <v>330</v>
      </c>
      <c r="EHW213" t="s">
        <v>330</v>
      </c>
      <c r="EHX213" t="s">
        <v>330</v>
      </c>
      <c r="EHY213" t="s">
        <v>330</v>
      </c>
      <c r="EHZ213" t="s">
        <v>330</v>
      </c>
      <c r="EIA213" t="s">
        <v>330</v>
      </c>
      <c r="EIB213" t="s">
        <v>330</v>
      </c>
      <c r="EIC213" t="s">
        <v>330</v>
      </c>
      <c r="EID213" t="s">
        <v>330</v>
      </c>
      <c r="EIE213" t="s">
        <v>330</v>
      </c>
      <c r="EIF213" t="s">
        <v>330</v>
      </c>
      <c r="EIG213" t="s">
        <v>330</v>
      </c>
      <c r="EIH213" t="s">
        <v>330</v>
      </c>
      <c r="EII213" t="s">
        <v>330</v>
      </c>
      <c r="EIJ213" t="s">
        <v>330</v>
      </c>
      <c r="EIK213" t="s">
        <v>330</v>
      </c>
      <c r="EIL213" t="s">
        <v>330</v>
      </c>
      <c r="EIM213" t="s">
        <v>330</v>
      </c>
      <c r="EIN213" t="s">
        <v>330</v>
      </c>
      <c r="EIO213" t="s">
        <v>330</v>
      </c>
      <c r="EIP213" t="s">
        <v>330</v>
      </c>
      <c r="EIQ213" t="s">
        <v>330</v>
      </c>
      <c r="EIR213" t="s">
        <v>330</v>
      </c>
      <c r="EIS213" t="s">
        <v>330</v>
      </c>
      <c r="EIT213" t="s">
        <v>330</v>
      </c>
      <c r="EIU213" t="s">
        <v>330</v>
      </c>
      <c r="EIV213" t="s">
        <v>330</v>
      </c>
      <c r="EIW213" t="s">
        <v>330</v>
      </c>
      <c r="EIX213" t="s">
        <v>330</v>
      </c>
      <c r="EIY213" t="s">
        <v>330</v>
      </c>
      <c r="EIZ213" t="s">
        <v>330</v>
      </c>
      <c r="EJA213" t="s">
        <v>330</v>
      </c>
      <c r="EJB213" t="s">
        <v>330</v>
      </c>
      <c r="EJC213" t="s">
        <v>330</v>
      </c>
      <c r="EJD213" t="s">
        <v>330</v>
      </c>
      <c r="EJE213" t="s">
        <v>330</v>
      </c>
      <c r="EJF213" t="s">
        <v>330</v>
      </c>
      <c r="EJG213" t="s">
        <v>330</v>
      </c>
      <c r="EJH213" t="s">
        <v>330</v>
      </c>
      <c r="EJI213" t="s">
        <v>330</v>
      </c>
      <c r="EJJ213" t="s">
        <v>330</v>
      </c>
      <c r="EJK213" t="s">
        <v>330</v>
      </c>
      <c r="EJL213" t="s">
        <v>330</v>
      </c>
      <c r="EJM213" t="s">
        <v>330</v>
      </c>
      <c r="EJN213" t="s">
        <v>330</v>
      </c>
      <c r="EJO213" t="s">
        <v>330</v>
      </c>
      <c r="EJP213" t="s">
        <v>330</v>
      </c>
      <c r="EJQ213" t="s">
        <v>330</v>
      </c>
      <c r="EJR213" t="s">
        <v>330</v>
      </c>
      <c r="EJS213" t="s">
        <v>330</v>
      </c>
      <c r="EJT213" t="s">
        <v>330</v>
      </c>
      <c r="EJU213" t="s">
        <v>330</v>
      </c>
      <c r="EJV213" t="s">
        <v>330</v>
      </c>
      <c r="EJW213" t="s">
        <v>330</v>
      </c>
      <c r="EJX213" t="s">
        <v>330</v>
      </c>
      <c r="EJY213" t="s">
        <v>330</v>
      </c>
      <c r="EJZ213" t="s">
        <v>330</v>
      </c>
      <c r="EKA213" t="s">
        <v>330</v>
      </c>
      <c r="EKB213" t="s">
        <v>330</v>
      </c>
      <c r="EKC213" t="s">
        <v>330</v>
      </c>
      <c r="EKD213" t="s">
        <v>330</v>
      </c>
      <c r="EKE213" t="s">
        <v>330</v>
      </c>
      <c r="EKF213" t="s">
        <v>330</v>
      </c>
      <c r="EKG213" t="s">
        <v>330</v>
      </c>
      <c r="EKH213" t="s">
        <v>330</v>
      </c>
      <c r="EKI213" t="s">
        <v>330</v>
      </c>
      <c r="EKJ213" t="s">
        <v>330</v>
      </c>
      <c r="EKK213" t="s">
        <v>330</v>
      </c>
      <c r="EKL213" t="s">
        <v>330</v>
      </c>
      <c r="EKM213" t="s">
        <v>330</v>
      </c>
      <c r="EKN213" t="s">
        <v>330</v>
      </c>
      <c r="EKO213" t="s">
        <v>330</v>
      </c>
      <c r="EKP213" t="s">
        <v>330</v>
      </c>
      <c r="EKQ213" t="s">
        <v>330</v>
      </c>
      <c r="EKR213" t="s">
        <v>330</v>
      </c>
      <c r="EKS213" t="s">
        <v>330</v>
      </c>
      <c r="EKT213" t="s">
        <v>330</v>
      </c>
      <c r="EKU213" t="s">
        <v>330</v>
      </c>
      <c r="EKV213" t="s">
        <v>330</v>
      </c>
      <c r="EKW213" t="s">
        <v>330</v>
      </c>
      <c r="EKX213" t="s">
        <v>330</v>
      </c>
      <c r="EKY213" t="s">
        <v>330</v>
      </c>
      <c r="EKZ213" t="s">
        <v>330</v>
      </c>
      <c r="ELA213" t="s">
        <v>330</v>
      </c>
      <c r="ELB213" t="s">
        <v>330</v>
      </c>
      <c r="ELC213" t="s">
        <v>330</v>
      </c>
      <c r="ELD213" t="s">
        <v>330</v>
      </c>
      <c r="ELE213" t="s">
        <v>330</v>
      </c>
      <c r="ELF213" t="s">
        <v>330</v>
      </c>
      <c r="ELG213" t="s">
        <v>330</v>
      </c>
      <c r="ELH213" t="s">
        <v>330</v>
      </c>
      <c r="ELI213" t="s">
        <v>330</v>
      </c>
      <c r="ELJ213" t="s">
        <v>330</v>
      </c>
      <c r="ELK213" t="s">
        <v>330</v>
      </c>
      <c r="ELL213" t="s">
        <v>330</v>
      </c>
      <c r="ELM213" t="s">
        <v>330</v>
      </c>
      <c r="ELN213" t="s">
        <v>330</v>
      </c>
      <c r="ELO213" t="s">
        <v>330</v>
      </c>
      <c r="ELP213" t="s">
        <v>330</v>
      </c>
      <c r="ELQ213" t="s">
        <v>330</v>
      </c>
      <c r="ELR213" t="s">
        <v>330</v>
      </c>
      <c r="ELS213" t="s">
        <v>330</v>
      </c>
      <c r="ELT213" t="s">
        <v>330</v>
      </c>
      <c r="ELU213" t="s">
        <v>330</v>
      </c>
      <c r="ELV213" t="s">
        <v>330</v>
      </c>
      <c r="ELW213" t="s">
        <v>330</v>
      </c>
      <c r="ELX213" t="s">
        <v>330</v>
      </c>
      <c r="ELY213" t="s">
        <v>330</v>
      </c>
      <c r="ELZ213" t="s">
        <v>330</v>
      </c>
      <c r="EMA213" t="s">
        <v>330</v>
      </c>
      <c r="EMB213" t="s">
        <v>330</v>
      </c>
      <c r="EMC213" t="s">
        <v>330</v>
      </c>
      <c r="EMD213" t="s">
        <v>330</v>
      </c>
      <c r="EME213" t="s">
        <v>330</v>
      </c>
      <c r="EMF213" t="s">
        <v>330</v>
      </c>
      <c r="EMG213" t="s">
        <v>330</v>
      </c>
      <c r="EMH213" t="s">
        <v>330</v>
      </c>
      <c r="EMI213" t="s">
        <v>330</v>
      </c>
      <c r="EMJ213" t="s">
        <v>330</v>
      </c>
      <c r="EMK213" t="s">
        <v>330</v>
      </c>
      <c r="EML213" t="s">
        <v>330</v>
      </c>
      <c r="EMM213" t="s">
        <v>330</v>
      </c>
      <c r="EMN213" t="s">
        <v>330</v>
      </c>
      <c r="EMO213" t="s">
        <v>330</v>
      </c>
      <c r="EMP213" t="s">
        <v>330</v>
      </c>
      <c r="EMQ213" t="s">
        <v>330</v>
      </c>
      <c r="EMR213" t="s">
        <v>330</v>
      </c>
      <c r="EMS213" t="s">
        <v>330</v>
      </c>
      <c r="EMT213" t="s">
        <v>330</v>
      </c>
      <c r="EMU213" t="s">
        <v>330</v>
      </c>
      <c r="EMV213" t="s">
        <v>330</v>
      </c>
      <c r="EMW213" t="s">
        <v>330</v>
      </c>
      <c r="EMX213" t="s">
        <v>330</v>
      </c>
      <c r="EMY213" t="s">
        <v>330</v>
      </c>
      <c r="EMZ213" t="s">
        <v>330</v>
      </c>
      <c r="ENA213" t="s">
        <v>330</v>
      </c>
      <c r="ENB213" t="s">
        <v>330</v>
      </c>
      <c r="ENC213" t="s">
        <v>330</v>
      </c>
      <c r="END213" t="s">
        <v>330</v>
      </c>
      <c r="ENE213" t="s">
        <v>330</v>
      </c>
      <c r="ENF213" t="s">
        <v>330</v>
      </c>
      <c r="ENG213" t="s">
        <v>330</v>
      </c>
      <c r="ENH213" t="s">
        <v>330</v>
      </c>
      <c r="ENI213" t="s">
        <v>330</v>
      </c>
      <c r="ENJ213" t="s">
        <v>330</v>
      </c>
      <c r="ENK213" t="s">
        <v>330</v>
      </c>
      <c r="ENL213" t="s">
        <v>330</v>
      </c>
      <c r="ENM213" t="s">
        <v>330</v>
      </c>
      <c r="ENN213" t="s">
        <v>330</v>
      </c>
      <c r="ENO213" t="s">
        <v>330</v>
      </c>
      <c r="ENP213" t="s">
        <v>330</v>
      </c>
      <c r="ENQ213" t="s">
        <v>330</v>
      </c>
      <c r="ENR213" t="s">
        <v>330</v>
      </c>
      <c r="ENS213" t="s">
        <v>330</v>
      </c>
      <c r="ENT213" t="s">
        <v>330</v>
      </c>
      <c r="ENU213" t="s">
        <v>330</v>
      </c>
      <c r="ENV213" t="s">
        <v>330</v>
      </c>
      <c r="ENW213" t="s">
        <v>330</v>
      </c>
      <c r="ENX213" t="s">
        <v>330</v>
      </c>
      <c r="ENY213" t="s">
        <v>330</v>
      </c>
      <c r="ENZ213" t="s">
        <v>330</v>
      </c>
      <c r="EOA213" t="s">
        <v>330</v>
      </c>
      <c r="EOB213" t="s">
        <v>330</v>
      </c>
      <c r="EOC213" t="s">
        <v>330</v>
      </c>
      <c r="EOD213" t="s">
        <v>330</v>
      </c>
      <c r="EOE213" t="s">
        <v>330</v>
      </c>
      <c r="EOF213" t="s">
        <v>330</v>
      </c>
      <c r="EOG213" t="s">
        <v>330</v>
      </c>
      <c r="EOH213" t="s">
        <v>330</v>
      </c>
      <c r="EOI213" t="s">
        <v>330</v>
      </c>
      <c r="EOJ213" t="s">
        <v>330</v>
      </c>
      <c r="EOK213" t="s">
        <v>330</v>
      </c>
      <c r="EOL213" t="s">
        <v>330</v>
      </c>
      <c r="EOM213" t="s">
        <v>330</v>
      </c>
      <c r="EON213" t="s">
        <v>330</v>
      </c>
      <c r="EOO213" t="s">
        <v>330</v>
      </c>
      <c r="EOP213" t="s">
        <v>330</v>
      </c>
      <c r="EOQ213" t="s">
        <v>330</v>
      </c>
      <c r="EOR213" t="s">
        <v>330</v>
      </c>
      <c r="EOS213" t="s">
        <v>330</v>
      </c>
      <c r="EOT213" t="s">
        <v>330</v>
      </c>
      <c r="EOU213" t="s">
        <v>330</v>
      </c>
      <c r="EOV213" t="s">
        <v>330</v>
      </c>
      <c r="EOW213" t="s">
        <v>330</v>
      </c>
      <c r="EOX213" t="s">
        <v>330</v>
      </c>
      <c r="EOY213" t="s">
        <v>330</v>
      </c>
      <c r="EOZ213" t="s">
        <v>330</v>
      </c>
      <c r="EPA213" t="s">
        <v>330</v>
      </c>
      <c r="EPB213" t="s">
        <v>330</v>
      </c>
      <c r="EPC213" t="s">
        <v>330</v>
      </c>
      <c r="EPD213" t="s">
        <v>330</v>
      </c>
      <c r="EPE213" t="s">
        <v>330</v>
      </c>
      <c r="EPF213" t="s">
        <v>330</v>
      </c>
      <c r="EPG213" t="s">
        <v>330</v>
      </c>
      <c r="EPH213" t="s">
        <v>330</v>
      </c>
      <c r="EPI213" t="s">
        <v>330</v>
      </c>
      <c r="EPJ213" t="s">
        <v>330</v>
      </c>
      <c r="EPK213" t="s">
        <v>330</v>
      </c>
      <c r="EPL213" t="s">
        <v>330</v>
      </c>
      <c r="EPM213" t="s">
        <v>330</v>
      </c>
      <c r="EPN213" t="s">
        <v>330</v>
      </c>
      <c r="EPO213" t="s">
        <v>330</v>
      </c>
      <c r="EPP213" t="s">
        <v>330</v>
      </c>
      <c r="EPQ213" t="s">
        <v>330</v>
      </c>
      <c r="EPR213" t="s">
        <v>330</v>
      </c>
      <c r="EPS213" t="s">
        <v>330</v>
      </c>
      <c r="EPT213" t="s">
        <v>330</v>
      </c>
      <c r="EPU213" t="s">
        <v>330</v>
      </c>
      <c r="EPV213" t="s">
        <v>330</v>
      </c>
      <c r="EPW213" t="s">
        <v>330</v>
      </c>
      <c r="EPX213" t="s">
        <v>330</v>
      </c>
      <c r="EPY213" t="s">
        <v>330</v>
      </c>
      <c r="EPZ213" t="s">
        <v>330</v>
      </c>
      <c r="EQA213" t="s">
        <v>330</v>
      </c>
      <c r="EQB213" t="s">
        <v>330</v>
      </c>
      <c r="EQC213" t="s">
        <v>330</v>
      </c>
      <c r="EQD213" t="s">
        <v>330</v>
      </c>
      <c r="EQE213" t="s">
        <v>330</v>
      </c>
      <c r="EQF213" t="s">
        <v>330</v>
      </c>
      <c r="EQG213" t="s">
        <v>330</v>
      </c>
      <c r="EQH213" t="s">
        <v>330</v>
      </c>
      <c r="EQI213" t="s">
        <v>330</v>
      </c>
      <c r="EQJ213" t="s">
        <v>330</v>
      </c>
      <c r="EQK213" t="s">
        <v>330</v>
      </c>
      <c r="EQL213" t="s">
        <v>330</v>
      </c>
      <c r="EQM213" t="s">
        <v>330</v>
      </c>
      <c r="EQN213" t="s">
        <v>330</v>
      </c>
      <c r="EQO213" t="s">
        <v>330</v>
      </c>
      <c r="EQP213" t="s">
        <v>330</v>
      </c>
      <c r="EQQ213" t="s">
        <v>330</v>
      </c>
      <c r="EQR213" t="s">
        <v>330</v>
      </c>
      <c r="EQS213" t="s">
        <v>330</v>
      </c>
      <c r="EQT213" t="s">
        <v>330</v>
      </c>
      <c r="EQU213" t="s">
        <v>330</v>
      </c>
      <c r="EQV213" t="s">
        <v>330</v>
      </c>
      <c r="EQW213" t="s">
        <v>330</v>
      </c>
      <c r="EQX213" t="s">
        <v>330</v>
      </c>
      <c r="EQY213" t="s">
        <v>330</v>
      </c>
      <c r="EQZ213" t="s">
        <v>330</v>
      </c>
      <c r="ERA213" t="s">
        <v>330</v>
      </c>
      <c r="ERB213" t="s">
        <v>330</v>
      </c>
      <c r="ERC213" t="s">
        <v>330</v>
      </c>
      <c r="ERD213" t="s">
        <v>330</v>
      </c>
      <c r="ERE213" t="s">
        <v>330</v>
      </c>
      <c r="ERF213" t="s">
        <v>330</v>
      </c>
      <c r="ERG213" t="s">
        <v>330</v>
      </c>
      <c r="ERH213" t="s">
        <v>330</v>
      </c>
      <c r="ERI213" t="s">
        <v>330</v>
      </c>
      <c r="ERJ213" t="s">
        <v>330</v>
      </c>
      <c r="ERK213" t="s">
        <v>330</v>
      </c>
      <c r="ERL213" t="s">
        <v>330</v>
      </c>
      <c r="ERM213" t="s">
        <v>330</v>
      </c>
      <c r="ERN213" t="s">
        <v>330</v>
      </c>
      <c r="ERO213" t="s">
        <v>330</v>
      </c>
      <c r="ERP213" t="s">
        <v>330</v>
      </c>
      <c r="ERQ213" t="s">
        <v>330</v>
      </c>
      <c r="ERR213" t="s">
        <v>330</v>
      </c>
      <c r="ERS213" t="s">
        <v>330</v>
      </c>
      <c r="ERT213" t="s">
        <v>330</v>
      </c>
      <c r="ERU213" t="s">
        <v>330</v>
      </c>
      <c r="ERV213" t="s">
        <v>330</v>
      </c>
      <c r="ERW213" t="s">
        <v>330</v>
      </c>
      <c r="ERX213" t="s">
        <v>330</v>
      </c>
      <c r="ERY213" t="s">
        <v>330</v>
      </c>
      <c r="ERZ213" t="s">
        <v>330</v>
      </c>
      <c r="ESA213" t="s">
        <v>330</v>
      </c>
      <c r="ESB213" t="s">
        <v>330</v>
      </c>
      <c r="ESC213" t="s">
        <v>330</v>
      </c>
      <c r="ESD213" t="s">
        <v>330</v>
      </c>
      <c r="ESE213" t="s">
        <v>330</v>
      </c>
      <c r="ESF213" t="s">
        <v>330</v>
      </c>
      <c r="ESG213" t="s">
        <v>330</v>
      </c>
      <c r="ESH213" t="s">
        <v>330</v>
      </c>
      <c r="ESI213" t="s">
        <v>330</v>
      </c>
      <c r="ESJ213" t="s">
        <v>330</v>
      </c>
      <c r="ESK213" t="s">
        <v>330</v>
      </c>
      <c r="ESL213" t="s">
        <v>330</v>
      </c>
      <c r="ESM213" t="s">
        <v>330</v>
      </c>
      <c r="ESN213" t="s">
        <v>330</v>
      </c>
      <c r="ESO213" t="s">
        <v>330</v>
      </c>
      <c r="ESP213" t="s">
        <v>330</v>
      </c>
      <c r="ESQ213" t="s">
        <v>330</v>
      </c>
      <c r="ESR213" t="s">
        <v>330</v>
      </c>
      <c r="ESS213" t="s">
        <v>330</v>
      </c>
      <c r="EST213" t="s">
        <v>330</v>
      </c>
      <c r="ESU213" t="s">
        <v>330</v>
      </c>
      <c r="ESV213" t="s">
        <v>330</v>
      </c>
      <c r="ESW213" t="s">
        <v>330</v>
      </c>
      <c r="ESX213" t="s">
        <v>330</v>
      </c>
      <c r="ESY213" t="s">
        <v>330</v>
      </c>
      <c r="ESZ213" t="s">
        <v>330</v>
      </c>
      <c r="ETA213" t="s">
        <v>330</v>
      </c>
      <c r="ETB213" t="s">
        <v>330</v>
      </c>
      <c r="ETC213" t="s">
        <v>330</v>
      </c>
      <c r="ETD213" t="s">
        <v>330</v>
      </c>
      <c r="ETE213" t="s">
        <v>330</v>
      </c>
      <c r="ETF213" t="s">
        <v>330</v>
      </c>
      <c r="ETG213" t="s">
        <v>330</v>
      </c>
      <c r="ETH213" t="s">
        <v>330</v>
      </c>
      <c r="ETI213" t="s">
        <v>330</v>
      </c>
      <c r="ETJ213" t="s">
        <v>330</v>
      </c>
      <c r="ETK213" t="s">
        <v>330</v>
      </c>
      <c r="ETL213" t="s">
        <v>330</v>
      </c>
      <c r="ETM213" t="s">
        <v>330</v>
      </c>
      <c r="ETN213" t="s">
        <v>330</v>
      </c>
      <c r="ETO213" t="s">
        <v>330</v>
      </c>
      <c r="ETP213" t="s">
        <v>330</v>
      </c>
      <c r="ETQ213" t="s">
        <v>330</v>
      </c>
      <c r="ETR213" t="s">
        <v>330</v>
      </c>
      <c r="ETS213" t="s">
        <v>330</v>
      </c>
      <c r="ETT213" t="s">
        <v>330</v>
      </c>
      <c r="ETU213" t="s">
        <v>330</v>
      </c>
      <c r="ETV213" t="s">
        <v>330</v>
      </c>
      <c r="ETW213" t="s">
        <v>330</v>
      </c>
      <c r="ETX213" t="s">
        <v>330</v>
      </c>
      <c r="ETY213" t="s">
        <v>330</v>
      </c>
      <c r="ETZ213" t="s">
        <v>330</v>
      </c>
      <c r="EUA213" t="s">
        <v>330</v>
      </c>
      <c r="EUB213" t="s">
        <v>330</v>
      </c>
      <c r="EUC213" t="s">
        <v>330</v>
      </c>
      <c r="EUD213" t="s">
        <v>330</v>
      </c>
      <c r="EUE213" t="s">
        <v>330</v>
      </c>
      <c r="EUF213" t="s">
        <v>330</v>
      </c>
      <c r="EUG213" t="s">
        <v>330</v>
      </c>
      <c r="EUH213" t="s">
        <v>330</v>
      </c>
      <c r="EUI213" t="s">
        <v>330</v>
      </c>
      <c r="EUJ213" t="s">
        <v>330</v>
      </c>
      <c r="EUK213" t="s">
        <v>330</v>
      </c>
      <c r="EUL213" t="s">
        <v>330</v>
      </c>
      <c r="EUM213" t="s">
        <v>330</v>
      </c>
      <c r="EUN213" t="s">
        <v>330</v>
      </c>
      <c r="EUO213" t="s">
        <v>330</v>
      </c>
      <c r="EUP213" t="s">
        <v>330</v>
      </c>
      <c r="EUQ213" t="s">
        <v>330</v>
      </c>
      <c r="EUR213" t="s">
        <v>330</v>
      </c>
      <c r="EUS213" t="s">
        <v>330</v>
      </c>
      <c r="EUT213" t="s">
        <v>330</v>
      </c>
      <c r="EUU213" t="s">
        <v>330</v>
      </c>
      <c r="EUV213" t="s">
        <v>330</v>
      </c>
      <c r="EUW213" t="s">
        <v>330</v>
      </c>
      <c r="EUX213" t="s">
        <v>330</v>
      </c>
      <c r="EUY213" t="s">
        <v>330</v>
      </c>
      <c r="EUZ213" t="s">
        <v>330</v>
      </c>
      <c r="EVA213" t="s">
        <v>330</v>
      </c>
      <c r="EVB213" t="s">
        <v>330</v>
      </c>
      <c r="EVC213" t="s">
        <v>330</v>
      </c>
      <c r="EVD213" t="s">
        <v>330</v>
      </c>
      <c r="EVE213" t="s">
        <v>330</v>
      </c>
      <c r="EVF213" t="s">
        <v>330</v>
      </c>
      <c r="EVG213" t="s">
        <v>330</v>
      </c>
      <c r="EVH213" t="s">
        <v>330</v>
      </c>
      <c r="EVI213" t="s">
        <v>330</v>
      </c>
      <c r="EVJ213" t="s">
        <v>330</v>
      </c>
      <c r="EVK213" t="s">
        <v>330</v>
      </c>
      <c r="EVL213" t="s">
        <v>330</v>
      </c>
      <c r="EVM213" t="s">
        <v>330</v>
      </c>
      <c r="EVN213" t="s">
        <v>330</v>
      </c>
      <c r="EVO213" t="s">
        <v>330</v>
      </c>
      <c r="EVP213" t="s">
        <v>330</v>
      </c>
      <c r="EVQ213" t="s">
        <v>330</v>
      </c>
      <c r="EVR213" t="s">
        <v>330</v>
      </c>
      <c r="EVS213" t="s">
        <v>330</v>
      </c>
      <c r="EVT213" t="s">
        <v>330</v>
      </c>
      <c r="EVU213" t="s">
        <v>330</v>
      </c>
      <c r="EVV213" t="s">
        <v>330</v>
      </c>
      <c r="EVW213" t="s">
        <v>330</v>
      </c>
      <c r="EVX213" t="s">
        <v>330</v>
      </c>
      <c r="EVY213" t="s">
        <v>330</v>
      </c>
      <c r="EVZ213" t="s">
        <v>330</v>
      </c>
      <c r="EWA213" t="s">
        <v>330</v>
      </c>
      <c r="EWB213" t="s">
        <v>330</v>
      </c>
      <c r="EWC213" t="s">
        <v>330</v>
      </c>
      <c r="EWD213" t="s">
        <v>330</v>
      </c>
      <c r="EWE213" t="s">
        <v>330</v>
      </c>
      <c r="EWF213" t="s">
        <v>330</v>
      </c>
      <c r="EWG213" t="s">
        <v>330</v>
      </c>
      <c r="EWH213" t="s">
        <v>330</v>
      </c>
      <c r="EWI213" t="s">
        <v>330</v>
      </c>
      <c r="EWJ213" t="s">
        <v>330</v>
      </c>
      <c r="EWK213" t="s">
        <v>330</v>
      </c>
      <c r="EWL213" t="s">
        <v>330</v>
      </c>
      <c r="EWM213" t="s">
        <v>330</v>
      </c>
      <c r="EWN213" t="s">
        <v>330</v>
      </c>
      <c r="EWO213" t="s">
        <v>330</v>
      </c>
      <c r="EWP213" t="s">
        <v>330</v>
      </c>
      <c r="EWQ213" t="s">
        <v>330</v>
      </c>
      <c r="EWR213" t="s">
        <v>330</v>
      </c>
      <c r="EWS213" t="s">
        <v>330</v>
      </c>
      <c r="EWT213" t="s">
        <v>330</v>
      </c>
      <c r="EWU213" t="s">
        <v>330</v>
      </c>
      <c r="EWV213" t="s">
        <v>330</v>
      </c>
      <c r="EWW213" t="s">
        <v>330</v>
      </c>
      <c r="EWX213" t="s">
        <v>330</v>
      </c>
      <c r="EWY213" t="s">
        <v>330</v>
      </c>
      <c r="EWZ213" t="s">
        <v>330</v>
      </c>
      <c r="EXA213" t="s">
        <v>330</v>
      </c>
      <c r="EXB213" t="s">
        <v>330</v>
      </c>
      <c r="EXC213" t="s">
        <v>330</v>
      </c>
      <c r="EXD213" t="s">
        <v>330</v>
      </c>
      <c r="EXE213" t="s">
        <v>330</v>
      </c>
      <c r="EXF213" t="s">
        <v>330</v>
      </c>
      <c r="EXG213" t="s">
        <v>330</v>
      </c>
      <c r="EXH213" t="s">
        <v>330</v>
      </c>
      <c r="EXI213" t="s">
        <v>330</v>
      </c>
      <c r="EXJ213" t="s">
        <v>330</v>
      </c>
      <c r="EXK213" t="s">
        <v>330</v>
      </c>
      <c r="EXL213" t="s">
        <v>330</v>
      </c>
      <c r="EXM213" t="s">
        <v>330</v>
      </c>
      <c r="EXN213" t="s">
        <v>330</v>
      </c>
      <c r="EXO213" t="s">
        <v>330</v>
      </c>
      <c r="EXP213" t="s">
        <v>330</v>
      </c>
      <c r="EXQ213" t="s">
        <v>330</v>
      </c>
      <c r="EXR213" t="s">
        <v>330</v>
      </c>
      <c r="EXS213" t="s">
        <v>330</v>
      </c>
      <c r="EXT213" t="s">
        <v>330</v>
      </c>
      <c r="EXU213" t="s">
        <v>330</v>
      </c>
      <c r="EXV213" t="s">
        <v>330</v>
      </c>
      <c r="EXW213" t="s">
        <v>330</v>
      </c>
      <c r="EXX213" t="s">
        <v>330</v>
      </c>
      <c r="EXY213" t="s">
        <v>330</v>
      </c>
      <c r="EXZ213" t="s">
        <v>330</v>
      </c>
      <c r="EYA213" t="s">
        <v>330</v>
      </c>
      <c r="EYB213" t="s">
        <v>330</v>
      </c>
      <c r="EYC213" t="s">
        <v>330</v>
      </c>
      <c r="EYD213" t="s">
        <v>330</v>
      </c>
      <c r="EYE213" t="s">
        <v>330</v>
      </c>
      <c r="EYF213" t="s">
        <v>330</v>
      </c>
      <c r="EYG213" t="s">
        <v>330</v>
      </c>
      <c r="EYH213" t="s">
        <v>330</v>
      </c>
      <c r="EYI213" t="s">
        <v>330</v>
      </c>
      <c r="EYJ213" t="s">
        <v>330</v>
      </c>
      <c r="EYK213" t="s">
        <v>330</v>
      </c>
      <c r="EYL213" t="s">
        <v>330</v>
      </c>
      <c r="EYM213" t="s">
        <v>330</v>
      </c>
      <c r="EYN213" t="s">
        <v>330</v>
      </c>
      <c r="EYO213" t="s">
        <v>330</v>
      </c>
      <c r="EYP213" t="s">
        <v>330</v>
      </c>
      <c r="EYQ213" t="s">
        <v>330</v>
      </c>
      <c r="EYR213" t="s">
        <v>330</v>
      </c>
      <c r="EYS213" t="s">
        <v>330</v>
      </c>
      <c r="EYT213" t="s">
        <v>330</v>
      </c>
      <c r="EYU213" t="s">
        <v>330</v>
      </c>
      <c r="EYV213" t="s">
        <v>330</v>
      </c>
      <c r="EYW213" t="s">
        <v>330</v>
      </c>
      <c r="EYX213" t="s">
        <v>330</v>
      </c>
      <c r="EYY213" t="s">
        <v>330</v>
      </c>
      <c r="EYZ213" t="s">
        <v>330</v>
      </c>
      <c r="EZA213" t="s">
        <v>330</v>
      </c>
      <c r="EZB213" t="s">
        <v>330</v>
      </c>
      <c r="EZC213" t="s">
        <v>330</v>
      </c>
      <c r="EZD213" t="s">
        <v>330</v>
      </c>
      <c r="EZE213" t="s">
        <v>330</v>
      </c>
      <c r="EZF213" t="s">
        <v>330</v>
      </c>
      <c r="EZG213" t="s">
        <v>330</v>
      </c>
      <c r="EZH213" t="s">
        <v>330</v>
      </c>
      <c r="EZI213" t="s">
        <v>330</v>
      </c>
      <c r="EZJ213" t="s">
        <v>330</v>
      </c>
      <c r="EZK213" t="s">
        <v>330</v>
      </c>
      <c r="EZL213" t="s">
        <v>330</v>
      </c>
      <c r="EZM213" t="s">
        <v>330</v>
      </c>
      <c r="EZN213" t="s">
        <v>330</v>
      </c>
      <c r="EZO213" t="s">
        <v>330</v>
      </c>
      <c r="EZP213" t="s">
        <v>330</v>
      </c>
      <c r="EZQ213" t="s">
        <v>330</v>
      </c>
      <c r="EZR213" t="s">
        <v>330</v>
      </c>
      <c r="EZS213" t="s">
        <v>330</v>
      </c>
      <c r="EZT213" t="s">
        <v>330</v>
      </c>
      <c r="EZU213" t="s">
        <v>330</v>
      </c>
      <c r="EZV213" t="s">
        <v>330</v>
      </c>
      <c r="EZW213" t="s">
        <v>330</v>
      </c>
      <c r="EZX213" t="s">
        <v>330</v>
      </c>
      <c r="EZY213" t="s">
        <v>330</v>
      </c>
      <c r="EZZ213" t="s">
        <v>330</v>
      </c>
      <c r="FAA213" t="s">
        <v>330</v>
      </c>
      <c r="FAB213" t="s">
        <v>330</v>
      </c>
      <c r="FAC213" t="s">
        <v>330</v>
      </c>
      <c r="FAD213" t="s">
        <v>330</v>
      </c>
      <c r="FAE213" t="s">
        <v>330</v>
      </c>
      <c r="FAF213" t="s">
        <v>330</v>
      </c>
      <c r="FAG213" t="s">
        <v>330</v>
      </c>
      <c r="FAH213" t="s">
        <v>330</v>
      </c>
      <c r="FAI213" t="s">
        <v>330</v>
      </c>
      <c r="FAJ213" t="s">
        <v>330</v>
      </c>
      <c r="FAK213" t="s">
        <v>330</v>
      </c>
      <c r="FAL213" t="s">
        <v>330</v>
      </c>
      <c r="FAM213" t="s">
        <v>330</v>
      </c>
      <c r="FAN213" t="s">
        <v>330</v>
      </c>
      <c r="FAO213" t="s">
        <v>330</v>
      </c>
      <c r="FAP213" t="s">
        <v>330</v>
      </c>
      <c r="FAQ213" t="s">
        <v>330</v>
      </c>
      <c r="FAR213" t="s">
        <v>330</v>
      </c>
      <c r="FAS213" t="s">
        <v>330</v>
      </c>
      <c r="FAT213" t="s">
        <v>330</v>
      </c>
      <c r="FAU213" t="s">
        <v>330</v>
      </c>
      <c r="FAV213" t="s">
        <v>330</v>
      </c>
      <c r="FAW213" t="s">
        <v>330</v>
      </c>
      <c r="FAX213" t="s">
        <v>330</v>
      </c>
      <c r="FAY213" t="s">
        <v>330</v>
      </c>
      <c r="FAZ213" t="s">
        <v>330</v>
      </c>
      <c r="FBA213" t="s">
        <v>330</v>
      </c>
      <c r="FBB213" t="s">
        <v>330</v>
      </c>
      <c r="FBC213" t="s">
        <v>330</v>
      </c>
      <c r="FBD213" t="s">
        <v>330</v>
      </c>
      <c r="FBE213" t="s">
        <v>330</v>
      </c>
      <c r="FBF213" t="s">
        <v>330</v>
      </c>
      <c r="FBG213" t="s">
        <v>330</v>
      </c>
      <c r="FBH213" t="s">
        <v>330</v>
      </c>
      <c r="FBI213" t="s">
        <v>330</v>
      </c>
      <c r="FBJ213" t="s">
        <v>330</v>
      </c>
      <c r="FBK213" t="s">
        <v>330</v>
      </c>
      <c r="FBL213" t="s">
        <v>330</v>
      </c>
      <c r="FBM213" t="s">
        <v>330</v>
      </c>
      <c r="FBN213" t="s">
        <v>330</v>
      </c>
      <c r="FBO213" t="s">
        <v>330</v>
      </c>
      <c r="FBP213" t="s">
        <v>330</v>
      </c>
      <c r="FBQ213" t="s">
        <v>330</v>
      </c>
      <c r="FBR213" t="s">
        <v>330</v>
      </c>
      <c r="FBS213" t="s">
        <v>330</v>
      </c>
      <c r="FBT213" t="s">
        <v>330</v>
      </c>
      <c r="FBU213" t="s">
        <v>330</v>
      </c>
      <c r="FBV213" t="s">
        <v>330</v>
      </c>
      <c r="FBW213" t="s">
        <v>330</v>
      </c>
      <c r="FBX213" t="s">
        <v>330</v>
      </c>
      <c r="FBY213" t="s">
        <v>330</v>
      </c>
      <c r="FBZ213" t="s">
        <v>330</v>
      </c>
      <c r="FCA213" t="s">
        <v>330</v>
      </c>
      <c r="FCB213" t="s">
        <v>330</v>
      </c>
      <c r="FCC213" t="s">
        <v>330</v>
      </c>
      <c r="FCD213" t="s">
        <v>330</v>
      </c>
      <c r="FCE213" t="s">
        <v>330</v>
      </c>
      <c r="FCF213" t="s">
        <v>330</v>
      </c>
      <c r="FCG213" t="s">
        <v>330</v>
      </c>
      <c r="FCH213" t="s">
        <v>330</v>
      </c>
      <c r="FCI213" t="s">
        <v>330</v>
      </c>
      <c r="FCJ213" t="s">
        <v>330</v>
      </c>
      <c r="FCK213" t="s">
        <v>330</v>
      </c>
      <c r="FCL213" t="s">
        <v>330</v>
      </c>
      <c r="FCM213" t="s">
        <v>330</v>
      </c>
      <c r="FCN213" t="s">
        <v>330</v>
      </c>
      <c r="FCO213" t="s">
        <v>330</v>
      </c>
      <c r="FCP213" t="s">
        <v>330</v>
      </c>
      <c r="FCQ213" t="s">
        <v>330</v>
      </c>
      <c r="FCR213" t="s">
        <v>330</v>
      </c>
      <c r="FCS213" t="s">
        <v>330</v>
      </c>
      <c r="FCT213" t="s">
        <v>330</v>
      </c>
      <c r="FCU213" t="s">
        <v>330</v>
      </c>
      <c r="FCV213" t="s">
        <v>330</v>
      </c>
      <c r="FCW213" t="s">
        <v>330</v>
      </c>
      <c r="FCX213" t="s">
        <v>330</v>
      </c>
      <c r="FCY213" t="s">
        <v>330</v>
      </c>
      <c r="FCZ213" t="s">
        <v>330</v>
      </c>
      <c r="FDA213" t="s">
        <v>330</v>
      </c>
      <c r="FDB213" t="s">
        <v>330</v>
      </c>
      <c r="FDC213" t="s">
        <v>330</v>
      </c>
      <c r="FDD213" t="s">
        <v>330</v>
      </c>
      <c r="FDE213" t="s">
        <v>330</v>
      </c>
      <c r="FDF213" t="s">
        <v>330</v>
      </c>
      <c r="FDG213" t="s">
        <v>330</v>
      </c>
      <c r="FDH213" t="s">
        <v>330</v>
      </c>
      <c r="FDI213" t="s">
        <v>330</v>
      </c>
      <c r="FDJ213" t="s">
        <v>330</v>
      </c>
      <c r="FDK213" t="s">
        <v>330</v>
      </c>
      <c r="FDL213" t="s">
        <v>330</v>
      </c>
      <c r="FDM213" t="s">
        <v>330</v>
      </c>
      <c r="FDN213" t="s">
        <v>330</v>
      </c>
      <c r="FDO213" t="s">
        <v>330</v>
      </c>
      <c r="FDP213" t="s">
        <v>330</v>
      </c>
      <c r="FDQ213" t="s">
        <v>330</v>
      </c>
      <c r="FDR213" t="s">
        <v>330</v>
      </c>
      <c r="FDS213" t="s">
        <v>330</v>
      </c>
      <c r="FDT213" t="s">
        <v>330</v>
      </c>
      <c r="FDU213" t="s">
        <v>330</v>
      </c>
      <c r="FDV213" t="s">
        <v>330</v>
      </c>
      <c r="FDW213" t="s">
        <v>330</v>
      </c>
      <c r="FDX213" t="s">
        <v>330</v>
      </c>
      <c r="FDY213" t="s">
        <v>330</v>
      </c>
      <c r="FDZ213" t="s">
        <v>330</v>
      </c>
      <c r="FEA213" t="s">
        <v>330</v>
      </c>
      <c r="FEB213" t="s">
        <v>330</v>
      </c>
      <c r="FEC213" t="s">
        <v>330</v>
      </c>
      <c r="FED213" t="s">
        <v>330</v>
      </c>
      <c r="FEE213" t="s">
        <v>330</v>
      </c>
      <c r="FEF213" t="s">
        <v>330</v>
      </c>
      <c r="FEG213" t="s">
        <v>330</v>
      </c>
      <c r="FEH213" t="s">
        <v>330</v>
      </c>
      <c r="FEI213" t="s">
        <v>330</v>
      </c>
      <c r="FEJ213" t="s">
        <v>330</v>
      </c>
      <c r="FEK213" t="s">
        <v>330</v>
      </c>
      <c r="FEL213" t="s">
        <v>330</v>
      </c>
      <c r="FEM213" t="s">
        <v>330</v>
      </c>
      <c r="FEN213" t="s">
        <v>330</v>
      </c>
      <c r="FEO213" t="s">
        <v>330</v>
      </c>
      <c r="FEP213" t="s">
        <v>330</v>
      </c>
      <c r="FEQ213" t="s">
        <v>330</v>
      </c>
      <c r="FER213" t="s">
        <v>330</v>
      </c>
      <c r="FES213" t="s">
        <v>330</v>
      </c>
      <c r="FET213" t="s">
        <v>330</v>
      </c>
      <c r="FEU213" t="s">
        <v>330</v>
      </c>
      <c r="FEV213" t="s">
        <v>330</v>
      </c>
      <c r="FEW213" t="s">
        <v>330</v>
      </c>
      <c r="FEX213" t="s">
        <v>330</v>
      </c>
      <c r="FEY213" t="s">
        <v>330</v>
      </c>
      <c r="FEZ213" t="s">
        <v>330</v>
      </c>
      <c r="FFA213" t="s">
        <v>330</v>
      </c>
      <c r="FFB213" t="s">
        <v>330</v>
      </c>
      <c r="FFC213" t="s">
        <v>330</v>
      </c>
      <c r="FFD213" t="s">
        <v>330</v>
      </c>
      <c r="FFE213" t="s">
        <v>330</v>
      </c>
      <c r="FFF213" t="s">
        <v>330</v>
      </c>
      <c r="FFG213" t="s">
        <v>330</v>
      </c>
      <c r="FFH213" t="s">
        <v>330</v>
      </c>
      <c r="FFI213" t="s">
        <v>330</v>
      </c>
      <c r="FFJ213" t="s">
        <v>330</v>
      </c>
      <c r="FFK213" t="s">
        <v>330</v>
      </c>
      <c r="FFL213" t="s">
        <v>330</v>
      </c>
      <c r="FFM213" t="s">
        <v>330</v>
      </c>
      <c r="FFN213" t="s">
        <v>330</v>
      </c>
      <c r="FFO213" t="s">
        <v>330</v>
      </c>
      <c r="FFP213" t="s">
        <v>330</v>
      </c>
      <c r="FFQ213" t="s">
        <v>330</v>
      </c>
      <c r="FFR213" t="s">
        <v>330</v>
      </c>
      <c r="FFS213" t="s">
        <v>330</v>
      </c>
      <c r="FFT213" t="s">
        <v>330</v>
      </c>
      <c r="FFU213" t="s">
        <v>330</v>
      </c>
      <c r="FFV213" t="s">
        <v>330</v>
      </c>
      <c r="FFW213" t="s">
        <v>330</v>
      </c>
      <c r="FFX213" t="s">
        <v>330</v>
      </c>
      <c r="FFY213" t="s">
        <v>330</v>
      </c>
      <c r="FFZ213" t="s">
        <v>330</v>
      </c>
      <c r="FGA213" t="s">
        <v>330</v>
      </c>
      <c r="FGB213" t="s">
        <v>330</v>
      </c>
      <c r="FGC213" t="s">
        <v>330</v>
      </c>
      <c r="FGD213" t="s">
        <v>330</v>
      </c>
      <c r="FGE213" t="s">
        <v>330</v>
      </c>
      <c r="FGF213" t="s">
        <v>330</v>
      </c>
      <c r="FGG213" t="s">
        <v>330</v>
      </c>
      <c r="FGH213" t="s">
        <v>330</v>
      </c>
      <c r="FGI213" t="s">
        <v>330</v>
      </c>
      <c r="FGJ213" t="s">
        <v>330</v>
      </c>
      <c r="FGK213" t="s">
        <v>330</v>
      </c>
      <c r="FGL213" t="s">
        <v>330</v>
      </c>
      <c r="FGM213" t="s">
        <v>330</v>
      </c>
      <c r="FGN213" t="s">
        <v>330</v>
      </c>
      <c r="FGO213" t="s">
        <v>330</v>
      </c>
      <c r="FGP213" t="s">
        <v>330</v>
      </c>
      <c r="FGQ213" t="s">
        <v>330</v>
      </c>
      <c r="FGR213" t="s">
        <v>330</v>
      </c>
      <c r="FGS213" t="s">
        <v>330</v>
      </c>
      <c r="FGT213" t="s">
        <v>330</v>
      </c>
      <c r="FGU213" t="s">
        <v>330</v>
      </c>
      <c r="FGV213" t="s">
        <v>330</v>
      </c>
      <c r="FGW213" t="s">
        <v>330</v>
      </c>
      <c r="FGX213" t="s">
        <v>330</v>
      </c>
      <c r="FGY213" t="s">
        <v>330</v>
      </c>
      <c r="FGZ213" t="s">
        <v>330</v>
      </c>
      <c r="FHA213" t="s">
        <v>330</v>
      </c>
      <c r="FHB213" t="s">
        <v>330</v>
      </c>
      <c r="FHC213" t="s">
        <v>330</v>
      </c>
      <c r="FHD213" t="s">
        <v>330</v>
      </c>
      <c r="FHE213" t="s">
        <v>330</v>
      </c>
      <c r="FHF213" t="s">
        <v>330</v>
      </c>
      <c r="FHG213" t="s">
        <v>330</v>
      </c>
      <c r="FHH213" t="s">
        <v>330</v>
      </c>
      <c r="FHI213" t="s">
        <v>330</v>
      </c>
      <c r="FHJ213" t="s">
        <v>330</v>
      </c>
      <c r="FHK213" t="s">
        <v>330</v>
      </c>
      <c r="FHL213" t="s">
        <v>330</v>
      </c>
      <c r="FHM213" t="s">
        <v>330</v>
      </c>
      <c r="FHN213" t="s">
        <v>330</v>
      </c>
      <c r="FHO213" t="s">
        <v>330</v>
      </c>
      <c r="FHP213" t="s">
        <v>330</v>
      </c>
      <c r="FHQ213" t="s">
        <v>330</v>
      </c>
      <c r="FHR213" t="s">
        <v>330</v>
      </c>
      <c r="FHS213" t="s">
        <v>330</v>
      </c>
      <c r="FHT213" t="s">
        <v>330</v>
      </c>
      <c r="FHU213" t="s">
        <v>330</v>
      </c>
      <c r="FHV213" t="s">
        <v>330</v>
      </c>
      <c r="FHW213" t="s">
        <v>330</v>
      </c>
      <c r="FHX213" t="s">
        <v>330</v>
      </c>
      <c r="FHY213" t="s">
        <v>330</v>
      </c>
      <c r="FHZ213" t="s">
        <v>330</v>
      </c>
      <c r="FIA213" t="s">
        <v>330</v>
      </c>
      <c r="FIB213" t="s">
        <v>330</v>
      </c>
      <c r="FIC213" t="s">
        <v>330</v>
      </c>
      <c r="FID213" t="s">
        <v>330</v>
      </c>
      <c r="FIE213" t="s">
        <v>330</v>
      </c>
      <c r="FIF213" t="s">
        <v>330</v>
      </c>
      <c r="FIG213" t="s">
        <v>330</v>
      </c>
      <c r="FIH213" t="s">
        <v>330</v>
      </c>
      <c r="FII213" t="s">
        <v>330</v>
      </c>
      <c r="FIJ213" t="s">
        <v>330</v>
      </c>
      <c r="FIK213" t="s">
        <v>330</v>
      </c>
      <c r="FIL213" t="s">
        <v>330</v>
      </c>
      <c r="FIM213" t="s">
        <v>330</v>
      </c>
      <c r="FIN213" t="s">
        <v>330</v>
      </c>
      <c r="FIO213" t="s">
        <v>330</v>
      </c>
      <c r="FIP213" t="s">
        <v>330</v>
      </c>
      <c r="FIQ213" t="s">
        <v>330</v>
      </c>
      <c r="FIR213" t="s">
        <v>330</v>
      </c>
      <c r="FIS213" t="s">
        <v>330</v>
      </c>
      <c r="FIT213" t="s">
        <v>330</v>
      </c>
      <c r="FIU213" t="s">
        <v>330</v>
      </c>
      <c r="FIV213" t="s">
        <v>330</v>
      </c>
      <c r="FIW213" t="s">
        <v>330</v>
      </c>
      <c r="FIX213" t="s">
        <v>330</v>
      </c>
      <c r="FIY213" t="s">
        <v>330</v>
      </c>
      <c r="FIZ213" t="s">
        <v>330</v>
      </c>
      <c r="FJA213" t="s">
        <v>330</v>
      </c>
      <c r="FJB213" t="s">
        <v>330</v>
      </c>
      <c r="FJC213" t="s">
        <v>330</v>
      </c>
      <c r="FJD213" t="s">
        <v>330</v>
      </c>
      <c r="FJE213" t="s">
        <v>330</v>
      </c>
      <c r="FJF213" t="s">
        <v>330</v>
      </c>
      <c r="FJG213" t="s">
        <v>330</v>
      </c>
      <c r="FJH213" t="s">
        <v>330</v>
      </c>
      <c r="FJI213" t="s">
        <v>330</v>
      </c>
      <c r="FJJ213" t="s">
        <v>330</v>
      </c>
      <c r="FJK213" t="s">
        <v>330</v>
      </c>
      <c r="FJL213" t="s">
        <v>330</v>
      </c>
      <c r="FJM213" t="s">
        <v>330</v>
      </c>
      <c r="FJN213" t="s">
        <v>330</v>
      </c>
      <c r="FJO213" t="s">
        <v>330</v>
      </c>
      <c r="FJP213" t="s">
        <v>330</v>
      </c>
      <c r="FJQ213" t="s">
        <v>330</v>
      </c>
      <c r="FJR213" t="s">
        <v>330</v>
      </c>
      <c r="FJS213" t="s">
        <v>330</v>
      </c>
      <c r="FJT213" t="s">
        <v>330</v>
      </c>
      <c r="FJU213" t="s">
        <v>330</v>
      </c>
      <c r="FJV213" t="s">
        <v>330</v>
      </c>
      <c r="FJW213" t="s">
        <v>330</v>
      </c>
      <c r="FJX213" t="s">
        <v>330</v>
      </c>
      <c r="FJY213" t="s">
        <v>330</v>
      </c>
      <c r="FJZ213" t="s">
        <v>330</v>
      </c>
      <c r="FKA213" t="s">
        <v>330</v>
      </c>
      <c r="FKB213" t="s">
        <v>330</v>
      </c>
      <c r="FKC213" t="s">
        <v>330</v>
      </c>
      <c r="FKD213" t="s">
        <v>330</v>
      </c>
      <c r="FKE213" t="s">
        <v>330</v>
      </c>
      <c r="FKF213" t="s">
        <v>330</v>
      </c>
      <c r="FKG213" t="s">
        <v>330</v>
      </c>
      <c r="FKH213" t="s">
        <v>330</v>
      </c>
      <c r="FKI213" t="s">
        <v>330</v>
      </c>
      <c r="FKJ213" t="s">
        <v>330</v>
      </c>
      <c r="FKK213" t="s">
        <v>330</v>
      </c>
      <c r="FKL213" t="s">
        <v>330</v>
      </c>
      <c r="FKM213" t="s">
        <v>330</v>
      </c>
      <c r="FKN213" t="s">
        <v>330</v>
      </c>
      <c r="FKO213" t="s">
        <v>330</v>
      </c>
      <c r="FKP213" t="s">
        <v>330</v>
      </c>
      <c r="FKQ213" t="s">
        <v>330</v>
      </c>
      <c r="FKR213" t="s">
        <v>330</v>
      </c>
      <c r="FKS213" t="s">
        <v>330</v>
      </c>
      <c r="FKT213" t="s">
        <v>330</v>
      </c>
      <c r="FKU213" t="s">
        <v>330</v>
      </c>
      <c r="FKV213" t="s">
        <v>330</v>
      </c>
      <c r="FKW213" t="s">
        <v>330</v>
      </c>
      <c r="FKX213" t="s">
        <v>330</v>
      </c>
      <c r="FKY213" t="s">
        <v>330</v>
      </c>
      <c r="FKZ213" t="s">
        <v>330</v>
      </c>
      <c r="FLA213" t="s">
        <v>330</v>
      </c>
      <c r="FLB213" t="s">
        <v>330</v>
      </c>
      <c r="FLC213" t="s">
        <v>330</v>
      </c>
      <c r="FLD213" t="s">
        <v>330</v>
      </c>
      <c r="FLE213" t="s">
        <v>330</v>
      </c>
      <c r="FLF213" t="s">
        <v>330</v>
      </c>
      <c r="FLG213" t="s">
        <v>330</v>
      </c>
      <c r="FLH213" t="s">
        <v>330</v>
      </c>
      <c r="FLI213" t="s">
        <v>330</v>
      </c>
      <c r="FLJ213" t="s">
        <v>330</v>
      </c>
      <c r="FLK213" t="s">
        <v>330</v>
      </c>
      <c r="FLL213" t="s">
        <v>330</v>
      </c>
      <c r="FLM213" t="s">
        <v>330</v>
      </c>
      <c r="FLN213" t="s">
        <v>330</v>
      </c>
      <c r="FLO213" t="s">
        <v>330</v>
      </c>
      <c r="FLP213" t="s">
        <v>330</v>
      </c>
      <c r="FLQ213" t="s">
        <v>330</v>
      </c>
      <c r="FLR213" t="s">
        <v>330</v>
      </c>
      <c r="FLS213" t="s">
        <v>330</v>
      </c>
      <c r="FLT213" t="s">
        <v>330</v>
      </c>
      <c r="FLU213" t="s">
        <v>330</v>
      </c>
      <c r="FLV213" t="s">
        <v>330</v>
      </c>
      <c r="FLW213" t="s">
        <v>330</v>
      </c>
      <c r="FLX213" t="s">
        <v>330</v>
      </c>
      <c r="FLY213" t="s">
        <v>330</v>
      </c>
      <c r="FLZ213" t="s">
        <v>330</v>
      </c>
      <c r="FMA213" t="s">
        <v>330</v>
      </c>
      <c r="FMB213" t="s">
        <v>330</v>
      </c>
      <c r="FMC213" t="s">
        <v>330</v>
      </c>
      <c r="FMD213" t="s">
        <v>330</v>
      </c>
      <c r="FME213" t="s">
        <v>330</v>
      </c>
      <c r="FMF213" t="s">
        <v>330</v>
      </c>
      <c r="FMG213" t="s">
        <v>330</v>
      </c>
      <c r="FMH213" t="s">
        <v>330</v>
      </c>
      <c r="FMI213" t="s">
        <v>330</v>
      </c>
      <c r="FMJ213" t="s">
        <v>330</v>
      </c>
      <c r="FMK213" t="s">
        <v>330</v>
      </c>
      <c r="FML213" t="s">
        <v>330</v>
      </c>
      <c r="FMM213" t="s">
        <v>330</v>
      </c>
      <c r="FMN213" t="s">
        <v>330</v>
      </c>
      <c r="FMO213" t="s">
        <v>330</v>
      </c>
      <c r="FMP213" t="s">
        <v>330</v>
      </c>
      <c r="FMQ213" t="s">
        <v>330</v>
      </c>
      <c r="FMR213" t="s">
        <v>330</v>
      </c>
      <c r="FMS213" t="s">
        <v>330</v>
      </c>
      <c r="FMT213" t="s">
        <v>330</v>
      </c>
      <c r="FMU213" t="s">
        <v>330</v>
      </c>
      <c r="FMV213" t="s">
        <v>330</v>
      </c>
      <c r="FMW213" t="s">
        <v>330</v>
      </c>
      <c r="FMX213" t="s">
        <v>330</v>
      </c>
      <c r="FMY213" t="s">
        <v>330</v>
      </c>
      <c r="FMZ213" t="s">
        <v>330</v>
      </c>
      <c r="FNA213" t="s">
        <v>330</v>
      </c>
      <c r="FNB213" t="s">
        <v>330</v>
      </c>
      <c r="FNC213" t="s">
        <v>330</v>
      </c>
      <c r="FND213" t="s">
        <v>330</v>
      </c>
      <c r="FNE213" t="s">
        <v>330</v>
      </c>
      <c r="FNF213" t="s">
        <v>330</v>
      </c>
      <c r="FNG213" t="s">
        <v>330</v>
      </c>
      <c r="FNH213" t="s">
        <v>330</v>
      </c>
      <c r="FNI213" t="s">
        <v>330</v>
      </c>
      <c r="FNJ213" t="s">
        <v>330</v>
      </c>
      <c r="FNK213" t="s">
        <v>330</v>
      </c>
      <c r="FNL213" t="s">
        <v>330</v>
      </c>
      <c r="FNM213" t="s">
        <v>330</v>
      </c>
      <c r="FNN213" t="s">
        <v>330</v>
      </c>
      <c r="FNO213" t="s">
        <v>330</v>
      </c>
      <c r="FNP213" t="s">
        <v>330</v>
      </c>
      <c r="FNQ213" t="s">
        <v>330</v>
      </c>
      <c r="FNR213" t="s">
        <v>330</v>
      </c>
      <c r="FNS213" t="s">
        <v>330</v>
      </c>
      <c r="FNT213" t="s">
        <v>330</v>
      </c>
      <c r="FNU213" t="s">
        <v>330</v>
      </c>
      <c r="FNV213" t="s">
        <v>330</v>
      </c>
      <c r="FNW213" t="s">
        <v>330</v>
      </c>
      <c r="FNX213" t="s">
        <v>330</v>
      </c>
      <c r="FNY213" t="s">
        <v>330</v>
      </c>
      <c r="FNZ213" t="s">
        <v>330</v>
      </c>
      <c r="FOA213" t="s">
        <v>330</v>
      </c>
      <c r="FOB213" t="s">
        <v>330</v>
      </c>
      <c r="FOC213" t="s">
        <v>330</v>
      </c>
      <c r="FOD213" t="s">
        <v>330</v>
      </c>
      <c r="FOE213" t="s">
        <v>330</v>
      </c>
      <c r="FOF213" t="s">
        <v>330</v>
      </c>
      <c r="FOG213" t="s">
        <v>330</v>
      </c>
      <c r="FOH213" t="s">
        <v>330</v>
      </c>
      <c r="FOI213" t="s">
        <v>330</v>
      </c>
      <c r="FOJ213" t="s">
        <v>330</v>
      </c>
      <c r="FOK213" t="s">
        <v>330</v>
      </c>
      <c r="FOL213" t="s">
        <v>330</v>
      </c>
      <c r="FOM213" t="s">
        <v>330</v>
      </c>
      <c r="FON213" t="s">
        <v>330</v>
      </c>
      <c r="FOO213" t="s">
        <v>330</v>
      </c>
      <c r="FOP213" t="s">
        <v>330</v>
      </c>
      <c r="FOQ213" t="s">
        <v>330</v>
      </c>
      <c r="FOR213" t="s">
        <v>330</v>
      </c>
      <c r="FOS213" t="s">
        <v>330</v>
      </c>
      <c r="FOT213" t="s">
        <v>330</v>
      </c>
      <c r="FOU213" t="s">
        <v>330</v>
      </c>
      <c r="FOV213" t="s">
        <v>330</v>
      </c>
      <c r="FOW213" t="s">
        <v>330</v>
      </c>
      <c r="FOX213" t="s">
        <v>330</v>
      </c>
      <c r="FOY213" t="s">
        <v>330</v>
      </c>
      <c r="FOZ213" t="s">
        <v>330</v>
      </c>
      <c r="FPA213" t="s">
        <v>330</v>
      </c>
      <c r="FPB213" t="s">
        <v>330</v>
      </c>
      <c r="FPC213" t="s">
        <v>330</v>
      </c>
      <c r="FPD213" t="s">
        <v>330</v>
      </c>
      <c r="FPE213" t="s">
        <v>330</v>
      </c>
      <c r="FPF213" t="s">
        <v>330</v>
      </c>
      <c r="FPG213" t="s">
        <v>330</v>
      </c>
      <c r="FPH213" t="s">
        <v>330</v>
      </c>
      <c r="FPI213" t="s">
        <v>330</v>
      </c>
      <c r="FPJ213" t="s">
        <v>330</v>
      </c>
      <c r="FPK213" t="s">
        <v>330</v>
      </c>
      <c r="FPL213" t="s">
        <v>330</v>
      </c>
      <c r="FPM213" t="s">
        <v>330</v>
      </c>
      <c r="FPN213" t="s">
        <v>330</v>
      </c>
      <c r="FPO213" t="s">
        <v>330</v>
      </c>
      <c r="FPP213" t="s">
        <v>330</v>
      </c>
      <c r="FPQ213" t="s">
        <v>330</v>
      </c>
      <c r="FPR213" t="s">
        <v>330</v>
      </c>
      <c r="FPS213" t="s">
        <v>330</v>
      </c>
      <c r="FPT213" t="s">
        <v>330</v>
      </c>
      <c r="FPU213" t="s">
        <v>330</v>
      </c>
      <c r="FPV213" t="s">
        <v>330</v>
      </c>
      <c r="FPW213" t="s">
        <v>330</v>
      </c>
      <c r="FPX213" t="s">
        <v>330</v>
      </c>
      <c r="FPY213" t="s">
        <v>330</v>
      </c>
      <c r="FPZ213" t="s">
        <v>330</v>
      </c>
      <c r="FQA213" t="s">
        <v>330</v>
      </c>
      <c r="FQB213" t="s">
        <v>330</v>
      </c>
      <c r="FQC213" t="s">
        <v>330</v>
      </c>
      <c r="FQD213" t="s">
        <v>330</v>
      </c>
      <c r="FQE213" t="s">
        <v>330</v>
      </c>
      <c r="FQF213" t="s">
        <v>330</v>
      </c>
      <c r="FQG213" t="s">
        <v>330</v>
      </c>
      <c r="FQH213" t="s">
        <v>330</v>
      </c>
      <c r="FQI213" t="s">
        <v>330</v>
      </c>
      <c r="FQJ213" t="s">
        <v>330</v>
      </c>
      <c r="FQK213" t="s">
        <v>330</v>
      </c>
      <c r="FQL213" t="s">
        <v>330</v>
      </c>
      <c r="FQM213" t="s">
        <v>330</v>
      </c>
      <c r="FQN213" t="s">
        <v>330</v>
      </c>
      <c r="FQO213" t="s">
        <v>330</v>
      </c>
      <c r="FQP213" t="s">
        <v>330</v>
      </c>
      <c r="FQQ213" t="s">
        <v>330</v>
      </c>
      <c r="FQR213" t="s">
        <v>330</v>
      </c>
      <c r="FQS213" t="s">
        <v>330</v>
      </c>
      <c r="FQT213" t="s">
        <v>330</v>
      </c>
      <c r="FQU213" t="s">
        <v>330</v>
      </c>
      <c r="FQV213" t="s">
        <v>330</v>
      </c>
      <c r="FQW213" t="s">
        <v>330</v>
      </c>
      <c r="FQX213" t="s">
        <v>330</v>
      </c>
      <c r="FQY213" t="s">
        <v>330</v>
      </c>
      <c r="FQZ213" t="s">
        <v>330</v>
      </c>
      <c r="FRA213" t="s">
        <v>330</v>
      </c>
      <c r="FRB213" t="s">
        <v>330</v>
      </c>
      <c r="FRC213" t="s">
        <v>330</v>
      </c>
      <c r="FRD213" t="s">
        <v>330</v>
      </c>
      <c r="FRE213" t="s">
        <v>330</v>
      </c>
      <c r="FRF213" t="s">
        <v>330</v>
      </c>
      <c r="FRG213" t="s">
        <v>330</v>
      </c>
      <c r="FRH213" t="s">
        <v>330</v>
      </c>
      <c r="FRI213" t="s">
        <v>330</v>
      </c>
      <c r="FRJ213" t="s">
        <v>330</v>
      </c>
      <c r="FRK213" t="s">
        <v>330</v>
      </c>
      <c r="FRL213" t="s">
        <v>330</v>
      </c>
      <c r="FRM213" t="s">
        <v>330</v>
      </c>
      <c r="FRN213" t="s">
        <v>330</v>
      </c>
      <c r="FRO213" t="s">
        <v>330</v>
      </c>
      <c r="FRP213" t="s">
        <v>330</v>
      </c>
      <c r="FRQ213" t="s">
        <v>330</v>
      </c>
      <c r="FRR213" t="s">
        <v>330</v>
      </c>
      <c r="FRS213" t="s">
        <v>330</v>
      </c>
      <c r="FRT213" t="s">
        <v>330</v>
      </c>
      <c r="FRU213" t="s">
        <v>330</v>
      </c>
      <c r="FRV213" t="s">
        <v>330</v>
      </c>
      <c r="FRW213" t="s">
        <v>330</v>
      </c>
      <c r="FRX213" t="s">
        <v>330</v>
      </c>
      <c r="FRY213" t="s">
        <v>330</v>
      </c>
      <c r="FRZ213" t="s">
        <v>330</v>
      </c>
      <c r="FSA213" t="s">
        <v>330</v>
      </c>
      <c r="FSB213" t="s">
        <v>330</v>
      </c>
      <c r="FSC213" t="s">
        <v>330</v>
      </c>
      <c r="FSD213" t="s">
        <v>330</v>
      </c>
      <c r="FSE213" t="s">
        <v>330</v>
      </c>
      <c r="FSF213" t="s">
        <v>330</v>
      </c>
      <c r="FSG213" t="s">
        <v>330</v>
      </c>
      <c r="FSH213" t="s">
        <v>330</v>
      </c>
      <c r="FSI213" t="s">
        <v>330</v>
      </c>
      <c r="FSJ213" t="s">
        <v>330</v>
      </c>
      <c r="FSK213" t="s">
        <v>330</v>
      </c>
      <c r="FSL213" t="s">
        <v>330</v>
      </c>
      <c r="FSM213" t="s">
        <v>330</v>
      </c>
      <c r="FSN213" t="s">
        <v>330</v>
      </c>
      <c r="FSO213" t="s">
        <v>330</v>
      </c>
      <c r="FSP213" t="s">
        <v>330</v>
      </c>
      <c r="FSQ213" t="s">
        <v>330</v>
      </c>
      <c r="FSR213" t="s">
        <v>330</v>
      </c>
      <c r="FSS213" t="s">
        <v>330</v>
      </c>
      <c r="FST213" t="s">
        <v>330</v>
      </c>
      <c r="FSU213" t="s">
        <v>330</v>
      </c>
      <c r="FSV213" t="s">
        <v>330</v>
      </c>
      <c r="FSW213" t="s">
        <v>330</v>
      </c>
      <c r="FSX213" t="s">
        <v>330</v>
      </c>
      <c r="FSY213" t="s">
        <v>330</v>
      </c>
      <c r="FSZ213" t="s">
        <v>330</v>
      </c>
      <c r="FTA213" t="s">
        <v>330</v>
      </c>
      <c r="FTB213" t="s">
        <v>330</v>
      </c>
      <c r="FTC213" t="s">
        <v>330</v>
      </c>
      <c r="FTD213" t="s">
        <v>330</v>
      </c>
      <c r="FTE213" t="s">
        <v>330</v>
      </c>
      <c r="FTF213" t="s">
        <v>330</v>
      </c>
      <c r="FTG213" t="s">
        <v>330</v>
      </c>
      <c r="FTH213" t="s">
        <v>330</v>
      </c>
      <c r="FTI213" t="s">
        <v>330</v>
      </c>
      <c r="FTJ213" t="s">
        <v>330</v>
      </c>
      <c r="FTK213" t="s">
        <v>330</v>
      </c>
      <c r="FTL213" t="s">
        <v>330</v>
      </c>
      <c r="FTM213" t="s">
        <v>330</v>
      </c>
      <c r="FTN213" t="s">
        <v>330</v>
      </c>
      <c r="FTO213" t="s">
        <v>330</v>
      </c>
      <c r="FTP213" t="s">
        <v>330</v>
      </c>
      <c r="FTQ213" t="s">
        <v>330</v>
      </c>
      <c r="FTR213" t="s">
        <v>330</v>
      </c>
      <c r="FTS213" t="s">
        <v>330</v>
      </c>
      <c r="FTT213" t="s">
        <v>330</v>
      </c>
      <c r="FTU213" t="s">
        <v>330</v>
      </c>
      <c r="FTV213" t="s">
        <v>330</v>
      </c>
      <c r="FTW213" t="s">
        <v>330</v>
      </c>
      <c r="FTX213" t="s">
        <v>330</v>
      </c>
      <c r="FTY213" t="s">
        <v>330</v>
      </c>
      <c r="FTZ213" t="s">
        <v>330</v>
      </c>
      <c r="FUA213" t="s">
        <v>330</v>
      </c>
      <c r="FUB213" t="s">
        <v>330</v>
      </c>
      <c r="FUC213" t="s">
        <v>330</v>
      </c>
      <c r="FUD213" t="s">
        <v>330</v>
      </c>
      <c r="FUE213" t="s">
        <v>330</v>
      </c>
      <c r="FUF213" t="s">
        <v>330</v>
      </c>
      <c r="FUG213" t="s">
        <v>330</v>
      </c>
      <c r="FUH213" t="s">
        <v>330</v>
      </c>
      <c r="FUI213" t="s">
        <v>330</v>
      </c>
      <c r="FUJ213" t="s">
        <v>330</v>
      </c>
      <c r="FUK213" t="s">
        <v>330</v>
      </c>
      <c r="FUL213" t="s">
        <v>330</v>
      </c>
      <c r="FUM213" t="s">
        <v>330</v>
      </c>
      <c r="FUN213" t="s">
        <v>330</v>
      </c>
      <c r="FUO213" t="s">
        <v>330</v>
      </c>
      <c r="FUP213" t="s">
        <v>330</v>
      </c>
      <c r="FUQ213" t="s">
        <v>330</v>
      </c>
      <c r="FUR213" t="s">
        <v>330</v>
      </c>
      <c r="FUS213" t="s">
        <v>330</v>
      </c>
      <c r="FUT213" t="s">
        <v>330</v>
      </c>
      <c r="FUU213" t="s">
        <v>330</v>
      </c>
      <c r="FUV213" t="s">
        <v>330</v>
      </c>
      <c r="FUW213" t="s">
        <v>330</v>
      </c>
      <c r="FUX213" t="s">
        <v>330</v>
      </c>
      <c r="FUY213" t="s">
        <v>330</v>
      </c>
      <c r="FUZ213" t="s">
        <v>330</v>
      </c>
      <c r="FVA213" t="s">
        <v>330</v>
      </c>
      <c r="FVB213" t="s">
        <v>330</v>
      </c>
      <c r="FVC213" t="s">
        <v>330</v>
      </c>
      <c r="FVD213" t="s">
        <v>330</v>
      </c>
      <c r="FVE213" t="s">
        <v>330</v>
      </c>
      <c r="FVF213" t="s">
        <v>330</v>
      </c>
      <c r="FVG213" t="s">
        <v>330</v>
      </c>
      <c r="FVH213" t="s">
        <v>330</v>
      </c>
      <c r="FVI213" t="s">
        <v>330</v>
      </c>
      <c r="FVJ213" t="s">
        <v>330</v>
      </c>
      <c r="FVK213" t="s">
        <v>330</v>
      </c>
      <c r="FVL213" t="s">
        <v>330</v>
      </c>
      <c r="FVM213" t="s">
        <v>330</v>
      </c>
      <c r="FVN213" t="s">
        <v>330</v>
      </c>
      <c r="FVO213" t="s">
        <v>330</v>
      </c>
      <c r="FVP213" t="s">
        <v>330</v>
      </c>
      <c r="FVQ213" t="s">
        <v>330</v>
      </c>
      <c r="FVR213" t="s">
        <v>330</v>
      </c>
      <c r="FVS213" t="s">
        <v>330</v>
      </c>
      <c r="FVT213" t="s">
        <v>330</v>
      </c>
      <c r="FVU213" t="s">
        <v>330</v>
      </c>
      <c r="FVV213" t="s">
        <v>330</v>
      </c>
      <c r="FVW213" t="s">
        <v>330</v>
      </c>
      <c r="FVX213" t="s">
        <v>330</v>
      </c>
      <c r="FVY213" t="s">
        <v>330</v>
      </c>
      <c r="FVZ213" t="s">
        <v>330</v>
      </c>
      <c r="FWA213" t="s">
        <v>330</v>
      </c>
      <c r="FWB213" t="s">
        <v>330</v>
      </c>
      <c r="FWC213" t="s">
        <v>330</v>
      </c>
      <c r="FWD213" t="s">
        <v>330</v>
      </c>
      <c r="FWE213" t="s">
        <v>330</v>
      </c>
      <c r="FWF213" t="s">
        <v>330</v>
      </c>
      <c r="FWG213" t="s">
        <v>330</v>
      </c>
      <c r="FWH213" t="s">
        <v>330</v>
      </c>
      <c r="FWI213" t="s">
        <v>330</v>
      </c>
      <c r="FWJ213" t="s">
        <v>330</v>
      </c>
      <c r="FWK213" t="s">
        <v>330</v>
      </c>
      <c r="FWL213" t="s">
        <v>330</v>
      </c>
      <c r="FWM213" t="s">
        <v>330</v>
      </c>
      <c r="FWN213" t="s">
        <v>330</v>
      </c>
      <c r="FWO213" t="s">
        <v>330</v>
      </c>
      <c r="FWP213" t="s">
        <v>330</v>
      </c>
      <c r="FWQ213" t="s">
        <v>330</v>
      </c>
      <c r="FWR213" t="s">
        <v>330</v>
      </c>
      <c r="FWS213" t="s">
        <v>330</v>
      </c>
      <c r="FWT213" t="s">
        <v>330</v>
      </c>
      <c r="FWU213" t="s">
        <v>330</v>
      </c>
      <c r="FWV213" t="s">
        <v>330</v>
      </c>
      <c r="FWW213" t="s">
        <v>330</v>
      </c>
      <c r="FWX213" t="s">
        <v>330</v>
      </c>
      <c r="FWY213" t="s">
        <v>330</v>
      </c>
      <c r="FWZ213" t="s">
        <v>330</v>
      </c>
      <c r="FXA213" t="s">
        <v>330</v>
      </c>
      <c r="FXB213" t="s">
        <v>330</v>
      </c>
      <c r="FXC213" t="s">
        <v>330</v>
      </c>
      <c r="FXD213" t="s">
        <v>330</v>
      </c>
      <c r="FXE213" t="s">
        <v>330</v>
      </c>
      <c r="FXF213" t="s">
        <v>330</v>
      </c>
      <c r="FXG213" t="s">
        <v>330</v>
      </c>
      <c r="FXH213" t="s">
        <v>330</v>
      </c>
      <c r="FXI213" t="s">
        <v>330</v>
      </c>
      <c r="FXJ213" t="s">
        <v>330</v>
      </c>
      <c r="FXK213" t="s">
        <v>330</v>
      </c>
      <c r="FXL213" t="s">
        <v>330</v>
      </c>
      <c r="FXM213" t="s">
        <v>330</v>
      </c>
      <c r="FXN213" t="s">
        <v>330</v>
      </c>
      <c r="FXO213" t="s">
        <v>330</v>
      </c>
      <c r="FXP213" t="s">
        <v>330</v>
      </c>
      <c r="FXQ213" t="s">
        <v>330</v>
      </c>
      <c r="FXR213" t="s">
        <v>330</v>
      </c>
      <c r="FXS213" t="s">
        <v>330</v>
      </c>
      <c r="FXT213" t="s">
        <v>330</v>
      </c>
      <c r="FXU213" t="s">
        <v>330</v>
      </c>
      <c r="FXV213" t="s">
        <v>330</v>
      </c>
      <c r="FXW213" t="s">
        <v>330</v>
      </c>
      <c r="FXX213" t="s">
        <v>330</v>
      </c>
      <c r="FXY213" t="s">
        <v>330</v>
      </c>
      <c r="FXZ213" t="s">
        <v>330</v>
      </c>
      <c r="FYA213" t="s">
        <v>330</v>
      </c>
      <c r="FYB213" t="s">
        <v>330</v>
      </c>
      <c r="FYC213" t="s">
        <v>330</v>
      </c>
      <c r="FYD213" t="s">
        <v>330</v>
      </c>
      <c r="FYE213" t="s">
        <v>330</v>
      </c>
      <c r="FYF213" t="s">
        <v>330</v>
      </c>
      <c r="FYG213" t="s">
        <v>330</v>
      </c>
      <c r="FYH213" t="s">
        <v>330</v>
      </c>
      <c r="FYI213" t="s">
        <v>330</v>
      </c>
      <c r="FYJ213" t="s">
        <v>330</v>
      </c>
      <c r="FYK213" t="s">
        <v>330</v>
      </c>
      <c r="FYL213" t="s">
        <v>330</v>
      </c>
      <c r="FYM213" t="s">
        <v>330</v>
      </c>
      <c r="FYN213" t="s">
        <v>330</v>
      </c>
      <c r="FYO213" t="s">
        <v>330</v>
      </c>
      <c r="FYP213" t="s">
        <v>330</v>
      </c>
      <c r="FYQ213" t="s">
        <v>330</v>
      </c>
      <c r="FYR213" t="s">
        <v>330</v>
      </c>
      <c r="FYS213" t="s">
        <v>330</v>
      </c>
      <c r="FYT213" t="s">
        <v>330</v>
      </c>
      <c r="FYU213" t="s">
        <v>330</v>
      </c>
      <c r="FYV213" t="s">
        <v>330</v>
      </c>
      <c r="FYW213" t="s">
        <v>330</v>
      </c>
      <c r="FYX213" t="s">
        <v>330</v>
      </c>
      <c r="FYY213" t="s">
        <v>330</v>
      </c>
      <c r="FYZ213" t="s">
        <v>330</v>
      </c>
      <c r="FZA213" t="s">
        <v>330</v>
      </c>
      <c r="FZB213" t="s">
        <v>330</v>
      </c>
      <c r="FZC213" t="s">
        <v>330</v>
      </c>
      <c r="FZD213" t="s">
        <v>330</v>
      </c>
      <c r="FZE213" t="s">
        <v>330</v>
      </c>
      <c r="FZF213" t="s">
        <v>330</v>
      </c>
      <c r="FZG213" t="s">
        <v>330</v>
      </c>
      <c r="FZH213" t="s">
        <v>330</v>
      </c>
      <c r="FZI213" t="s">
        <v>330</v>
      </c>
      <c r="FZJ213" t="s">
        <v>330</v>
      </c>
      <c r="FZK213" t="s">
        <v>330</v>
      </c>
      <c r="FZL213" t="s">
        <v>330</v>
      </c>
      <c r="FZM213" t="s">
        <v>330</v>
      </c>
      <c r="FZN213" t="s">
        <v>330</v>
      </c>
      <c r="FZO213" t="s">
        <v>330</v>
      </c>
      <c r="FZP213" t="s">
        <v>330</v>
      </c>
      <c r="FZQ213" t="s">
        <v>330</v>
      </c>
      <c r="FZR213" t="s">
        <v>330</v>
      </c>
      <c r="FZS213" t="s">
        <v>330</v>
      </c>
      <c r="FZT213" t="s">
        <v>330</v>
      </c>
      <c r="FZU213" t="s">
        <v>330</v>
      </c>
      <c r="FZV213" t="s">
        <v>330</v>
      </c>
      <c r="FZW213" t="s">
        <v>330</v>
      </c>
      <c r="FZX213" t="s">
        <v>330</v>
      </c>
      <c r="FZY213" t="s">
        <v>330</v>
      </c>
      <c r="FZZ213" t="s">
        <v>330</v>
      </c>
      <c r="GAA213" t="s">
        <v>330</v>
      </c>
      <c r="GAB213" t="s">
        <v>330</v>
      </c>
      <c r="GAC213" t="s">
        <v>330</v>
      </c>
      <c r="GAD213" t="s">
        <v>330</v>
      </c>
      <c r="GAE213" t="s">
        <v>330</v>
      </c>
      <c r="GAF213" t="s">
        <v>330</v>
      </c>
      <c r="GAG213" t="s">
        <v>330</v>
      </c>
      <c r="GAH213" t="s">
        <v>330</v>
      </c>
      <c r="GAI213" t="s">
        <v>330</v>
      </c>
      <c r="GAJ213" t="s">
        <v>330</v>
      </c>
      <c r="GAK213" t="s">
        <v>330</v>
      </c>
      <c r="GAL213" t="s">
        <v>330</v>
      </c>
      <c r="GAM213" t="s">
        <v>330</v>
      </c>
      <c r="GAN213" t="s">
        <v>330</v>
      </c>
      <c r="GAO213" t="s">
        <v>330</v>
      </c>
      <c r="GAP213" t="s">
        <v>330</v>
      </c>
      <c r="GAQ213" t="s">
        <v>330</v>
      </c>
      <c r="GAR213" t="s">
        <v>330</v>
      </c>
      <c r="GAS213" t="s">
        <v>330</v>
      </c>
      <c r="GAT213" t="s">
        <v>330</v>
      </c>
      <c r="GAU213" t="s">
        <v>330</v>
      </c>
      <c r="GAV213" t="s">
        <v>330</v>
      </c>
      <c r="GAW213" t="s">
        <v>330</v>
      </c>
      <c r="GAX213" t="s">
        <v>330</v>
      </c>
      <c r="GAY213" t="s">
        <v>330</v>
      </c>
      <c r="GAZ213" t="s">
        <v>330</v>
      </c>
      <c r="GBA213" t="s">
        <v>330</v>
      </c>
      <c r="GBB213" t="s">
        <v>330</v>
      </c>
      <c r="GBC213" t="s">
        <v>330</v>
      </c>
      <c r="GBD213" t="s">
        <v>330</v>
      </c>
      <c r="GBE213" t="s">
        <v>330</v>
      </c>
      <c r="GBF213" t="s">
        <v>330</v>
      </c>
      <c r="GBG213" t="s">
        <v>330</v>
      </c>
      <c r="GBH213" t="s">
        <v>330</v>
      </c>
      <c r="GBI213" t="s">
        <v>330</v>
      </c>
      <c r="GBJ213" t="s">
        <v>330</v>
      </c>
      <c r="GBK213" t="s">
        <v>330</v>
      </c>
      <c r="GBL213" t="s">
        <v>330</v>
      </c>
      <c r="GBM213" t="s">
        <v>330</v>
      </c>
      <c r="GBN213" t="s">
        <v>330</v>
      </c>
      <c r="GBO213" t="s">
        <v>330</v>
      </c>
      <c r="GBP213" t="s">
        <v>330</v>
      </c>
      <c r="GBQ213" t="s">
        <v>330</v>
      </c>
      <c r="GBR213" t="s">
        <v>330</v>
      </c>
      <c r="GBS213" t="s">
        <v>330</v>
      </c>
      <c r="GBT213" t="s">
        <v>330</v>
      </c>
      <c r="GBU213" t="s">
        <v>330</v>
      </c>
      <c r="GBV213" t="s">
        <v>330</v>
      </c>
      <c r="GBW213" t="s">
        <v>330</v>
      </c>
      <c r="GBX213" t="s">
        <v>330</v>
      </c>
      <c r="GBY213" t="s">
        <v>330</v>
      </c>
      <c r="GBZ213" t="s">
        <v>330</v>
      </c>
      <c r="GCA213" t="s">
        <v>330</v>
      </c>
      <c r="GCB213" t="s">
        <v>330</v>
      </c>
      <c r="GCC213" t="s">
        <v>330</v>
      </c>
      <c r="GCD213" t="s">
        <v>330</v>
      </c>
      <c r="GCE213" t="s">
        <v>330</v>
      </c>
      <c r="GCF213" t="s">
        <v>330</v>
      </c>
      <c r="GCG213" t="s">
        <v>330</v>
      </c>
      <c r="GCH213" t="s">
        <v>330</v>
      </c>
      <c r="GCI213" t="s">
        <v>330</v>
      </c>
      <c r="GCJ213" t="s">
        <v>330</v>
      </c>
      <c r="GCK213" t="s">
        <v>330</v>
      </c>
      <c r="GCL213" t="s">
        <v>330</v>
      </c>
      <c r="GCM213" t="s">
        <v>330</v>
      </c>
      <c r="GCN213" t="s">
        <v>330</v>
      </c>
      <c r="GCO213" t="s">
        <v>330</v>
      </c>
      <c r="GCP213" t="s">
        <v>330</v>
      </c>
      <c r="GCQ213" t="s">
        <v>330</v>
      </c>
      <c r="GCR213" t="s">
        <v>330</v>
      </c>
      <c r="GCS213" t="s">
        <v>330</v>
      </c>
      <c r="GCT213" t="s">
        <v>330</v>
      </c>
      <c r="GCU213" t="s">
        <v>330</v>
      </c>
      <c r="GCV213" t="s">
        <v>330</v>
      </c>
      <c r="GCW213" t="s">
        <v>330</v>
      </c>
      <c r="GCX213" t="s">
        <v>330</v>
      </c>
      <c r="GCY213" t="s">
        <v>330</v>
      </c>
      <c r="GCZ213" t="s">
        <v>330</v>
      </c>
      <c r="GDA213" t="s">
        <v>330</v>
      </c>
      <c r="GDB213" t="s">
        <v>330</v>
      </c>
      <c r="GDC213" t="s">
        <v>330</v>
      </c>
      <c r="GDD213" t="s">
        <v>330</v>
      </c>
      <c r="GDE213" t="s">
        <v>330</v>
      </c>
      <c r="GDF213" t="s">
        <v>330</v>
      </c>
      <c r="GDG213" t="s">
        <v>330</v>
      </c>
      <c r="GDH213" t="s">
        <v>330</v>
      </c>
      <c r="GDI213" t="s">
        <v>330</v>
      </c>
      <c r="GDJ213" t="s">
        <v>330</v>
      </c>
      <c r="GDK213" t="s">
        <v>330</v>
      </c>
      <c r="GDL213" t="s">
        <v>330</v>
      </c>
      <c r="GDM213" t="s">
        <v>330</v>
      </c>
      <c r="GDN213" t="s">
        <v>330</v>
      </c>
      <c r="GDO213" t="s">
        <v>330</v>
      </c>
      <c r="GDP213" t="s">
        <v>330</v>
      </c>
      <c r="GDQ213" t="s">
        <v>330</v>
      </c>
      <c r="GDR213" t="s">
        <v>330</v>
      </c>
      <c r="GDS213" t="s">
        <v>330</v>
      </c>
      <c r="GDT213" t="s">
        <v>330</v>
      </c>
      <c r="GDU213" t="s">
        <v>330</v>
      </c>
      <c r="GDV213" t="s">
        <v>330</v>
      </c>
      <c r="GDW213" t="s">
        <v>330</v>
      </c>
      <c r="GDX213" t="s">
        <v>330</v>
      </c>
      <c r="GDY213" t="s">
        <v>330</v>
      </c>
      <c r="GDZ213" t="s">
        <v>330</v>
      </c>
      <c r="GEA213" t="s">
        <v>330</v>
      </c>
      <c r="GEB213" t="s">
        <v>330</v>
      </c>
      <c r="GEC213" t="s">
        <v>330</v>
      </c>
      <c r="GED213" t="s">
        <v>330</v>
      </c>
      <c r="GEE213" t="s">
        <v>330</v>
      </c>
      <c r="GEF213" t="s">
        <v>330</v>
      </c>
      <c r="GEG213" t="s">
        <v>330</v>
      </c>
      <c r="GEH213" t="s">
        <v>330</v>
      </c>
      <c r="GEI213" t="s">
        <v>330</v>
      </c>
      <c r="GEJ213" t="s">
        <v>330</v>
      </c>
      <c r="GEK213" t="s">
        <v>330</v>
      </c>
      <c r="GEL213" t="s">
        <v>330</v>
      </c>
      <c r="GEM213" t="s">
        <v>330</v>
      </c>
      <c r="GEN213" t="s">
        <v>330</v>
      </c>
      <c r="GEO213" t="s">
        <v>330</v>
      </c>
      <c r="GEP213" t="s">
        <v>330</v>
      </c>
      <c r="GEQ213" t="s">
        <v>330</v>
      </c>
      <c r="GER213" t="s">
        <v>330</v>
      </c>
      <c r="GES213" t="s">
        <v>330</v>
      </c>
      <c r="GET213" t="s">
        <v>330</v>
      </c>
      <c r="GEU213" t="s">
        <v>330</v>
      </c>
      <c r="GEV213" t="s">
        <v>330</v>
      </c>
      <c r="GEW213" t="s">
        <v>330</v>
      </c>
      <c r="GEX213" t="s">
        <v>330</v>
      </c>
      <c r="GEY213" t="s">
        <v>330</v>
      </c>
      <c r="GEZ213" t="s">
        <v>330</v>
      </c>
      <c r="GFA213" t="s">
        <v>330</v>
      </c>
      <c r="GFB213" t="s">
        <v>330</v>
      </c>
      <c r="GFC213" t="s">
        <v>330</v>
      </c>
      <c r="GFD213" t="s">
        <v>330</v>
      </c>
      <c r="GFE213" t="s">
        <v>330</v>
      </c>
      <c r="GFF213" t="s">
        <v>330</v>
      </c>
      <c r="GFG213" t="s">
        <v>330</v>
      </c>
      <c r="GFH213" t="s">
        <v>330</v>
      </c>
      <c r="GFI213" t="s">
        <v>330</v>
      </c>
      <c r="GFJ213" t="s">
        <v>330</v>
      </c>
      <c r="GFK213" t="s">
        <v>330</v>
      </c>
      <c r="GFL213" t="s">
        <v>330</v>
      </c>
      <c r="GFM213" t="s">
        <v>330</v>
      </c>
      <c r="GFN213" t="s">
        <v>330</v>
      </c>
      <c r="GFO213" t="s">
        <v>330</v>
      </c>
      <c r="GFP213" t="s">
        <v>330</v>
      </c>
      <c r="GFQ213" t="s">
        <v>330</v>
      </c>
      <c r="GFR213" t="s">
        <v>330</v>
      </c>
      <c r="GFS213" t="s">
        <v>330</v>
      </c>
      <c r="GFT213" t="s">
        <v>330</v>
      </c>
      <c r="GFU213" t="s">
        <v>330</v>
      </c>
      <c r="GFV213" t="s">
        <v>330</v>
      </c>
      <c r="GFW213" t="s">
        <v>330</v>
      </c>
      <c r="GFX213" t="s">
        <v>330</v>
      </c>
      <c r="GFY213" t="s">
        <v>330</v>
      </c>
      <c r="GFZ213" t="s">
        <v>330</v>
      </c>
      <c r="GGA213" t="s">
        <v>330</v>
      </c>
      <c r="GGB213" t="s">
        <v>330</v>
      </c>
      <c r="GGC213" t="s">
        <v>330</v>
      </c>
      <c r="GGD213" t="s">
        <v>330</v>
      </c>
      <c r="GGE213" t="s">
        <v>330</v>
      </c>
      <c r="GGF213" t="s">
        <v>330</v>
      </c>
      <c r="GGG213" t="s">
        <v>330</v>
      </c>
      <c r="GGH213" t="s">
        <v>330</v>
      </c>
      <c r="GGI213" t="s">
        <v>330</v>
      </c>
      <c r="GGJ213" t="s">
        <v>330</v>
      </c>
      <c r="GGK213" t="s">
        <v>330</v>
      </c>
      <c r="GGL213" t="s">
        <v>330</v>
      </c>
      <c r="GGM213" t="s">
        <v>330</v>
      </c>
      <c r="GGN213" t="s">
        <v>330</v>
      </c>
      <c r="GGO213" t="s">
        <v>330</v>
      </c>
      <c r="GGP213" t="s">
        <v>330</v>
      </c>
      <c r="GGQ213" t="s">
        <v>330</v>
      </c>
      <c r="GGR213" t="s">
        <v>330</v>
      </c>
      <c r="GGS213" t="s">
        <v>330</v>
      </c>
      <c r="GGT213" t="s">
        <v>330</v>
      </c>
      <c r="GGU213" t="s">
        <v>330</v>
      </c>
      <c r="GGV213" t="s">
        <v>330</v>
      </c>
      <c r="GGW213" t="s">
        <v>330</v>
      </c>
      <c r="GGX213" t="s">
        <v>330</v>
      </c>
      <c r="GGY213" t="s">
        <v>330</v>
      </c>
      <c r="GGZ213" t="s">
        <v>330</v>
      </c>
      <c r="GHA213" t="s">
        <v>330</v>
      </c>
      <c r="GHB213" t="s">
        <v>330</v>
      </c>
      <c r="GHC213" t="s">
        <v>330</v>
      </c>
      <c r="GHD213" t="s">
        <v>330</v>
      </c>
      <c r="GHE213" t="s">
        <v>330</v>
      </c>
      <c r="GHF213" t="s">
        <v>330</v>
      </c>
      <c r="GHG213" t="s">
        <v>330</v>
      </c>
      <c r="GHH213" t="s">
        <v>330</v>
      </c>
      <c r="GHI213" t="s">
        <v>330</v>
      </c>
      <c r="GHJ213" t="s">
        <v>330</v>
      </c>
      <c r="GHK213" t="s">
        <v>330</v>
      </c>
      <c r="GHL213" t="s">
        <v>330</v>
      </c>
      <c r="GHM213" t="s">
        <v>330</v>
      </c>
      <c r="GHN213" t="s">
        <v>330</v>
      </c>
      <c r="GHO213" t="s">
        <v>330</v>
      </c>
      <c r="GHP213" t="s">
        <v>330</v>
      </c>
      <c r="GHQ213" t="s">
        <v>330</v>
      </c>
      <c r="GHR213" t="s">
        <v>330</v>
      </c>
      <c r="GHS213" t="s">
        <v>330</v>
      </c>
      <c r="GHT213" t="s">
        <v>330</v>
      </c>
      <c r="GHU213" t="s">
        <v>330</v>
      </c>
      <c r="GHV213" t="s">
        <v>330</v>
      </c>
      <c r="GHW213" t="s">
        <v>330</v>
      </c>
      <c r="GHX213" t="s">
        <v>330</v>
      </c>
      <c r="GHY213" t="s">
        <v>330</v>
      </c>
      <c r="GHZ213" t="s">
        <v>330</v>
      </c>
      <c r="GIA213" t="s">
        <v>330</v>
      </c>
      <c r="GIB213" t="s">
        <v>330</v>
      </c>
      <c r="GIC213" t="s">
        <v>330</v>
      </c>
      <c r="GID213" t="s">
        <v>330</v>
      </c>
      <c r="GIE213" t="s">
        <v>330</v>
      </c>
      <c r="GIF213" t="s">
        <v>330</v>
      </c>
      <c r="GIG213" t="s">
        <v>330</v>
      </c>
      <c r="GIH213" t="s">
        <v>330</v>
      </c>
      <c r="GII213" t="s">
        <v>330</v>
      </c>
      <c r="GIJ213" t="s">
        <v>330</v>
      </c>
      <c r="GIK213" t="s">
        <v>330</v>
      </c>
      <c r="GIL213" t="s">
        <v>330</v>
      </c>
      <c r="GIM213" t="s">
        <v>330</v>
      </c>
      <c r="GIN213" t="s">
        <v>330</v>
      </c>
      <c r="GIO213" t="s">
        <v>330</v>
      </c>
      <c r="GIP213" t="s">
        <v>330</v>
      </c>
      <c r="GIQ213" t="s">
        <v>330</v>
      </c>
      <c r="GIR213" t="s">
        <v>330</v>
      </c>
      <c r="GIS213" t="s">
        <v>330</v>
      </c>
      <c r="GIT213" t="s">
        <v>330</v>
      </c>
      <c r="GIU213" t="s">
        <v>330</v>
      </c>
      <c r="GIV213" t="s">
        <v>330</v>
      </c>
      <c r="GIW213" t="s">
        <v>330</v>
      </c>
      <c r="GIX213" t="s">
        <v>330</v>
      </c>
      <c r="GIY213" t="s">
        <v>330</v>
      </c>
      <c r="GIZ213" t="s">
        <v>330</v>
      </c>
      <c r="GJA213" t="s">
        <v>330</v>
      </c>
      <c r="GJB213" t="s">
        <v>330</v>
      </c>
      <c r="GJC213" t="s">
        <v>330</v>
      </c>
      <c r="GJD213" t="s">
        <v>330</v>
      </c>
      <c r="GJE213" t="s">
        <v>330</v>
      </c>
      <c r="GJF213" t="s">
        <v>330</v>
      </c>
      <c r="GJG213" t="s">
        <v>330</v>
      </c>
      <c r="GJH213" t="s">
        <v>330</v>
      </c>
      <c r="GJI213" t="s">
        <v>330</v>
      </c>
      <c r="GJJ213" t="s">
        <v>330</v>
      </c>
      <c r="GJK213" t="s">
        <v>330</v>
      </c>
      <c r="GJL213" t="s">
        <v>330</v>
      </c>
      <c r="GJM213" t="s">
        <v>330</v>
      </c>
      <c r="GJN213" t="s">
        <v>330</v>
      </c>
      <c r="GJO213" t="s">
        <v>330</v>
      </c>
      <c r="GJP213" t="s">
        <v>330</v>
      </c>
      <c r="GJQ213" t="s">
        <v>330</v>
      </c>
      <c r="GJR213" t="s">
        <v>330</v>
      </c>
      <c r="GJS213" t="s">
        <v>330</v>
      </c>
      <c r="GJT213" t="s">
        <v>330</v>
      </c>
      <c r="GJU213" t="s">
        <v>330</v>
      </c>
      <c r="GJV213" t="s">
        <v>330</v>
      </c>
      <c r="GJW213" t="s">
        <v>330</v>
      </c>
      <c r="GJX213" t="s">
        <v>330</v>
      </c>
      <c r="GJY213" t="s">
        <v>330</v>
      </c>
      <c r="GJZ213" t="s">
        <v>330</v>
      </c>
      <c r="GKA213" t="s">
        <v>330</v>
      </c>
      <c r="GKB213" t="s">
        <v>330</v>
      </c>
      <c r="GKC213" t="s">
        <v>330</v>
      </c>
      <c r="GKD213" t="s">
        <v>330</v>
      </c>
      <c r="GKE213" t="s">
        <v>330</v>
      </c>
      <c r="GKF213" t="s">
        <v>330</v>
      </c>
      <c r="GKG213" t="s">
        <v>330</v>
      </c>
      <c r="GKH213" t="s">
        <v>330</v>
      </c>
      <c r="GKI213" t="s">
        <v>330</v>
      </c>
      <c r="GKJ213" t="s">
        <v>330</v>
      </c>
      <c r="GKK213" t="s">
        <v>330</v>
      </c>
      <c r="GKL213" t="s">
        <v>330</v>
      </c>
      <c r="GKM213" t="s">
        <v>330</v>
      </c>
      <c r="GKN213" t="s">
        <v>330</v>
      </c>
      <c r="GKO213" t="s">
        <v>330</v>
      </c>
      <c r="GKP213" t="s">
        <v>330</v>
      </c>
      <c r="GKQ213" t="s">
        <v>330</v>
      </c>
      <c r="GKR213" t="s">
        <v>330</v>
      </c>
      <c r="GKS213" t="s">
        <v>330</v>
      </c>
      <c r="GKT213" t="s">
        <v>330</v>
      </c>
      <c r="GKU213" t="s">
        <v>330</v>
      </c>
      <c r="GKV213" t="s">
        <v>330</v>
      </c>
      <c r="GKW213" t="s">
        <v>330</v>
      </c>
      <c r="GKX213" t="s">
        <v>330</v>
      </c>
      <c r="GKY213" t="s">
        <v>330</v>
      </c>
      <c r="GKZ213" t="s">
        <v>330</v>
      </c>
      <c r="GLA213" t="s">
        <v>330</v>
      </c>
      <c r="GLB213" t="s">
        <v>330</v>
      </c>
      <c r="GLC213" t="s">
        <v>330</v>
      </c>
      <c r="GLD213" t="s">
        <v>330</v>
      </c>
      <c r="GLE213" t="s">
        <v>330</v>
      </c>
      <c r="GLF213" t="s">
        <v>330</v>
      </c>
      <c r="GLG213" t="s">
        <v>330</v>
      </c>
      <c r="GLH213" t="s">
        <v>330</v>
      </c>
      <c r="GLI213" t="s">
        <v>330</v>
      </c>
      <c r="GLJ213" t="s">
        <v>330</v>
      </c>
      <c r="GLK213" t="s">
        <v>330</v>
      </c>
      <c r="GLL213" t="s">
        <v>330</v>
      </c>
      <c r="GLM213" t="s">
        <v>330</v>
      </c>
      <c r="GLN213" t="s">
        <v>330</v>
      </c>
      <c r="GLO213" t="s">
        <v>330</v>
      </c>
      <c r="GLP213" t="s">
        <v>330</v>
      </c>
      <c r="GLQ213" t="s">
        <v>330</v>
      </c>
      <c r="GLR213" t="s">
        <v>330</v>
      </c>
      <c r="GLS213" t="s">
        <v>330</v>
      </c>
      <c r="GLT213" t="s">
        <v>330</v>
      </c>
      <c r="GLU213" t="s">
        <v>330</v>
      </c>
      <c r="GLV213" t="s">
        <v>330</v>
      </c>
      <c r="GLW213" t="s">
        <v>330</v>
      </c>
      <c r="GLX213" t="s">
        <v>330</v>
      </c>
      <c r="GLY213" t="s">
        <v>330</v>
      </c>
      <c r="GLZ213" t="s">
        <v>330</v>
      </c>
      <c r="GMA213" t="s">
        <v>330</v>
      </c>
      <c r="GMB213" t="s">
        <v>330</v>
      </c>
      <c r="GMC213" t="s">
        <v>330</v>
      </c>
      <c r="GMD213" t="s">
        <v>330</v>
      </c>
      <c r="GME213" t="s">
        <v>330</v>
      </c>
      <c r="GMF213" t="s">
        <v>330</v>
      </c>
      <c r="GMG213" t="s">
        <v>330</v>
      </c>
      <c r="GMH213" t="s">
        <v>330</v>
      </c>
      <c r="GMI213" t="s">
        <v>330</v>
      </c>
      <c r="GMJ213" t="s">
        <v>330</v>
      </c>
      <c r="GMK213" t="s">
        <v>330</v>
      </c>
      <c r="GML213" t="s">
        <v>330</v>
      </c>
      <c r="GMM213" t="s">
        <v>330</v>
      </c>
      <c r="GMN213" t="s">
        <v>330</v>
      </c>
      <c r="GMO213" t="s">
        <v>330</v>
      </c>
      <c r="GMP213" t="s">
        <v>330</v>
      </c>
      <c r="GMQ213" t="s">
        <v>330</v>
      </c>
      <c r="GMR213" t="s">
        <v>330</v>
      </c>
      <c r="GMS213" t="s">
        <v>330</v>
      </c>
      <c r="GMT213" t="s">
        <v>330</v>
      </c>
      <c r="GMU213" t="s">
        <v>330</v>
      </c>
      <c r="GMV213" t="s">
        <v>330</v>
      </c>
      <c r="GMW213" t="s">
        <v>330</v>
      </c>
      <c r="GMX213" t="s">
        <v>330</v>
      </c>
      <c r="GMY213" t="s">
        <v>330</v>
      </c>
      <c r="GMZ213" t="s">
        <v>330</v>
      </c>
      <c r="GNA213" t="s">
        <v>330</v>
      </c>
      <c r="GNB213" t="s">
        <v>330</v>
      </c>
      <c r="GNC213" t="s">
        <v>330</v>
      </c>
      <c r="GND213" t="s">
        <v>330</v>
      </c>
      <c r="GNE213" t="s">
        <v>330</v>
      </c>
      <c r="GNF213" t="s">
        <v>330</v>
      </c>
      <c r="GNG213" t="s">
        <v>330</v>
      </c>
      <c r="GNH213" t="s">
        <v>330</v>
      </c>
      <c r="GNI213" t="s">
        <v>330</v>
      </c>
      <c r="GNJ213" t="s">
        <v>330</v>
      </c>
      <c r="GNK213" t="s">
        <v>330</v>
      </c>
      <c r="GNL213" t="s">
        <v>330</v>
      </c>
      <c r="GNM213" t="s">
        <v>330</v>
      </c>
      <c r="GNN213" t="s">
        <v>330</v>
      </c>
      <c r="GNO213" t="s">
        <v>330</v>
      </c>
      <c r="GNP213" t="s">
        <v>330</v>
      </c>
      <c r="GNQ213" t="s">
        <v>330</v>
      </c>
      <c r="GNR213" t="s">
        <v>330</v>
      </c>
      <c r="GNS213" t="s">
        <v>330</v>
      </c>
      <c r="GNT213" t="s">
        <v>330</v>
      </c>
      <c r="GNU213" t="s">
        <v>330</v>
      </c>
      <c r="GNV213" t="s">
        <v>330</v>
      </c>
      <c r="GNW213" t="s">
        <v>330</v>
      </c>
      <c r="GNX213" t="s">
        <v>330</v>
      </c>
      <c r="GNY213" t="s">
        <v>330</v>
      </c>
      <c r="GNZ213" t="s">
        <v>330</v>
      </c>
      <c r="GOA213" t="s">
        <v>330</v>
      </c>
      <c r="GOB213" t="s">
        <v>330</v>
      </c>
      <c r="GOC213" t="s">
        <v>330</v>
      </c>
      <c r="GOD213" t="s">
        <v>330</v>
      </c>
      <c r="GOE213" t="s">
        <v>330</v>
      </c>
      <c r="GOF213" t="s">
        <v>330</v>
      </c>
      <c r="GOG213" t="s">
        <v>330</v>
      </c>
      <c r="GOH213" t="s">
        <v>330</v>
      </c>
      <c r="GOI213" t="s">
        <v>330</v>
      </c>
      <c r="GOJ213" t="s">
        <v>330</v>
      </c>
      <c r="GOK213" t="s">
        <v>330</v>
      </c>
      <c r="GOL213" t="s">
        <v>330</v>
      </c>
      <c r="GOM213" t="s">
        <v>330</v>
      </c>
      <c r="GON213" t="s">
        <v>330</v>
      </c>
      <c r="GOO213" t="s">
        <v>330</v>
      </c>
      <c r="GOP213" t="s">
        <v>330</v>
      </c>
      <c r="GOQ213" t="s">
        <v>330</v>
      </c>
      <c r="GOR213" t="s">
        <v>330</v>
      </c>
      <c r="GOS213" t="s">
        <v>330</v>
      </c>
      <c r="GOT213" t="s">
        <v>330</v>
      </c>
      <c r="GOU213" t="s">
        <v>330</v>
      </c>
      <c r="GOV213" t="s">
        <v>330</v>
      </c>
      <c r="GOW213" t="s">
        <v>330</v>
      </c>
      <c r="GOX213" t="s">
        <v>330</v>
      </c>
      <c r="GOY213" t="s">
        <v>330</v>
      </c>
      <c r="GOZ213" t="s">
        <v>330</v>
      </c>
      <c r="GPA213" t="s">
        <v>330</v>
      </c>
      <c r="GPB213" t="s">
        <v>330</v>
      </c>
      <c r="GPC213" t="s">
        <v>330</v>
      </c>
      <c r="GPD213" t="s">
        <v>330</v>
      </c>
      <c r="GPE213" t="s">
        <v>330</v>
      </c>
      <c r="GPF213" t="s">
        <v>330</v>
      </c>
      <c r="GPG213" t="s">
        <v>330</v>
      </c>
      <c r="GPH213" t="s">
        <v>330</v>
      </c>
      <c r="GPI213" t="s">
        <v>330</v>
      </c>
      <c r="GPJ213" t="s">
        <v>330</v>
      </c>
      <c r="GPK213" t="s">
        <v>330</v>
      </c>
      <c r="GPL213" t="s">
        <v>330</v>
      </c>
      <c r="GPM213" t="s">
        <v>330</v>
      </c>
      <c r="GPN213" t="s">
        <v>330</v>
      </c>
      <c r="GPO213" t="s">
        <v>330</v>
      </c>
      <c r="GPP213" t="s">
        <v>330</v>
      </c>
      <c r="GPQ213" t="s">
        <v>330</v>
      </c>
      <c r="GPR213" t="s">
        <v>330</v>
      </c>
      <c r="GPS213" t="s">
        <v>330</v>
      </c>
      <c r="GPT213" t="s">
        <v>330</v>
      </c>
      <c r="GPU213" t="s">
        <v>330</v>
      </c>
      <c r="GPV213" t="s">
        <v>330</v>
      </c>
      <c r="GPW213" t="s">
        <v>330</v>
      </c>
      <c r="GPX213" t="s">
        <v>330</v>
      </c>
      <c r="GPY213" t="s">
        <v>330</v>
      </c>
      <c r="GPZ213" t="s">
        <v>330</v>
      </c>
      <c r="GQA213" t="s">
        <v>330</v>
      </c>
      <c r="GQB213" t="s">
        <v>330</v>
      </c>
      <c r="GQC213" t="s">
        <v>330</v>
      </c>
      <c r="GQD213" t="s">
        <v>330</v>
      </c>
      <c r="GQE213" t="s">
        <v>330</v>
      </c>
      <c r="GQF213" t="s">
        <v>330</v>
      </c>
      <c r="GQG213" t="s">
        <v>330</v>
      </c>
      <c r="GQH213" t="s">
        <v>330</v>
      </c>
      <c r="GQI213" t="s">
        <v>330</v>
      </c>
      <c r="GQJ213" t="s">
        <v>330</v>
      </c>
      <c r="GQK213" t="s">
        <v>330</v>
      </c>
      <c r="GQL213" t="s">
        <v>330</v>
      </c>
      <c r="GQM213" t="s">
        <v>330</v>
      </c>
      <c r="GQN213" t="s">
        <v>330</v>
      </c>
      <c r="GQO213" t="s">
        <v>330</v>
      </c>
      <c r="GQP213" t="s">
        <v>330</v>
      </c>
      <c r="GQQ213" t="s">
        <v>330</v>
      </c>
      <c r="GQR213" t="s">
        <v>330</v>
      </c>
      <c r="GQS213" t="s">
        <v>330</v>
      </c>
      <c r="GQT213" t="s">
        <v>330</v>
      </c>
      <c r="GQU213" t="s">
        <v>330</v>
      </c>
      <c r="GQV213" t="s">
        <v>330</v>
      </c>
      <c r="GQW213" t="s">
        <v>330</v>
      </c>
      <c r="GQX213" t="s">
        <v>330</v>
      </c>
      <c r="GQY213" t="s">
        <v>330</v>
      </c>
      <c r="GQZ213" t="s">
        <v>330</v>
      </c>
      <c r="GRA213" t="s">
        <v>330</v>
      </c>
      <c r="GRB213" t="s">
        <v>330</v>
      </c>
      <c r="GRC213" t="s">
        <v>330</v>
      </c>
      <c r="GRD213" t="s">
        <v>330</v>
      </c>
      <c r="GRE213" t="s">
        <v>330</v>
      </c>
      <c r="GRF213" t="s">
        <v>330</v>
      </c>
      <c r="GRG213" t="s">
        <v>330</v>
      </c>
      <c r="GRH213" t="s">
        <v>330</v>
      </c>
      <c r="GRI213" t="s">
        <v>330</v>
      </c>
      <c r="GRJ213" t="s">
        <v>330</v>
      </c>
      <c r="GRK213" t="s">
        <v>330</v>
      </c>
      <c r="GRL213" t="s">
        <v>330</v>
      </c>
      <c r="GRM213" t="s">
        <v>330</v>
      </c>
      <c r="GRN213" t="s">
        <v>330</v>
      </c>
      <c r="GRO213" t="s">
        <v>330</v>
      </c>
      <c r="GRP213" t="s">
        <v>330</v>
      </c>
      <c r="GRQ213" t="s">
        <v>330</v>
      </c>
      <c r="GRR213" t="s">
        <v>330</v>
      </c>
      <c r="GRS213" t="s">
        <v>330</v>
      </c>
      <c r="GRT213" t="s">
        <v>330</v>
      </c>
      <c r="GRU213" t="s">
        <v>330</v>
      </c>
      <c r="GRV213" t="s">
        <v>330</v>
      </c>
      <c r="GRW213" t="s">
        <v>330</v>
      </c>
      <c r="GRX213" t="s">
        <v>330</v>
      </c>
      <c r="GRY213" t="s">
        <v>330</v>
      </c>
      <c r="GRZ213" t="s">
        <v>330</v>
      </c>
      <c r="GSA213" t="s">
        <v>330</v>
      </c>
      <c r="GSB213" t="s">
        <v>330</v>
      </c>
      <c r="GSC213" t="s">
        <v>330</v>
      </c>
      <c r="GSD213" t="s">
        <v>330</v>
      </c>
      <c r="GSE213" t="s">
        <v>330</v>
      </c>
      <c r="GSF213" t="s">
        <v>330</v>
      </c>
      <c r="GSG213" t="s">
        <v>330</v>
      </c>
      <c r="GSH213" t="s">
        <v>330</v>
      </c>
      <c r="GSI213" t="s">
        <v>330</v>
      </c>
      <c r="GSJ213" t="s">
        <v>330</v>
      </c>
      <c r="GSK213" t="s">
        <v>330</v>
      </c>
      <c r="GSL213" t="s">
        <v>330</v>
      </c>
      <c r="GSM213" t="s">
        <v>330</v>
      </c>
      <c r="GSN213" t="s">
        <v>330</v>
      </c>
      <c r="GSO213" t="s">
        <v>330</v>
      </c>
      <c r="GSP213" t="s">
        <v>330</v>
      </c>
      <c r="GSQ213" t="s">
        <v>330</v>
      </c>
      <c r="GSR213" t="s">
        <v>330</v>
      </c>
      <c r="GSS213" t="s">
        <v>330</v>
      </c>
      <c r="GST213" t="s">
        <v>330</v>
      </c>
      <c r="GSU213" t="s">
        <v>330</v>
      </c>
      <c r="GSV213" t="s">
        <v>330</v>
      </c>
      <c r="GSW213" t="s">
        <v>330</v>
      </c>
      <c r="GSX213" t="s">
        <v>330</v>
      </c>
      <c r="GSY213" t="s">
        <v>330</v>
      </c>
      <c r="GSZ213" t="s">
        <v>330</v>
      </c>
      <c r="GTA213" t="s">
        <v>330</v>
      </c>
      <c r="GTB213" t="s">
        <v>330</v>
      </c>
      <c r="GTC213" t="s">
        <v>330</v>
      </c>
      <c r="GTD213" t="s">
        <v>330</v>
      </c>
      <c r="GTE213" t="s">
        <v>330</v>
      </c>
      <c r="GTF213" t="s">
        <v>330</v>
      </c>
      <c r="GTG213" t="s">
        <v>330</v>
      </c>
      <c r="GTH213" t="s">
        <v>330</v>
      </c>
      <c r="GTI213" t="s">
        <v>330</v>
      </c>
      <c r="GTJ213" t="s">
        <v>330</v>
      </c>
      <c r="GTK213" t="s">
        <v>330</v>
      </c>
      <c r="GTL213" t="s">
        <v>330</v>
      </c>
      <c r="GTM213" t="s">
        <v>330</v>
      </c>
      <c r="GTN213" t="s">
        <v>330</v>
      </c>
      <c r="GTO213" t="s">
        <v>330</v>
      </c>
      <c r="GTP213" t="s">
        <v>330</v>
      </c>
      <c r="GTQ213" t="s">
        <v>330</v>
      </c>
      <c r="GTR213" t="s">
        <v>330</v>
      </c>
      <c r="GTS213" t="s">
        <v>330</v>
      </c>
      <c r="GTT213" t="s">
        <v>330</v>
      </c>
      <c r="GTU213" t="s">
        <v>330</v>
      </c>
      <c r="GTV213" t="s">
        <v>330</v>
      </c>
      <c r="GTW213" t="s">
        <v>330</v>
      </c>
      <c r="GTX213" t="s">
        <v>330</v>
      </c>
      <c r="GTY213" t="s">
        <v>330</v>
      </c>
      <c r="GTZ213" t="s">
        <v>330</v>
      </c>
      <c r="GUA213" t="s">
        <v>330</v>
      </c>
      <c r="GUB213" t="s">
        <v>330</v>
      </c>
      <c r="GUC213" t="s">
        <v>330</v>
      </c>
      <c r="GUD213" t="s">
        <v>330</v>
      </c>
      <c r="GUE213" t="s">
        <v>330</v>
      </c>
      <c r="GUF213" t="s">
        <v>330</v>
      </c>
      <c r="GUG213" t="s">
        <v>330</v>
      </c>
      <c r="GUH213" t="s">
        <v>330</v>
      </c>
      <c r="GUI213" t="s">
        <v>330</v>
      </c>
      <c r="GUJ213" t="s">
        <v>330</v>
      </c>
      <c r="GUK213" t="s">
        <v>330</v>
      </c>
      <c r="GUL213" t="s">
        <v>330</v>
      </c>
      <c r="GUM213" t="s">
        <v>330</v>
      </c>
      <c r="GUN213" t="s">
        <v>330</v>
      </c>
      <c r="GUO213" t="s">
        <v>330</v>
      </c>
      <c r="GUP213" t="s">
        <v>330</v>
      </c>
      <c r="GUQ213" t="s">
        <v>330</v>
      </c>
      <c r="GUR213" t="s">
        <v>330</v>
      </c>
      <c r="GUS213" t="s">
        <v>330</v>
      </c>
      <c r="GUT213" t="s">
        <v>330</v>
      </c>
      <c r="GUU213" t="s">
        <v>330</v>
      </c>
      <c r="GUV213" t="s">
        <v>330</v>
      </c>
      <c r="GUW213" t="s">
        <v>330</v>
      </c>
      <c r="GUX213" t="s">
        <v>330</v>
      </c>
      <c r="GUY213" t="s">
        <v>330</v>
      </c>
      <c r="GUZ213" t="s">
        <v>330</v>
      </c>
      <c r="GVA213" t="s">
        <v>330</v>
      </c>
      <c r="GVB213" t="s">
        <v>330</v>
      </c>
      <c r="GVC213" t="s">
        <v>330</v>
      </c>
      <c r="GVD213" t="s">
        <v>330</v>
      </c>
      <c r="GVE213" t="s">
        <v>330</v>
      </c>
      <c r="GVF213" t="s">
        <v>330</v>
      </c>
      <c r="GVG213" t="s">
        <v>330</v>
      </c>
      <c r="GVH213" t="s">
        <v>330</v>
      </c>
      <c r="GVI213" t="s">
        <v>330</v>
      </c>
      <c r="GVJ213" t="s">
        <v>330</v>
      </c>
      <c r="GVK213" t="s">
        <v>330</v>
      </c>
      <c r="GVL213" t="s">
        <v>330</v>
      </c>
      <c r="GVM213" t="s">
        <v>330</v>
      </c>
      <c r="GVN213" t="s">
        <v>330</v>
      </c>
      <c r="GVO213" t="s">
        <v>330</v>
      </c>
      <c r="GVP213" t="s">
        <v>330</v>
      </c>
      <c r="GVQ213" t="s">
        <v>330</v>
      </c>
      <c r="GVR213" t="s">
        <v>330</v>
      </c>
      <c r="GVS213" t="s">
        <v>330</v>
      </c>
      <c r="GVT213" t="s">
        <v>330</v>
      </c>
      <c r="GVU213" t="s">
        <v>330</v>
      </c>
      <c r="GVV213" t="s">
        <v>330</v>
      </c>
      <c r="GVW213" t="s">
        <v>330</v>
      </c>
      <c r="GVX213" t="s">
        <v>330</v>
      </c>
      <c r="GVY213" t="s">
        <v>330</v>
      </c>
      <c r="GVZ213" t="s">
        <v>330</v>
      </c>
      <c r="GWA213" t="s">
        <v>330</v>
      </c>
      <c r="GWB213" t="s">
        <v>330</v>
      </c>
      <c r="GWC213" t="s">
        <v>330</v>
      </c>
      <c r="GWD213" t="s">
        <v>330</v>
      </c>
      <c r="GWE213" t="s">
        <v>330</v>
      </c>
      <c r="GWF213" t="s">
        <v>330</v>
      </c>
      <c r="GWG213" t="s">
        <v>330</v>
      </c>
      <c r="GWH213" t="s">
        <v>330</v>
      </c>
      <c r="GWI213" t="s">
        <v>330</v>
      </c>
      <c r="GWJ213" t="s">
        <v>330</v>
      </c>
      <c r="GWK213" t="s">
        <v>330</v>
      </c>
      <c r="GWL213" t="s">
        <v>330</v>
      </c>
      <c r="GWM213" t="s">
        <v>330</v>
      </c>
      <c r="GWN213" t="s">
        <v>330</v>
      </c>
      <c r="GWO213" t="s">
        <v>330</v>
      </c>
      <c r="GWP213" t="s">
        <v>330</v>
      </c>
      <c r="GWQ213" t="s">
        <v>330</v>
      </c>
      <c r="GWR213" t="s">
        <v>330</v>
      </c>
      <c r="GWS213" t="s">
        <v>330</v>
      </c>
      <c r="GWT213" t="s">
        <v>330</v>
      </c>
      <c r="GWU213" t="s">
        <v>330</v>
      </c>
      <c r="GWV213" t="s">
        <v>330</v>
      </c>
      <c r="GWW213" t="s">
        <v>330</v>
      </c>
      <c r="GWX213" t="s">
        <v>330</v>
      </c>
      <c r="GWY213" t="s">
        <v>330</v>
      </c>
      <c r="GWZ213" t="s">
        <v>330</v>
      </c>
      <c r="GXA213" t="s">
        <v>330</v>
      </c>
      <c r="GXB213" t="s">
        <v>330</v>
      </c>
      <c r="GXC213" t="s">
        <v>330</v>
      </c>
      <c r="GXD213" t="s">
        <v>330</v>
      </c>
      <c r="GXE213" t="s">
        <v>330</v>
      </c>
      <c r="GXF213" t="s">
        <v>330</v>
      </c>
      <c r="GXG213" t="s">
        <v>330</v>
      </c>
      <c r="GXH213" t="s">
        <v>330</v>
      </c>
      <c r="GXI213" t="s">
        <v>330</v>
      </c>
      <c r="GXJ213" t="s">
        <v>330</v>
      </c>
      <c r="GXK213" t="s">
        <v>330</v>
      </c>
      <c r="GXL213" t="s">
        <v>330</v>
      </c>
      <c r="GXM213" t="s">
        <v>330</v>
      </c>
      <c r="GXN213" t="s">
        <v>330</v>
      </c>
      <c r="GXO213" t="s">
        <v>330</v>
      </c>
      <c r="GXP213" t="s">
        <v>330</v>
      </c>
      <c r="GXQ213" t="s">
        <v>330</v>
      </c>
      <c r="GXR213" t="s">
        <v>330</v>
      </c>
      <c r="GXS213" t="s">
        <v>330</v>
      </c>
      <c r="GXT213" t="s">
        <v>330</v>
      </c>
      <c r="GXU213" t="s">
        <v>330</v>
      </c>
      <c r="GXV213" t="s">
        <v>330</v>
      </c>
      <c r="GXW213" t="s">
        <v>330</v>
      </c>
      <c r="GXX213" t="s">
        <v>330</v>
      </c>
      <c r="GXY213" t="s">
        <v>330</v>
      </c>
      <c r="GXZ213" t="s">
        <v>330</v>
      </c>
      <c r="GYA213" t="s">
        <v>330</v>
      </c>
      <c r="GYB213" t="s">
        <v>330</v>
      </c>
      <c r="GYC213" t="s">
        <v>330</v>
      </c>
      <c r="GYD213" t="s">
        <v>330</v>
      </c>
      <c r="GYE213" t="s">
        <v>330</v>
      </c>
      <c r="GYF213" t="s">
        <v>330</v>
      </c>
      <c r="GYG213" t="s">
        <v>330</v>
      </c>
      <c r="GYH213" t="s">
        <v>330</v>
      </c>
      <c r="GYI213" t="s">
        <v>330</v>
      </c>
      <c r="GYJ213" t="s">
        <v>330</v>
      </c>
      <c r="GYK213" t="s">
        <v>330</v>
      </c>
      <c r="GYL213" t="s">
        <v>330</v>
      </c>
      <c r="GYM213" t="s">
        <v>330</v>
      </c>
      <c r="GYN213" t="s">
        <v>330</v>
      </c>
      <c r="GYO213" t="s">
        <v>330</v>
      </c>
      <c r="GYP213" t="s">
        <v>330</v>
      </c>
      <c r="GYQ213" t="s">
        <v>330</v>
      </c>
      <c r="GYR213" t="s">
        <v>330</v>
      </c>
      <c r="GYS213" t="s">
        <v>330</v>
      </c>
      <c r="GYT213" t="s">
        <v>330</v>
      </c>
      <c r="GYU213" t="s">
        <v>330</v>
      </c>
      <c r="GYV213" t="s">
        <v>330</v>
      </c>
      <c r="GYW213" t="s">
        <v>330</v>
      </c>
      <c r="GYX213" t="s">
        <v>330</v>
      </c>
      <c r="GYY213" t="s">
        <v>330</v>
      </c>
      <c r="GYZ213" t="s">
        <v>330</v>
      </c>
      <c r="GZA213" t="s">
        <v>330</v>
      </c>
      <c r="GZB213" t="s">
        <v>330</v>
      </c>
      <c r="GZC213" t="s">
        <v>330</v>
      </c>
      <c r="GZD213" t="s">
        <v>330</v>
      </c>
      <c r="GZE213" t="s">
        <v>330</v>
      </c>
      <c r="GZF213" t="s">
        <v>330</v>
      </c>
      <c r="GZG213" t="s">
        <v>330</v>
      </c>
      <c r="GZH213" t="s">
        <v>330</v>
      </c>
      <c r="GZI213" t="s">
        <v>330</v>
      </c>
      <c r="GZJ213" t="s">
        <v>330</v>
      </c>
      <c r="GZK213" t="s">
        <v>330</v>
      </c>
      <c r="GZL213" t="s">
        <v>330</v>
      </c>
      <c r="GZM213" t="s">
        <v>330</v>
      </c>
      <c r="GZN213" t="s">
        <v>330</v>
      </c>
      <c r="GZO213" t="s">
        <v>330</v>
      </c>
      <c r="GZP213" t="s">
        <v>330</v>
      </c>
      <c r="GZQ213" t="s">
        <v>330</v>
      </c>
      <c r="GZR213" t="s">
        <v>330</v>
      </c>
      <c r="GZS213" t="s">
        <v>330</v>
      </c>
      <c r="GZT213" t="s">
        <v>330</v>
      </c>
      <c r="GZU213" t="s">
        <v>330</v>
      </c>
      <c r="GZV213" t="s">
        <v>330</v>
      </c>
      <c r="GZW213" t="s">
        <v>330</v>
      </c>
      <c r="GZX213" t="s">
        <v>330</v>
      </c>
      <c r="GZY213" t="s">
        <v>330</v>
      </c>
      <c r="GZZ213" t="s">
        <v>330</v>
      </c>
      <c r="HAA213" t="s">
        <v>330</v>
      </c>
      <c r="HAB213" t="s">
        <v>330</v>
      </c>
      <c r="HAC213" t="s">
        <v>330</v>
      </c>
      <c r="HAD213" t="s">
        <v>330</v>
      </c>
      <c r="HAE213" t="s">
        <v>330</v>
      </c>
      <c r="HAF213" t="s">
        <v>330</v>
      </c>
      <c r="HAG213" t="s">
        <v>330</v>
      </c>
      <c r="HAH213" t="s">
        <v>330</v>
      </c>
      <c r="HAI213" t="s">
        <v>330</v>
      </c>
      <c r="HAJ213" t="s">
        <v>330</v>
      </c>
      <c r="HAK213" t="s">
        <v>330</v>
      </c>
      <c r="HAL213" t="s">
        <v>330</v>
      </c>
      <c r="HAM213" t="s">
        <v>330</v>
      </c>
      <c r="HAN213" t="s">
        <v>330</v>
      </c>
      <c r="HAO213" t="s">
        <v>330</v>
      </c>
      <c r="HAP213" t="s">
        <v>330</v>
      </c>
      <c r="HAQ213" t="s">
        <v>330</v>
      </c>
      <c r="HAR213" t="s">
        <v>330</v>
      </c>
      <c r="HAS213" t="s">
        <v>330</v>
      </c>
      <c r="HAT213" t="s">
        <v>330</v>
      </c>
      <c r="HAU213" t="s">
        <v>330</v>
      </c>
      <c r="HAV213" t="s">
        <v>330</v>
      </c>
      <c r="HAW213" t="s">
        <v>330</v>
      </c>
      <c r="HAX213" t="s">
        <v>330</v>
      </c>
      <c r="HAY213" t="s">
        <v>330</v>
      </c>
      <c r="HAZ213" t="s">
        <v>330</v>
      </c>
      <c r="HBA213" t="s">
        <v>330</v>
      </c>
      <c r="HBB213" t="s">
        <v>330</v>
      </c>
      <c r="HBC213" t="s">
        <v>330</v>
      </c>
      <c r="HBD213" t="s">
        <v>330</v>
      </c>
      <c r="HBE213" t="s">
        <v>330</v>
      </c>
      <c r="HBF213" t="s">
        <v>330</v>
      </c>
      <c r="HBG213" t="s">
        <v>330</v>
      </c>
      <c r="HBH213" t="s">
        <v>330</v>
      </c>
      <c r="HBI213" t="s">
        <v>330</v>
      </c>
      <c r="HBJ213" t="s">
        <v>330</v>
      </c>
      <c r="HBK213" t="s">
        <v>330</v>
      </c>
      <c r="HBL213" t="s">
        <v>330</v>
      </c>
      <c r="HBM213" t="s">
        <v>330</v>
      </c>
      <c r="HBN213" t="s">
        <v>330</v>
      </c>
      <c r="HBO213" t="s">
        <v>330</v>
      </c>
      <c r="HBP213" t="s">
        <v>330</v>
      </c>
      <c r="HBQ213" t="s">
        <v>330</v>
      </c>
      <c r="HBR213" t="s">
        <v>330</v>
      </c>
      <c r="HBS213" t="s">
        <v>330</v>
      </c>
      <c r="HBT213" t="s">
        <v>330</v>
      </c>
      <c r="HBU213" t="s">
        <v>330</v>
      </c>
      <c r="HBV213" t="s">
        <v>330</v>
      </c>
      <c r="HBW213" t="s">
        <v>330</v>
      </c>
      <c r="HBX213" t="s">
        <v>330</v>
      </c>
      <c r="HBY213" t="s">
        <v>330</v>
      </c>
      <c r="HBZ213" t="s">
        <v>330</v>
      </c>
      <c r="HCA213" t="s">
        <v>330</v>
      </c>
      <c r="HCB213" t="s">
        <v>330</v>
      </c>
      <c r="HCC213" t="s">
        <v>330</v>
      </c>
      <c r="HCD213" t="s">
        <v>330</v>
      </c>
      <c r="HCE213" t="s">
        <v>330</v>
      </c>
      <c r="HCF213" t="s">
        <v>330</v>
      </c>
      <c r="HCG213" t="s">
        <v>330</v>
      </c>
      <c r="HCH213" t="s">
        <v>330</v>
      </c>
      <c r="HCI213" t="s">
        <v>330</v>
      </c>
      <c r="HCJ213" t="s">
        <v>330</v>
      </c>
      <c r="HCK213" t="s">
        <v>330</v>
      </c>
      <c r="HCL213" t="s">
        <v>330</v>
      </c>
      <c r="HCM213" t="s">
        <v>330</v>
      </c>
      <c r="HCN213" t="s">
        <v>330</v>
      </c>
      <c r="HCO213" t="s">
        <v>330</v>
      </c>
      <c r="HCP213" t="s">
        <v>330</v>
      </c>
      <c r="HCQ213" t="s">
        <v>330</v>
      </c>
      <c r="HCR213" t="s">
        <v>330</v>
      </c>
      <c r="HCS213" t="s">
        <v>330</v>
      </c>
      <c r="HCT213" t="s">
        <v>330</v>
      </c>
      <c r="HCU213" t="s">
        <v>330</v>
      </c>
      <c r="HCV213" t="s">
        <v>330</v>
      </c>
      <c r="HCW213" t="s">
        <v>330</v>
      </c>
      <c r="HCX213" t="s">
        <v>330</v>
      </c>
      <c r="HCY213" t="s">
        <v>330</v>
      </c>
      <c r="HCZ213" t="s">
        <v>330</v>
      </c>
      <c r="HDA213" t="s">
        <v>330</v>
      </c>
      <c r="HDB213" t="s">
        <v>330</v>
      </c>
      <c r="HDC213" t="s">
        <v>330</v>
      </c>
      <c r="HDD213" t="s">
        <v>330</v>
      </c>
      <c r="HDE213" t="s">
        <v>330</v>
      </c>
      <c r="HDF213" t="s">
        <v>330</v>
      </c>
      <c r="HDG213" t="s">
        <v>330</v>
      </c>
      <c r="HDH213" t="s">
        <v>330</v>
      </c>
      <c r="HDI213" t="s">
        <v>330</v>
      </c>
      <c r="HDJ213" t="s">
        <v>330</v>
      </c>
      <c r="HDK213" t="s">
        <v>330</v>
      </c>
      <c r="HDL213" t="s">
        <v>330</v>
      </c>
      <c r="HDM213" t="s">
        <v>330</v>
      </c>
      <c r="HDN213" t="s">
        <v>330</v>
      </c>
      <c r="HDO213" t="s">
        <v>330</v>
      </c>
      <c r="HDP213" t="s">
        <v>330</v>
      </c>
      <c r="HDQ213" t="s">
        <v>330</v>
      </c>
      <c r="HDR213" t="s">
        <v>330</v>
      </c>
      <c r="HDS213" t="s">
        <v>330</v>
      </c>
      <c r="HDT213" t="s">
        <v>330</v>
      </c>
      <c r="HDU213" t="s">
        <v>330</v>
      </c>
      <c r="HDV213" t="s">
        <v>330</v>
      </c>
      <c r="HDW213" t="s">
        <v>330</v>
      </c>
      <c r="HDX213" t="s">
        <v>330</v>
      </c>
      <c r="HDY213" t="s">
        <v>330</v>
      </c>
      <c r="HDZ213" t="s">
        <v>330</v>
      </c>
      <c r="HEA213" t="s">
        <v>330</v>
      </c>
      <c r="HEB213" t="s">
        <v>330</v>
      </c>
      <c r="HEC213" t="s">
        <v>330</v>
      </c>
      <c r="HED213" t="s">
        <v>330</v>
      </c>
      <c r="HEE213" t="s">
        <v>330</v>
      </c>
      <c r="HEF213" t="s">
        <v>330</v>
      </c>
      <c r="HEG213" t="s">
        <v>330</v>
      </c>
      <c r="HEH213" t="s">
        <v>330</v>
      </c>
      <c r="HEI213" t="s">
        <v>330</v>
      </c>
      <c r="HEJ213" t="s">
        <v>330</v>
      </c>
      <c r="HEK213" t="s">
        <v>330</v>
      </c>
      <c r="HEL213" t="s">
        <v>330</v>
      </c>
      <c r="HEM213" t="s">
        <v>330</v>
      </c>
      <c r="HEN213" t="s">
        <v>330</v>
      </c>
      <c r="HEO213" t="s">
        <v>330</v>
      </c>
      <c r="HEP213" t="s">
        <v>330</v>
      </c>
      <c r="HEQ213" t="s">
        <v>330</v>
      </c>
      <c r="HER213" t="s">
        <v>330</v>
      </c>
      <c r="HES213" t="s">
        <v>330</v>
      </c>
      <c r="HET213" t="s">
        <v>330</v>
      </c>
      <c r="HEU213" t="s">
        <v>330</v>
      </c>
      <c r="HEV213" t="s">
        <v>330</v>
      </c>
      <c r="HEW213" t="s">
        <v>330</v>
      </c>
      <c r="HEX213" t="s">
        <v>330</v>
      </c>
      <c r="HEY213" t="s">
        <v>330</v>
      </c>
      <c r="HEZ213" t="s">
        <v>330</v>
      </c>
      <c r="HFA213" t="s">
        <v>330</v>
      </c>
      <c r="HFB213" t="s">
        <v>330</v>
      </c>
      <c r="HFC213" t="s">
        <v>330</v>
      </c>
      <c r="HFD213" t="s">
        <v>330</v>
      </c>
      <c r="HFE213" t="s">
        <v>330</v>
      </c>
      <c r="HFF213" t="s">
        <v>330</v>
      </c>
      <c r="HFG213" t="s">
        <v>330</v>
      </c>
      <c r="HFH213" t="s">
        <v>330</v>
      </c>
      <c r="HFI213" t="s">
        <v>330</v>
      </c>
      <c r="HFJ213" t="s">
        <v>330</v>
      </c>
      <c r="HFK213" t="s">
        <v>330</v>
      </c>
      <c r="HFL213" t="s">
        <v>330</v>
      </c>
      <c r="HFM213" t="s">
        <v>330</v>
      </c>
      <c r="HFN213" t="s">
        <v>330</v>
      </c>
      <c r="HFO213" t="s">
        <v>330</v>
      </c>
      <c r="HFP213" t="s">
        <v>330</v>
      </c>
      <c r="HFQ213" t="s">
        <v>330</v>
      </c>
      <c r="HFR213" t="s">
        <v>330</v>
      </c>
      <c r="HFS213" t="s">
        <v>330</v>
      </c>
      <c r="HFT213" t="s">
        <v>330</v>
      </c>
      <c r="HFU213" t="s">
        <v>330</v>
      </c>
      <c r="HFV213" t="s">
        <v>330</v>
      </c>
      <c r="HFW213" t="s">
        <v>330</v>
      </c>
      <c r="HFX213" t="s">
        <v>330</v>
      </c>
      <c r="HFY213" t="s">
        <v>330</v>
      </c>
      <c r="HFZ213" t="s">
        <v>330</v>
      </c>
      <c r="HGA213" t="s">
        <v>330</v>
      </c>
      <c r="HGB213" t="s">
        <v>330</v>
      </c>
      <c r="HGC213" t="s">
        <v>330</v>
      </c>
      <c r="HGD213" t="s">
        <v>330</v>
      </c>
      <c r="HGE213" t="s">
        <v>330</v>
      </c>
      <c r="HGF213" t="s">
        <v>330</v>
      </c>
      <c r="HGG213" t="s">
        <v>330</v>
      </c>
      <c r="HGH213" t="s">
        <v>330</v>
      </c>
      <c r="HGI213" t="s">
        <v>330</v>
      </c>
      <c r="HGJ213" t="s">
        <v>330</v>
      </c>
      <c r="HGK213" t="s">
        <v>330</v>
      </c>
      <c r="HGL213" t="s">
        <v>330</v>
      </c>
      <c r="HGM213" t="s">
        <v>330</v>
      </c>
      <c r="HGN213" t="s">
        <v>330</v>
      </c>
      <c r="HGO213" t="s">
        <v>330</v>
      </c>
      <c r="HGP213" t="s">
        <v>330</v>
      </c>
      <c r="HGQ213" t="s">
        <v>330</v>
      </c>
      <c r="HGR213" t="s">
        <v>330</v>
      </c>
      <c r="HGS213" t="s">
        <v>330</v>
      </c>
      <c r="HGT213" t="s">
        <v>330</v>
      </c>
      <c r="HGU213" t="s">
        <v>330</v>
      </c>
      <c r="HGV213" t="s">
        <v>330</v>
      </c>
      <c r="HGW213" t="s">
        <v>330</v>
      </c>
      <c r="HGX213" t="s">
        <v>330</v>
      </c>
      <c r="HGY213" t="s">
        <v>330</v>
      </c>
      <c r="HGZ213" t="s">
        <v>330</v>
      </c>
      <c r="HHA213" t="s">
        <v>330</v>
      </c>
      <c r="HHB213" t="s">
        <v>330</v>
      </c>
      <c r="HHC213" t="s">
        <v>330</v>
      </c>
      <c r="HHD213" t="s">
        <v>330</v>
      </c>
      <c r="HHE213" t="s">
        <v>330</v>
      </c>
      <c r="HHF213" t="s">
        <v>330</v>
      </c>
      <c r="HHG213" t="s">
        <v>330</v>
      </c>
      <c r="HHH213" t="s">
        <v>330</v>
      </c>
      <c r="HHI213" t="s">
        <v>330</v>
      </c>
      <c r="HHJ213" t="s">
        <v>330</v>
      </c>
      <c r="HHK213" t="s">
        <v>330</v>
      </c>
      <c r="HHL213" t="s">
        <v>330</v>
      </c>
      <c r="HHM213" t="s">
        <v>330</v>
      </c>
      <c r="HHN213" t="s">
        <v>330</v>
      </c>
      <c r="HHO213" t="s">
        <v>330</v>
      </c>
      <c r="HHP213" t="s">
        <v>330</v>
      </c>
      <c r="HHQ213" t="s">
        <v>330</v>
      </c>
      <c r="HHR213" t="s">
        <v>330</v>
      </c>
      <c r="HHS213" t="s">
        <v>330</v>
      </c>
      <c r="HHT213" t="s">
        <v>330</v>
      </c>
      <c r="HHU213" t="s">
        <v>330</v>
      </c>
      <c r="HHV213" t="s">
        <v>330</v>
      </c>
      <c r="HHW213" t="s">
        <v>330</v>
      </c>
      <c r="HHX213" t="s">
        <v>330</v>
      </c>
      <c r="HHY213" t="s">
        <v>330</v>
      </c>
      <c r="HHZ213" t="s">
        <v>330</v>
      </c>
      <c r="HIA213" t="s">
        <v>330</v>
      </c>
      <c r="HIB213" t="s">
        <v>330</v>
      </c>
      <c r="HIC213" t="s">
        <v>330</v>
      </c>
      <c r="HID213" t="s">
        <v>330</v>
      </c>
      <c r="HIE213" t="s">
        <v>330</v>
      </c>
      <c r="HIF213" t="s">
        <v>330</v>
      </c>
      <c r="HIG213" t="s">
        <v>330</v>
      </c>
      <c r="HIH213" t="s">
        <v>330</v>
      </c>
      <c r="HII213" t="s">
        <v>330</v>
      </c>
      <c r="HIJ213" t="s">
        <v>330</v>
      </c>
      <c r="HIK213" t="s">
        <v>330</v>
      </c>
      <c r="HIL213" t="s">
        <v>330</v>
      </c>
      <c r="HIM213" t="s">
        <v>330</v>
      </c>
      <c r="HIN213" t="s">
        <v>330</v>
      </c>
      <c r="HIO213" t="s">
        <v>330</v>
      </c>
      <c r="HIP213" t="s">
        <v>330</v>
      </c>
      <c r="HIQ213" t="s">
        <v>330</v>
      </c>
      <c r="HIR213" t="s">
        <v>330</v>
      </c>
      <c r="HIS213" t="s">
        <v>330</v>
      </c>
      <c r="HIT213" t="s">
        <v>330</v>
      </c>
      <c r="HIU213" t="s">
        <v>330</v>
      </c>
      <c r="HIV213" t="s">
        <v>330</v>
      </c>
      <c r="HIW213" t="s">
        <v>330</v>
      </c>
      <c r="HIX213" t="s">
        <v>330</v>
      </c>
      <c r="HIY213" t="s">
        <v>330</v>
      </c>
      <c r="HIZ213" t="s">
        <v>330</v>
      </c>
      <c r="HJA213" t="s">
        <v>330</v>
      </c>
      <c r="HJB213" t="s">
        <v>330</v>
      </c>
      <c r="HJC213" t="s">
        <v>330</v>
      </c>
      <c r="HJD213" t="s">
        <v>330</v>
      </c>
      <c r="HJE213" t="s">
        <v>330</v>
      </c>
      <c r="HJF213" t="s">
        <v>330</v>
      </c>
      <c r="HJG213" t="s">
        <v>330</v>
      </c>
      <c r="HJH213" t="s">
        <v>330</v>
      </c>
      <c r="HJI213" t="s">
        <v>330</v>
      </c>
      <c r="HJJ213" t="s">
        <v>330</v>
      </c>
      <c r="HJK213" t="s">
        <v>330</v>
      </c>
      <c r="HJL213" t="s">
        <v>330</v>
      </c>
      <c r="HJM213" t="s">
        <v>330</v>
      </c>
      <c r="HJN213" t="s">
        <v>330</v>
      </c>
      <c r="HJO213" t="s">
        <v>330</v>
      </c>
      <c r="HJP213" t="s">
        <v>330</v>
      </c>
      <c r="HJQ213" t="s">
        <v>330</v>
      </c>
      <c r="HJR213" t="s">
        <v>330</v>
      </c>
      <c r="HJS213" t="s">
        <v>330</v>
      </c>
      <c r="HJT213" t="s">
        <v>330</v>
      </c>
      <c r="HJU213" t="s">
        <v>330</v>
      </c>
      <c r="HJV213" t="s">
        <v>330</v>
      </c>
      <c r="HJW213" t="s">
        <v>330</v>
      </c>
      <c r="HJX213" t="s">
        <v>330</v>
      </c>
      <c r="HJY213" t="s">
        <v>330</v>
      </c>
      <c r="HJZ213" t="s">
        <v>330</v>
      </c>
      <c r="HKA213" t="s">
        <v>330</v>
      </c>
      <c r="HKB213" t="s">
        <v>330</v>
      </c>
      <c r="HKC213" t="s">
        <v>330</v>
      </c>
      <c r="HKD213" t="s">
        <v>330</v>
      </c>
      <c r="HKE213" t="s">
        <v>330</v>
      </c>
      <c r="HKF213" t="s">
        <v>330</v>
      </c>
      <c r="HKG213" t="s">
        <v>330</v>
      </c>
      <c r="HKH213" t="s">
        <v>330</v>
      </c>
      <c r="HKI213" t="s">
        <v>330</v>
      </c>
      <c r="HKJ213" t="s">
        <v>330</v>
      </c>
      <c r="HKK213" t="s">
        <v>330</v>
      </c>
      <c r="HKL213" t="s">
        <v>330</v>
      </c>
      <c r="HKM213" t="s">
        <v>330</v>
      </c>
      <c r="HKN213" t="s">
        <v>330</v>
      </c>
      <c r="HKO213" t="s">
        <v>330</v>
      </c>
      <c r="HKP213" t="s">
        <v>330</v>
      </c>
      <c r="HKQ213" t="s">
        <v>330</v>
      </c>
      <c r="HKR213" t="s">
        <v>330</v>
      </c>
      <c r="HKS213" t="s">
        <v>330</v>
      </c>
      <c r="HKT213" t="s">
        <v>330</v>
      </c>
      <c r="HKU213" t="s">
        <v>330</v>
      </c>
      <c r="HKV213" t="s">
        <v>330</v>
      </c>
      <c r="HKW213" t="s">
        <v>330</v>
      </c>
      <c r="HKX213" t="s">
        <v>330</v>
      </c>
      <c r="HKY213" t="s">
        <v>330</v>
      </c>
      <c r="HKZ213" t="s">
        <v>330</v>
      </c>
      <c r="HLA213" t="s">
        <v>330</v>
      </c>
      <c r="HLB213" t="s">
        <v>330</v>
      </c>
      <c r="HLC213" t="s">
        <v>330</v>
      </c>
      <c r="HLD213" t="s">
        <v>330</v>
      </c>
      <c r="HLE213" t="s">
        <v>330</v>
      </c>
      <c r="HLF213" t="s">
        <v>330</v>
      </c>
      <c r="HLG213" t="s">
        <v>330</v>
      </c>
      <c r="HLH213" t="s">
        <v>330</v>
      </c>
      <c r="HLI213" t="s">
        <v>330</v>
      </c>
      <c r="HLJ213" t="s">
        <v>330</v>
      </c>
      <c r="HLK213" t="s">
        <v>330</v>
      </c>
      <c r="HLL213" t="s">
        <v>330</v>
      </c>
      <c r="HLM213" t="s">
        <v>330</v>
      </c>
      <c r="HLN213" t="s">
        <v>330</v>
      </c>
      <c r="HLO213" t="s">
        <v>330</v>
      </c>
      <c r="HLP213" t="s">
        <v>330</v>
      </c>
      <c r="HLQ213" t="s">
        <v>330</v>
      </c>
      <c r="HLR213" t="s">
        <v>330</v>
      </c>
      <c r="HLS213" t="s">
        <v>330</v>
      </c>
      <c r="HLT213" t="s">
        <v>330</v>
      </c>
      <c r="HLU213" t="s">
        <v>330</v>
      </c>
      <c r="HLV213" t="s">
        <v>330</v>
      </c>
      <c r="HLW213" t="s">
        <v>330</v>
      </c>
      <c r="HLX213" t="s">
        <v>330</v>
      </c>
      <c r="HLY213" t="s">
        <v>330</v>
      </c>
      <c r="HLZ213" t="s">
        <v>330</v>
      </c>
      <c r="HMA213" t="s">
        <v>330</v>
      </c>
      <c r="HMB213" t="s">
        <v>330</v>
      </c>
      <c r="HMC213" t="s">
        <v>330</v>
      </c>
      <c r="HMD213" t="s">
        <v>330</v>
      </c>
      <c r="HME213" t="s">
        <v>330</v>
      </c>
      <c r="HMF213" t="s">
        <v>330</v>
      </c>
      <c r="HMG213" t="s">
        <v>330</v>
      </c>
      <c r="HMH213" t="s">
        <v>330</v>
      </c>
      <c r="HMI213" t="s">
        <v>330</v>
      </c>
      <c r="HMJ213" t="s">
        <v>330</v>
      </c>
      <c r="HMK213" t="s">
        <v>330</v>
      </c>
      <c r="HML213" t="s">
        <v>330</v>
      </c>
      <c r="HMM213" t="s">
        <v>330</v>
      </c>
      <c r="HMN213" t="s">
        <v>330</v>
      </c>
      <c r="HMO213" t="s">
        <v>330</v>
      </c>
      <c r="HMP213" t="s">
        <v>330</v>
      </c>
      <c r="HMQ213" t="s">
        <v>330</v>
      </c>
      <c r="HMR213" t="s">
        <v>330</v>
      </c>
      <c r="HMS213" t="s">
        <v>330</v>
      </c>
      <c r="HMT213" t="s">
        <v>330</v>
      </c>
      <c r="HMU213" t="s">
        <v>330</v>
      </c>
      <c r="HMV213" t="s">
        <v>330</v>
      </c>
      <c r="HMW213" t="s">
        <v>330</v>
      </c>
      <c r="HMX213" t="s">
        <v>330</v>
      </c>
      <c r="HMY213" t="s">
        <v>330</v>
      </c>
      <c r="HMZ213" t="s">
        <v>330</v>
      </c>
      <c r="HNA213" t="s">
        <v>330</v>
      </c>
      <c r="HNB213" t="s">
        <v>330</v>
      </c>
      <c r="HNC213" t="s">
        <v>330</v>
      </c>
      <c r="HND213" t="s">
        <v>330</v>
      </c>
      <c r="HNE213" t="s">
        <v>330</v>
      </c>
      <c r="HNF213" t="s">
        <v>330</v>
      </c>
      <c r="HNG213" t="s">
        <v>330</v>
      </c>
      <c r="HNH213" t="s">
        <v>330</v>
      </c>
      <c r="HNI213" t="s">
        <v>330</v>
      </c>
      <c r="HNJ213" t="s">
        <v>330</v>
      </c>
      <c r="HNK213" t="s">
        <v>330</v>
      </c>
      <c r="HNL213" t="s">
        <v>330</v>
      </c>
      <c r="HNM213" t="s">
        <v>330</v>
      </c>
      <c r="HNN213" t="s">
        <v>330</v>
      </c>
      <c r="HNO213" t="s">
        <v>330</v>
      </c>
      <c r="HNP213" t="s">
        <v>330</v>
      </c>
      <c r="HNQ213" t="s">
        <v>330</v>
      </c>
      <c r="HNR213" t="s">
        <v>330</v>
      </c>
      <c r="HNS213" t="s">
        <v>330</v>
      </c>
      <c r="HNT213" t="s">
        <v>330</v>
      </c>
      <c r="HNU213" t="s">
        <v>330</v>
      </c>
      <c r="HNV213" t="s">
        <v>330</v>
      </c>
      <c r="HNW213" t="s">
        <v>330</v>
      </c>
      <c r="HNX213" t="s">
        <v>330</v>
      </c>
      <c r="HNY213" t="s">
        <v>330</v>
      </c>
      <c r="HNZ213" t="s">
        <v>330</v>
      </c>
      <c r="HOA213" t="s">
        <v>330</v>
      </c>
      <c r="HOB213" t="s">
        <v>330</v>
      </c>
      <c r="HOC213" t="s">
        <v>330</v>
      </c>
      <c r="HOD213" t="s">
        <v>330</v>
      </c>
      <c r="HOE213" t="s">
        <v>330</v>
      </c>
      <c r="HOF213" t="s">
        <v>330</v>
      </c>
      <c r="HOG213" t="s">
        <v>330</v>
      </c>
      <c r="HOH213" t="s">
        <v>330</v>
      </c>
      <c r="HOI213" t="s">
        <v>330</v>
      </c>
      <c r="HOJ213" t="s">
        <v>330</v>
      </c>
      <c r="HOK213" t="s">
        <v>330</v>
      </c>
      <c r="HOL213" t="s">
        <v>330</v>
      </c>
      <c r="HOM213" t="s">
        <v>330</v>
      </c>
      <c r="HON213" t="s">
        <v>330</v>
      </c>
      <c r="HOO213" t="s">
        <v>330</v>
      </c>
      <c r="HOP213" t="s">
        <v>330</v>
      </c>
      <c r="HOQ213" t="s">
        <v>330</v>
      </c>
      <c r="HOR213" t="s">
        <v>330</v>
      </c>
      <c r="HOS213" t="s">
        <v>330</v>
      </c>
      <c r="HOT213" t="s">
        <v>330</v>
      </c>
      <c r="HOU213" t="s">
        <v>330</v>
      </c>
      <c r="HOV213" t="s">
        <v>330</v>
      </c>
      <c r="HOW213" t="s">
        <v>330</v>
      </c>
      <c r="HOX213" t="s">
        <v>330</v>
      </c>
      <c r="HOY213" t="s">
        <v>330</v>
      </c>
      <c r="HOZ213" t="s">
        <v>330</v>
      </c>
      <c r="HPA213" t="s">
        <v>330</v>
      </c>
      <c r="HPB213" t="s">
        <v>330</v>
      </c>
      <c r="HPC213" t="s">
        <v>330</v>
      </c>
      <c r="HPD213" t="s">
        <v>330</v>
      </c>
      <c r="HPE213" t="s">
        <v>330</v>
      </c>
      <c r="HPF213" t="s">
        <v>330</v>
      </c>
      <c r="HPG213" t="s">
        <v>330</v>
      </c>
      <c r="HPH213" t="s">
        <v>330</v>
      </c>
      <c r="HPI213" t="s">
        <v>330</v>
      </c>
      <c r="HPJ213" t="s">
        <v>330</v>
      </c>
      <c r="HPK213" t="s">
        <v>330</v>
      </c>
      <c r="HPL213" t="s">
        <v>330</v>
      </c>
      <c r="HPM213" t="s">
        <v>330</v>
      </c>
      <c r="HPN213" t="s">
        <v>330</v>
      </c>
      <c r="HPO213" t="s">
        <v>330</v>
      </c>
      <c r="HPP213" t="s">
        <v>330</v>
      </c>
      <c r="HPQ213" t="s">
        <v>330</v>
      </c>
      <c r="HPR213" t="s">
        <v>330</v>
      </c>
      <c r="HPS213" t="s">
        <v>330</v>
      </c>
      <c r="HPT213" t="s">
        <v>330</v>
      </c>
      <c r="HPU213" t="s">
        <v>330</v>
      </c>
      <c r="HPV213" t="s">
        <v>330</v>
      </c>
      <c r="HPW213" t="s">
        <v>330</v>
      </c>
      <c r="HPX213" t="s">
        <v>330</v>
      </c>
      <c r="HPY213" t="s">
        <v>330</v>
      </c>
      <c r="HPZ213" t="s">
        <v>330</v>
      </c>
      <c r="HQA213" t="s">
        <v>330</v>
      </c>
      <c r="HQB213" t="s">
        <v>330</v>
      </c>
      <c r="HQC213" t="s">
        <v>330</v>
      </c>
      <c r="HQD213" t="s">
        <v>330</v>
      </c>
      <c r="HQE213" t="s">
        <v>330</v>
      </c>
      <c r="HQF213" t="s">
        <v>330</v>
      </c>
      <c r="HQG213" t="s">
        <v>330</v>
      </c>
      <c r="HQH213" t="s">
        <v>330</v>
      </c>
      <c r="HQI213" t="s">
        <v>330</v>
      </c>
      <c r="HQJ213" t="s">
        <v>330</v>
      </c>
      <c r="HQK213" t="s">
        <v>330</v>
      </c>
      <c r="HQL213" t="s">
        <v>330</v>
      </c>
      <c r="HQM213" t="s">
        <v>330</v>
      </c>
      <c r="HQN213" t="s">
        <v>330</v>
      </c>
      <c r="HQO213" t="s">
        <v>330</v>
      </c>
      <c r="HQP213" t="s">
        <v>330</v>
      </c>
      <c r="HQQ213" t="s">
        <v>330</v>
      </c>
      <c r="HQR213" t="s">
        <v>330</v>
      </c>
      <c r="HQS213" t="s">
        <v>330</v>
      </c>
      <c r="HQT213" t="s">
        <v>330</v>
      </c>
      <c r="HQU213" t="s">
        <v>330</v>
      </c>
      <c r="HQV213" t="s">
        <v>330</v>
      </c>
      <c r="HQW213" t="s">
        <v>330</v>
      </c>
      <c r="HQX213" t="s">
        <v>330</v>
      </c>
      <c r="HQY213" t="s">
        <v>330</v>
      </c>
      <c r="HQZ213" t="s">
        <v>330</v>
      </c>
      <c r="HRA213" t="s">
        <v>330</v>
      </c>
      <c r="HRB213" t="s">
        <v>330</v>
      </c>
      <c r="HRC213" t="s">
        <v>330</v>
      </c>
      <c r="HRD213" t="s">
        <v>330</v>
      </c>
      <c r="HRE213" t="s">
        <v>330</v>
      </c>
      <c r="HRF213" t="s">
        <v>330</v>
      </c>
      <c r="HRG213" t="s">
        <v>330</v>
      </c>
      <c r="HRH213" t="s">
        <v>330</v>
      </c>
      <c r="HRI213" t="s">
        <v>330</v>
      </c>
      <c r="HRJ213" t="s">
        <v>330</v>
      </c>
      <c r="HRK213" t="s">
        <v>330</v>
      </c>
      <c r="HRL213" t="s">
        <v>330</v>
      </c>
      <c r="HRM213" t="s">
        <v>330</v>
      </c>
      <c r="HRN213" t="s">
        <v>330</v>
      </c>
      <c r="HRO213" t="s">
        <v>330</v>
      </c>
      <c r="HRP213" t="s">
        <v>330</v>
      </c>
      <c r="HRQ213" t="s">
        <v>330</v>
      </c>
      <c r="HRR213" t="s">
        <v>330</v>
      </c>
      <c r="HRS213" t="s">
        <v>330</v>
      </c>
      <c r="HRT213" t="s">
        <v>330</v>
      </c>
      <c r="HRU213" t="s">
        <v>330</v>
      </c>
      <c r="HRV213" t="s">
        <v>330</v>
      </c>
      <c r="HRW213" t="s">
        <v>330</v>
      </c>
      <c r="HRX213" t="s">
        <v>330</v>
      </c>
      <c r="HRY213" t="s">
        <v>330</v>
      </c>
      <c r="HRZ213" t="s">
        <v>330</v>
      </c>
      <c r="HSA213" t="s">
        <v>330</v>
      </c>
      <c r="HSB213" t="s">
        <v>330</v>
      </c>
      <c r="HSC213" t="s">
        <v>330</v>
      </c>
      <c r="HSD213" t="s">
        <v>330</v>
      </c>
      <c r="HSE213" t="s">
        <v>330</v>
      </c>
      <c r="HSF213" t="s">
        <v>330</v>
      </c>
      <c r="HSG213" t="s">
        <v>330</v>
      </c>
      <c r="HSH213" t="s">
        <v>330</v>
      </c>
      <c r="HSI213" t="s">
        <v>330</v>
      </c>
      <c r="HSJ213" t="s">
        <v>330</v>
      </c>
      <c r="HSK213" t="s">
        <v>330</v>
      </c>
      <c r="HSL213" t="s">
        <v>330</v>
      </c>
      <c r="HSM213" t="s">
        <v>330</v>
      </c>
      <c r="HSN213" t="s">
        <v>330</v>
      </c>
      <c r="HSO213" t="s">
        <v>330</v>
      </c>
      <c r="HSP213" t="s">
        <v>330</v>
      </c>
      <c r="HSQ213" t="s">
        <v>330</v>
      </c>
      <c r="HSR213" t="s">
        <v>330</v>
      </c>
      <c r="HSS213" t="s">
        <v>330</v>
      </c>
      <c r="HST213" t="s">
        <v>330</v>
      </c>
      <c r="HSU213" t="s">
        <v>330</v>
      </c>
      <c r="HSV213" t="s">
        <v>330</v>
      </c>
      <c r="HSW213" t="s">
        <v>330</v>
      </c>
      <c r="HSX213" t="s">
        <v>330</v>
      </c>
      <c r="HSY213" t="s">
        <v>330</v>
      </c>
      <c r="HSZ213" t="s">
        <v>330</v>
      </c>
      <c r="HTA213" t="s">
        <v>330</v>
      </c>
      <c r="HTB213" t="s">
        <v>330</v>
      </c>
      <c r="HTC213" t="s">
        <v>330</v>
      </c>
      <c r="HTD213" t="s">
        <v>330</v>
      </c>
      <c r="HTE213" t="s">
        <v>330</v>
      </c>
      <c r="HTF213" t="s">
        <v>330</v>
      </c>
      <c r="HTG213" t="s">
        <v>330</v>
      </c>
      <c r="HTH213" t="s">
        <v>330</v>
      </c>
      <c r="HTI213" t="s">
        <v>330</v>
      </c>
      <c r="HTJ213" t="s">
        <v>330</v>
      </c>
      <c r="HTK213" t="s">
        <v>330</v>
      </c>
      <c r="HTL213" t="s">
        <v>330</v>
      </c>
      <c r="HTM213" t="s">
        <v>330</v>
      </c>
      <c r="HTN213" t="s">
        <v>330</v>
      </c>
      <c r="HTO213" t="s">
        <v>330</v>
      </c>
      <c r="HTP213" t="s">
        <v>330</v>
      </c>
      <c r="HTQ213" t="s">
        <v>330</v>
      </c>
      <c r="HTR213" t="s">
        <v>330</v>
      </c>
      <c r="HTS213" t="s">
        <v>330</v>
      </c>
      <c r="HTT213" t="s">
        <v>330</v>
      </c>
      <c r="HTU213" t="s">
        <v>330</v>
      </c>
      <c r="HTV213" t="s">
        <v>330</v>
      </c>
      <c r="HTW213" t="s">
        <v>330</v>
      </c>
      <c r="HTX213" t="s">
        <v>330</v>
      </c>
      <c r="HTY213" t="s">
        <v>330</v>
      </c>
      <c r="HTZ213" t="s">
        <v>330</v>
      </c>
      <c r="HUA213" t="s">
        <v>330</v>
      </c>
      <c r="HUB213" t="s">
        <v>330</v>
      </c>
      <c r="HUC213" t="s">
        <v>330</v>
      </c>
      <c r="HUD213" t="s">
        <v>330</v>
      </c>
      <c r="HUE213" t="s">
        <v>330</v>
      </c>
      <c r="HUF213" t="s">
        <v>330</v>
      </c>
      <c r="HUG213" t="s">
        <v>330</v>
      </c>
      <c r="HUH213" t="s">
        <v>330</v>
      </c>
      <c r="HUI213" t="s">
        <v>330</v>
      </c>
      <c r="HUJ213" t="s">
        <v>330</v>
      </c>
      <c r="HUK213" t="s">
        <v>330</v>
      </c>
      <c r="HUL213" t="s">
        <v>330</v>
      </c>
      <c r="HUM213" t="s">
        <v>330</v>
      </c>
      <c r="HUN213" t="s">
        <v>330</v>
      </c>
      <c r="HUO213" t="s">
        <v>330</v>
      </c>
      <c r="HUP213" t="s">
        <v>330</v>
      </c>
      <c r="HUQ213" t="s">
        <v>330</v>
      </c>
      <c r="HUR213" t="s">
        <v>330</v>
      </c>
      <c r="HUS213" t="s">
        <v>330</v>
      </c>
      <c r="HUT213" t="s">
        <v>330</v>
      </c>
      <c r="HUU213" t="s">
        <v>330</v>
      </c>
      <c r="HUV213" t="s">
        <v>330</v>
      </c>
      <c r="HUW213" t="s">
        <v>330</v>
      </c>
      <c r="HUX213" t="s">
        <v>330</v>
      </c>
      <c r="HUY213" t="s">
        <v>330</v>
      </c>
      <c r="HUZ213" t="s">
        <v>330</v>
      </c>
      <c r="HVA213" t="s">
        <v>330</v>
      </c>
      <c r="HVB213" t="s">
        <v>330</v>
      </c>
      <c r="HVC213" t="s">
        <v>330</v>
      </c>
      <c r="HVD213" t="s">
        <v>330</v>
      </c>
      <c r="HVE213" t="s">
        <v>330</v>
      </c>
      <c r="HVF213" t="s">
        <v>330</v>
      </c>
      <c r="HVG213" t="s">
        <v>330</v>
      </c>
      <c r="HVH213" t="s">
        <v>330</v>
      </c>
      <c r="HVI213" t="s">
        <v>330</v>
      </c>
      <c r="HVJ213" t="s">
        <v>330</v>
      </c>
      <c r="HVK213" t="s">
        <v>330</v>
      </c>
      <c r="HVL213" t="s">
        <v>330</v>
      </c>
      <c r="HVM213" t="s">
        <v>330</v>
      </c>
      <c r="HVN213" t="s">
        <v>330</v>
      </c>
      <c r="HVO213" t="s">
        <v>330</v>
      </c>
      <c r="HVP213" t="s">
        <v>330</v>
      </c>
      <c r="HVQ213" t="s">
        <v>330</v>
      </c>
      <c r="HVR213" t="s">
        <v>330</v>
      </c>
      <c r="HVS213" t="s">
        <v>330</v>
      </c>
      <c r="HVT213" t="s">
        <v>330</v>
      </c>
      <c r="HVU213" t="s">
        <v>330</v>
      </c>
      <c r="HVV213" t="s">
        <v>330</v>
      </c>
      <c r="HVW213" t="s">
        <v>330</v>
      </c>
      <c r="HVX213" t="s">
        <v>330</v>
      </c>
      <c r="HVY213" t="s">
        <v>330</v>
      </c>
      <c r="HVZ213" t="s">
        <v>330</v>
      </c>
      <c r="HWA213" t="s">
        <v>330</v>
      </c>
      <c r="HWB213" t="s">
        <v>330</v>
      </c>
      <c r="HWC213" t="s">
        <v>330</v>
      </c>
      <c r="HWD213" t="s">
        <v>330</v>
      </c>
      <c r="HWE213" t="s">
        <v>330</v>
      </c>
      <c r="HWF213" t="s">
        <v>330</v>
      </c>
      <c r="HWG213" t="s">
        <v>330</v>
      </c>
      <c r="HWH213" t="s">
        <v>330</v>
      </c>
      <c r="HWI213" t="s">
        <v>330</v>
      </c>
      <c r="HWJ213" t="s">
        <v>330</v>
      </c>
      <c r="HWK213" t="s">
        <v>330</v>
      </c>
      <c r="HWL213" t="s">
        <v>330</v>
      </c>
      <c r="HWM213" t="s">
        <v>330</v>
      </c>
      <c r="HWN213" t="s">
        <v>330</v>
      </c>
      <c r="HWO213" t="s">
        <v>330</v>
      </c>
      <c r="HWP213" t="s">
        <v>330</v>
      </c>
      <c r="HWQ213" t="s">
        <v>330</v>
      </c>
      <c r="HWR213" t="s">
        <v>330</v>
      </c>
      <c r="HWS213" t="s">
        <v>330</v>
      </c>
      <c r="HWT213" t="s">
        <v>330</v>
      </c>
      <c r="HWU213" t="s">
        <v>330</v>
      </c>
      <c r="HWV213" t="s">
        <v>330</v>
      </c>
      <c r="HWW213" t="s">
        <v>330</v>
      </c>
      <c r="HWX213" t="s">
        <v>330</v>
      </c>
      <c r="HWY213" t="s">
        <v>330</v>
      </c>
      <c r="HWZ213" t="s">
        <v>330</v>
      </c>
      <c r="HXA213" t="s">
        <v>330</v>
      </c>
      <c r="HXB213" t="s">
        <v>330</v>
      </c>
      <c r="HXC213" t="s">
        <v>330</v>
      </c>
      <c r="HXD213" t="s">
        <v>330</v>
      </c>
      <c r="HXE213" t="s">
        <v>330</v>
      </c>
      <c r="HXF213" t="s">
        <v>330</v>
      </c>
      <c r="HXG213" t="s">
        <v>330</v>
      </c>
      <c r="HXH213" t="s">
        <v>330</v>
      </c>
      <c r="HXI213" t="s">
        <v>330</v>
      </c>
      <c r="HXJ213" t="s">
        <v>330</v>
      </c>
      <c r="HXK213" t="s">
        <v>330</v>
      </c>
      <c r="HXL213" t="s">
        <v>330</v>
      </c>
      <c r="HXM213" t="s">
        <v>330</v>
      </c>
      <c r="HXN213" t="s">
        <v>330</v>
      </c>
      <c r="HXO213" t="s">
        <v>330</v>
      </c>
      <c r="HXP213" t="s">
        <v>330</v>
      </c>
      <c r="HXQ213" t="s">
        <v>330</v>
      </c>
      <c r="HXR213" t="s">
        <v>330</v>
      </c>
      <c r="HXS213" t="s">
        <v>330</v>
      </c>
      <c r="HXT213" t="s">
        <v>330</v>
      </c>
      <c r="HXU213" t="s">
        <v>330</v>
      </c>
      <c r="HXV213" t="s">
        <v>330</v>
      </c>
      <c r="HXW213" t="s">
        <v>330</v>
      </c>
      <c r="HXX213" t="s">
        <v>330</v>
      </c>
      <c r="HXY213" t="s">
        <v>330</v>
      </c>
      <c r="HXZ213" t="s">
        <v>330</v>
      </c>
      <c r="HYA213" t="s">
        <v>330</v>
      </c>
      <c r="HYB213" t="s">
        <v>330</v>
      </c>
      <c r="HYC213" t="s">
        <v>330</v>
      </c>
      <c r="HYD213" t="s">
        <v>330</v>
      </c>
      <c r="HYE213" t="s">
        <v>330</v>
      </c>
      <c r="HYF213" t="s">
        <v>330</v>
      </c>
      <c r="HYG213" t="s">
        <v>330</v>
      </c>
      <c r="HYH213" t="s">
        <v>330</v>
      </c>
      <c r="HYI213" t="s">
        <v>330</v>
      </c>
      <c r="HYJ213" t="s">
        <v>330</v>
      </c>
      <c r="HYK213" t="s">
        <v>330</v>
      </c>
      <c r="HYL213" t="s">
        <v>330</v>
      </c>
      <c r="HYM213" t="s">
        <v>330</v>
      </c>
      <c r="HYN213" t="s">
        <v>330</v>
      </c>
      <c r="HYO213" t="s">
        <v>330</v>
      </c>
      <c r="HYP213" t="s">
        <v>330</v>
      </c>
      <c r="HYQ213" t="s">
        <v>330</v>
      </c>
      <c r="HYR213" t="s">
        <v>330</v>
      </c>
      <c r="HYS213" t="s">
        <v>330</v>
      </c>
      <c r="HYT213" t="s">
        <v>330</v>
      </c>
      <c r="HYU213" t="s">
        <v>330</v>
      </c>
      <c r="HYV213" t="s">
        <v>330</v>
      </c>
      <c r="HYW213" t="s">
        <v>330</v>
      </c>
      <c r="HYX213" t="s">
        <v>330</v>
      </c>
      <c r="HYY213" t="s">
        <v>330</v>
      </c>
      <c r="HYZ213" t="s">
        <v>330</v>
      </c>
      <c r="HZA213" t="s">
        <v>330</v>
      </c>
      <c r="HZB213" t="s">
        <v>330</v>
      </c>
      <c r="HZC213" t="s">
        <v>330</v>
      </c>
      <c r="HZD213" t="s">
        <v>330</v>
      </c>
      <c r="HZE213" t="s">
        <v>330</v>
      </c>
      <c r="HZF213" t="s">
        <v>330</v>
      </c>
      <c r="HZG213" t="s">
        <v>330</v>
      </c>
      <c r="HZH213" t="s">
        <v>330</v>
      </c>
      <c r="HZI213" t="s">
        <v>330</v>
      </c>
      <c r="HZJ213" t="s">
        <v>330</v>
      </c>
      <c r="HZK213" t="s">
        <v>330</v>
      </c>
      <c r="HZL213" t="s">
        <v>330</v>
      </c>
      <c r="HZM213" t="s">
        <v>330</v>
      </c>
      <c r="HZN213" t="s">
        <v>330</v>
      </c>
      <c r="HZO213" t="s">
        <v>330</v>
      </c>
      <c r="HZP213" t="s">
        <v>330</v>
      </c>
      <c r="HZQ213" t="s">
        <v>330</v>
      </c>
      <c r="HZR213" t="s">
        <v>330</v>
      </c>
      <c r="HZS213" t="s">
        <v>330</v>
      </c>
      <c r="HZT213" t="s">
        <v>330</v>
      </c>
      <c r="HZU213" t="s">
        <v>330</v>
      </c>
      <c r="HZV213" t="s">
        <v>330</v>
      </c>
      <c r="HZW213" t="s">
        <v>330</v>
      </c>
      <c r="HZX213" t="s">
        <v>330</v>
      </c>
      <c r="HZY213" t="s">
        <v>330</v>
      </c>
      <c r="HZZ213" t="s">
        <v>330</v>
      </c>
      <c r="IAA213" t="s">
        <v>330</v>
      </c>
      <c r="IAB213" t="s">
        <v>330</v>
      </c>
      <c r="IAC213" t="s">
        <v>330</v>
      </c>
      <c r="IAD213" t="s">
        <v>330</v>
      </c>
      <c r="IAE213" t="s">
        <v>330</v>
      </c>
      <c r="IAF213" t="s">
        <v>330</v>
      </c>
      <c r="IAG213" t="s">
        <v>330</v>
      </c>
      <c r="IAH213" t="s">
        <v>330</v>
      </c>
      <c r="IAI213" t="s">
        <v>330</v>
      </c>
      <c r="IAJ213" t="s">
        <v>330</v>
      </c>
      <c r="IAK213" t="s">
        <v>330</v>
      </c>
      <c r="IAL213" t="s">
        <v>330</v>
      </c>
      <c r="IAM213" t="s">
        <v>330</v>
      </c>
      <c r="IAN213" t="s">
        <v>330</v>
      </c>
      <c r="IAO213" t="s">
        <v>330</v>
      </c>
      <c r="IAP213" t="s">
        <v>330</v>
      </c>
      <c r="IAQ213" t="s">
        <v>330</v>
      </c>
      <c r="IAR213" t="s">
        <v>330</v>
      </c>
      <c r="IAS213" t="s">
        <v>330</v>
      </c>
      <c r="IAT213" t="s">
        <v>330</v>
      </c>
      <c r="IAU213" t="s">
        <v>330</v>
      </c>
      <c r="IAV213" t="s">
        <v>330</v>
      </c>
      <c r="IAW213" t="s">
        <v>330</v>
      </c>
      <c r="IAX213" t="s">
        <v>330</v>
      </c>
      <c r="IAY213" t="s">
        <v>330</v>
      </c>
      <c r="IAZ213" t="s">
        <v>330</v>
      </c>
      <c r="IBA213" t="s">
        <v>330</v>
      </c>
      <c r="IBB213" t="s">
        <v>330</v>
      </c>
      <c r="IBC213" t="s">
        <v>330</v>
      </c>
      <c r="IBD213" t="s">
        <v>330</v>
      </c>
      <c r="IBE213" t="s">
        <v>330</v>
      </c>
      <c r="IBF213" t="s">
        <v>330</v>
      </c>
      <c r="IBG213" t="s">
        <v>330</v>
      </c>
      <c r="IBH213" t="s">
        <v>330</v>
      </c>
      <c r="IBI213" t="s">
        <v>330</v>
      </c>
      <c r="IBJ213" t="s">
        <v>330</v>
      </c>
      <c r="IBK213" t="s">
        <v>330</v>
      </c>
      <c r="IBL213" t="s">
        <v>330</v>
      </c>
      <c r="IBM213" t="s">
        <v>330</v>
      </c>
      <c r="IBN213" t="s">
        <v>330</v>
      </c>
      <c r="IBO213" t="s">
        <v>330</v>
      </c>
      <c r="IBP213" t="s">
        <v>330</v>
      </c>
      <c r="IBQ213" t="s">
        <v>330</v>
      </c>
      <c r="IBR213" t="s">
        <v>330</v>
      </c>
      <c r="IBS213" t="s">
        <v>330</v>
      </c>
      <c r="IBT213" t="s">
        <v>330</v>
      </c>
      <c r="IBU213" t="s">
        <v>330</v>
      </c>
      <c r="IBV213" t="s">
        <v>330</v>
      </c>
      <c r="IBW213" t="s">
        <v>330</v>
      </c>
      <c r="IBX213" t="s">
        <v>330</v>
      </c>
      <c r="IBY213" t="s">
        <v>330</v>
      </c>
      <c r="IBZ213" t="s">
        <v>330</v>
      </c>
      <c r="ICA213" t="s">
        <v>330</v>
      </c>
      <c r="ICB213" t="s">
        <v>330</v>
      </c>
      <c r="ICC213" t="s">
        <v>330</v>
      </c>
      <c r="ICD213" t="s">
        <v>330</v>
      </c>
      <c r="ICE213" t="s">
        <v>330</v>
      </c>
      <c r="ICF213" t="s">
        <v>330</v>
      </c>
      <c r="ICG213" t="s">
        <v>330</v>
      </c>
      <c r="ICH213" t="s">
        <v>330</v>
      </c>
      <c r="ICI213" t="s">
        <v>330</v>
      </c>
      <c r="ICJ213" t="s">
        <v>330</v>
      </c>
      <c r="ICK213" t="s">
        <v>330</v>
      </c>
      <c r="ICL213" t="s">
        <v>330</v>
      </c>
      <c r="ICM213" t="s">
        <v>330</v>
      </c>
      <c r="ICN213" t="s">
        <v>330</v>
      </c>
      <c r="ICO213" t="s">
        <v>330</v>
      </c>
      <c r="ICP213" t="s">
        <v>330</v>
      </c>
      <c r="ICQ213" t="s">
        <v>330</v>
      </c>
      <c r="ICR213" t="s">
        <v>330</v>
      </c>
      <c r="ICS213" t="s">
        <v>330</v>
      </c>
      <c r="ICT213" t="s">
        <v>330</v>
      </c>
      <c r="ICU213" t="s">
        <v>330</v>
      </c>
      <c r="ICV213" t="s">
        <v>330</v>
      </c>
      <c r="ICW213" t="s">
        <v>330</v>
      </c>
      <c r="ICX213" t="s">
        <v>330</v>
      </c>
      <c r="ICY213" t="s">
        <v>330</v>
      </c>
      <c r="ICZ213" t="s">
        <v>330</v>
      </c>
      <c r="IDA213" t="s">
        <v>330</v>
      </c>
      <c r="IDB213" t="s">
        <v>330</v>
      </c>
      <c r="IDC213" t="s">
        <v>330</v>
      </c>
      <c r="IDD213" t="s">
        <v>330</v>
      </c>
      <c r="IDE213" t="s">
        <v>330</v>
      </c>
      <c r="IDF213" t="s">
        <v>330</v>
      </c>
      <c r="IDG213" t="s">
        <v>330</v>
      </c>
      <c r="IDH213" t="s">
        <v>330</v>
      </c>
      <c r="IDI213" t="s">
        <v>330</v>
      </c>
      <c r="IDJ213" t="s">
        <v>330</v>
      </c>
      <c r="IDK213" t="s">
        <v>330</v>
      </c>
      <c r="IDL213" t="s">
        <v>330</v>
      </c>
      <c r="IDM213" t="s">
        <v>330</v>
      </c>
      <c r="IDN213" t="s">
        <v>330</v>
      </c>
      <c r="IDO213" t="s">
        <v>330</v>
      </c>
      <c r="IDP213" t="s">
        <v>330</v>
      </c>
      <c r="IDQ213" t="s">
        <v>330</v>
      </c>
      <c r="IDR213" t="s">
        <v>330</v>
      </c>
      <c r="IDS213" t="s">
        <v>330</v>
      </c>
      <c r="IDT213" t="s">
        <v>330</v>
      </c>
      <c r="IDU213" t="s">
        <v>330</v>
      </c>
      <c r="IDV213" t="s">
        <v>330</v>
      </c>
      <c r="IDW213" t="s">
        <v>330</v>
      </c>
      <c r="IDX213" t="s">
        <v>330</v>
      </c>
      <c r="IDY213" t="s">
        <v>330</v>
      </c>
      <c r="IDZ213" t="s">
        <v>330</v>
      </c>
      <c r="IEA213" t="s">
        <v>330</v>
      </c>
      <c r="IEB213" t="s">
        <v>330</v>
      </c>
      <c r="IEC213" t="s">
        <v>330</v>
      </c>
      <c r="IED213" t="s">
        <v>330</v>
      </c>
      <c r="IEE213" t="s">
        <v>330</v>
      </c>
      <c r="IEF213" t="s">
        <v>330</v>
      </c>
      <c r="IEG213" t="s">
        <v>330</v>
      </c>
      <c r="IEH213" t="s">
        <v>330</v>
      </c>
      <c r="IEI213" t="s">
        <v>330</v>
      </c>
      <c r="IEJ213" t="s">
        <v>330</v>
      </c>
      <c r="IEK213" t="s">
        <v>330</v>
      </c>
      <c r="IEL213" t="s">
        <v>330</v>
      </c>
      <c r="IEM213" t="s">
        <v>330</v>
      </c>
      <c r="IEN213" t="s">
        <v>330</v>
      </c>
      <c r="IEO213" t="s">
        <v>330</v>
      </c>
      <c r="IEP213" t="s">
        <v>330</v>
      </c>
      <c r="IEQ213" t="s">
        <v>330</v>
      </c>
      <c r="IER213" t="s">
        <v>330</v>
      </c>
      <c r="IES213" t="s">
        <v>330</v>
      </c>
      <c r="IET213" t="s">
        <v>330</v>
      </c>
      <c r="IEU213" t="s">
        <v>330</v>
      </c>
      <c r="IEV213" t="s">
        <v>330</v>
      </c>
      <c r="IEW213" t="s">
        <v>330</v>
      </c>
      <c r="IEX213" t="s">
        <v>330</v>
      </c>
      <c r="IEY213" t="s">
        <v>330</v>
      </c>
      <c r="IEZ213" t="s">
        <v>330</v>
      </c>
      <c r="IFA213" t="s">
        <v>330</v>
      </c>
      <c r="IFB213" t="s">
        <v>330</v>
      </c>
      <c r="IFC213" t="s">
        <v>330</v>
      </c>
      <c r="IFD213" t="s">
        <v>330</v>
      </c>
      <c r="IFE213" t="s">
        <v>330</v>
      </c>
      <c r="IFF213" t="s">
        <v>330</v>
      </c>
      <c r="IFG213" t="s">
        <v>330</v>
      </c>
      <c r="IFH213" t="s">
        <v>330</v>
      </c>
      <c r="IFI213" t="s">
        <v>330</v>
      </c>
      <c r="IFJ213" t="s">
        <v>330</v>
      </c>
      <c r="IFK213" t="s">
        <v>330</v>
      </c>
      <c r="IFL213" t="s">
        <v>330</v>
      </c>
      <c r="IFM213" t="s">
        <v>330</v>
      </c>
      <c r="IFN213" t="s">
        <v>330</v>
      </c>
      <c r="IFO213" t="s">
        <v>330</v>
      </c>
      <c r="IFP213" t="s">
        <v>330</v>
      </c>
      <c r="IFQ213" t="s">
        <v>330</v>
      </c>
      <c r="IFR213" t="s">
        <v>330</v>
      </c>
      <c r="IFS213" t="s">
        <v>330</v>
      </c>
      <c r="IFT213" t="s">
        <v>330</v>
      </c>
      <c r="IFU213" t="s">
        <v>330</v>
      </c>
      <c r="IFV213" t="s">
        <v>330</v>
      </c>
      <c r="IFW213" t="s">
        <v>330</v>
      </c>
      <c r="IFX213" t="s">
        <v>330</v>
      </c>
      <c r="IFY213" t="s">
        <v>330</v>
      </c>
      <c r="IFZ213" t="s">
        <v>330</v>
      </c>
      <c r="IGA213" t="s">
        <v>330</v>
      </c>
      <c r="IGB213" t="s">
        <v>330</v>
      </c>
      <c r="IGC213" t="s">
        <v>330</v>
      </c>
      <c r="IGD213" t="s">
        <v>330</v>
      </c>
      <c r="IGE213" t="s">
        <v>330</v>
      </c>
      <c r="IGF213" t="s">
        <v>330</v>
      </c>
      <c r="IGG213" t="s">
        <v>330</v>
      </c>
      <c r="IGH213" t="s">
        <v>330</v>
      </c>
      <c r="IGI213" t="s">
        <v>330</v>
      </c>
      <c r="IGJ213" t="s">
        <v>330</v>
      </c>
      <c r="IGK213" t="s">
        <v>330</v>
      </c>
      <c r="IGL213" t="s">
        <v>330</v>
      </c>
      <c r="IGM213" t="s">
        <v>330</v>
      </c>
      <c r="IGN213" t="s">
        <v>330</v>
      </c>
      <c r="IGO213" t="s">
        <v>330</v>
      </c>
      <c r="IGP213" t="s">
        <v>330</v>
      </c>
      <c r="IGQ213" t="s">
        <v>330</v>
      </c>
      <c r="IGR213" t="s">
        <v>330</v>
      </c>
      <c r="IGS213" t="s">
        <v>330</v>
      </c>
      <c r="IGT213" t="s">
        <v>330</v>
      </c>
      <c r="IGU213" t="s">
        <v>330</v>
      </c>
      <c r="IGV213" t="s">
        <v>330</v>
      </c>
      <c r="IGW213" t="s">
        <v>330</v>
      </c>
      <c r="IGX213" t="s">
        <v>330</v>
      </c>
      <c r="IGY213" t="s">
        <v>330</v>
      </c>
      <c r="IGZ213" t="s">
        <v>330</v>
      </c>
      <c r="IHA213" t="s">
        <v>330</v>
      </c>
      <c r="IHB213" t="s">
        <v>330</v>
      </c>
      <c r="IHC213" t="s">
        <v>330</v>
      </c>
      <c r="IHD213" t="s">
        <v>330</v>
      </c>
      <c r="IHE213" t="s">
        <v>330</v>
      </c>
      <c r="IHF213" t="s">
        <v>330</v>
      </c>
      <c r="IHG213" t="s">
        <v>330</v>
      </c>
      <c r="IHH213" t="s">
        <v>330</v>
      </c>
      <c r="IHI213" t="s">
        <v>330</v>
      </c>
      <c r="IHJ213" t="s">
        <v>330</v>
      </c>
      <c r="IHK213" t="s">
        <v>330</v>
      </c>
      <c r="IHL213" t="s">
        <v>330</v>
      </c>
      <c r="IHM213" t="s">
        <v>330</v>
      </c>
      <c r="IHN213" t="s">
        <v>330</v>
      </c>
      <c r="IHO213" t="s">
        <v>330</v>
      </c>
      <c r="IHP213" t="s">
        <v>330</v>
      </c>
      <c r="IHQ213" t="s">
        <v>330</v>
      </c>
      <c r="IHR213" t="s">
        <v>330</v>
      </c>
      <c r="IHS213" t="s">
        <v>330</v>
      </c>
      <c r="IHT213" t="s">
        <v>330</v>
      </c>
      <c r="IHU213" t="s">
        <v>330</v>
      </c>
      <c r="IHV213" t="s">
        <v>330</v>
      </c>
      <c r="IHW213" t="s">
        <v>330</v>
      </c>
      <c r="IHX213" t="s">
        <v>330</v>
      </c>
      <c r="IHY213" t="s">
        <v>330</v>
      </c>
      <c r="IHZ213" t="s">
        <v>330</v>
      </c>
      <c r="IIA213" t="s">
        <v>330</v>
      </c>
      <c r="IIB213" t="s">
        <v>330</v>
      </c>
      <c r="IIC213" t="s">
        <v>330</v>
      </c>
      <c r="IID213" t="s">
        <v>330</v>
      </c>
      <c r="IIE213" t="s">
        <v>330</v>
      </c>
      <c r="IIF213" t="s">
        <v>330</v>
      </c>
      <c r="IIG213" t="s">
        <v>330</v>
      </c>
      <c r="IIH213" t="s">
        <v>330</v>
      </c>
      <c r="III213" t="s">
        <v>330</v>
      </c>
      <c r="IIJ213" t="s">
        <v>330</v>
      </c>
      <c r="IIK213" t="s">
        <v>330</v>
      </c>
      <c r="IIL213" t="s">
        <v>330</v>
      </c>
      <c r="IIM213" t="s">
        <v>330</v>
      </c>
      <c r="IIN213" t="s">
        <v>330</v>
      </c>
      <c r="IIO213" t="s">
        <v>330</v>
      </c>
      <c r="IIP213" t="s">
        <v>330</v>
      </c>
      <c r="IIQ213" t="s">
        <v>330</v>
      </c>
      <c r="IIR213" t="s">
        <v>330</v>
      </c>
      <c r="IIS213" t="s">
        <v>330</v>
      </c>
      <c r="IIT213" t="s">
        <v>330</v>
      </c>
      <c r="IIU213" t="s">
        <v>330</v>
      </c>
      <c r="IIV213" t="s">
        <v>330</v>
      </c>
      <c r="IIW213" t="s">
        <v>330</v>
      </c>
      <c r="IIX213" t="s">
        <v>330</v>
      </c>
      <c r="IIY213" t="s">
        <v>330</v>
      </c>
      <c r="IIZ213" t="s">
        <v>330</v>
      </c>
      <c r="IJA213" t="s">
        <v>330</v>
      </c>
      <c r="IJB213" t="s">
        <v>330</v>
      </c>
      <c r="IJC213" t="s">
        <v>330</v>
      </c>
      <c r="IJD213" t="s">
        <v>330</v>
      </c>
      <c r="IJE213" t="s">
        <v>330</v>
      </c>
      <c r="IJF213" t="s">
        <v>330</v>
      </c>
      <c r="IJG213" t="s">
        <v>330</v>
      </c>
      <c r="IJH213" t="s">
        <v>330</v>
      </c>
      <c r="IJI213" t="s">
        <v>330</v>
      </c>
      <c r="IJJ213" t="s">
        <v>330</v>
      </c>
      <c r="IJK213" t="s">
        <v>330</v>
      </c>
      <c r="IJL213" t="s">
        <v>330</v>
      </c>
      <c r="IJM213" t="s">
        <v>330</v>
      </c>
      <c r="IJN213" t="s">
        <v>330</v>
      </c>
      <c r="IJO213" t="s">
        <v>330</v>
      </c>
      <c r="IJP213" t="s">
        <v>330</v>
      </c>
      <c r="IJQ213" t="s">
        <v>330</v>
      </c>
      <c r="IJR213" t="s">
        <v>330</v>
      </c>
      <c r="IJS213" t="s">
        <v>330</v>
      </c>
      <c r="IJT213" t="s">
        <v>330</v>
      </c>
      <c r="IJU213" t="s">
        <v>330</v>
      </c>
      <c r="IJV213" t="s">
        <v>330</v>
      </c>
      <c r="IJW213" t="s">
        <v>330</v>
      </c>
      <c r="IJX213" t="s">
        <v>330</v>
      </c>
      <c r="IJY213" t="s">
        <v>330</v>
      </c>
      <c r="IJZ213" t="s">
        <v>330</v>
      </c>
      <c r="IKA213" t="s">
        <v>330</v>
      </c>
      <c r="IKB213" t="s">
        <v>330</v>
      </c>
      <c r="IKC213" t="s">
        <v>330</v>
      </c>
      <c r="IKD213" t="s">
        <v>330</v>
      </c>
      <c r="IKE213" t="s">
        <v>330</v>
      </c>
      <c r="IKF213" t="s">
        <v>330</v>
      </c>
      <c r="IKG213" t="s">
        <v>330</v>
      </c>
      <c r="IKH213" t="s">
        <v>330</v>
      </c>
      <c r="IKI213" t="s">
        <v>330</v>
      </c>
      <c r="IKJ213" t="s">
        <v>330</v>
      </c>
      <c r="IKK213" t="s">
        <v>330</v>
      </c>
      <c r="IKL213" t="s">
        <v>330</v>
      </c>
      <c r="IKM213" t="s">
        <v>330</v>
      </c>
      <c r="IKN213" t="s">
        <v>330</v>
      </c>
      <c r="IKO213" t="s">
        <v>330</v>
      </c>
      <c r="IKP213" t="s">
        <v>330</v>
      </c>
      <c r="IKQ213" t="s">
        <v>330</v>
      </c>
      <c r="IKR213" t="s">
        <v>330</v>
      </c>
      <c r="IKS213" t="s">
        <v>330</v>
      </c>
      <c r="IKT213" t="s">
        <v>330</v>
      </c>
      <c r="IKU213" t="s">
        <v>330</v>
      </c>
      <c r="IKV213" t="s">
        <v>330</v>
      </c>
      <c r="IKW213" t="s">
        <v>330</v>
      </c>
      <c r="IKX213" t="s">
        <v>330</v>
      </c>
      <c r="IKY213" t="s">
        <v>330</v>
      </c>
      <c r="IKZ213" t="s">
        <v>330</v>
      </c>
      <c r="ILA213" t="s">
        <v>330</v>
      </c>
      <c r="ILB213" t="s">
        <v>330</v>
      </c>
      <c r="ILC213" t="s">
        <v>330</v>
      </c>
      <c r="ILD213" t="s">
        <v>330</v>
      </c>
      <c r="ILE213" t="s">
        <v>330</v>
      </c>
      <c r="ILF213" t="s">
        <v>330</v>
      </c>
      <c r="ILG213" t="s">
        <v>330</v>
      </c>
      <c r="ILH213" t="s">
        <v>330</v>
      </c>
      <c r="ILI213" t="s">
        <v>330</v>
      </c>
      <c r="ILJ213" t="s">
        <v>330</v>
      </c>
      <c r="ILK213" t="s">
        <v>330</v>
      </c>
      <c r="ILL213" t="s">
        <v>330</v>
      </c>
      <c r="ILM213" t="s">
        <v>330</v>
      </c>
      <c r="ILN213" t="s">
        <v>330</v>
      </c>
      <c r="ILO213" t="s">
        <v>330</v>
      </c>
      <c r="ILP213" t="s">
        <v>330</v>
      </c>
      <c r="ILQ213" t="s">
        <v>330</v>
      </c>
      <c r="ILR213" t="s">
        <v>330</v>
      </c>
      <c r="ILS213" t="s">
        <v>330</v>
      </c>
      <c r="ILT213" t="s">
        <v>330</v>
      </c>
      <c r="ILU213" t="s">
        <v>330</v>
      </c>
      <c r="ILV213" t="s">
        <v>330</v>
      </c>
      <c r="ILW213" t="s">
        <v>330</v>
      </c>
      <c r="ILX213" t="s">
        <v>330</v>
      </c>
      <c r="ILY213" t="s">
        <v>330</v>
      </c>
      <c r="ILZ213" t="s">
        <v>330</v>
      </c>
      <c r="IMA213" t="s">
        <v>330</v>
      </c>
      <c r="IMB213" t="s">
        <v>330</v>
      </c>
      <c r="IMC213" t="s">
        <v>330</v>
      </c>
      <c r="IMD213" t="s">
        <v>330</v>
      </c>
      <c r="IME213" t="s">
        <v>330</v>
      </c>
      <c r="IMF213" t="s">
        <v>330</v>
      </c>
      <c r="IMG213" t="s">
        <v>330</v>
      </c>
      <c r="IMH213" t="s">
        <v>330</v>
      </c>
      <c r="IMI213" t="s">
        <v>330</v>
      </c>
      <c r="IMJ213" t="s">
        <v>330</v>
      </c>
      <c r="IMK213" t="s">
        <v>330</v>
      </c>
      <c r="IML213" t="s">
        <v>330</v>
      </c>
      <c r="IMM213" t="s">
        <v>330</v>
      </c>
      <c r="IMN213" t="s">
        <v>330</v>
      </c>
      <c r="IMO213" t="s">
        <v>330</v>
      </c>
      <c r="IMP213" t="s">
        <v>330</v>
      </c>
      <c r="IMQ213" t="s">
        <v>330</v>
      </c>
      <c r="IMR213" t="s">
        <v>330</v>
      </c>
      <c r="IMS213" t="s">
        <v>330</v>
      </c>
      <c r="IMT213" t="s">
        <v>330</v>
      </c>
      <c r="IMU213" t="s">
        <v>330</v>
      </c>
      <c r="IMV213" t="s">
        <v>330</v>
      </c>
      <c r="IMW213" t="s">
        <v>330</v>
      </c>
      <c r="IMX213" t="s">
        <v>330</v>
      </c>
      <c r="IMY213" t="s">
        <v>330</v>
      </c>
      <c r="IMZ213" t="s">
        <v>330</v>
      </c>
      <c r="INA213" t="s">
        <v>330</v>
      </c>
      <c r="INB213" t="s">
        <v>330</v>
      </c>
      <c r="INC213" t="s">
        <v>330</v>
      </c>
      <c r="IND213" t="s">
        <v>330</v>
      </c>
      <c r="INE213" t="s">
        <v>330</v>
      </c>
      <c r="INF213" t="s">
        <v>330</v>
      </c>
      <c r="ING213" t="s">
        <v>330</v>
      </c>
      <c r="INH213" t="s">
        <v>330</v>
      </c>
      <c r="INI213" t="s">
        <v>330</v>
      </c>
      <c r="INJ213" t="s">
        <v>330</v>
      </c>
      <c r="INK213" t="s">
        <v>330</v>
      </c>
      <c r="INL213" t="s">
        <v>330</v>
      </c>
      <c r="INM213" t="s">
        <v>330</v>
      </c>
      <c r="INN213" t="s">
        <v>330</v>
      </c>
      <c r="INO213" t="s">
        <v>330</v>
      </c>
      <c r="INP213" t="s">
        <v>330</v>
      </c>
      <c r="INQ213" t="s">
        <v>330</v>
      </c>
      <c r="INR213" t="s">
        <v>330</v>
      </c>
      <c r="INS213" t="s">
        <v>330</v>
      </c>
      <c r="INT213" t="s">
        <v>330</v>
      </c>
      <c r="INU213" t="s">
        <v>330</v>
      </c>
      <c r="INV213" t="s">
        <v>330</v>
      </c>
      <c r="INW213" t="s">
        <v>330</v>
      </c>
      <c r="INX213" t="s">
        <v>330</v>
      </c>
      <c r="INY213" t="s">
        <v>330</v>
      </c>
      <c r="INZ213" t="s">
        <v>330</v>
      </c>
      <c r="IOA213" t="s">
        <v>330</v>
      </c>
      <c r="IOB213" t="s">
        <v>330</v>
      </c>
      <c r="IOC213" t="s">
        <v>330</v>
      </c>
      <c r="IOD213" t="s">
        <v>330</v>
      </c>
      <c r="IOE213" t="s">
        <v>330</v>
      </c>
      <c r="IOF213" t="s">
        <v>330</v>
      </c>
      <c r="IOG213" t="s">
        <v>330</v>
      </c>
      <c r="IOH213" t="s">
        <v>330</v>
      </c>
      <c r="IOI213" t="s">
        <v>330</v>
      </c>
      <c r="IOJ213" t="s">
        <v>330</v>
      </c>
      <c r="IOK213" t="s">
        <v>330</v>
      </c>
      <c r="IOL213" t="s">
        <v>330</v>
      </c>
      <c r="IOM213" t="s">
        <v>330</v>
      </c>
      <c r="ION213" t="s">
        <v>330</v>
      </c>
      <c r="IOO213" t="s">
        <v>330</v>
      </c>
      <c r="IOP213" t="s">
        <v>330</v>
      </c>
      <c r="IOQ213" t="s">
        <v>330</v>
      </c>
      <c r="IOR213" t="s">
        <v>330</v>
      </c>
      <c r="IOS213" t="s">
        <v>330</v>
      </c>
      <c r="IOT213" t="s">
        <v>330</v>
      </c>
      <c r="IOU213" t="s">
        <v>330</v>
      </c>
      <c r="IOV213" t="s">
        <v>330</v>
      </c>
      <c r="IOW213" t="s">
        <v>330</v>
      </c>
      <c r="IOX213" t="s">
        <v>330</v>
      </c>
      <c r="IOY213" t="s">
        <v>330</v>
      </c>
      <c r="IOZ213" t="s">
        <v>330</v>
      </c>
      <c r="IPA213" t="s">
        <v>330</v>
      </c>
      <c r="IPB213" t="s">
        <v>330</v>
      </c>
      <c r="IPC213" t="s">
        <v>330</v>
      </c>
      <c r="IPD213" t="s">
        <v>330</v>
      </c>
      <c r="IPE213" t="s">
        <v>330</v>
      </c>
      <c r="IPF213" t="s">
        <v>330</v>
      </c>
      <c r="IPG213" t="s">
        <v>330</v>
      </c>
      <c r="IPH213" t="s">
        <v>330</v>
      </c>
      <c r="IPI213" t="s">
        <v>330</v>
      </c>
      <c r="IPJ213" t="s">
        <v>330</v>
      </c>
      <c r="IPK213" t="s">
        <v>330</v>
      </c>
      <c r="IPL213" t="s">
        <v>330</v>
      </c>
      <c r="IPM213" t="s">
        <v>330</v>
      </c>
      <c r="IPN213" t="s">
        <v>330</v>
      </c>
      <c r="IPO213" t="s">
        <v>330</v>
      </c>
      <c r="IPP213" t="s">
        <v>330</v>
      </c>
      <c r="IPQ213" t="s">
        <v>330</v>
      </c>
      <c r="IPR213" t="s">
        <v>330</v>
      </c>
      <c r="IPS213" t="s">
        <v>330</v>
      </c>
      <c r="IPT213" t="s">
        <v>330</v>
      </c>
      <c r="IPU213" t="s">
        <v>330</v>
      </c>
      <c r="IPV213" t="s">
        <v>330</v>
      </c>
      <c r="IPW213" t="s">
        <v>330</v>
      </c>
      <c r="IPX213" t="s">
        <v>330</v>
      </c>
      <c r="IPY213" t="s">
        <v>330</v>
      </c>
      <c r="IPZ213" t="s">
        <v>330</v>
      </c>
      <c r="IQA213" t="s">
        <v>330</v>
      </c>
      <c r="IQB213" t="s">
        <v>330</v>
      </c>
      <c r="IQC213" t="s">
        <v>330</v>
      </c>
      <c r="IQD213" t="s">
        <v>330</v>
      </c>
      <c r="IQE213" t="s">
        <v>330</v>
      </c>
      <c r="IQF213" t="s">
        <v>330</v>
      </c>
      <c r="IQG213" t="s">
        <v>330</v>
      </c>
      <c r="IQH213" t="s">
        <v>330</v>
      </c>
      <c r="IQI213" t="s">
        <v>330</v>
      </c>
      <c r="IQJ213" t="s">
        <v>330</v>
      </c>
      <c r="IQK213" t="s">
        <v>330</v>
      </c>
      <c r="IQL213" t="s">
        <v>330</v>
      </c>
      <c r="IQM213" t="s">
        <v>330</v>
      </c>
      <c r="IQN213" t="s">
        <v>330</v>
      </c>
      <c r="IQO213" t="s">
        <v>330</v>
      </c>
      <c r="IQP213" t="s">
        <v>330</v>
      </c>
      <c r="IQQ213" t="s">
        <v>330</v>
      </c>
      <c r="IQR213" t="s">
        <v>330</v>
      </c>
      <c r="IQS213" t="s">
        <v>330</v>
      </c>
      <c r="IQT213" t="s">
        <v>330</v>
      </c>
      <c r="IQU213" t="s">
        <v>330</v>
      </c>
      <c r="IQV213" t="s">
        <v>330</v>
      </c>
      <c r="IQW213" t="s">
        <v>330</v>
      </c>
      <c r="IQX213" t="s">
        <v>330</v>
      </c>
      <c r="IQY213" t="s">
        <v>330</v>
      </c>
      <c r="IQZ213" t="s">
        <v>330</v>
      </c>
      <c r="IRA213" t="s">
        <v>330</v>
      </c>
      <c r="IRB213" t="s">
        <v>330</v>
      </c>
      <c r="IRC213" t="s">
        <v>330</v>
      </c>
      <c r="IRD213" t="s">
        <v>330</v>
      </c>
      <c r="IRE213" t="s">
        <v>330</v>
      </c>
      <c r="IRF213" t="s">
        <v>330</v>
      </c>
      <c r="IRG213" t="s">
        <v>330</v>
      </c>
      <c r="IRH213" t="s">
        <v>330</v>
      </c>
      <c r="IRI213" t="s">
        <v>330</v>
      </c>
      <c r="IRJ213" t="s">
        <v>330</v>
      </c>
      <c r="IRK213" t="s">
        <v>330</v>
      </c>
      <c r="IRL213" t="s">
        <v>330</v>
      </c>
      <c r="IRM213" t="s">
        <v>330</v>
      </c>
      <c r="IRN213" t="s">
        <v>330</v>
      </c>
      <c r="IRO213" t="s">
        <v>330</v>
      </c>
      <c r="IRP213" t="s">
        <v>330</v>
      </c>
      <c r="IRQ213" t="s">
        <v>330</v>
      </c>
      <c r="IRR213" t="s">
        <v>330</v>
      </c>
      <c r="IRS213" t="s">
        <v>330</v>
      </c>
      <c r="IRT213" t="s">
        <v>330</v>
      </c>
      <c r="IRU213" t="s">
        <v>330</v>
      </c>
      <c r="IRV213" t="s">
        <v>330</v>
      </c>
      <c r="IRW213" t="s">
        <v>330</v>
      </c>
      <c r="IRX213" t="s">
        <v>330</v>
      </c>
      <c r="IRY213" t="s">
        <v>330</v>
      </c>
      <c r="IRZ213" t="s">
        <v>330</v>
      </c>
      <c r="ISA213" t="s">
        <v>330</v>
      </c>
      <c r="ISB213" t="s">
        <v>330</v>
      </c>
      <c r="ISC213" t="s">
        <v>330</v>
      </c>
      <c r="ISD213" t="s">
        <v>330</v>
      </c>
      <c r="ISE213" t="s">
        <v>330</v>
      </c>
      <c r="ISF213" t="s">
        <v>330</v>
      </c>
      <c r="ISG213" t="s">
        <v>330</v>
      </c>
      <c r="ISH213" t="s">
        <v>330</v>
      </c>
      <c r="ISI213" t="s">
        <v>330</v>
      </c>
      <c r="ISJ213" t="s">
        <v>330</v>
      </c>
      <c r="ISK213" t="s">
        <v>330</v>
      </c>
      <c r="ISL213" t="s">
        <v>330</v>
      </c>
      <c r="ISM213" t="s">
        <v>330</v>
      </c>
      <c r="ISN213" t="s">
        <v>330</v>
      </c>
      <c r="ISO213" t="s">
        <v>330</v>
      </c>
      <c r="ISP213" t="s">
        <v>330</v>
      </c>
      <c r="ISQ213" t="s">
        <v>330</v>
      </c>
      <c r="ISR213" t="s">
        <v>330</v>
      </c>
      <c r="ISS213" t="s">
        <v>330</v>
      </c>
      <c r="IST213" t="s">
        <v>330</v>
      </c>
      <c r="ISU213" t="s">
        <v>330</v>
      </c>
      <c r="ISV213" t="s">
        <v>330</v>
      </c>
      <c r="ISW213" t="s">
        <v>330</v>
      </c>
      <c r="ISX213" t="s">
        <v>330</v>
      </c>
      <c r="ISY213" t="s">
        <v>330</v>
      </c>
      <c r="ISZ213" t="s">
        <v>330</v>
      </c>
      <c r="ITA213" t="s">
        <v>330</v>
      </c>
      <c r="ITB213" t="s">
        <v>330</v>
      </c>
      <c r="ITC213" t="s">
        <v>330</v>
      </c>
      <c r="ITD213" t="s">
        <v>330</v>
      </c>
      <c r="ITE213" t="s">
        <v>330</v>
      </c>
      <c r="ITF213" t="s">
        <v>330</v>
      </c>
      <c r="ITG213" t="s">
        <v>330</v>
      </c>
      <c r="ITH213" t="s">
        <v>330</v>
      </c>
      <c r="ITI213" t="s">
        <v>330</v>
      </c>
      <c r="ITJ213" t="s">
        <v>330</v>
      </c>
      <c r="ITK213" t="s">
        <v>330</v>
      </c>
      <c r="ITL213" t="s">
        <v>330</v>
      </c>
      <c r="ITM213" t="s">
        <v>330</v>
      </c>
      <c r="ITN213" t="s">
        <v>330</v>
      </c>
      <c r="ITO213" t="s">
        <v>330</v>
      </c>
      <c r="ITP213" t="s">
        <v>330</v>
      </c>
      <c r="ITQ213" t="s">
        <v>330</v>
      </c>
      <c r="ITR213" t="s">
        <v>330</v>
      </c>
      <c r="ITS213" t="s">
        <v>330</v>
      </c>
      <c r="ITT213" t="s">
        <v>330</v>
      </c>
      <c r="ITU213" t="s">
        <v>330</v>
      </c>
      <c r="ITV213" t="s">
        <v>330</v>
      </c>
      <c r="ITW213" t="s">
        <v>330</v>
      </c>
      <c r="ITX213" t="s">
        <v>330</v>
      </c>
      <c r="ITY213" t="s">
        <v>330</v>
      </c>
      <c r="ITZ213" t="s">
        <v>330</v>
      </c>
      <c r="IUA213" t="s">
        <v>330</v>
      </c>
      <c r="IUB213" t="s">
        <v>330</v>
      </c>
      <c r="IUC213" t="s">
        <v>330</v>
      </c>
      <c r="IUD213" t="s">
        <v>330</v>
      </c>
      <c r="IUE213" t="s">
        <v>330</v>
      </c>
      <c r="IUF213" t="s">
        <v>330</v>
      </c>
      <c r="IUG213" t="s">
        <v>330</v>
      </c>
      <c r="IUH213" t="s">
        <v>330</v>
      </c>
      <c r="IUI213" t="s">
        <v>330</v>
      </c>
      <c r="IUJ213" t="s">
        <v>330</v>
      </c>
      <c r="IUK213" t="s">
        <v>330</v>
      </c>
      <c r="IUL213" t="s">
        <v>330</v>
      </c>
      <c r="IUM213" t="s">
        <v>330</v>
      </c>
      <c r="IUN213" t="s">
        <v>330</v>
      </c>
      <c r="IUO213" t="s">
        <v>330</v>
      </c>
      <c r="IUP213" t="s">
        <v>330</v>
      </c>
      <c r="IUQ213" t="s">
        <v>330</v>
      </c>
      <c r="IUR213" t="s">
        <v>330</v>
      </c>
      <c r="IUS213" t="s">
        <v>330</v>
      </c>
      <c r="IUT213" t="s">
        <v>330</v>
      </c>
      <c r="IUU213" t="s">
        <v>330</v>
      </c>
      <c r="IUV213" t="s">
        <v>330</v>
      </c>
      <c r="IUW213" t="s">
        <v>330</v>
      </c>
      <c r="IUX213" t="s">
        <v>330</v>
      </c>
      <c r="IUY213" t="s">
        <v>330</v>
      </c>
      <c r="IUZ213" t="s">
        <v>330</v>
      </c>
      <c r="IVA213" t="s">
        <v>330</v>
      </c>
      <c r="IVB213" t="s">
        <v>330</v>
      </c>
      <c r="IVC213" t="s">
        <v>330</v>
      </c>
      <c r="IVD213" t="s">
        <v>330</v>
      </c>
      <c r="IVE213" t="s">
        <v>330</v>
      </c>
      <c r="IVF213" t="s">
        <v>330</v>
      </c>
      <c r="IVG213" t="s">
        <v>330</v>
      </c>
      <c r="IVH213" t="s">
        <v>330</v>
      </c>
      <c r="IVI213" t="s">
        <v>330</v>
      </c>
      <c r="IVJ213" t="s">
        <v>330</v>
      </c>
      <c r="IVK213" t="s">
        <v>330</v>
      </c>
      <c r="IVL213" t="s">
        <v>330</v>
      </c>
      <c r="IVM213" t="s">
        <v>330</v>
      </c>
      <c r="IVN213" t="s">
        <v>330</v>
      </c>
      <c r="IVO213" t="s">
        <v>330</v>
      </c>
      <c r="IVP213" t="s">
        <v>330</v>
      </c>
      <c r="IVQ213" t="s">
        <v>330</v>
      </c>
      <c r="IVR213" t="s">
        <v>330</v>
      </c>
      <c r="IVS213" t="s">
        <v>330</v>
      </c>
      <c r="IVT213" t="s">
        <v>330</v>
      </c>
      <c r="IVU213" t="s">
        <v>330</v>
      </c>
      <c r="IVV213" t="s">
        <v>330</v>
      </c>
      <c r="IVW213" t="s">
        <v>330</v>
      </c>
      <c r="IVX213" t="s">
        <v>330</v>
      </c>
      <c r="IVY213" t="s">
        <v>330</v>
      </c>
      <c r="IVZ213" t="s">
        <v>330</v>
      </c>
      <c r="IWA213" t="s">
        <v>330</v>
      </c>
      <c r="IWB213" t="s">
        <v>330</v>
      </c>
      <c r="IWC213" t="s">
        <v>330</v>
      </c>
      <c r="IWD213" t="s">
        <v>330</v>
      </c>
      <c r="IWE213" t="s">
        <v>330</v>
      </c>
      <c r="IWF213" t="s">
        <v>330</v>
      </c>
      <c r="IWG213" t="s">
        <v>330</v>
      </c>
      <c r="IWH213" t="s">
        <v>330</v>
      </c>
      <c r="IWI213" t="s">
        <v>330</v>
      </c>
      <c r="IWJ213" t="s">
        <v>330</v>
      </c>
      <c r="IWK213" t="s">
        <v>330</v>
      </c>
      <c r="IWL213" t="s">
        <v>330</v>
      </c>
      <c r="IWM213" t="s">
        <v>330</v>
      </c>
      <c r="IWN213" t="s">
        <v>330</v>
      </c>
      <c r="IWO213" t="s">
        <v>330</v>
      </c>
      <c r="IWP213" t="s">
        <v>330</v>
      </c>
      <c r="IWQ213" t="s">
        <v>330</v>
      </c>
      <c r="IWR213" t="s">
        <v>330</v>
      </c>
      <c r="IWS213" t="s">
        <v>330</v>
      </c>
      <c r="IWT213" t="s">
        <v>330</v>
      </c>
      <c r="IWU213" t="s">
        <v>330</v>
      </c>
      <c r="IWV213" t="s">
        <v>330</v>
      </c>
      <c r="IWW213" t="s">
        <v>330</v>
      </c>
      <c r="IWX213" t="s">
        <v>330</v>
      </c>
      <c r="IWY213" t="s">
        <v>330</v>
      </c>
      <c r="IWZ213" t="s">
        <v>330</v>
      </c>
      <c r="IXA213" t="s">
        <v>330</v>
      </c>
      <c r="IXB213" t="s">
        <v>330</v>
      </c>
      <c r="IXC213" t="s">
        <v>330</v>
      </c>
      <c r="IXD213" t="s">
        <v>330</v>
      </c>
      <c r="IXE213" t="s">
        <v>330</v>
      </c>
      <c r="IXF213" t="s">
        <v>330</v>
      </c>
      <c r="IXG213" t="s">
        <v>330</v>
      </c>
      <c r="IXH213" t="s">
        <v>330</v>
      </c>
      <c r="IXI213" t="s">
        <v>330</v>
      </c>
      <c r="IXJ213" t="s">
        <v>330</v>
      </c>
      <c r="IXK213" t="s">
        <v>330</v>
      </c>
      <c r="IXL213" t="s">
        <v>330</v>
      </c>
      <c r="IXM213" t="s">
        <v>330</v>
      </c>
      <c r="IXN213" t="s">
        <v>330</v>
      </c>
      <c r="IXO213" t="s">
        <v>330</v>
      </c>
      <c r="IXP213" t="s">
        <v>330</v>
      </c>
      <c r="IXQ213" t="s">
        <v>330</v>
      </c>
      <c r="IXR213" t="s">
        <v>330</v>
      </c>
      <c r="IXS213" t="s">
        <v>330</v>
      </c>
      <c r="IXT213" t="s">
        <v>330</v>
      </c>
      <c r="IXU213" t="s">
        <v>330</v>
      </c>
      <c r="IXV213" t="s">
        <v>330</v>
      </c>
      <c r="IXW213" t="s">
        <v>330</v>
      </c>
      <c r="IXX213" t="s">
        <v>330</v>
      </c>
      <c r="IXY213" t="s">
        <v>330</v>
      </c>
      <c r="IXZ213" t="s">
        <v>330</v>
      </c>
      <c r="IYA213" t="s">
        <v>330</v>
      </c>
      <c r="IYB213" t="s">
        <v>330</v>
      </c>
      <c r="IYC213" t="s">
        <v>330</v>
      </c>
      <c r="IYD213" t="s">
        <v>330</v>
      </c>
      <c r="IYE213" t="s">
        <v>330</v>
      </c>
      <c r="IYF213" t="s">
        <v>330</v>
      </c>
      <c r="IYG213" t="s">
        <v>330</v>
      </c>
      <c r="IYH213" t="s">
        <v>330</v>
      </c>
      <c r="IYI213" t="s">
        <v>330</v>
      </c>
      <c r="IYJ213" t="s">
        <v>330</v>
      </c>
      <c r="IYK213" t="s">
        <v>330</v>
      </c>
      <c r="IYL213" t="s">
        <v>330</v>
      </c>
      <c r="IYM213" t="s">
        <v>330</v>
      </c>
      <c r="IYN213" t="s">
        <v>330</v>
      </c>
      <c r="IYO213" t="s">
        <v>330</v>
      </c>
      <c r="IYP213" t="s">
        <v>330</v>
      </c>
      <c r="IYQ213" t="s">
        <v>330</v>
      </c>
      <c r="IYR213" t="s">
        <v>330</v>
      </c>
      <c r="IYS213" t="s">
        <v>330</v>
      </c>
      <c r="IYT213" t="s">
        <v>330</v>
      </c>
      <c r="IYU213" t="s">
        <v>330</v>
      </c>
      <c r="IYV213" t="s">
        <v>330</v>
      </c>
      <c r="IYW213" t="s">
        <v>330</v>
      </c>
      <c r="IYX213" t="s">
        <v>330</v>
      </c>
      <c r="IYY213" t="s">
        <v>330</v>
      </c>
      <c r="IYZ213" t="s">
        <v>330</v>
      </c>
      <c r="IZA213" t="s">
        <v>330</v>
      </c>
      <c r="IZB213" t="s">
        <v>330</v>
      </c>
      <c r="IZC213" t="s">
        <v>330</v>
      </c>
      <c r="IZD213" t="s">
        <v>330</v>
      </c>
      <c r="IZE213" t="s">
        <v>330</v>
      </c>
      <c r="IZF213" t="s">
        <v>330</v>
      </c>
      <c r="IZG213" t="s">
        <v>330</v>
      </c>
      <c r="IZH213" t="s">
        <v>330</v>
      </c>
      <c r="IZI213" t="s">
        <v>330</v>
      </c>
      <c r="IZJ213" t="s">
        <v>330</v>
      </c>
      <c r="IZK213" t="s">
        <v>330</v>
      </c>
      <c r="IZL213" t="s">
        <v>330</v>
      </c>
      <c r="IZM213" t="s">
        <v>330</v>
      </c>
      <c r="IZN213" t="s">
        <v>330</v>
      </c>
      <c r="IZO213" t="s">
        <v>330</v>
      </c>
      <c r="IZP213" t="s">
        <v>330</v>
      </c>
      <c r="IZQ213" t="s">
        <v>330</v>
      </c>
      <c r="IZR213" t="s">
        <v>330</v>
      </c>
      <c r="IZS213" t="s">
        <v>330</v>
      </c>
      <c r="IZT213" t="s">
        <v>330</v>
      </c>
      <c r="IZU213" t="s">
        <v>330</v>
      </c>
      <c r="IZV213" t="s">
        <v>330</v>
      </c>
      <c r="IZW213" t="s">
        <v>330</v>
      </c>
      <c r="IZX213" t="s">
        <v>330</v>
      </c>
      <c r="IZY213" t="s">
        <v>330</v>
      </c>
      <c r="IZZ213" t="s">
        <v>330</v>
      </c>
      <c r="JAA213" t="s">
        <v>330</v>
      </c>
      <c r="JAB213" t="s">
        <v>330</v>
      </c>
      <c r="JAC213" t="s">
        <v>330</v>
      </c>
      <c r="JAD213" t="s">
        <v>330</v>
      </c>
      <c r="JAE213" t="s">
        <v>330</v>
      </c>
      <c r="JAF213" t="s">
        <v>330</v>
      </c>
      <c r="JAG213" t="s">
        <v>330</v>
      </c>
      <c r="JAH213" t="s">
        <v>330</v>
      </c>
      <c r="JAI213" t="s">
        <v>330</v>
      </c>
      <c r="JAJ213" t="s">
        <v>330</v>
      </c>
      <c r="JAK213" t="s">
        <v>330</v>
      </c>
      <c r="JAL213" t="s">
        <v>330</v>
      </c>
      <c r="JAM213" t="s">
        <v>330</v>
      </c>
      <c r="JAN213" t="s">
        <v>330</v>
      </c>
      <c r="JAO213" t="s">
        <v>330</v>
      </c>
      <c r="JAP213" t="s">
        <v>330</v>
      </c>
      <c r="JAQ213" t="s">
        <v>330</v>
      </c>
      <c r="JAR213" t="s">
        <v>330</v>
      </c>
      <c r="JAS213" t="s">
        <v>330</v>
      </c>
      <c r="JAT213" t="s">
        <v>330</v>
      </c>
      <c r="JAU213" t="s">
        <v>330</v>
      </c>
      <c r="JAV213" t="s">
        <v>330</v>
      </c>
      <c r="JAW213" t="s">
        <v>330</v>
      </c>
      <c r="JAX213" t="s">
        <v>330</v>
      </c>
      <c r="JAY213" t="s">
        <v>330</v>
      </c>
      <c r="JAZ213" t="s">
        <v>330</v>
      </c>
      <c r="JBA213" t="s">
        <v>330</v>
      </c>
      <c r="JBB213" t="s">
        <v>330</v>
      </c>
      <c r="JBC213" t="s">
        <v>330</v>
      </c>
      <c r="JBD213" t="s">
        <v>330</v>
      </c>
      <c r="JBE213" t="s">
        <v>330</v>
      </c>
      <c r="JBF213" t="s">
        <v>330</v>
      </c>
      <c r="JBG213" t="s">
        <v>330</v>
      </c>
      <c r="JBH213" t="s">
        <v>330</v>
      </c>
      <c r="JBI213" t="s">
        <v>330</v>
      </c>
      <c r="JBJ213" t="s">
        <v>330</v>
      </c>
      <c r="JBK213" t="s">
        <v>330</v>
      </c>
      <c r="JBL213" t="s">
        <v>330</v>
      </c>
      <c r="JBM213" t="s">
        <v>330</v>
      </c>
      <c r="JBN213" t="s">
        <v>330</v>
      </c>
      <c r="JBO213" t="s">
        <v>330</v>
      </c>
      <c r="JBP213" t="s">
        <v>330</v>
      </c>
      <c r="JBQ213" t="s">
        <v>330</v>
      </c>
      <c r="JBR213" t="s">
        <v>330</v>
      </c>
      <c r="JBS213" t="s">
        <v>330</v>
      </c>
      <c r="JBT213" t="s">
        <v>330</v>
      </c>
      <c r="JBU213" t="s">
        <v>330</v>
      </c>
      <c r="JBV213" t="s">
        <v>330</v>
      </c>
      <c r="JBW213" t="s">
        <v>330</v>
      </c>
      <c r="JBX213" t="s">
        <v>330</v>
      </c>
      <c r="JBY213" t="s">
        <v>330</v>
      </c>
      <c r="JBZ213" t="s">
        <v>330</v>
      </c>
      <c r="JCA213" t="s">
        <v>330</v>
      </c>
      <c r="JCB213" t="s">
        <v>330</v>
      </c>
      <c r="JCC213" t="s">
        <v>330</v>
      </c>
      <c r="JCD213" t="s">
        <v>330</v>
      </c>
      <c r="JCE213" t="s">
        <v>330</v>
      </c>
      <c r="JCF213" t="s">
        <v>330</v>
      </c>
      <c r="JCG213" t="s">
        <v>330</v>
      </c>
      <c r="JCH213" t="s">
        <v>330</v>
      </c>
      <c r="JCI213" t="s">
        <v>330</v>
      </c>
      <c r="JCJ213" t="s">
        <v>330</v>
      </c>
      <c r="JCK213" t="s">
        <v>330</v>
      </c>
      <c r="JCL213" t="s">
        <v>330</v>
      </c>
      <c r="JCM213" t="s">
        <v>330</v>
      </c>
      <c r="JCN213" t="s">
        <v>330</v>
      </c>
      <c r="JCO213" t="s">
        <v>330</v>
      </c>
      <c r="JCP213" t="s">
        <v>330</v>
      </c>
      <c r="JCQ213" t="s">
        <v>330</v>
      </c>
      <c r="JCR213" t="s">
        <v>330</v>
      </c>
      <c r="JCS213" t="s">
        <v>330</v>
      </c>
      <c r="JCT213" t="s">
        <v>330</v>
      </c>
      <c r="JCU213" t="s">
        <v>330</v>
      </c>
      <c r="JCV213" t="s">
        <v>330</v>
      </c>
      <c r="JCW213" t="s">
        <v>330</v>
      </c>
      <c r="JCX213" t="s">
        <v>330</v>
      </c>
      <c r="JCY213" t="s">
        <v>330</v>
      </c>
      <c r="JCZ213" t="s">
        <v>330</v>
      </c>
      <c r="JDA213" t="s">
        <v>330</v>
      </c>
      <c r="JDB213" t="s">
        <v>330</v>
      </c>
      <c r="JDC213" t="s">
        <v>330</v>
      </c>
      <c r="JDD213" t="s">
        <v>330</v>
      </c>
      <c r="JDE213" t="s">
        <v>330</v>
      </c>
      <c r="JDF213" t="s">
        <v>330</v>
      </c>
      <c r="JDG213" t="s">
        <v>330</v>
      </c>
      <c r="JDH213" t="s">
        <v>330</v>
      </c>
      <c r="JDI213" t="s">
        <v>330</v>
      </c>
      <c r="JDJ213" t="s">
        <v>330</v>
      </c>
      <c r="JDK213" t="s">
        <v>330</v>
      </c>
      <c r="JDL213" t="s">
        <v>330</v>
      </c>
      <c r="JDM213" t="s">
        <v>330</v>
      </c>
      <c r="JDN213" t="s">
        <v>330</v>
      </c>
      <c r="JDO213" t="s">
        <v>330</v>
      </c>
      <c r="JDP213" t="s">
        <v>330</v>
      </c>
      <c r="JDQ213" t="s">
        <v>330</v>
      </c>
      <c r="JDR213" t="s">
        <v>330</v>
      </c>
      <c r="JDS213" t="s">
        <v>330</v>
      </c>
      <c r="JDT213" t="s">
        <v>330</v>
      </c>
      <c r="JDU213" t="s">
        <v>330</v>
      </c>
      <c r="JDV213" t="s">
        <v>330</v>
      </c>
      <c r="JDW213" t="s">
        <v>330</v>
      </c>
      <c r="JDX213" t="s">
        <v>330</v>
      </c>
      <c r="JDY213" t="s">
        <v>330</v>
      </c>
      <c r="JDZ213" t="s">
        <v>330</v>
      </c>
      <c r="JEA213" t="s">
        <v>330</v>
      </c>
      <c r="JEB213" t="s">
        <v>330</v>
      </c>
      <c r="JEC213" t="s">
        <v>330</v>
      </c>
      <c r="JED213" t="s">
        <v>330</v>
      </c>
      <c r="JEE213" t="s">
        <v>330</v>
      </c>
      <c r="JEF213" t="s">
        <v>330</v>
      </c>
      <c r="JEG213" t="s">
        <v>330</v>
      </c>
      <c r="JEH213" t="s">
        <v>330</v>
      </c>
      <c r="JEI213" t="s">
        <v>330</v>
      </c>
      <c r="JEJ213" t="s">
        <v>330</v>
      </c>
      <c r="JEK213" t="s">
        <v>330</v>
      </c>
      <c r="JEL213" t="s">
        <v>330</v>
      </c>
      <c r="JEM213" t="s">
        <v>330</v>
      </c>
      <c r="JEN213" t="s">
        <v>330</v>
      </c>
      <c r="JEO213" t="s">
        <v>330</v>
      </c>
      <c r="JEP213" t="s">
        <v>330</v>
      </c>
      <c r="JEQ213" t="s">
        <v>330</v>
      </c>
      <c r="JER213" t="s">
        <v>330</v>
      </c>
      <c r="JES213" t="s">
        <v>330</v>
      </c>
      <c r="JET213" t="s">
        <v>330</v>
      </c>
      <c r="JEU213" t="s">
        <v>330</v>
      </c>
      <c r="JEV213" t="s">
        <v>330</v>
      </c>
      <c r="JEW213" t="s">
        <v>330</v>
      </c>
      <c r="JEX213" t="s">
        <v>330</v>
      </c>
      <c r="JEY213" t="s">
        <v>330</v>
      </c>
      <c r="JEZ213" t="s">
        <v>330</v>
      </c>
      <c r="JFA213" t="s">
        <v>330</v>
      </c>
      <c r="JFB213" t="s">
        <v>330</v>
      </c>
      <c r="JFC213" t="s">
        <v>330</v>
      </c>
      <c r="JFD213" t="s">
        <v>330</v>
      </c>
      <c r="JFE213" t="s">
        <v>330</v>
      </c>
      <c r="JFF213" t="s">
        <v>330</v>
      </c>
      <c r="JFG213" t="s">
        <v>330</v>
      </c>
      <c r="JFH213" t="s">
        <v>330</v>
      </c>
      <c r="JFI213" t="s">
        <v>330</v>
      </c>
      <c r="JFJ213" t="s">
        <v>330</v>
      </c>
      <c r="JFK213" t="s">
        <v>330</v>
      </c>
      <c r="JFL213" t="s">
        <v>330</v>
      </c>
      <c r="JFM213" t="s">
        <v>330</v>
      </c>
      <c r="JFN213" t="s">
        <v>330</v>
      </c>
      <c r="JFO213" t="s">
        <v>330</v>
      </c>
      <c r="JFP213" t="s">
        <v>330</v>
      </c>
      <c r="JFQ213" t="s">
        <v>330</v>
      </c>
      <c r="JFR213" t="s">
        <v>330</v>
      </c>
      <c r="JFS213" t="s">
        <v>330</v>
      </c>
      <c r="JFT213" t="s">
        <v>330</v>
      </c>
      <c r="JFU213" t="s">
        <v>330</v>
      </c>
      <c r="JFV213" t="s">
        <v>330</v>
      </c>
      <c r="JFW213" t="s">
        <v>330</v>
      </c>
      <c r="JFX213" t="s">
        <v>330</v>
      </c>
      <c r="JFY213" t="s">
        <v>330</v>
      </c>
      <c r="JFZ213" t="s">
        <v>330</v>
      </c>
      <c r="JGA213" t="s">
        <v>330</v>
      </c>
      <c r="JGB213" t="s">
        <v>330</v>
      </c>
      <c r="JGC213" t="s">
        <v>330</v>
      </c>
      <c r="JGD213" t="s">
        <v>330</v>
      </c>
      <c r="JGE213" t="s">
        <v>330</v>
      </c>
      <c r="JGF213" t="s">
        <v>330</v>
      </c>
      <c r="JGG213" t="s">
        <v>330</v>
      </c>
      <c r="JGH213" t="s">
        <v>330</v>
      </c>
      <c r="JGI213" t="s">
        <v>330</v>
      </c>
      <c r="JGJ213" t="s">
        <v>330</v>
      </c>
      <c r="JGK213" t="s">
        <v>330</v>
      </c>
      <c r="JGL213" t="s">
        <v>330</v>
      </c>
      <c r="JGM213" t="s">
        <v>330</v>
      </c>
      <c r="JGN213" t="s">
        <v>330</v>
      </c>
      <c r="JGO213" t="s">
        <v>330</v>
      </c>
      <c r="JGP213" t="s">
        <v>330</v>
      </c>
      <c r="JGQ213" t="s">
        <v>330</v>
      </c>
      <c r="JGR213" t="s">
        <v>330</v>
      </c>
      <c r="JGS213" t="s">
        <v>330</v>
      </c>
      <c r="JGT213" t="s">
        <v>330</v>
      </c>
      <c r="JGU213" t="s">
        <v>330</v>
      </c>
      <c r="JGV213" t="s">
        <v>330</v>
      </c>
      <c r="JGW213" t="s">
        <v>330</v>
      </c>
      <c r="JGX213" t="s">
        <v>330</v>
      </c>
      <c r="JGY213" t="s">
        <v>330</v>
      </c>
      <c r="JGZ213" t="s">
        <v>330</v>
      </c>
      <c r="JHA213" t="s">
        <v>330</v>
      </c>
      <c r="JHB213" t="s">
        <v>330</v>
      </c>
      <c r="JHC213" t="s">
        <v>330</v>
      </c>
      <c r="JHD213" t="s">
        <v>330</v>
      </c>
      <c r="JHE213" t="s">
        <v>330</v>
      </c>
      <c r="JHF213" t="s">
        <v>330</v>
      </c>
      <c r="JHG213" t="s">
        <v>330</v>
      </c>
      <c r="JHH213" t="s">
        <v>330</v>
      </c>
      <c r="JHI213" t="s">
        <v>330</v>
      </c>
      <c r="JHJ213" t="s">
        <v>330</v>
      </c>
      <c r="JHK213" t="s">
        <v>330</v>
      </c>
      <c r="JHL213" t="s">
        <v>330</v>
      </c>
      <c r="JHM213" t="s">
        <v>330</v>
      </c>
      <c r="JHN213" t="s">
        <v>330</v>
      </c>
      <c r="JHO213" t="s">
        <v>330</v>
      </c>
      <c r="JHP213" t="s">
        <v>330</v>
      </c>
      <c r="JHQ213" t="s">
        <v>330</v>
      </c>
      <c r="JHR213" t="s">
        <v>330</v>
      </c>
      <c r="JHS213" t="s">
        <v>330</v>
      </c>
      <c r="JHT213" t="s">
        <v>330</v>
      </c>
      <c r="JHU213" t="s">
        <v>330</v>
      </c>
      <c r="JHV213" t="s">
        <v>330</v>
      </c>
      <c r="JHW213" t="s">
        <v>330</v>
      </c>
      <c r="JHX213" t="s">
        <v>330</v>
      </c>
      <c r="JHY213" t="s">
        <v>330</v>
      </c>
      <c r="JHZ213" t="s">
        <v>330</v>
      </c>
      <c r="JIA213" t="s">
        <v>330</v>
      </c>
      <c r="JIB213" t="s">
        <v>330</v>
      </c>
      <c r="JIC213" t="s">
        <v>330</v>
      </c>
      <c r="JID213" t="s">
        <v>330</v>
      </c>
      <c r="JIE213" t="s">
        <v>330</v>
      </c>
      <c r="JIF213" t="s">
        <v>330</v>
      </c>
      <c r="JIG213" t="s">
        <v>330</v>
      </c>
      <c r="JIH213" t="s">
        <v>330</v>
      </c>
      <c r="JII213" t="s">
        <v>330</v>
      </c>
      <c r="JIJ213" t="s">
        <v>330</v>
      </c>
      <c r="JIK213" t="s">
        <v>330</v>
      </c>
      <c r="JIL213" t="s">
        <v>330</v>
      </c>
      <c r="JIM213" t="s">
        <v>330</v>
      </c>
      <c r="JIN213" t="s">
        <v>330</v>
      </c>
      <c r="JIO213" t="s">
        <v>330</v>
      </c>
      <c r="JIP213" t="s">
        <v>330</v>
      </c>
      <c r="JIQ213" t="s">
        <v>330</v>
      </c>
      <c r="JIR213" t="s">
        <v>330</v>
      </c>
      <c r="JIS213" t="s">
        <v>330</v>
      </c>
      <c r="JIT213" t="s">
        <v>330</v>
      </c>
      <c r="JIU213" t="s">
        <v>330</v>
      </c>
      <c r="JIV213" t="s">
        <v>330</v>
      </c>
      <c r="JIW213" t="s">
        <v>330</v>
      </c>
      <c r="JIX213" t="s">
        <v>330</v>
      </c>
      <c r="JIY213" t="s">
        <v>330</v>
      </c>
      <c r="JIZ213" t="s">
        <v>330</v>
      </c>
      <c r="JJA213" t="s">
        <v>330</v>
      </c>
      <c r="JJB213" t="s">
        <v>330</v>
      </c>
      <c r="JJC213" t="s">
        <v>330</v>
      </c>
      <c r="JJD213" t="s">
        <v>330</v>
      </c>
      <c r="JJE213" t="s">
        <v>330</v>
      </c>
      <c r="JJF213" t="s">
        <v>330</v>
      </c>
      <c r="JJG213" t="s">
        <v>330</v>
      </c>
      <c r="JJH213" t="s">
        <v>330</v>
      </c>
      <c r="JJI213" t="s">
        <v>330</v>
      </c>
      <c r="JJJ213" t="s">
        <v>330</v>
      </c>
      <c r="JJK213" t="s">
        <v>330</v>
      </c>
      <c r="JJL213" t="s">
        <v>330</v>
      </c>
      <c r="JJM213" t="s">
        <v>330</v>
      </c>
      <c r="JJN213" t="s">
        <v>330</v>
      </c>
      <c r="JJO213" t="s">
        <v>330</v>
      </c>
      <c r="JJP213" t="s">
        <v>330</v>
      </c>
      <c r="JJQ213" t="s">
        <v>330</v>
      </c>
      <c r="JJR213" t="s">
        <v>330</v>
      </c>
      <c r="JJS213" t="s">
        <v>330</v>
      </c>
      <c r="JJT213" t="s">
        <v>330</v>
      </c>
      <c r="JJU213" t="s">
        <v>330</v>
      </c>
      <c r="JJV213" t="s">
        <v>330</v>
      </c>
      <c r="JJW213" t="s">
        <v>330</v>
      </c>
      <c r="JJX213" t="s">
        <v>330</v>
      </c>
      <c r="JJY213" t="s">
        <v>330</v>
      </c>
      <c r="JJZ213" t="s">
        <v>330</v>
      </c>
      <c r="JKA213" t="s">
        <v>330</v>
      </c>
      <c r="JKB213" t="s">
        <v>330</v>
      </c>
      <c r="JKC213" t="s">
        <v>330</v>
      </c>
      <c r="JKD213" t="s">
        <v>330</v>
      </c>
      <c r="JKE213" t="s">
        <v>330</v>
      </c>
      <c r="JKF213" t="s">
        <v>330</v>
      </c>
      <c r="JKG213" t="s">
        <v>330</v>
      </c>
      <c r="JKH213" t="s">
        <v>330</v>
      </c>
      <c r="JKI213" t="s">
        <v>330</v>
      </c>
      <c r="JKJ213" t="s">
        <v>330</v>
      </c>
      <c r="JKK213" t="s">
        <v>330</v>
      </c>
      <c r="JKL213" t="s">
        <v>330</v>
      </c>
      <c r="JKM213" t="s">
        <v>330</v>
      </c>
      <c r="JKN213" t="s">
        <v>330</v>
      </c>
      <c r="JKO213" t="s">
        <v>330</v>
      </c>
      <c r="JKP213" t="s">
        <v>330</v>
      </c>
      <c r="JKQ213" t="s">
        <v>330</v>
      </c>
      <c r="JKR213" t="s">
        <v>330</v>
      </c>
      <c r="JKS213" t="s">
        <v>330</v>
      </c>
      <c r="JKT213" t="s">
        <v>330</v>
      </c>
      <c r="JKU213" t="s">
        <v>330</v>
      </c>
      <c r="JKV213" t="s">
        <v>330</v>
      </c>
      <c r="JKW213" t="s">
        <v>330</v>
      </c>
      <c r="JKX213" t="s">
        <v>330</v>
      </c>
      <c r="JKY213" t="s">
        <v>330</v>
      </c>
      <c r="JKZ213" t="s">
        <v>330</v>
      </c>
      <c r="JLA213" t="s">
        <v>330</v>
      </c>
      <c r="JLB213" t="s">
        <v>330</v>
      </c>
      <c r="JLC213" t="s">
        <v>330</v>
      </c>
      <c r="JLD213" t="s">
        <v>330</v>
      </c>
      <c r="JLE213" t="s">
        <v>330</v>
      </c>
      <c r="JLF213" t="s">
        <v>330</v>
      </c>
      <c r="JLG213" t="s">
        <v>330</v>
      </c>
      <c r="JLH213" t="s">
        <v>330</v>
      </c>
      <c r="JLI213" t="s">
        <v>330</v>
      </c>
      <c r="JLJ213" t="s">
        <v>330</v>
      </c>
      <c r="JLK213" t="s">
        <v>330</v>
      </c>
      <c r="JLL213" t="s">
        <v>330</v>
      </c>
      <c r="JLM213" t="s">
        <v>330</v>
      </c>
      <c r="JLN213" t="s">
        <v>330</v>
      </c>
      <c r="JLO213" t="s">
        <v>330</v>
      </c>
      <c r="JLP213" t="s">
        <v>330</v>
      </c>
      <c r="JLQ213" t="s">
        <v>330</v>
      </c>
      <c r="JLR213" t="s">
        <v>330</v>
      </c>
      <c r="JLS213" t="s">
        <v>330</v>
      </c>
      <c r="JLT213" t="s">
        <v>330</v>
      </c>
      <c r="JLU213" t="s">
        <v>330</v>
      </c>
      <c r="JLV213" t="s">
        <v>330</v>
      </c>
      <c r="JLW213" t="s">
        <v>330</v>
      </c>
      <c r="JLX213" t="s">
        <v>330</v>
      </c>
      <c r="JLY213" t="s">
        <v>330</v>
      </c>
      <c r="JLZ213" t="s">
        <v>330</v>
      </c>
      <c r="JMA213" t="s">
        <v>330</v>
      </c>
      <c r="JMB213" t="s">
        <v>330</v>
      </c>
      <c r="JMC213" t="s">
        <v>330</v>
      </c>
      <c r="JMD213" t="s">
        <v>330</v>
      </c>
      <c r="JME213" t="s">
        <v>330</v>
      </c>
      <c r="JMF213" t="s">
        <v>330</v>
      </c>
      <c r="JMG213" t="s">
        <v>330</v>
      </c>
      <c r="JMH213" t="s">
        <v>330</v>
      </c>
      <c r="JMI213" t="s">
        <v>330</v>
      </c>
      <c r="JMJ213" t="s">
        <v>330</v>
      </c>
      <c r="JMK213" t="s">
        <v>330</v>
      </c>
      <c r="JML213" t="s">
        <v>330</v>
      </c>
      <c r="JMM213" t="s">
        <v>330</v>
      </c>
      <c r="JMN213" t="s">
        <v>330</v>
      </c>
      <c r="JMO213" t="s">
        <v>330</v>
      </c>
      <c r="JMP213" t="s">
        <v>330</v>
      </c>
      <c r="JMQ213" t="s">
        <v>330</v>
      </c>
      <c r="JMR213" t="s">
        <v>330</v>
      </c>
      <c r="JMS213" t="s">
        <v>330</v>
      </c>
      <c r="JMT213" t="s">
        <v>330</v>
      </c>
      <c r="JMU213" t="s">
        <v>330</v>
      </c>
      <c r="JMV213" t="s">
        <v>330</v>
      </c>
      <c r="JMW213" t="s">
        <v>330</v>
      </c>
      <c r="JMX213" t="s">
        <v>330</v>
      </c>
      <c r="JMY213" t="s">
        <v>330</v>
      </c>
      <c r="JMZ213" t="s">
        <v>330</v>
      </c>
      <c r="JNA213" t="s">
        <v>330</v>
      </c>
      <c r="JNB213" t="s">
        <v>330</v>
      </c>
      <c r="JNC213" t="s">
        <v>330</v>
      </c>
      <c r="JND213" t="s">
        <v>330</v>
      </c>
      <c r="JNE213" t="s">
        <v>330</v>
      </c>
      <c r="JNF213" t="s">
        <v>330</v>
      </c>
      <c r="JNG213" t="s">
        <v>330</v>
      </c>
      <c r="JNH213" t="s">
        <v>330</v>
      </c>
      <c r="JNI213" t="s">
        <v>330</v>
      </c>
      <c r="JNJ213" t="s">
        <v>330</v>
      </c>
      <c r="JNK213" t="s">
        <v>330</v>
      </c>
      <c r="JNL213" t="s">
        <v>330</v>
      </c>
      <c r="JNM213" t="s">
        <v>330</v>
      </c>
      <c r="JNN213" t="s">
        <v>330</v>
      </c>
      <c r="JNO213" t="s">
        <v>330</v>
      </c>
      <c r="JNP213" t="s">
        <v>330</v>
      </c>
      <c r="JNQ213" t="s">
        <v>330</v>
      </c>
      <c r="JNR213" t="s">
        <v>330</v>
      </c>
      <c r="JNS213" t="s">
        <v>330</v>
      </c>
      <c r="JNT213" t="s">
        <v>330</v>
      </c>
      <c r="JNU213" t="s">
        <v>330</v>
      </c>
      <c r="JNV213" t="s">
        <v>330</v>
      </c>
      <c r="JNW213" t="s">
        <v>330</v>
      </c>
      <c r="JNX213" t="s">
        <v>330</v>
      </c>
      <c r="JNY213" t="s">
        <v>330</v>
      </c>
      <c r="JNZ213" t="s">
        <v>330</v>
      </c>
      <c r="JOA213" t="s">
        <v>330</v>
      </c>
      <c r="JOB213" t="s">
        <v>330</v>
      </c>
      <c r="JOC213" t="s">
        <v>330</v>
      </c>
      <c r="JOD213" t="s">
        <v>330</v>
      </c>
      <c r="JOE213" t="s">
        <v>330</v>
      </c>
      <c r="JOF213" t="s">
        <v>330</v>
      </c>
      <c r="JOG213" t="s">
        <v>330</v>
      </c>
      <c r="JOH213" t="s">
        <v>330</v>
      </c>
      <c r="JOI213" t="s">
        <v>330</v>
      </c>
      <c r="JOJ213" t="s">
        <v>330</v>
      </c>
      <c r="JOK213" t="s">
        <v>330</v>
      </c>
      <c r="JOL213" t="s">
        <v>330</v>
      </c>
      <c r="JOM213" t="s">
        <v>330</v>
      </c>
      <c r="JON213" t="s">
        <v>330</v>
      </c>
      <c r="JOO213" t="s">
        <v>330</v>
      </c>
      <c r="JOP213" t="s">
        <v>330</v>
      </c>
      <c r="JOQ213" t="s">
        <v>330</v>
      </c>
      <c r="JOR213" t="s">
        <v>330</v>
      </c>
      <c r="JOS213" t="s">
        <v>330</v>
      </c>
      <c r="JOT213" t="s">
        <v>330</v>
      </c>
      <c r="JOU213" t="s">
        <v>330</v>
      </c>
      <c r="JOV213" t="s">
        <v>330</v>
      </c>
      <c r="JOW213" t="s">
        <v>330</v>
      </c>
      <c r="JOX213" t="s">
        <v>330</v>
      </c>
      <c r="JOY213" t="s">
        <v>330</v>
      </c>
      <c r="JOZ213" t="s">
        <v>330</v>
      </c>
      <c r="JPA213" t="s">
        <v>330</v>
      </c>
      <c r="JPB213" t="s">
        <v>330</v>
      </c>
      <c r="JPC213" t="s">
        <v>330</v>
      </c>
      <c r="JPD213" t="s">
        <v>330</v>
      </c>
      <c r="JPE213" t="s">
        <v>330</v>
      </c>
      <c r="JPF213" t="s">
        <v>330</v>
      </c>
      <c r="JPG213" t="s">
        <v>330</v>
      </c>
      <c r="JPH213" t="s">
        <v>330</v>
      </c>
      <c r="JPI213" t="s">
        <v>330</v>
      </c>
      <c r="JPJ213" t="s">
        <v>330</v>
      </c>
      <c r="JPK213" t="s">
        <v>330</v>
      </c>
      <c r="JPL213" t="s">
        <v>330</v>
      </c>
      <c r="JPM213" t="s">
        <v>330</v>
      </c>
      <c r="JPN213" t="s">
        <v>330</v>
      </c>
      <c r="JPO213" t="s">
        <v>330</v>
      </c>
      <c r="JPP213" t="s">
        <v>330</v>
      </c>
      <c r="JPQ213" t="s">
        <v>330</v>
      </c>
      <c r="JPR213" t="s">
        <v>330</v>
      </c>
      <c r="JPS213" t="s">
        <v>330</v>
      </c>
      <c r="JPT213" t="s">
        <v>330</v>
      </c>
      <c r="JPU213" t="s">
        <v>330</v>
      </c>
      <c r="JPV213" t="s">
        <v>330</v>
      </c>
      <c r="JPW213" t="s">
        <v>330</v>
      </c>
      <c r="JPX213" t="s">
        <v>330</v>
      </c>
      <c r="JPY213" t="s">
        <v>330</v>
      </c>
      <c r="JPZ213" t="s">
        <v>330</v>
      </c>
      <c r="JQA213" t="s">
        <v>330</v>
      </c>
      <c r="JQB213" t="s">
        <v>330</v>
      </c>
      <c r="JQC213" t="s">
        <v>330</v>
      </c>
      <c r="JQD213" t="s">
        <v>330</v>
      </c>
      <c r="JQE213" t="s">
        <v>330</v>
      </c>
      <c r="JQF213" t="s">
        <v>330</v>
      </c>
      <c r="JQG213" t="s">
        <v>330</v>
      </c>
      <c r="JQH213" t="s">
        <v>330</v>
      </c>
      <c r="JQI213" t="s">
        <v>330</v>
      </c>
      <c r="JQJ213" t="s">
        <v>330</v>
      </c>
      <c r="JQK213" t="s">
        <v>330</v>
      </c>
      <c r="JQL213" t="s">
        <v>330</v>
      </c>
      <c r="JQM213" t="s">
        <v>330</v>
      </c>
      <c r="JQN213" t="s">
        <v>330</v>
      </c>
      <c r="JQO213" t="s">
        <v>330</v>
      </c>
      <c r="JQP213" t="s">
        <v>330</v>
      </c>
      <c r="JQQ213" t="s">
        <v>330</v>
      </c>
      <c r="JQR213" t="s">
        <v>330</v>
      </c>
      <c r="JQS213" t="s">
        <v>330</v>
      </c>
      <c r="JQT213" t="s">
        <v>330</v>
      </c>
      <c r="JQU213" t="s">
        <v>330</v>
      </c>
      <c r="JQV213" t="s">
        <v>330</v>
      </c>
      <c r="JQW213" t="s">
        <v>330</v>
      </c>
      <c r="JQX213" t="s">
        <v>330</v>
      </c>
      <c r="JQY213" t="s">
        <v>330</v>
      </c>
      <c r="JQZ213" t="s">
        <v>330</v>
      </c>
      <c r="JRA213" t="s">
        <v>330</v>
      </c>
      <c r="JRB213" t="s">
        <v>330</v>
      </c>
      <c r="JRC213" t="s">
        <v>330</v>
      </c>
      <c r="JRD213" t="s">
        <v>330</v>
      </c>
      <c r="JRE213" t="s">
        <v>330</v>
      </c>
      <c r="JRF213" t="s">
        <v>330</v>
      </c>
      <c r="JRG213" t="s">
        <v>330</v>
      </c>
      <c r="JRH213" t="s">
        <v>330</v>
      </c>
      <c r="JRI213" t="s">
        <v>330</v>
      </c>
      <c r="JRJ213" t="s">
        <v>330</v>
      </c>
      <c r="JRK213" t="s">
        <v>330</v>
      </c>
      <c r="JRL213" t="s">
        <v>330</v>
      </c>
      <c r="JRM213" t="s">
        <v>330</v>
      </c>
      <c r="JRN213" t="s">
        <v>330</v>
      </c>
      <c r="JRO213" t="s">
        <v>330</v>
      </c>
      <c r="JRP213" t="s">
        <v>330</v>
      </c>
      <c r="JRQ213" t="s">
        <v>330</v>
      </c>
      <c r="JRR213" t="s">
        <v>330</v>
      </c>
      <c r="JRS213" t="s">
        <v>330</v>
      </c>
      <c r="JRT213" t="s">
        <v>330</v>
      </c>
      <c r="JRU213" t="s">
        <v>330</v>
      </c>
      <c r="JRV213" t="s">
        <v>330</v>
      </c>
      <c r="JRW213" t="s">
        <v>330</v>
      </c>
      <c r="JRX213" t="s">
        <v>330</v>
      </c>
      <c r="JRY213" t="s">
        <v>330</v>
      </c>
      <c r="JRZ213" t="s">
        <v>330</v>
      </c>
      <c r="JSA213" t="s">
        <v>330</v>
      </c>
      <c r="JSB213" t="s">
        <v>330</v>
      </c>
      <c r="JSC213" t="s">
        <v>330</v>
      </c>
      <c r="JSD213" t="s">
        <v>330</v>
      </c>
      <c r="JSE213" t="s">
        <v>330</v>
      </c>
      <c r="JSF213" t="s">
        <v>330</v>
      </c>
      <c r="JSG213" t="s">
        <v>330</v>
      </c>
      <c r="JSH213" t="s">
        <v>330</v>
      </c>
      <c r="JSI213" t="s">
        <v>330</v>
      </c>
      <c r="JSJ213" t="s">
        <v>330</v>
      </c>
      <c r="JSK213" t="s">
        <v>330</v>
      </c>
      <c r="JSL213" t="s">
        <v>330</v>
      </c>
      <c r="JSM213" t="s">
        <v>330</v>
      </c>
      <c r="JSN213" t="s">
        <v>330</v>
      </c>
      <c r="JSO213" t="s">
        <v>330</v>
      </c>
      <c r="JSP213" t="s">
        <v>330</v>
      </c>
      <c r="JSQ213" t="s">
        <v>330</v>
      </c>
      <c r="JSR213" t="s">
        <v>330</v>
      </c>
      <c r="JSS213" t="s">
        <v>330</v>
      </c>
      <c r="JST213" t="s">
        <v>330</v>
      </c>
      <c r="JSU213" t="s">
        <v>330</v>
      </c>
      <c r="JSV213" t="s">
        <v>330</v>
      </c>
      <c r="JSW213" t="s">
        <v>330</v>
      </c>
      <c r="JSX213" t="s">
        <v>330</v>
      </c>
      <c r="JSY213" t="s">
        <v>330</v>
      </c>
      <c r="JSZ213" t="s">
        <v>330</v>
      </c>
      <c r="JTA213" t="s">
        <v>330</v>
      </c>
      <c r="JTB213" t="s">
        <v>330</v>
      </c>
      <c r="JTC213" t="s">
        <v>330</v>
      </c>
      <c r="JTD213" t="s">
        <v>330</v>
      </c>
      <c r="JTE213" t="s">
        <v>330</v>
      </c>
      <c r="JTF213" t="s">
        <v>330</v>
      </c>
      <c r="JTG213" t="s">
        <v>330</v>
      </c>
      <c r="JTH213" t="s">
        <v>330</v>
      </c>
      <c r="JTI213" t="s">
        <v>330</v>
      </c>
      <c r="JTJ213" t="s">
        <v>330</v>
      </c>
      <c r="JTK213" t="s">
        <v>330</v>
      </c>
      <c r="JTL213" t="s">
        <v>330</v>
      </c>
      <c r="JTM213" t="s">
        <v>330</v>
      </c>
      <c r="JTN213" t="s">
        <v>330</v>
      </c>
      <c r="JTO213" t="s">
        <v>330</v>
      </c>
      <c r="JTP213" t="s">
        <v>330</v>
      </c>
      <c r="JTQ213" t="s">
        <v>330</v>
      </c>
      <c r="JTR213" t="s">
        <v>330</v>
      </c>
      <c r="JTS213" t="s">
        <v>330</v>
      </c>
      <c r="JTT213" t="s">
        <v>330</v>
      </c>
      <c r="JTU213" t="s">
        <v>330</v>
      </c>
      <c r="JTV213" t="s">
        <v>330</v>
      </c>
      <c r="JTW213" t="s">
        <v>330</v>
      </c>
      <c r="JTX213" t="s">
        <v>330</v>
      </c>
      <c r="JTY213" t="s">
        <v>330</v>
      </c>
      <c r="JTZ213" t="s">
        <v>330</v>
      </c>
      <c r="JUA213" t="s">
        <v>330</v>
      </c>
      <c r="JUB213" t="s">
        <v>330</v>
      </c>
      <c r="JUC213" t="s">
        <v>330</v>
      </c>
      <c r="JUD213" t="s">
        <v>330</v>
      </c>
      <c r="JUE213" t="s">
        <v>330</v>
      </c>
      <c r="JUF213" t="s">
        <v>330</v>
      </c>
      <c r="JUG213" t="s">
        <v>330</v>
      </c>
      <c r="JUH213" t="s">
        <v>330</v>
      </c>
      <c r="JUI213" t="s">
        <v>330</v>
      </c>
      <c r="JUJ213" t="s">
        <v>330</v>
      </c>
      <c r="JUK213" t="s">
        <v>330</v>
      </c>
      <c r="JUL213" t="s">
        <v>330</v>
      </c>
      <c r="JUM213" t="s">
        <v>330</v>
      </c>
      <c r="JUN213" t="s">
        <v>330</v>
      </c>
      <c r="JUO213" t="s">
        <v>330</v>
      </c>
      <c r="JUP213" t="s">
        <v>330</v>
      </c>
      <c r="JUQ213" t="s">
        <v>330</v>
      </c>
      <c r="JUR213" t="s">
        <v>330</v>
      </c>
      <c r="JUS213" t="s">
        <v>330</v>
      </c>
      <c r="JUT213" t="s">
        <v>330</v>
      </c>
      <c r="JUU213" t="s">
        <v>330</v>
      </c>
      <c r="JUV213" t="s">
        <v>330</v>
      </c>
      <c r="JUW213" t="s">
        <v>330</v>
      </c>
      <c r="JUX213" t="s">
        <v>330</v>
      </c>
      <c r="JUY213" t="s">
        <v>330</v>
      </c>
      <c r="JUZ213" t="s">
        <v>330</v>
      </c>
      <c r="JVA213" t="s">
        <v>330</v>
      </c>
      <c r="JVB213" t="s">
        <v>330</v>
      </c>
      <c r="JVC213" t="s">
        <v>330</v>
      </c>
      <c r="JVD213" t="s">
        <v>330</v>
      </c>
      <c r="JVE213" t="s">
        <v>330</v>
      </c>
      <c r="JVF213" t="s">
        <v>330</v>
      </c>
      <c r="JVG213" t="s">
        <v>330</v>
      </c>
      <c r="JVH213" t="s">
        <v>330</v>
      </c>
      <c r="JVI213" t="s">
        <v>330</v>
      </c>
      <c r="JVJ213" t="s">
        <v>330</v>
      </c>
      <c r="JVK213" t="s">
        <v>330</v>
      </c>
      <c r="JVL213" t="s">
        <v>330</v>
      </c>
      <c r="JVM213" t="s">
        <v>330</v>
      </c>
      <c r="JVN213" t="s">
        <v>330</v>
      </c>
      <c r="JVO213" t="s">
        <v>330</v>
      </c>
      <c r="JVP213" t="s">
        <v>330</v>
      </c>
      <c r="JVQ213" t="s">
        <v>330</v>
      </c>
      <c r="JVR213" t="s">
        <v>330</v>
      </c>
      <c r="JVS213" t="s">
        <v>330</v>
      </c>
      <c r="JVT213" t="s">
        <v>330</v>
      </c>
      <c r="JVU213" t="s">
        <v>330</v>
      </c>
      <c r="JVV213" t="s">
        <v>330</v>
      </c>
      <c r="JVW213" t="s">
        <v>330</v>
      </c>
      <c r="JVX213" t="s">
        <v>330</v>
      </c>
      <c r="JVY213" t="s">
        <v>330</v>
      </c>
      <c r="JVZ213" t="s">
        <v>330</v>
      </c>
      <c r="JWA213" t="s">
        <v>330</v>
      </c>
      <c r="JWB213" t="s">
        <v>330</v>
      </c>
      <c r="JWC213" t="s">
        <v>330</v>
      </c>
      <c r="JWD213" t="s">
        <v>330</v>
      </c>
      <c r="JWE213" t="s">
        <v>330</v>
      </c>
      <c r="JWF213" t="s">
        <v>330</v>
      </c>
      <c r="JWG213" t="s">
        <v>330</v>
      </c>
      <c r="JWH213" t="s">
        <v>330</v>
      </c>
      <c r="JWI213" t="s">
        <v>330</v>
      </c>
      <c r="JWJ213" t="s">
        <v>330</v>
      </c>
      <c r="JWK213" t="s">
        <v>330</v>
      </c>
      <c r="JWL213" t="s">
        <v>330</v>
      </c>
      <c r="JWM213" t="s">
        <v>330</v>
      </c>
      <c r="JWN213" t="s">
        <v>330</v>
      </c>
      <c r="JWO213" t="s">
        <v>330</v>
      </c>
      <c r="JWP213" t="s">
        <v>330</v>
      </c>
      <c r="JWQ213" t="s">
        <v>330</v>
      </c>
      <c r="JWR213" t="s">
        <v>330</v>
      </c>
      <c r="JWS213" t="s">
        <v>330</v>
      </c>
      <c r="JWT213" t="s">
        <v>330</v>
      </c>
      <c r="JWU213" t="s">
        <v>330</v>
      </c>
      <c r="JWV213" t="s">
        <v>330</v>
      </c>
      <c r="JWW213" t="s">
        <v>330</v>
      </c>
      <c r="JWX213" t="s">
        <v>330</v>
      </c>
      <c r="JWY213" t="s">
        <v>330</v>
      </c>
      <c r="JWZ213" t="s">
        <v>330</v>
      </c>
      <c r="JXA213" t="s">
        <v>330</v>
      </c>
      <c r="JXB213" t="s">
        <v>330</v>
      </c>
      <c r="JXC213" t="s">
        <v>330</v>
      </c>
      <c r="JXD213" t="s">
        <v>330</v>
      </c>
      <c r="JXE213" t="s">
        <v>330</v>
      </c>
      <c r="JXF213" t="s">
        <v>330</v>
      </c>
      <c r="JXG213" t="s">
        <v>330</v>
      </c>
      <c r="JXH213" t="s">
        <v>330</v>
      </c>
      <c r="JXI213" t="s">
        <v>330</v>
      </c>
      <c r="JXJ213" t="s">
        <v>330</v>
      </c>
      <c r="JXK213" t="s">
        <v>330</v>
      </c>
      <c r="JXL213" t="s">
        <v>330</v>
      </c>
      <c r="JXM213" t="s">
        <v>330</v>
      </c>
      <c r="JXN213" t="s">
        <v>330</v>
      </c>
      <c r="JXO213" t="s">
        <v>330</v>
      </c>
      <c r="JXP213" t="s">
        <v>330</v>
      </c>
      <c r="JXQ213" t="s">
        <v>330</v>
      </c>
      <c r="JXR213" t="s">
        <v>330</v>
      </c>
      <c r="JXS213" t="s">
        <v>330</v>
      </c>
      <c r="JXT213" t="s">
        <v>330</v>
      </c>
      <c r="JXU213" t="s">
        <v>330</v>
      </c>
      <c r="JXV213" t="s">
        <v>330</v>
      </c>
      <c r="JXW213" t="s">
        <v>330</v>
      </c>
      <c r="JXX213" t="s">
        <v>330</v>
      </c>
      <c r="JXY213" t="s">
        <v>330</v>
      </c>
      <c r="JXZ213" t="s">
        <v>330</v>
      </c>
      <c r="JYA213" t="s">
        <v>330</v>
      </c>
      <c r="JYB213" t="s">
        <v>330</v>
      </c>
      <c r="JYC213" t="s">
        <v>330</v>
      </c>
      <c r="JYD213" t="s">
        <v>330</v>
      </c>
      <c r="JYE213" t="s">
        <v>330</v>
      </c>
      <c r="JYF213" t="s">
        <v>330</v>
      </c>
      <c r="JYG213" t="s">
        <v>330</v>
      </c>
      <c r="JYH213" t="s">
        <v>330</v>
      </c>
      <c r="JYI213" t="s">
        <v>330</v>
      </c>
      <c r="JYJ213" t="s">
        <v>330</v>
      </c>
      <c r="JYK213" t="s">
        <v>330</v>
      </c>
      <c r="JYL213" t="s">
        <v>330</v>
      </c>
      <c r="JYM213" t="s">
        <v>330</v>
      </c>
      <c r="JYN213" t="s">
        <v>330</v>
      </c>
      <c r="JYO213" t="s">
        <v>330</v>
      </c>
      <c r="JYP213" t="s">
        <v>330</v>
      </c>
      <c r="JYQ213" t="s">
        <v>330</v>
      </c>
      <c r="JYR213" t="s">
        <v>330</v>
      </c>
      <c r="JYS213" t="s">
        <v>330</v>
      </c>
      <c r="JYT213" t="s">
        <v>330</v>
      </c>
      <c r="JYU213" t="s">
        <v>330</v>
      </c>
      <c r="JYV213" t="s">
        <v>330</v>
      </c>
      <c r="JYW213" t="s">
        <v>330</v>
      </c>
      <c r="JYX213" t="s">
        <v>330</v>
      </c>
      <c r="JYY213" t="s">
        <v>330</v>
      </c>
      <c r="JYZ213" t="s">
        <v>330</v>
      </c>
      <c r="JZA213" t="s">
        <v>330</v>
      </c>
      <c r="JZB213" t="s">
        <v>330</v>
      </c>
      <c r="JZC213" t="s">
        <v>330</v>
      </c>
      <c r="JZD213" t="s">
        <v>330</v>
      </c>
      <c r="JZE213" t="s">
        <v>330</v>
      </c>
      <c r="JZF213" t="s">
        <v>330</v>
      </c>
      <c r="JZG213" t="s">
        <v>330</v>
      </c>
      <c r="JZH213" t="s">
        <v>330</v>
      </c>
      <c r="JZI213" t="s">
        <v>330</v>
      </c>
      <c r="JZJ213" t="s">
        <v>330</v>
      </c>
      <c r="JZK213" t="s">
        <v>330</v>
      </c>
      <c r="JZL213" t="s">
        <v>330</v>
      </c>
      <c r="JZM213" t="s">
        <v>330</v>
      </c>
      <c r="JZN213" t="s">
        <v>330</v>
      </c>
      <c r="JZO213" t="s">
        <v>330</v>
      </c>
      <c r="JZP213" t="s">
        <v>330</v>
      </c>
      <c r="JZQ213" t="s">
        <v>330</v>
      </c>
      <c r="JZR213" t="s">
        <v>330</v>
      </c>
      <c r="JZS213" t="s">
        <v>330</v>
      </c>
      <c r="JZT213" t="s">
        <v>330</v>
      </c>
      <c r="JZU213" t="s">
        <v>330</v>
      </c>
      <c r="JZV213" t="s">
        <v>330</v>
      </c>
      <c r="JZW213" t="s">
        <v>330</v>
      </c>
      <c r="JZX213" t="s">
        <v>330</v>
      </c>
      <c r="JZY213" t="s">
        <v>330</v>
      </c>
      <c r="JZZ213" t="s">
        <v>330</v>
      </c>
      <c r="KAA213" t="s">
        <v>330</v>
      </c>
      <c r="KAB213" t="s">
        <v>330</v>
      </c>
      <c r="KAC213" t="s">
        <v>330</v>
      </c>
      <c r="KAD213" t="s">
        <v>330</v>
      </c>
      <c r="KAE213" t="s">
        <v>330</v>
      </c>
      <c r="KAF213" t="s">
        <v>330</v>
      </c>
      <c r="KAG213" t="s">
        <v>330</v>
      </c>
      <c r="KAH213" t="s">
        <v>330</v>
      </c>
      <c r="KAI213" t="s">
        <v>330</v>
      </c>
      <c r="KAJ213" t="s">
        <v>330</v>
      </c>
      <c r="KAK213" t="s">
        <v>330</v>
      </c>
      <c r="KAL213" t="s">
        <v>330</v>
      </c>
      <c r="KAM213" t="s">
        <v>330</v>
      </c>
      <c r="KAN213" t="s">
        <v>330</v>
      </c>
      <c r="KAO213" t="s">
        <v>330</v>
      </c>
      <c r="KAP213" t="s">
        <v>330</v>
      </c>
      <c r="KAQ213" t="s">
        <v>330</v>
      </c>
      <c r="KAR213" t="s">
        <v>330</v>
      </c>
      <c r="KAS213" t="s">
        <v>330</v>
      </c>
      <c r="KAT213" t="s">
        <v>330</v>
      </c>
      <c r="KAU213" t="s">
        <v>330</v>
      </c>
      <c r="KAV213" t="s">
        <v>330</v>
      </c>
      <c r="KAW213" t="s">
        <v>330</v>
      </c>
      <c r="KAX213" t="s">
        <v>330</v>
      </c>
      <c r="KAY213" t="s">
        <v>330</v>
      </c>
      <c r="KAZ213" t="s">
        <v>330</v>
      </c>
      <c r="KBA213" t="s">
        <v>330</v>
      </c>
      <c r="KBB213" t="s">
        <v>330</v>
      </c>
      <c r="KBC213" t="s">
        <v>330</v>
      </c>
      <c r="KBD213" t="s">
        <v>330</v>
      </c>
      <c r="KBE213" t="s">
        <v>330</v>
      </c>
      <c r="KBF213" t="s">
        <v>330</v>
      </c>
      <c r="KBG213" t="s">
        <v>330</v>
      </c>
      <c r="KBH213" t="s">
        <v>330</v>
      </c>
      <c r="KBI213" t="s">
        <v>330</v>
      </c>
      <c r="KBJ213" t="s">
        <v>330</v>
      </c>
      <c r="KBK213" t="s">
        <v>330</v>
      </c>
      <c r="KBL213" t="s">
        <v>330</v>
      </c>
      <c r="KBM213" t="s">
        <v>330</v>
      </c>
      <c r="KBN213" t="s">
        <v>330</v>
      </c>
      <c r="KBO213" t="s">
        <v>330</v>
      </c>
      <c r="KBP213" t="s">
        <v>330</v>
      </c>
      <c r="KBQ213" t="s">
        <v>330</v>
      </c>
      <c r="KBR213" t="s">
        <v>330</v>
      </c>
      <c r="KBS213" t="s">
        <v>330</v>
      </c>
      <c r="KBT213" t="s">
        <v>330</v>
      </c>
      <c r="KBU213" t="s">
        <v>330</v>
      </c>
      <c r="KBV213" t="s">
        <v>330</v>
      </c>
      <c r="KBW213" t="s">
        <v>330</v>
      </c>
      <c r="KBX213" t="s">
        <v>330</v>
      </c>
      <c r="KBY213" t="s">
        <v>330</v>
      </c>
      <c r="KBZ213" t="s">
        <v>330</v>
      </c>
      <c r="KCA213" t="s">
        <v>330</v>
      </c>
      <c r="KCB213" t="s">
        <v>330</v>
      </c>
      <c r="KCC213" t="s">
        <v>330</v>
      </c>
      <c r="KCD213" t="s">
        <v>330</v>
      </c>
      <c r="KCE213" t="s">
        <v>330</v>
      </c>
      <c r="KCF213" t="s">
        <v>330</v>
      </c>
      <c r="KCG213" t="s">
        <v>330</v>
      </c>
      <c r="KCH213" t="s">
        <v>330</v>
      </c>
      <c r="KCI213" t="s">
        <v>330</v>
      </c>
      <c r="KCJ213" t="s">
        <v>330</v>
      </c>
      <c r="KCK213" t="s">
        <v>330</v>
      </c>
      <c r="KCL213" t="s">
        <v>330</v>
      </c>
      <c r="KCM213" t="s">
        <v>330</v>
      </c>
      <c r="KCN213" t="s">
        <v>330</v>
      </c>
      <c r="KCO213" t="s">
        <v>330</v>
      </c>
      <c r="KCP213" t="s">
        <v>330</v>
      </c>
      <c r="KCQ213" t="s">
        <v>330</v>
      </c>
      <c r="KCR213" t="s">
        <v>330</v>
      </c>
      <c r="KCS213" t="s">
        <v>330</v>
      </c>
      <c r="KCT213" t="s">
        <v>330</v>
      </c>
      <c r="KCU213" t="s">
        <v>330</v>
      </c>
      <c r="KCV213" t="s">
        <v>330</v>
      </c>
      <c r="KCW213" t="s">
        <v>330</v>
      </c>
      <c r="KCX213" t="s">
        <v>330</v>
      </c>
      <c r="KCY213" t="s">
        <v>330</v>
      </c>
      <c r="KCZ213" t="s">
        <v>330</v>
      </c>
      <c r="KDA213" t="s">
        <v>330</v>
      </c>
      <c r="KDB213" t="s">
        <v>330</v>
      </c>
      <c r="KDC213" t="s">
        <v>330</v>
      </c>
      <c r="KDD213" t="s">
        <v>330</v>
      </c>
      <c r="KDE213" t="s">
        <v>330</v>
      </c>
      <c r="KDF213" t="s">
        <v>330</v>
      </c>
      <c r="KDG213" t="s">
        <v>330</v>
      </c>
      <c r="KDH213" t="s">
        <v>330</v>
      </c>
      <c r="KDI213" t="s">
        <v>330</v>
      </c>
      <c r="KDJ213" t="s">
        <v>330</v>
      </c>
      <c r="KDK213" t="s">
        <v>330</v>
      </c>
      <c r="KDL213" t="s">
        <v>330</v>
      </c>
      <c r="KDM213" t="s">
        <v>330</v>
      </c>
      <c r="KDN213" t="s">
        <v>330</v>
      </c>
      <c r="KDO213" t="s">
        <v>330</v>
      </c>
      <c r="KDP213" t="s">
        <v>330</v>
      </c>
      <c r="KDQ213" t="s">
        <v>330</v>
      </c>
      <c r="KDR213" t="s">
        <v>330</v>
      </c>
      <c r="KDS213" t="s">
        <v>330</v>
      </c>
      <c r="KDT213" t="s">
        <v>330</v>
      </c>
      <c r="KDU213" t="s">
        <v>330</v>
      </c>
      <c r="KDV213" t="s">
        <v>330</v>
      </c>
      <c r="KDW213" t="s">
        <v>330</v>
      </c>
      <c r="KDX213" t="s">
        <v>330</v>
      </c>
      <c r="KDY213" t="s">
        <v>330</v>
      </c>
      <c r="KDZ213" t="s">
        <v>330</v>
      </c>
      <c r="KEA213" t="s">
        <v>330</v>
      </c>
      <c r="KEB213" t="s">
        <v>330</v>
      </c>
      <c r="KEC213" t="s">
        <v>330</v>
      </c>
      <c r="KED213" t="s">
        <v>330</v>
      </c>
      <c r="KEE213" t="s">
        <v>330</v>
      </c>
      <c r="KEF213" t="s">
        <v>330</v>
      </c>
      <c r="KEG213" t="s">
        <v>330</v>
      </c>
      <c r="KEH213" t="s">
        <v>330</v>
      </c>
      <c r="KEI213" t="s">
        <v>330</v>
      </c>
      <c r="KEJ213" t="s">
        <v>330</v>
      </c>
      <c r="KEK213" t="s">
        <v>330</v>
      </c>
      <c r="KEL213" t="s">
        <v>330</v>
      </c>
      <c r="KEM213" t="s">
        <v>330</v>
      </c>
      <c r="KEN213" t="s">
        <v>330</v>
      </c>
      <c r="KEO213" t="s">
        <v>330</v>
      </c>
      <c r="KEP213" t="s">
        <v>330</v>
      </c>
      <c r="KEQ213" t="s">
        <v>330</v>
      </c>
      <c r="KER213" t="s">
        <v>330</v>
      </c>
      <c r="KES213" t="s">
        <v>330</v>
      </c>
      <c r="KET213" t="s">
        <v>330</v>
      </c>
      <c r="KEU213" t="s">
        <v>330</v>
      </c>
      <c r="KEV213" t="s">
        <v>330</v>
      </c>
      <c r="KEW213" t="s">
        <v>330</v>
      </c>
      <c r="KEX213" t="s">
        <v>330</v>
      </c>
      <c r="KEY213" t="s">
        <v>330</v>
      </c>
      <c r="KEZ213" t="s">
        <v>330</v>
      </c>
      <c r="KFA213" t="s">
        <v>330</v>
      </c>
      <c r="KFB213" t="s">
        <v>330</v>
      </c>
      <c r="KFC213" t="s">
        <v>330</v>
      </c>
      <c r="KFD213" t="s">
        <v>330</v>
      </c>
      <c r="KFE213" t="s">
        <v>330</v>
      </c>
      <c r="KFF213" t="s">
        <v>330</v>
      </c>
      <c r="KFG213" t="s">
        <v>330</v>
      </c>
      <c r="KFH213" t="s">
        <v>330</v>
      </c>
      <c r="KFI213" t="s">
        <v>330</v>
      </c>
      <c r="KFJ213" t="s">
        <v>330</v>
      </c>
      <c r="KFK213" t="s">
        <v>330</v>
      </c>
      <c r="KFL213" t="s">
        <v>330</v>
      </c>
      <c r="KFM213" t="s">
        <v>330</v>
      </c>
      <c r="KFN213" t="s">
        <v>330</v>
      </c>
      <c r="KFO213" t="s">
        <v>330</v>
      </c>
      <c r="KFP213" t="s">
        <v>330</v>
      </c>
      <c r="KFQ213" t="s">
        <v>330</v>
      </c>
      <c r="KFR213" t="s">
        <v>330</v>
      </c>
      <c r="KFS213" t="s">
        <v>330</v>
      </c>
      <c r="KFT213" t="s">
        <v>330</v>
      </c>
      <c r="KFU213" t="s">
        <v>330</v>
      </c>
      <c r="KFV213" t="s">
        <v>330</v>
      </c>
      <c r="KFW213" t="s">
        <v>330</v>
      </c>
      <c r="KFX213" t="s">
        <v>330</v>
      </c>
      <c r="KFY213" t="s">
        <v>330</v>
      </c>
      <c r="KFZ213" t="s">
        <v>330</v>
      </c>
      <c r="KGA213" t="s">
        <v>330</v>
      </c>
      <c r="KGB213" t="s">
        <v>330</v>
      </c>
      <c r="KGC213" t="s">
        <v>330</v>
      </c>
      <c r="KGD213" t="s">
        <v>330</v>
      </c>
      <c r="KGE213" t="s">
        <v>330</v>
      </c>
      <c r="KGF213" t="s">
        <v>330</v>
      </c>
      <c r="KGG213" t="s">
        <v>330</v>
      </c>
      <c r="KGH213" t="s">
        <v>330</v>
      </c>
      <c r="KGI213" t="s">
        <v>330</v>
      </c>
      <c r="KGJ213" t="s">
        <v>330</v>
      </c>
      <c r="KGK213" t="s">
        <v>330</v>
      </c>
      <c r="KGL213" t="s">
        <v>330</v>
      </c>
      <c r="KGM213" t="s">
        <v>330</v>
      </c>
      <c r="KGN213" t="s">
        <v>330</v>
      </c>
      <c r="KGO213" t="s">
        <v>330</v>
      </c>
      <c r="KGP213" t="s">
        <v>330</v>
      </c>
      <c r="KGQ213" t="s">
        <v>330</v>
      </c>
      <c r="KGR213" t="s">
        <v>330</v>
      </c>
      <c r="KGS213" t="s">
        <v>330</v>
      </c>
      <c r="KGT213" t="s">
        <v>330</v>
      </c>
      <c r="KGU213" t="s">
        <v>330</v>
      </c>
      <c r="KGV213" t="s">
        <v>330</v>
      </c>
      <c r="KGW213" t="s">
        <v>330</v>
      </c>
      <c r="KGX213" t="s">
        <v>330</v>
      </c>
      <c r="KGY213" t="s">
        <v>330</v>
      </c>
      <c r="KGZ213" t="s">
        <v>330</v>
      </c>
      <c r="KHA213" t="s">
        <v>330</v>
      </c>
      <c r="KHB213" t="s">
        <v>330</v>
      </c>
      <c r="KHC213" t="s">
        <v>330</v>
      </c>
      <c r="KHD213" t="s">
        <v>330</v>
      </c>
      <c r="KHE213" t="s">
        <v>330</v>
      </c>
      <c r="KHF213" t="s">
        <v>330</v>
      </c>
      <c r="KHG213" t="s">
        <v>330</v>
      </c>
      <c r="KHH213" t="s">
        <v>330</v>
      </c>
      <c r="KHI213" t="s">
        <v>330</v>
      </c>
      <c r="KHJ213" t="s">
        <v>330</v>
      </c>
      <c r="KHK213" t="s">
        <v>330</v>
      </c>
      <c r="KHL213" t="s">
        <v>330</v>
      </c>
      <c r="KHM213" t="s">
        <v>330</v>
      </c>
      <c r="KHN213" t="s">
        <v>330</v>
      </c>
      <c r="KHO213" t="s">
        <v>330</v>
      </c>
      <c r="KHP213" t="s">
        <v>330</v>
      </c>
      <c r="KHQ213" t="s">
        <v>330</v>
      </c>
      <c r="KHR213" t="s">
        <v>330</v>
      </c>
      <c r="KHS213" t="s">
        <v>330</v>
      </c>
      <c r="KHT213" t="s">
        <v>330</v>
      </c>
      <c r="KHU213" t="s">
        <v>330</v>
      </c>
      <c r="KHV213" t="s">
        <v>330</v>
      </c>
      <c r="KHW213" t="s">
        <v>330</v>
      </c>
      <c r="KHX213" t="s">
        <v>330</v>
      </c>
      <c r="KHY213" t="s">
        <v>330</v>
      </c>
      <c r="KHZ213" t="s">
        <v>330</v>
      </c>
      <c r="KIA213" t="s">
        <v>330</v>
      </c>
      <c r="KIB213" t="s">
        <v>330</v>
      </c>
      <c r="KIC213" t="s">
        <v>330</v>
      </c>
      <c r="KID213" t="s">
        <v>330</v>
      </c>
      <c r="KIE213" t="s">
        <v>330</v>
      </c>
      <c r="KIF213" t="s">
        <v>330</v>
      </c>
      <c r="KIG213" t="s">
        <v>330</v>
      </c>
      <c r="KIH213" t="s">
        <v>330</v>
      </c>
      <c r="KII213" t="s">
        <v>330</v>
      </c>
      <c r="KIJ213" t="s">
        <v>330</v>
      </c>
      <c r="KIK213" t="s">
        <v>330</v>
      </c>
      <c r="KIL213" t="s">
        <v>330</v>
      </c>
      <c r="KIM213" t="s">
        <v>330</v>
      </c>
      <c r="KIN213" t="s">
        <v>330</v>
      </c>
      <c r="KIO213" t="s">
        <v>330</v>
      </c>
      <c r="KIP213" t="s">
        <v>330</v>
      </c>
      <c r="KIQ213" t="s">
        <v>330</v>
      </c>
      <c r="KIR213" t="s">
        <v>330</v>
      </c>
      <c r="KIS213" t="s">
        <v>330</v>
      </c>
      <c r="KIT213" t="s">
        <v>330</v>
      </c>
      <c r="KIU213" t="s">
        <v>330</v>
      </c>
      <c r="KIV213" t="s">
        <v>330</v>
      </c>
      <c r="KIW213" t="s">
        <v>330</v>
      </c>
      <c r="KIX213" t="s">
        <v>330</v>
      </c>
      <c r="KIY213" t="s">
        <v>330</v>
      </c>
      <c r="KIZ213" t="s">
        <v>330</v>
      </c>
      <c r="KJA213" t="s">
        <v>330</v>
      </c>
      <c r="KJB213" t="s">
        <v>330</v>
      </c>
      <c r="KJC213" t="s">
        <v>330</v>
      </c>
      <c r="KJD213" t="s">
        <v>330</v>
      </c>
      <c r="KJE213" t="s">
        <v>330</v>
      </c>
      <c r="KJF213" t="s">
        <v>330</v>
      </c>
      <c r="KJG213" t="s">
        <v>330</v>
      </c>
      <c r="KJH213" t="s">
        <v>330</v>
      </c>
      <c r="KJI213" t="s">
        <v>330</v>
      </c>
      <c r="KJJ213" t="s">
        <v>330</v>
      </c>
      <c r="KJK213" t="s">
        <v>330</v>
      </c>
      <c r="KJL213" t="s">
        <v>330</v>
      </c>
      <c r="KJM213" t="s">
        <v>330</v>
      </c>
      <c r="KJN213" t="s">
        <v>330</v>
      </c>
      <c r="KJO213" t="s">
        <v>330</v>
      </c>
      <c r="KJP213" t="s">
        <v>330</v>
      </c>
      <c r="KJQ213" t="s">
        <v>330</v>
      </c>
      <c r="KJR213" t="s">
        <v>330</v>
      </c>
      <c r="KJS213" t="s">
        <v>330</v>
      </c>
      <c r="KJT213" t="s">
        <v>330</v>
      </c>
      <c r="KJU213" t="s">
        <v>330</v>
      </c>
      <c r="KJV213" t="s">
        <v>330</v>
      </c>
      <c r="KJW213" t="s">
        <v>330</v>
      </c>
      <c r="KJX213" t="s">
        <v>330</v>
      </c>
      <c r="KJY213" t="s">
        <v>330</v>
      </c>
      <c r="KJZ213" t="s">
        <v>330</v>
      </c>
      <c r="KKA213" t="s">
        <v>330</v>
      </c>
      <c r="KKB213" t="s">
        <v>330</v>
      </c>
      <c r="KKC213" t="s">
        <v>330</v>
      </c>
      <c r="KKD213" t="s">
        <v>330</v>
      </c>
      <c r="KKE213" t="s">
        <v>330</v>
      </c>
      <c r="KKF213" t="s">
        <v>330</v>
      </c>
      <c r="KKG213" t="s">
        <v>330</v>
      </c>
      <c r="KKH213" t="s">
        <v>330</v>
      </c>
      <c r="KKI213" t="s">
        <v>330</v>
      </c>
      <c r="KKJ213" t="s">
        <v>330</v>
      </c>
      <c r="KKK213" t="s">
        <v>330</v>
      </c>
      <c r="KKL213" t="s">
        <v>330</v>
      </c>
      <c r="KKM213" t="s">
        <v>330</v>
      </c>
      <c r="KKN213" t="s">
        <v>330</v>
      </c>
      <c r="KKO213" t="s">
        <v>330</v>
      </c>
      <c r="KKP213" t="s">
        <v>330</v>
      </c>
      <c r="KKQ213" t="s">
        <v>330</v>
      </c>
      <c r="KKR213" t="s">
        <v>330</v>
      </c>
      <c r="KKS213" t="s">
        <v>330</v>
      </c>
      <c r="KKT213" t="s">
        <v>330</v>
      </c>
      <c r="KKU213" t="s">
        <v>330</v>
      </c>
      <c r="KKV213" t="s">
        <v>330</v>
      </c>
      <c r="KKW213" t="s">
        <v>330</v>
      </c>
      <c r="KKX213" t="s">
        <v>330</v>
      </c>
      <c r="KKY213" t="s">
        <v>330</v>
      </c>
      <c r="KKZ213" t="s">
        <v>330</v>
      </c>
      <c r="KLA213" t="s">
        <v>330</v>
      </c>
      <c r="KLB213" t="s">
        <v>330</v>
      </c>
      <c r="KLC213" t="s">
        <v>330</v>
      </c>
      <c r="KLD213" t="s">
        <v>330</v>
      </c>
      <c r="KLE213" t="s">
        <v>330</v>
      </c>
      <c r="KLF213" t="s">
        <v>330</v>
      </c>
      <c r="KLG213" t="s">
        <v>330</v>
      </c>
      <c r="KLH213" t="s">
        <v>330</v>
      </c>
      <c r="KLI213" t="s">
        <v>330</v>
      </c>
      <c r="KLJ213" t="s">
        <v>330</v>
      </c>
      <c r="KLK213" t="s">
        <v>330</v>
      </c>
      <c r="KLL213" t="s">
        <v>330</v>
      </c>
      <c r="KLM213" t="s">
        <v>330</v>
      </c>
      <c r="KLN213" t="s">
        <v>330</v>
      </c>
      <c r="KLO213" t="s">
        <v>330</v>
      </c>
      <c r="KLP213" t="s">
        <v>330</v>
      </c>
      <c r="KLQ213" t="s">
        <v>330</v>
      </c>
      <c r="KLR213" t="s">
        <v>330</v>
      </c>
      <c r="KLS213" t="s">
        <v>330</v>
      </c>
      <c r="KLT213" t="s">
        <v>330</v>
      </c>
      <c r="KLU213" t="s">
        <v>330</v>
      </c>
      <c r="KLV213" t="s">
        <v>330</v>
      </c>
      <c r="KLW213" t="s">
        <v>330</v>
      </c>
      <c r="KLX213" t="s">
        <v>330</v>
      </c>
      <c r="KLY213" t="s">
        <v>330</v>
      </c>
      <c r="KLZ213" t="s">
        <v>330</v>
      </c>
      <c r="KMA213" t="s">
        <v>330</v>
      </c>
      <c r="KMB213" t="s">
        <v>330</v>
      </c>
      <c r="KMC213" t="s">
        <v>330</v>
      </c>
      <c r="KMD213" t="s">
        <v>330</v>
      </c>
      <c r="KME213" t="s">
        <v>330</v>
      </c>
      <c r="KMF213" t="s">
        <v>330</v>
      </c>
      <c r="KMG213" t="s">
        <v>330</v>
      </c>
      <c r="KMH213" t="s">
        <v>330</v>
      </c>
      <c r="KMI213" t="s">
        <v>330</v>
      </c>
      <c r="KMJ213" t="s">
        <v>330</v>
      </c>
      <c r="KMK213" t="s">
        <v>330</v>
      </c>
      <c r="KML213" t="s">
        <v>330</v>
      </c>
      <c r="KMM213" t="s">
        <v>330</v>
      </c>
      <c r="KMN213" t="s">
        <v>330</v>
      </c>
      <c r="KMO213" t="s">
        <v>330</v>
      </c>
      <c r="KMP213" t="s">
        <v>330</v>
      </c>
      <c r="KMQ213" t="s">
        <v>330</v>
      </c>
      <c r="KMR213" t="s">
        <v>330</v>
      </c>
      <c r="KMS213" t="s">
        <v>330</v>
      </c>
      <c r="KMT213" t="s">
        <v>330</v>
      </c>
      <c r="KMU213" t="s">
        <v>330</v>
      </c>
      <c r="KMV213" t="s">
        <v>330</v>
      </c>
      <c r="KMW213" t="s">
        <v>330</v>
      </c>
      <c r="KMX213" t="s">
        <v>330</v>
      </c>
      <c r="KMY213" t="s">
        <v>330</v>
      </c>
      <c r="KMZ213" t="s">
        <v>330</v>
      </c>
      <c r="KNA213" t="s">
        <v>330</v>
      </c>
      <c r="KNB213" t="s">
        <v>330</v>
      </c>
      <c r="KNC213" t="s">
        <v>330</v>
      </c>
      <c r="KND213" t="s">
        <v>330</v>
      </c>
      <c r="KNE213" t="s">
        <v>330</v>
      </c>
      <c r="KNF213" t="s">
        <v>330</v>
      </c>
      <c r="KNG213" t="s">
        <v>330</v>
      </c>
      <c r="KNH213" t="s">
        <v>330</v>
      </c>
      <c r="KNI213" t="s">
        <v>330</v>
      </c>
      <c r="KNJ213" t="s">
        <v>330</v>
      </c>
      <c r="KNK213" t="s">
        <v>330</v>
      </c>
      <c r="KNL213" t="s">
        <v>330</v>
      </c>
      <c r="KNM213" t="s">
        <v>330</v>
      </c>
      <c r="KNN213" t="s">
        <v>330</v>
      </c>
      <c r="KNO213" t="s">
        <v>330</v>
      </c>
      <c r="KNP213" t="s">
        <v>330</v>
      </c>
      <c r="KNQ213" t="s">
        <v>330</v>
      </c>
      <c r="KNR213" t="s">
        <v>330</v>
      </c>
      <c r="KNS213" t="s">
        <v>330</v>
      </c>
      <c r="KNT213" t="s">
        <v>330</v>
      </c>
      <c r="KNU213" t="s">
        <v>330</v>
      </c>
      <c r="KNV213" t="s">
        <v>330</v>
      </c>
      <c r="KNW213" t="s">
        <v>330</v>
      </c>
      <c r="KNX213" t="s">
        <v>330</v>
      </c>
      <c r="KNY213" t="s">
        <v>330</v>
      </c>
      <c r="KNZ213" t="s">
        <v>330</v>
      </c>
      <c r="KOA213" t="s">
        <v>330</v>
      </c>
      <c r="KOB213" t="s">
        <v>330</v>
      </c>
      <c r="KOC213" t="s">
        <v>330</v>
      </c>
      <c r="KOD213" t="s">
        <v>330</v>
      </c>
      <c r="KOE213" t="s">
        <v>330</v>
      </c>
      <c r="KOF213" t="s">
        <v>330</v>
      </c>
      <c r="KOG213" t="s">
        <v>330</v>
      </c>
      <c r="KOH213" t="s">
        <v>330</v>
      </c>
      <c r="KOI213" t="s">
        <v>330</v>
      </c>
      <c r="KOJ213" t="s">
        <v>330</v>
      </c>
      <c r="KOK213" t="s">
        <v>330</v>
      </c>
      <c r="KOL213" t="s">
        <v>330</v>
      </c>
      <c r="KOM213" t="s">
        <v>330</v>
      </c>
      <c r="KON213" t="s">
        <v>330</v>
      </c>
      <c r="KOO213" t="s">
        <v>330</v>
      </c>
      <c r="KOP213" t="s">
        <v>330</v>
      </c>
      <c r="KOQ213" t="s">
        <v>330</v>
      </c>
      <c r="KOR213" t="s">
        <v>330</v>
      </c>
      <c r="KOS213" t="s">
        <v>330</v>
      </c>
      <c r="KOT213" t="s">
        <v>330</v>
      </c>
      <c r="KOU213" t="s">
        <v>330</v>
      </c>
      <c r="KOV213" t="s">
        <v>330</v>
      </c>
      <c r="KOW213" t="s">
        <v>330</v>
      </c>
      <c r="KOX213" t="s">
        <v>330</v>
      </c>
      <c r="KOY213" t="s">
        <v>330</v>
      </c>
      <c r="KOZ213" t="s">
        <v>330</v>
      </c>
      <c r="KPA213" t="s">
        <v>330</v>
      </c>
      <c r="KPB213" t="s">
        <v>330</v>
      </c>
      <c r="KPC213" t="s">
        <v>330</v>
      </c>
      <c r="KPD213" t="s">
        <v>330</v>
      </c>
      <c r="KPE213" t="s">
        <v>330</v>
      </c>
      <c r="KPF213" t="s">
        <v>330</v>
      </c>
      <c r="KPG213" t="s">
        <v>330</v>
      </c>
      <c r="KPH213" t="s">
        <v>330</v>
      </c>
      <c r="KPI213" t="s">
        <v>330</v>
      </c>
      <c r="KPJ213" t="s">
        <v>330</v>
      </c>
      <c r="KPK213" t="s">
        <v>330</v>
      </c>
      <c r="KPL213" t="s">
        <v>330</v>
      </c>
      <c r="KPM213" t="s">
        <v>330</v>
      </c>
      <c r="KPN213" t="s">
        <v>330</v>
      </c>
      <c r="KPO213" t="s">
        <v>330</v>
      </c>
      <c r="KPP213" t="s">
        <v>330</v>
      </c>
      <c r="KPQ213" t="s">
        <v>330</v>
      </c>
      <c r="KPR213" t="s">
        <v>330</v>
      </c>
      <c r="KPS213" t="s">
        <v>330</v>
      </c>
      <c r="KPT213" t="s">
        <v>330</v>
      </c>
      <c r="KPU213" t="s">
        <v>330</v>
      </c>
      <c r="KPV213" t="s">
        <v>330</v>
      </c>
      <c r="KPW213" t="s">
        <v>330</v>
      </c>
      <c r="KPX213" t="s">
        <v>330</v>
      </c>
      <c r="KPY213" t="s">
        <v>330</v>
      </c>
      <c r="KPZ213" t="s">
        <v>330</v>
      </c>
      <c r="KQA213" t="s">
        <v>330</v>
      </c>
      <c r="KQB213" t="s">
        <v>330</v>
      </c>
      <c r="KQC213" t="s">
        <v>330</v>
      </c>
      <c r="KQD213" t="s">
        <v>330</v>
      </c>
      <c r="KQE213" t="s">
        <v>330</v>
      </c>
      <c r="KQF213" t="s">
        <v>330</v>
      </c>
      <c r="KQG213" t="s">
        <v>330</v>
      </c>
      <c r="KQH213" t="s">
        <v>330</v>
      </c>
      <c r="KQI213" t="s">
        <v>330</v>
      </c>
      <c r="KQJ213" t="s">
        <v>330</v>
      </c>
      <c r="KQK213" t="s">
        <v>330</v>
      </c>
      <c r="KQL213" t="s">
        <v>330</v>
      </c>
      <c r="KQM213" t="s">
        <v>330</v>
      </c>
      <c r="KQN213" t="s">
        <v>330</v>
      </c>
      <c r="KQO213" t="s">
        <v>330</v>
      </c>
      <c r="KQP213" t="s">
        <v>330</v>
      </c>
      <c r="KQQ213" t="s">
        <v>330</v>
      </c>
      <c r="KQR213" t="s">
        <v>330</v>
      </c>
      <c r="KQS213" t="s">
        <v>330</v>
      </c>
      <c r="KQT213" t="s">
        <v>330</v>
      </c>
      <c r="KQU213" t="s">
        <v>330</v>
      </c>
      <c r="KQV213" t="s">
        <v>330</v>
      </c>
      <c r="KQW213" t="s">
        <v>330</v>
      </c>
      <c r="KQX213" t="s">
        <v>330</v>
      </c>
      <c r="KQY213" t="s">
        <v>330</v>
      </c>
      <c r="KQZ213" t="s">
        <v>330</v>
      </c>
      <c r="KRA213" t="s">
        <v>330</v>
      </c>
      <c r="KRB213" t="s">
        <v>330</v>
      </c>
      <c r="KRC213" t="s">
        <v>330</v>
      </c>
      <c r="KRD213" t="s">
        <v>330</v>
      </c>
      <c r="KRE213" t="s">
        <v>330</v>
      </c>
      <c r="KRF213" t="s">
        <v>330</v>
      </c>
      <c r="KRG213" t="s">
        <v>330</v>
      </c>
      <c r="KRH213" t="s">
        <v>330</v>
      </c>
      <c r="KRI213" t="s">
        <v>330</v>
      </c>
      <c r="KRJ213" t="s">
        <v>330</v>
      </c>
      <c r="KRK213" t="s">
        <v>330</v>
      </c>
      <c r="KRL213" t="s">
        <v>330</v>
      </c>
      <c r="KRM213" t="s">
        <v>330</v>
      </c>
      <c r="KRN213" t="s">
        <v>330</v>
      </c>
      <c r="KRO213" t="s">
        <v>330</v>
      </c>
      <c r="KRP213" t="s">
        <v>330</v>
      </c>
      <c r="KRQ213" t="s">
        <v>330</v>
      </c>
      <c r="KRR213" t="s">
        <v>330</v>
      </c>
      <c r="KRS213" t="s">
        <v>330</v>
      </c>
      <c r="KRT213" t="s">
        <v>330</v>
      </c>
      <c r="KRU213" t="s">
        <v>330</v>
      </c>
      <c r="KRV213" t="s">
        <v>330</v>
      </c>
      <c r="KRW213" t="s">
        <v>330</v>
      </c>
      <c r="KRX213" t="s">
        <v>330</v>
      </c>
      <c r="KRY213" t="s">
        <v>330</v>
      </c>
      <c r="KRZ213" t="s">
        <v>330</v>
      </c>
      <c r="KSA213" t="s">
        <v>330</v>
      </c>
      <c r="KSB213" t="s">
        <v>330</v>
      </c>
      <c r="KSC213" t="s">
        <v>330</v>
      </c>
      <c r="KSD213" t="s">
        <v>330</v>
      </c>
      <c r="KSE213" t="s">
        <v>330</v>
      </c>
      <c r="KSF213" t="s">
        <v>330</v>
      </c>
      <c r="KSG213" t="s">
        <v>330</v>
      </c>
      <c r="KSH213" t="s">
        <v>330</v>
      </c>
      <c r="KSI213" t="s">
        <v>330</v>
      </c>
      <c r="KSJ213" t="s">
        <v>330</v>
      </c>
      <c r="KSK213" t="s">
        <v>330</v>
      </c>
      <c r="KSL213" t="s">
        <v>330</v>
      </c>
      <c r="KSM213" t="s">
        <v>330</v>
      </c>
      <c r="KSN213" t="s">
        <v>330</v>
      </c>
      <c r="KSO213" t="s">
        <v>330</v>
      </c>
      <c r="KSP213" t="s">
        <v>330</v>
      </c>
      <c r="KSQ213" t="s">
        <v>330</v>
      </c>
      <c r="KSR213" t="s">
        <v>330</v>
      </c>
      <c r="KSS213" t="s">
        <v>330</v>
      </c>
      <c r="KST213" t="s">
        <v>330</v>
      </c>
      <c r="KSU213" t="s">
        <v>330</v>
      </c>
      <c r="KSV213" t="s">
        <v>330</v>
      </c>
      <c r="KSW213" t="s">
        <v>330</v>
      </c>
      <c r="KSX213" t="s">
        <v>330</v>
      </c>
      <c r="KSY213" t="s">
        <v>330</v>
      </c>
      <c r="KSZ213" t="s">
        <v>330</v>
      </c>
      <c r="KTA213" t="s">
        <v>330</v>
      </c>
      <c r="KTB213" t="s">
        <v>330</v>
      </c>
      <c r="KTC213" t="s">
        <v>330</v>
      </c>
      <c r="KTD213" t="s">
        <v>330</v>
      </c>
      <c r="KTE213" t="s">
        <v>330</v>
      </c>
      <c r="KTF213" t="s">
        <v>330</v>
      </c>
      <c r="KTG213" t="s">
        <v>330</v>
      </c>
      <c r="KTH213" t="s">
        <v>330</v>
      </c>
      <c r="KTI213" t="s">
        <v>330</v>
      </c>
      <c r="KTJ213" t="s">
        <v>330</v>
      </c>
      <c r="KTK213" t="s">
        <v>330</v>
      </c>
      <c r="KTL213" t="s">
        <v>330</v>
      </c>
      <c r="KTM213" t="s">
        <v>330</v>
      </c>
      <c r="KTN213" t="s">
        <v>330</v>
      </c>
      <c r="KTO213" t="s">
        <v>330</v>
      </c>
      <c r="KTP213" t="s">
        <v>330</v>
      </c>
      <c r="KTQ213" t="s">
        <v>330</v>
      </c>
      <c r="KTR213" t="s">
        <v>330</v>
      </c>
      <c r="KTS213" t="s">
        <v>330</v>
      </c>
      <c r="KTT213" t="s">
        <v>330</v>
      </c>
      <c r="KTU213" t="s">
        <v>330</v>
      </c>
      <c r="KTV213" t="s">
        <v>330</v>
      </c>
      <c r="KTW213" t="s">
        <v>330</v>
      </c>
      <c r="KTX213" t="s">
        <v>330</v>
      </c>
      <c r="KTY213" t="s">
        <v>330</v>
      </c>
      <c r="KTZ213" t="s">
        <v>330</v>
      </c>
      <c r="KUA213" t="s">
        <v>330</v>
      </c>
      <c r="KUB213" t="s">
        <v>330</v>
      </c>
      <c r="KUC213" t="s">
        <v>330</v>
      </c>
      <c r="KUD213" t="s">
        <v>330</v>
      </c>
      <c r="KUE213" t="s">
        <v>330</v>
      </c>
      <c r="KUF213" t="s">
        <v>330</v>
      </c>
      <c r="KUG213" t="s">
        <v>330</v>
      </c>
      <c r="KUH213" t="s">
        <v>330</v>
      </c>
      <c r="KUI213" t="s">
        <v>330</v>
      </c>
      <c r="KUJ213" t="s">
        <v>330</v>
      </c>
      <c r="KUK213" t="s">
        <v>330</v>
      </c>
      <c r="KUL213" t="s">
        <v>330</v>
      </c>
      <c r="KUM213" t="s">
        <v>330</v>
      </c>
      <c r="KUN213" t="s">
        <v>330</v>
      </c>
      <c r="KUO213" t="s">
        <v>330</v>
      </c>
      <c r="KUP213" t="s">
        <v>330</v>
      </c>
      <c r="KUQ213" t="s">
        <v>330</v>
      </c>
      <c r="KUR213" t="s">
        <v>330</v>
      </c>
      <c r="KUS213" t="s">
        <v>330</v>
      </c>
      <c r="KUT213" t="s">
        <v>330</v>
      </c>
      <c r="KUU213" t="s">
        <v>330</v>
      </c>
      <c r="KUV213" t="s">
        <v>330</v>
      </c>
      <c r="KUW213" t="s">
        <v>330</v>
      </c>
      <c r="KUX213" t="s">
        <v>330</v>
      </c>
      <c r="KUY213" t="s">
        <v>330</v>
      </c>
      <c r="KUZ213" t="s">
        <v>330</v>
      </c>
      <c r="KVA213" t="s">
        <v>330</v>
      </c>
      <c r="KVB213" t="s">
        <v>330</v>
      </c>
      <c r="KVC213" t="s">
        <v>330</v>
      </c>
      <c r="KVD213" t="s">
        <v>330</v>
      </c>
      <c r="KVE213" t="s">
        <v>330</v>
      </c>
      <c r="KVF213" t="s">
        <v>330</v>
      </c>
      <c r="KVG213" t="s">
        <v>330</v>
      </c>
      <c r="KVH213" t="s">
        <v>330</v>
      </c>
      <c r="KVI213" t="s">
        <v>330</v>
      </c>
      <c r="KVJ213" t="s">
        <v>330</v>
      </c>
      <c r="KVK213" t="s">
        <v>330</v>
      </c>
      <c r="KVL213" t="s">
        <v>330</v>
      </c>
      <c r="KVM213" t="s">
        <v>330</v>
      </c>
      <c r="KVN213" t="s">
        <v>330</v>
      </c>
      <c r="KVO213" t="s">
        <v>330</v>
      </c>
      <c r="KVP213" t="s">
        <v>330</v>
      </c>
      <c r="KVQ213" t="s">
        <v>330</v>
      </c>
      <c r="KVR213" t="s">
        <v>330</v>
      </c>
      <c r="KVS213" t="s">
        <v>330</v>
      </c>
      <c r="KVT213" t="s">
        <v>330</v>
      </c>
      <c r="KVU213" t="s">
        <v>330</v>
      </c>
      <c r="KVV213" t="s">
        <v>330</v>
      </c>
      <c r="KVW213" t="s">
        <v>330</v>
      </c>
      <c r="KVX213" t="s">
        <v>330</v>
      </c>
      <c r="KVY213" t="s">
        <v>330</v>
      </c>
      <c r="KVZ213" t="s">
        <v>330</v>
      </c>
      <c r="KWA213" t="s">
        <v>330</v>
      </c>
      <c r="KWB213" t="s">
        <v>330</v>
      </c>
      <c r="KWC213" t="s">
        <v>330</v>
      </c>
      <c r="KWD213" t="s">
        <v>330</v>
      </c>
      <c r="KWE213" t="s">
        <v>330</v>
      </c>
      <c r="KWF213" t="s">
        <v>330</v>
      </c>
      <c r="KWG213" t="s">
        <v>330</v>
      </c>
      <c r="KWH213" t="s">
        <v>330</v>
      </c>
      <c r="KWI213" t="s">
        <v>330</v>
      </c>
      <c r="KWJ213" t="s">
        <v>330</v>
      </c>
      <c r="KWK213" t="s">
        <v>330</v>
      </c>
      <c r="KWL213" t="s">
        <v>330</v>
      </c>
      <c r="KWM213" t="s">
        <v>330</v>
      </c>
      <c r="KWN213" t="s">
        <v>330</v>
      </c>
      <c r="KWO213" t="s">
        <v>330</v>
      </c>
      <c r="KWP213" t="s">
        <v>330</v>
      </c>
      <c r="KWQ213" t="s">
        <v>330</v>
      </c>
      <c r="KWR213" t="s">
        <v>330</v>
      </c>
      <c r="KWS213" t="s">
        <v>330</v>
      </c>
      <c r="KWT213" t="s">
        <v>330</v>
      </c>
      <c r="KWU213" t="s">
        <v>330</v>
      </c>
      <c r="KWV213" t="s">
        <v>330</v>
      </c>
      <c r="KWW213" t="s">
        <v>330</v>
      </c>
      <c r="KWX213" t="s">
        <v>330</v>
      </c>
      <c r="KWY213" t="s">
        <v>330</v>
      </c>
      <c r="KWZ213" t="s">
        <v>330</v>
      </c>
      <c r="KXA213" t="s">
        <v>330</v>
      </c>
      <c r="KXB213" t="s">
        <v>330</v>
      </c>
      <c r="KXC213" t="s">
        <v>330</v>
      </c>
      <c r="KXD213" t="s">
        <v>330</v>
      </c>
      <c r="KXE213" t="s">
        <v>330</v>
      </c>
      <c r="KXF213" t="s">
        <v>330</v>
      </c>
      <c r="KXG213" t="s">
        <v>330</v>
      </c>
      <c r="KXH213" t="s">
        <v>330</v>
      </c>
      <c r="KXI213" t="s">
        <v>330</v>
      </c>
      <c r="KXJ213" t="s">
        <v>330</v>
      </c>
      <c r="KXK213" t="s">
        <v>330</v>
      </c>
      <c r="KXL213" t="s">
        <v>330</v>
      </c>
      <c r="KXM213" t="s">
        <v>330</v>
      </c>
      <c r="KXN213" t="s">
        <v>330</v>
      </c>
      <c r="KXO213" t="s">
        <v>330</v>
      </c>
      <c r="KXP213" t="s">
        <v>330</v>
      </c>
      <c r="KXQ213" t="s">
        <v>330</v>
      </c>
      <c r="KXR213" t="s">
        <v>330</v>
      </c>
      <c r="KXS213" t="s">
        <v>330</v>
      </c>
      <c r="KXT213" t="s">
        <v>330</v>
      </c>
      <c r="KXU213" t="s">
        <v>330</v>
      </c>
      <c r="KXV213" t="s">
        <v>330</v>
      </c>
      <c r="KXW213" t="s">
        <v>330</v>
      </c>
      <c r="KXX213" t="s">
        <v>330</v>
      </c>
      <c r="KXY213" t="s">
        <v>330</v>
      </c>
      <c r="KXZ213" t="s">
        <v>330</v>
      </c>
      <c r="KYA213" t="s">
        <v>330</v>
      </c>
      <c r="KYB213" t="s">
        <v>330</v>
      </c>
      <c r="KYC213" t="s">
        <v>330</v>
      </c>
      <c r="KYD213" t="s">
        <v>330</v>
      </c>
      <c r="KYE213" t="s">
        <v>330</v>
      </c>
      <c r="KYF213" t="s">
        <v>330</v>
      </c>
      <c r="KYG213" t="s">
        <v>330</v>
      </c>
      <c r="KYH213" t="s">
        <v>330</v>
      </c>
      <c r="KYI213" t="s">
        <v>330</v>
      </c>
      <c r="KYJ213" t="s">
        <v>330</v>
      </c>
      <c r="KYK213" t="s">
        <v>330</v>
      </c>
      <c r="KYL213" t="s">
        <v>330</v>
      </c>
      <c r="KYM213" t="s">
        <v>330</v>
      </c>
      <c r="KYN213" t="s">
        <v>330</v>
      </c>
      <c r="KYO213" t="s">
        <v>330</v>
      </c>
      <c r="KYP213" t="s">
        <v>330</v>
      </c>
      <c r="KYQ213" t="s">
        <v>330</v>
      </c>
      <c r="KYR213" t="s">
        <v>330</v>
      </c>
      <c r="KYS213" t="s">
        <v>330</v>
      </c>
      <c r="KYT213" t="s">
        <v>330</v>
      </c>
      <c r="KYU213" t="s">
        <v>330</v>
      </c>
      <c r="KYV213" t="s">
        <v>330</v>
      </c>
      <c r="KYW213" t="s">
        <v>330</v>
      </c>
      <c r="KYX213" t="s">
        <v>330</v>
      </c>
      <c r="KYY213" t="s">
        <v>330</v>
      </c>
      <c r="KYZ213" t="s">
        <v>330</v>
      </c>
      <c r="KZA213" t="s">
        <v>330</v>
      </c>
      <c r="KZB213" t="s">
        <v>330</v>
      </c>
      <c r="KZC213" t="s">
        <v>330</v>
      </c>
      <c r="KZD213" t="s">
        <v>330</v>
      </c>
      <c r="KZE213" t="s">
        <v>330</v>
      </c>
      <c r="KZF213" t="s">
        <v>330</v>
      </c>
      <c r="KZG213" t="s">
        <v>330</v>
      </c>
      <c r="KZH213" t="s">
        <v>330</v>
      </c>
      <c r="KZI213" t="s">
        <v>330</v>
      </c>
      <c r="KZJ213" t="s">
        <v>330</v>
      </c>
      <c r="KZK213" t="s">
        <v>330</v>
      </c>
      <c r="KZL213" t="s">
        <v>330</v>
      </c>
      <c r="KZM213" t="s">
        <v>330</v>
      </c>
      <c r="KZN213" t="s">
        <v>330</v>
      </c>
      <c r="KZO213" t="s">
        <v>330</v>
      </c>
      <c r="KZP213" t="s">
        <v>330</v>
      </c>
      <c r="KZQ213" t="s">
        <v>330</v>
      </c>
      <c r="KZR213" t="s">
        <v>330</v>
      </c>
      <c r="KZS213" t="s">
        <v>330</v>
      </c>
      <c r="KZT213" t="s">
        <v>330</v>
      </c>
      <c r="KZU213" t="s">
        <v>330</v>
      </c>
      <c r="KZV213" t="s">
        <v>330</v>
      </c>
      <c r="KZW213" t="s">
        <v>330</v>
      </c>
      <c r="KZX213" t="s">
        <v>330</v>
      </c>
      <c r="KZY213" t="s">
        <v>330</v>
      </c>
      <c r="KZZ213" t="s">
        <v>330</v>
      </c>
      <c r="LAA213" t="s">
        <v>330</v>
      </c>
      <c r="LAB213" t="s">
        <v>330</v>
      </c>
      <c r="LAC213" t="s">
        <v>330</v>
      </c>
      <c r="LAD213" t="s">
        <v>330</v>
      </c>
      <c r="LAE213" t="s">
        <v>330</v>
      </c>
      <c r="LAF213" t="s">
        <v>330</v>
      </c>
      <c r="LAG213" t="s">
        <v>330</v>
      </c>
      <c r="LAH213" t="s">
        <v>330</v>
      </c>
      <c r="LAI213" t="s">
        <v>330</v>
      </c>
      <c r="LAJ213" t="s">
        <v>330</v>
      </c>
      <c r="LAK213" t="s">
        <v>330</v>
      </c>
      <c r="LAL213" t="s">
        <v>330</v>
      </c>
      <c r="LAM213" t="s">
        <v>330</v>
      </c>
      <c r="LAN213" t="s">
        <v>330</v>
      </c>
      <c r="LAO213" t="s">
        <v>330</v>
      </c>
      <c r="LAP213" t="s">
        <v>330</v>
      </c>
      <c r="LAQ213" t="s">
        <v>330</v>
      </c>
      <c r="LAR213" t="s">
        <v>330</v>
      </c>
      <c r="LAS213" t="s">
        <v>330</v>
      </c>
      <c r="LAT213" t="s">
        <v>330</v>
      </c>
      <c r="LAU213" t="s">
        <v>330</v>
      </c>
      <c r="LAV213" t="s">
        <v>330</v>
      </c>
      <c r="LAW213" t="s">
        <v>330</v>
      </c>
      <c r="LAX213" t="s">
        <v>330</v>
      </c>
      <c r="LAY213" t="s">
        <v>330</v>
      </c>
      <c r="LAZ213" t="s">
        <v>330</v>
      </c>
      <c r="LBA213" t="s">
        <v>330</v>
      </c>
      <c r="LBB213" t="s">
        <v>330</v>
      </c>
      <c r="LBC213" t="s">
        <v>330</v>
      </c>
      <c r="LBD213" t="s">
        <v>330</v>
      </c>
      <c r="LBE213" t="s">
        <v>330</v>
      </c>
      <c r="LBF213" t="s">
        <v>330</v>
      </c>
      <c r="LBG213" t="s">
        <v>330</v>
      </c>
      <c r="LBH213" t="s">
        <v>330</v>
      </c>
      <c r="LBI213" t="s">
        <v>330</v>
      </c>
      <c r="LBJ213" t="s">
        <v>330</v>
      </c>
      <c r="LBK213" t="s">
        <v>330</v>
      </c>
      <c r="LBL213" t="s">
        <v>330</v>
      </c>
      <c r="LBM213" t="s">
        <v>330</v>
      </c>
      <c r="LBN213" t="s">
        <v>330</v>
      </c>
      <c r="LBO213" t="s">
        <v>330</v>
      </c>
      <c r="LBP213" t="s">
        <v>330</v>
      </c>
      <c r="LBQ213" t="s">
        <v>330</v>
      </c>
      <c r="LBR213" t="s">
        <v>330</v>
      </c>
      <c r="LBS213" t="s">
        <v>330</v>
      </c>
      <c r="LBT213" t="s">
        <v>330</v>
      </c>
      <c r="LBU213" t="s">
        <v>330</v>
      </c>
      <c r="LBV213" t="s">
        <v>330</v>
      </c>
      <c r="LBW213" t="s">
        <v>330</v>
      </c>
      <c r="LBX213" t="s">
        <v>330</v>
      </c>
      <c r="LBY213" t="s">
        <v>330</v>
      </c>
      <c r="LBZ213" t="s">
        <v>330</v>
      </c>
      <c r="LCA213" t="s">
        <v>330</v>
      </c>
      <c r="LCB213" t="s">
        <v>330</v>
      </c>
      <c r="LCC213" t="s">
        <v>330</v>
      </c>
      <c r="LCD213" t="s">
        <v>330</v>
      </c>
      <c r="LCE213" t="s">
        <v>330</v>
      </c>
      <c r="LCF213" t="s">
        <v>330</v>
      </c>
      <c r="LCG213" t="s">
        <v>330</v>
      </c>
      <c r="LCH213" t="s">
        <v>330</v>
      </c>
      <c r="LCI213" t="s">
        <v>330</v>
      </c>
      <c r="LCJ213" t="s">
        <v>330</v>
      </c>
      <c r="LCK213" t="s">
        <v>330</v>
      </c>
      <c r="LCL213" t="s">
        <v>330</v>
      </c>
      <c r="LCM213" t="s">
        <v>330</v>
      </c>
      <c r="LCN213" t="s">
        <v>330</v>
      </c>
      <c r="LCO213" t="s">
        <v>330</v>
      </c>
      <c r="LCP213" t="s">
        <v>330</v>
      </c>
      <c r="LCQ213" t="s">
        <v>330</v>
      </c>
      <c r="LCR213" t="s">
        <v>330</v>
      </c>
      <c r="LCS213" t="s">
        <v>330</v>
      </c>
      <c r="LCT213" t="s">
        <v>330</v>
      </c>
      <c r="LCU213" t="s">
        <v>330</v>
      </c>
      <c r="LCV213" t="s">
        <v>330</v>
      </c>
      <c r="LCW213" t="s">
        <v>330</v>
      </c>
      <c r="LCX213" t="s">
        <v>330</v>
      </c>
      <c r="LCY213" t="s">
        <v>330</v>
      </c>
      <c r="LCZ213" t="s">
        <v>330</v>
      </c>
      <c r="LDA213" t="s">
        <v>330</v>
      </c>
      <c r="LDB213" t="s">
        <v>330</v>
      </c>
      <c r="LDC213" t="s">
        <v>330</v>
      </c>
      <c r="LDD213" t="s">
        <v>330</v>
      </c>
      <c r="LDE213" t="s">
        <v>330</v>
      </c>
      <c r="LDF213" t="s">
        <v>330</v>
      </c>
      <c r="LDG213" t="s">
        <v>330</v>
      </c>
      <c r="LDH213" t="s">
        <v>330</v>
      </c>
      <c r="LDI213" t="s">
        <v>330</v>
      </c>
      <c r="LDJ213" t="s">
        <v>330</v>
      </c>
      <c r="LDK213" t="s">
        <v>330</v>
      </c>
      <c r="LDL213" t="s">
        <v>330</v>
      </c>
      <c r="LDM213" t="s">
        <v>330</v>
      </c>
      <c r="LDN213" t="s">
        <v>330</v>
      </c>
      <c r="LDO213" t="s">
        <v>330</v>
      </c>
      <c r="LDP213" t="s">
        <v>330</v>
      </c>
      <c r="LDQ213" t="s">
        <v>330</v>
      </c>
      <c r="LDR213" t="s">
        <v>330</v>
      </c>
      <c r="LDS213" t="s">
        <v>330</v>
      </c>
      <c r="LDT213" t="s">
        <v>330</v>
      </c>
      <c r="LDU213" t="s">
        <v>330</v>
      </c>
      <c r="LDV213" t="s">
        <v>330</v>
      </c>
      <c r="LDW213" t="s">
        <v>330</v>
      </c>
      <c r="LDX213" t="s">
        <v>330</v>
      </c>
      <c r="LDY213" t="s">
        <v>330</v>
      </c>
      <c r="LDZ213" t="s">
        <v>330</v>
      </c>
      <c r="LEA213" t="s">
        <v>330</v>
      </c>
      <c r="LEB213" t="s">
        <v>330</v>
      </c>
      <c r="LEC213" t="s">
        <v>330</v>
      </c>
      <c r="LED213" t="s">
        <v>330</v>
      </c>
      <c r="LEE213" t="s">
        <v>330</v>
      </c>
      <c r="LEF213" t="s">
        <v>330</v>
      </c>
      <c r="LEG213" t="s">
        <v>330</v>
      </c>
      <c r="LEH213" t="s">
        <v>330</v>
      </c>
      <c r="LEI213" t="s">
        <v>330</v>
      </c>
      <c r="LEJ213" t="s">
        <v>330</v>
      </c>
      <c r="LEK213" t="s">
        <v>330</v>
      </c>
      <c r="LEL213" t="s">
        <v>330</v>
      </c>
      <c r="LEM213" t="s">
        <v>330</v>
      </c>
      <c r="LEN213" t="s">
        <v>330</v>
      </c>
      <c r="LEO213" t="s">
        <v>330</v>
      </c>
      <c r="LEP213" t="s">
        <v>330</v>
      </c>
      <c r="LEQ213" t="s">
        <v>330</v>
      </c>
      <c r="LER213" t="s">
        <v>330</v>
      </c>
      <c r="LES213" t="s">
        <v>330</v>
      </c>
      <c r="LET213" t="s">
        <v>330</v>
      </c>
      <c r="LEU213" t="s">
        <v>330</v>
      </c>
      <c r="LEV213" t="s">
        <v>330</v>
      </c>
      <c r="LEW213" t="s">
        <v>330</v>
      </c>
      <c r="LEX213" t="s">
        <v>330</v>
      </c>
      <c r="LEY213" t="s">
        <v>330</v>
      </c>
      <c r="LEZ213" t="s">
        <v>330</v>
      </c>
      <c r="LFA213" t="s">
        <v>330</v>
      </c>
      <c r="LFB213" t="s">
        <v>330</v>
      </c>
      <c r="LFC213" t="s">
        <v>330</v>
      </c>
      <c r="LFD213" t="s">
        <v>330</v>
      </c>
      <c r="LFE213" t="s">
        <v>330</v>
      </c>
      <c r="LFF213" t="s">
        <v>330</v>
      </c>
      <c r="LFG213" t="s">
        <v>330</v>
      </c>
      <c r="LFH213" t="s">
        <v>330</v>
      </c>
      <c r="LFI213" t="s">
        <v>330</v>
      </c>
      <c r="LFJ213" t="s">
        <v>330</v>
      </c>
      <c r="LFK213" t="s">
        <v>330</v>
      </c>
      <c r="LFL213" t="s">
        <v>330</v>
      </c>
      <c r="LFM213" t="s">
        <v>330</v>
      </c>
      <c r="LFN213" t="s">
        <v>330</v>
      </c>
      <c r="LFO213" t="s">
        <v>330</v>
      </c>
      <c r="LFP213" t="s">
        <v>330</v>
      </c>
      <c r="LFQ213" t="s">
        <v>330</v>
      </c>
      <c r="LFR213" t="s">
        <v>330</v>
      </c>
      <c r="LFS213" t="s">
        <v>330</v>
      </c>
      <c r="LFT213" t="s">
        <v>330</v>
      </c>
      <c r="LFU213" t="s">
        <v>330</v>
      </c>
      <c r="LFV213" t="s">
        <v>330</v>
      </c>
      <c r="LFW213" t="s">
        <v>330</v>
      </c>
      <c r="LFX213" t="s">
        <v>330</v>
      </c>
      <c r="LFY213" t="s">
        <v>330</v>
      </c>
      <c r="LFZ213" t="s">
        <v>330</v>
      </c>
      <c r="LGA213" t="s">
        <v>330</v>
      </c>
      <c r="LGB213" t="s">
        <v>330</v>
      </c>
      <c r="LGC213" t="s">
        <v>330</v>
      </c>
      <c r="LGD213" t="s">
        <v>330</v>
      </c>
      <c r="LGE213" t="s">
        <v>330</v>
      </c>
      <c r="LGF213" t="s">
        <v>330</v>
      </c>
      <c r="LGG213" t="s">
        <v>330</v>
      </c>
      <c r="LGH213" t="s">
        <v>330</v>
      </c>
      <c r="LGI213" t="s">
        <v>330</v>
      </c>
      <c r="LGJ213" t="s">
        <v>330</v>
      </c>
      <c r="LGK213" t="s">
        <v>330</v>
      </c>
      <c r="LGL213" t="s">
        <v>330</v>
      </c>
      <c r="LGM213" t="s">
        <v>330</v>
      </c>
      <c r="LGN213" t="s">
        <v>330</v>
      </c>
      <c r="LGO213" t="s">
        <v>330</v>
      </c>
      <c r="LGP213" t="s">
        <v>330</v>
      </c>
      <c r="LGQ213" t="s">
        <v>330</v>
      </c>
      <c r="LGR213" t="s">
        <v>330</v>
      </c>
      <c r="LGS213" t="s">
        <v>330</v>
      </c>
      <c r="LGT213" t="s">
        <v>330</v>
      </c>
      <c r="LGU213" t="s">
        <v>330</v>
      </c>
      <c r="LGV213" t="s">
        <v>330</v>
      </c>
      <c r="LGW213" t="s">
        <v>330</v>
      </c>
      <c r="LGX213" t="s">
        <v>330</v>
      </c>
      <c r="LGY213" t="s">
        <v>330</v>
      </c>
      <c r="LGZ213" t="s">
        <v>330</v>
      </c>
      <c r="LHA213" t="s">
        <v>330</v>
      </c>
      <c r="LHB213" t="s">
        <v>330</v>
      </c>
      <c r="LHC213" t="s">
        <v>330</v>
      </c>
      <c r="LHD213" t="s">
        <v>330</v>
      </c>
      <c r="LHE213" t="s">
        <v>330</v>
      </c>
      <c r="LHF213" t="s">
        <v>330</v>
      </c>
      <c r="LHG213" t="s">
        <v>330</v>
      </c>
      <c r="LHH213" t="s">
        <v>330</v>
      </c>
      <c r="LHI213" t="s">
        <v>330</v>
      </c>
      <c r="LHJ213" t="s">
        <v>330</v>
      </c>
      <c r="LHK213" t="s">
        <v>330</v>
      </c>
      <c r="LHL213" t="s">
        <v>330</v>
      </c>
      <c r="LHM213" t="s">
        <v>330</v>
      </c>
      <c r="LHN213" t="s">
        <v>330</v>
      </c>
      <c r="LHO213" t="s">
        <v>330</v>
      </c>
      <c r="LHP213" t="s">
        <v>330</v>
      </c>
      <c r="LHQ213" t="s">
        <v>330</v>
      </c>
      <c r="LHR213" t="s">
        <v>330</v>
      </c>
      <c r="LHS213" t="s">
        <v>330</v>
      </c>
      <c r="LHT213" t="s">
        <v>330</v>
      </c>
      <c r="LHU213" t="s">
        <v>330</v>
      </c>
      <c r="LHV213" t="s">
        <v>330</v>
      </c>
      <c r="LHW213" t="s">
        <v>330</v>
      </c>
      <c r="LHX213" t="s">
        <v>330</v>
      </c>
      <c r="LHY213" t="s">
        <v>330</v>
      </c>
      <c r="LHZ213" t="s">
        <v>330</v>
      </c>
      <c r="LIA213" t="s">
        <v>330</v>
      </c>
      <c r="LIB213" t="s">
        <v>330</v>
      </c>
      <c r="LIC213" t="s">
        <v>330</v>
      </c>
      <c r="LID213" t="s">
        <v>330</v>
      </c>
      <c r="LIE213" t="s">
        <v>330</v>
      </c>
      <c r="LIF213" t="s">
        <v>330</v>
      </c>
      <c r="LIG213" t="s">
        <v>330</v>
      </c>
      <c r="LIH213" t="s">
        <v>330</v>
      </c>
      <c r="LII213" t="s">
        <v>330</v>
      </c>
      <c r="LIJ213" t="s">
        <v>330</v>
      </c>
      <c r="LIK213" t="s">
        <v>330</v>
      </c>
      <c r="LIL213" t="s">
        <v>330</v>
      </c>
      <c r="LIM213" t="s">
        <v>330</v>
      </c>
      <c r="LIN213" t="s">
        <v>330</v>
      </c>
      <c r="LIO213" t="s">
        <v>330</v>
      </c>
      <c r="LIP213" t="s">
        <v>330</v>
      </c>
      <c r="LIQ213" t="s">
        <v>330</v>
      </c>
      <c r="LIR213" t="s">
        <v>330</v>
      </c>
      <c r="LIS213" t="s">
        <v>330</v>
      </c>
      <c r="LIT213" t="s">
        <v>330</v>
      </c>
      <c r="LIU213" t="s">
        <v>330</v>
      </c>
      <c r="LIV213" t="s">
        <v>330</v>
      </c>
      <c r="LIW213" t="s">
        <v>330</v>
      </c>
      <c r="LIX213" t="s">
        <v>330</v>
      </c>
      <c r="LIY213" t="s">
        <v>330</v>
      </c>
      <c r="LIZ213" t="s">
        <v>330</v>
      </c>
      <c r="LJA213" t="s">
        <v>330</v>
      </c>
      <c r="LJB213" t="s">
        <v>330</v>
      </c>
      <c r="LJC213" t="s">
        <v>330</v>
      </c>
      <c r="LJD213" t="s">
        <v>330</v>
      </c>
      <c r="LJE213" t="s">
        <v>330</v>
      </c>
      <c r="LJF213" t="s">
        <v>330</v>
      </c>
      <c r="LJG213" t="s">
        <v>330</v>
      </c>
      <c r="LJH213" t="s">
        <v>330</v>
      </c>
      <c r="LJI213" t="s">
        <v>330</v>
      </c>
      <c r="LJJ213" t="s">
        <v>330</v>
      </c>
      <c r="LJK213" t="s">
        <v>330</v>
      </c>
      <c r="LJL213" t="s">
        <v>330</v>
      </c>
      <c r="LJM213" t="s">
        <v>330</v>
      </c>
      <c r="LJN213" t="s">
        <v>330</v>
      </c>
      <c r="LJO213" t="s">
        <v>330</v>
      </c>
      <c r="LJP213" t="s">
        <v>330</v>
      </c>
      <c r="LJQ213" t="s">
        <v>330</v>
      </c>
      <c r="LJR213" t="s">
        <v>330</v>
      </c>
      <c r="LJS213" t="s">
        <v>330</v>
      </c>
      <c r="LJT213" t="s">
        <v>330</v>
      </c>
      <c r="LJU213" t="s">
        <v>330</v>
      </c>
      <c r="LJV213" t="s">
        <v>330</v>
      </c>
      <c r="LJW213" t="s">
        <v>330</v>
      </c>
      <c r="LJX213" t="s">
        <v>330</v>
      </c>
      <c r="LJY213" t="s">
        <v>330</v>
      </c>
      <c r="LJZ213" t="s">
        <v>330</v>
      </c>
      <c r="LKA213" t="s">
        <v>330</v>
      </c>
      <c r="LKB213" t="s">
        <v>330</v>
      </c>
      <c r="LKC213" t="s">
        <v>330</v>
      </c>
      <c r="LKD213" t="s">
        <v>330</v>
      </c>
      <c r="LKE213" t="s">
        <v>330</v>
      </c>
      <c r="LKF213" t="s">
        <v>330</v>
      </c>
      <c r="LKG213" t="s">
        <v>330</v>
      </c>
      <c r="LKH213" t="s">
        <v>330</v>
      </c>
      <c r="LKI213" t="s">
        <v>330</v>
      </c>
      <c r="LKJ213" t="s">
        <v>330</v>
      </c>
      <c r="LKK213" t="s">
        <v>330</v>
      </c>
      <c r="LKL213" t="s">
        <v>330</v>
      </c>
      <c r="LKM213" t="s">
        <v>330</v>
      </c>
      <c r="LKN213" t="s">
        <v>330</v>
      </c>
      <c r="LKO213" t="s">
        <v>330</v>
      </c>
      <c r="LKP213" t="s">
        <v>330</v>
      </c>
      <c r="LKQ213" t="s">
        <v>330</v>
      </c>
      <c r="LKR213" t="s">
        <v>330</v>
      </c>
      <c r="LKS213" t="s">
        <v>330</v>
      </c>
      <c r="LKT213" t="s">
        <v>330</v>
      </c>
      <c r="LKU213" t="s">
        <v>330</v>
      </c>
      <c r="LKV213" t="s">
        <v>330</v>
      </c>
      <c r="LKW213" t="s">
        <v>330</v>
      </c>
      <c r="LKX213" t="s">
        <v>330</v>
      </c>
      <c r="LKY213" t="s">
        <v>330</v>
      </c>
      <c r="LKZ213" t="s">
        <v>330</v>
      </c>
      <c r="LLA213" t="s">
        <v>330</v>
      </c>
      <c r="LLB213" t="s">
        <v>330</v>
      </c>
      <c r="LLC213" t="s">
        <v>330</v>
      </c>
      <c r="LLD213" t="s">
        <v>330</v>
      </c>
      <c r="LLE213" t="s">
        <v>330</v>
      </c>
      <c r="LLF213" t="s">
        <v>330</v>
      </c>
      <c r="LLG213" t="s">
        <v>330</v>
      </c>
      <c r="LLH213" t="s">
        <v>330</v>
      </c>
      <c r="LLI213" t="s">
        <v>330</v>
      </c>
      <c r="LLJ213" t="s">
        <v>330</v>
      </c>
      <c r="LLK213" t="s">
        <v>330</v>
      </c>
      <c r="LLL213" t="s">
        <v>330</v>
      </c>
      <c r="LLM213" t="s">
        <v>330</v>
      </c>
      <c r="LLN213" t="s">
        <v>330</v>
      </c>
      <c r="LLO213" t="s">
        <v>330</v>
      </c>
      <c r="LLP213" t="s">
        <v>330</v>
      </c>
      <c r="LLQ213" t="s">
        <v>330</v>
      </c>
      <c r="LLR213" t="s">
        <v>330</v>
      </c>
      <c r="LLS213" t="s">
        <v>330</v>
      </c>
      <c r="LLT213" t="s">
        <v>330</v>
      </c>
      <c r="LLU213" t="s">
        <v>330</v>
      </c>
      <c r="LLV213" t="s">
        <v>330</v>
      </c>
      <c r="LLW213" t="s">
        <v>330</v>
      </c>
      <c r="LLX213" t="s">
        <v>330</v>
      </c>
      <c r="LLY213" t="s">
        <v>330</v>
      </c>
      <c r="LLZ213" t="s">
        <v>330</v>
      </c>
      <c r="LMA213" t="s">
        <v>330</v>
      </c>
      <c r="LMB213" t="s">
        <v>330</v>
      </c>
      <c r="LMC213" t="s">
        <v>330</v>
      </c>
      <c r="LMD213" t="s">
        <v>330</v>
      </c>
      <c r="LME213" t="s">
        <v>330</v>
      </c>
      <c r="LMF213" t="s">
        <v>330</v>
      </c>
      <c r="LMG213" t="s">
        <v>330</v>
      </c>
      <c r="LMH213" t="s">
        <v>330</v>
      </c>
      <c r="LMI213" t="s">
        <v>330</v>
      </c>
      <c r="LMJ213" t="s">
        <v>330</v>
      </c>
      <c r="LMK213" t="s">
        <v>330</v>
      </c>
      <c r="LML213" t="s">
        <v>330</v>
      </c>
      <c r="LMM213" t="s">
        <v>330</v>
      </c>
      <c r="LMN213" t="s">
        <v>330</v>
      </c>
      <c r="LMO213" t="s">
        <v>330</v>
      </c>
      <c r="LMP213" t="s">
        <v>330</v>
      </c>
      <c r="LMQ213" t="s">
        <v>330</v>
      </c>
      <c r="LMR213" t="s">
        <v>330</v>
      </c>
      <c r="LMS213" t="s">
        <v>330</v>
      </c>
      <c r="LMT213" t="s">
        <v>330</v>
      </c>
      <c r="LMU213" t="s">
        <v>330</v>
      </c>
      <c r="LMV213" t="s">
        <v>330</v>
      </c>
      <c r="LMW213" t="s">
        <v>330</v>
      </c>
      <c r="LMX213" t="s">
        <v>330</v>
      </c>
      <c r="LMY213" t="s">
        <v>330</v>
      </c>
      <c r="LMZ213" t="s">
        <v>330</v>
      </c>
      <c r="LNA213" t="s">
        <v>330</v>
      </c>
      <c r="LNB213" t="s">
        <v>330</v>
      </c>
      <c r="LNC213" t="s">
        <v>330</v>
      </c>
      <c r="LND213" t="s">
        <v>330</v>
      </c>
      <c r="LNE213" t="s">
        <v>330</v>
      </c>
      <c r="LNF213" t="s">
        <v>330</v>
      </c>
      <c r="LNG213" t="s">
        <v>330</v>
      </c>
      <c r="LNH213" t="s">
        <v>330</v>
      </c>
      <c r="LNI213" t="s">
        <v>330</v>
      </c>
      <c r="LNJ213" t="s">
        <v>330</v>
      </c>
      <c r="LNK213" t="s">
        <v>330</v>
      </c>
      <c r="LNL213" t="s">
        <v>330</v>
      </c>
      <c r="LNM213" t="s">
        <v>330</v>
      </c>
      <c r="LNN213" t="s">
        <v>330</v>
      </c>
      <c r="LNO213" t="s">
        <v>330</v>
      </c>
      <c r="LNP213" t="s">
        <v>330</v>
      </c>
      <c r="LNQ213" t="s">
        <v>330</v>
      </c>
      <c r="LNR213" t="s">
        <v>330</v>
      </c>
      <c r="LNS213" t="s">
        <v>330</v>
      </c>
      <c r="LNT213" t="s">
        <v>330</v>
      </c>
      <c r="LNU213" t="s">
        <v>330</v>
      </c>
      <c r="LNV213" t="s">
        <v>330</v>
      </c>
      <c r="LNW213" t="s">
        <v>330</v>
      </c>
      <c r="LNX213" t="s">
        <v>330</v>
      </c>
      <c r="LNY213" t="s">
        <v>330</v>
      </c>
      <c r="LNZ213" t="s">
        <v>330</v>
      </c>
      <c r="LOA213" t="s">
        <v>330</v>
      </c>
      <c r="LOB213" t="s">
        <v>330</v>
      </c>
      <c r="LOC213" t="s">
        <v>330</v>
      </c>
      <c r="LOD213" t="s">
        <v>330</v>
      </c>
      <c r="LOE213" t="s">
        <v>330</v>
      </c>
      <c r="LOF213" t="s">
        <v>330</v>
      </c>
      <c r="LOG213" t="s">
        <v>330</v>
      </c>
      <c r="LOH213" t="s">
        <v>330</v>
      </c>
      <c r="LOI213" t="s">
        <v>330</v>
      </c>
      <c r="LOJ213" t="s">
        <v>330</v>
      </c>
      <c r="LOK213" t="s">
        <v>330</v>
      </c>
      <c r="LOL213" t="s">
        <v>330</v>
      </c>
      <c r="LOM213" t="s">
        <v>330</v>
      </c>
      <c r="LON213" t="s">
        <v>330</v>
      </c>
      <c r="LOO213" t="s">
        <v>330</v>
      </c>
      <c r="LOP213" t="s">
        <v>330</v>
      </c>
      <c r="LOQ213" t="s">
        <v>330</v>
      </c>
      <c r="LOR213" t="s">
        <v>330</v>
      </c>
      <c r="LOS213" t="s">
        <v>330</v>
      </c>
      <c r="LOT213" t="s">
        <v>330</v>
      </c>
      <c r="LOU213" t="s">
        <v>330</v>
      </c>
      <c r="LOV213" t="s">
        <v>330</v>
      </c>
      <c r="LOW213" t="s">
        <v>330</v>
      </c>
      <c r="LOX213" t="s">
        <v>330</v>
      </c>
      <c r="LOY213" t="s">
        <v>330</v>
      </c>
      <c r="LOZ213" t="s">
        <v>330</v>
      </c>
      <c r="LPA213" t="s">
        <v>330</v>
      </c>
      <c r="LPB213" t="s">
        <v>330</v>
      </c>
      <c r="LPC213" t="s">
        <v>330</v>
      </c>
      <c r="LPD213" t="s">
        <v>330</v>
      </c>
      <c r="LPE213" t="s">
        <v>330</v>
      </c>
      <c r="LPF213" t="s">
        <v>330</v>
      </c>
      <c r="LPG213" t="s">
        <v>330</v>
      </c>
      <c r="LPH213" t="s">
        <v>330</v>
      </c>
      <c r="LPI213" t="s">
        <v>330</v>
      </c>
      <c r="LPJ213" t="s">
        <v>330</v>
      </c>
      <c r="LPK213" t="s">
        <v>330</v>
      </c>
      <c r="LPL213" t="s">
        <v>330</v>
      </c>
      <c r="LPM213" t="s">
        <v>330</v>
      </c>
      <c r="LPN213" t="s">
        <v>330</v>
      </c>
      <c r="LPO213" t="s">
        <v>330</v>
      </c>
      <c r="LPP213" t="s">
        <v>330</v>
      </c>
      <c r="LPQ213" t="s">
        <v>330</v>
      </c>
      <c r="LPR213" t="s">
        <v>330</v>
      </c>
      <c r="LPS213" t="s">
        <v>330</v>
      </c>
      <c r="LPT213" t="s">
        <v>330</v>
      </c>
      <c r="LPU213" t="s">
        <v>330</v>
      </c>
      <c r="LPV213" t="s">
        <v>330</v>
      </c>
      <c r="LPW213" t="s">
        <v>330</v>
      </c>
      <c r="LPX213" t="s">
        <v>330</v>
      </c>
      <c r="LPY213" t="s">
        <v>330</v>
      </c>
      <c r="LPZ213" t="s">
        <v>330</v>
      </c>
      <c r="LQA213" t="s">
        <v>330</v>
      </c>
      <c r="LQB213" t="s">
        <v>330</v>
      </c>
      <c r="LQC213" t="s">
        <v>330</v>
      </c>
      <c r="LQD213" t="s">
        <v>330</v>
      </c>
      <c r="LQE213" t="s">
        <v>330</v>
      </c>
      <c r="LQF213" t="s">
        <v>330</v>
      </c>
      <c r="LQG213" t="s">
        <v>330</v>
      </c>
      <c r="LQH213" t="s">
        <v>330</v>
      </c>
      <c r="LQI213" t="s">
        <v>330</v>
      </c>
      <c r="LQJ213" t="s">
        <v>330</v>
      </c>
      <c r="LQK213" t="s">
        <v>330</v>
      </c>
      <c r="LQL213" t="s">
        <v>330</v>
      </c>
      <c r="LQM213" t="s">
        <v>330</v>
      </c>
      <c r="LQN213" t="s">
        <v>330</v>
      </c>
      <c r="LQO213" t="s">
        <v>330</v>
      </c>
      <c r="LQP213" t="s">
        <v>330</v>
      </c>
      <c r="LQQ213" t="s">
        <v>330</v>
      </c>
      <c r="LQR213" t="s">
        <v>330</v>
      </c>
      <c r="LQS213" t="s">
        <v>330</v>
      </c>
      <c r="LQT213" t="s">
        <v>330</v>
      </c>
      <c r="LQU213" t="s">
        <v>330</v>
      </c>
      <c r="LQV213" t="s">
        <v>330</v>
      </c>
      <c r="LQW213" t="s">
        <v>330</v>
      </c>
      <c r="LQX213" t="s">
        <v>330</v>
      </c>
      <c r="LQY213" t="s">
        <v>330</v>
      </c>
      <c r="LQZ213" t="s">
        <v>330</v>
      </c>
      <c r="LRA213" t="s">
        <v>330</v>
      </c>
      <c r="LRB213" t="s">
        <v>330</v>
      </c>
      <c r="LRC213" t="s">
        <v>330</v>
      </c>
      <c r="LRD213" t="s">
        <v>330</v>
      </c>
      <c r="LRE213" t="s">
        <v>330</v>
      </c>
      <c r="LRF213" t="s">
        <v>330</v>
      </c>
      <c r="LRG213" t="s">
        <v>330</v>
      </c>
      <c r="LRH213" t="s">
        <v>330</v>
      </c>
      <c r="LRI213" t="s">
        <v>330</v>
      </c>
      <c r="LRJ213" t="s">
        <v>330</v>
      </c>
      <c r="LRK213" t="s">
        <v>330</v>
      </c>
      <c r="LRL213" t="s">
        <v>330</v>
      </c>
      <c r="LRM213" t="s">
        <v>330</v>
      </c>
      <c r="LRN213" t="s">
        <v>330</v>
      </c>
      <c r="LRO213" t="s">
        <v>330</v>
      </c>
      <c r="LRP213" t="s">
        <v>330</v>
      </c>
      <c r="LRQ213" t="s">
        <v>330</v>
      </c>
      <c r="LRR213" t="s">
        <v>330</v>
      </c>
      <c r="LRS213" t="s">
        <v>330</v>
      </c>
      <c r="LRT213" t="s">
        <v>330</v>
      </c>
      <c r="LRU213" t="s">
        <v>330</v>
      </c>
      <c r="LRV213" t="s">
        <v>330</v>
      </c>
      <c r="LRW213" t="s">
        <v>330</v>
      </c>
      <c r="LRX213" t="s">
        <v>330</v>
      </c>
      <c r="LRY213" t="s">
        <v>330</v>
      </c>
      <c r="LRZ213" t="s">
        <v>330</v>
      </c>
      <c r="LSA213" t="s">
        <v>330</v>
      </c>
      <c r="LSB213" t="s">
        <v>330</v>
      </c>
      <c r="LSC213" t="s">
        <v>330</v>
      </c>
      <c r="LSD213" t="s">
        <v>330</v>
      </c>
      <c r="LSE213" t="s">
        <v>330</v>
      </c>
      <c r="LSF213" t="s">
        <v>330</v>
      </c>
      <c r="LSG213" t="s">
        <v>330</v>
      </c>
      <c r="LSH213" t="s">
        <v>330</v>
      </c>
      <c r="LSI213" t="s">
        <v>330</v>
      </c>
      <c r="LSJ213" t="s">
        <v>330</v>
      </c>
      <c r="LSK213" t="s">
        <v>330</v>
      </c>
      <c r="LSL213" t="s">
        <v>330</v>
      </c>
      <c r="LSM213" t="s">
        <v>330</v>
      </c>
      <c r="LSN213" t="s">
        <v>330</v>
      </c>
      <c r="LSO213" t="s">
        <v>330</v>
      </c>
      <c r="LSP213" t="s">
        <v>330</v>
      </c>
      <c r="LSQ213" t="s">
        <v>330</v>
      </c>
      <c r="LSR213" t="s">
        <v>330</v>
      </c>
      <c r="LSS213" t="s">
        <v>330</v>
      </c>
      <c r="LST213" t="s">
        <v>330</v>
      </c>
      <c r="LSU213" t="s">
        <v>330</v>
      </c>
      <c r="LSV213" t="s">
        <v>330</v>
      </c>
      <c r="LSW213" t="s">
        <v>330</v>
      </c>
      <c r="LSX213" t="s">
        <v>330</v>
      </c>
      <c r="LSY213" t="s">
        <v>330</v>
      </c>
      <c r="LSZ213" t="s">
        <v>330</v>
      </c>
      <c r="LTA213" t="s">
        <v>330</v>
      </c>
      <c r="LTB213" t="s">
        <v>330</v>
      </c>
      <c r="LTC213" t="s">
        <v>330</v>
      </c>
      <c r="LTD213" t="s">
        <v>330</v>
      </c>
      <c r="LTE213" t="s">
        <v>330</v>
      </c>
      <c r="LTF213" t="s">
        <v>330</v>
      </c>
      <c r="LTG213" t="s">
        <v>330</v>
      </c>
      <c r="LTH213" t="s">
        <v>330</v>
      </c>
      <c r="LTI213" t="s">
        <v>330</v>
      </c>
      <c r="LTJ213" t="s">
        <v>330</v>
      </c>
      <c r="LTK213" t="s">
        <v>330</v>
      </c>
      <c r="LTL213" t="s">
        <v>330</v>
      </c>
      <c r="LTM213" t="s">
        <v>330</v>
      </c>
      <c r="LTN213" t="s">
        <v>330</v>
      </c>
      <c r="LTO213" t="s">
        <v>330</v>
      </c>
      <c r="LTP213" t="s">
        <v>330</v>
      </c>
      <c r="LTQ213" t="s">
        <v>330</v>
      </c>
      <c r="LTR213" t="s">
        <v>330</v>
      </c>
      <c r="LTS213" t="s">
        <v>330</v>
      </c>
      <c r="LTT213" t="s">
        <v>330</v>
      </c>
      <c r="LTU213" t="s">
        <v>330</v>
      </c>
      <c r="LTV213" t="s">
        <v>330</v>
      </c>
      <c r="LTW213" t="s">
        <v>330</v>
      </c>
      <c r="LTX213" t="s">
        <v>330</v>
      </c>
      <c r="LTY213" t="s">
        <v>330</v>
      </c>
      <c r="LTZ213" t="s">
        <v>330</v>
      </c>
      <c r="LUA213" t="s">
        <v>330</v>
      </c>
      <c r="LUB213" t="s">
        <v>330</v>
      </c>
      <c r="LUC213" t="s">
        <v>330</v>
      </c>
      <c r="LUD213" t="s">
        <v>330</v>
      </c>
      <c r="LUE213" t="s">
        <v>330</v>
      </c>
      <c r="LUF213" t="s">
        <v>330</v>
      </c>
      <c r="LUG213" t="s">
        <v>330</v>
      </c>
      <c r="LUH213" t="s">
        <v>330</v>
      </c>
      <c r="LUI213" t="s">
        <v>330</v>
      </c>
      <c r="LUJ213" t="s">
        <v>330</v>
      </c>
      <c r="LUK213" t="s">
        <v>330</v>
      </c>
      <c r="LUL213" t="s">
        <v>330</v>
      </c>
      <c r="LUM213" t="s">
        <v>330</v>
      </c>
      <c r="LUN213" t="s">
        <v>330</v>
      </c>
      <c r="LUO213" t="s">
        <v>330</v>
      </c>
      <c r="LUP213" t="s">
        <v>330</v>
      </c>
      <c r="LUQ213" t="s">
        <v>330</v>
      </c>
      <c r="LUR213" t="s">
        <v>330</v>
      </c>
      <c r="LUS213" t="s">
        <v>330</v>
      </c>
      <c r="LUT213" t="s">
        <v>330</v>
      </c>
      <c r="LUU213" t="s">
        <v>330</v>
      </c>
      <c r="LUV213" t="s">
        <v>330</v>
      </c>
      <c r="LUW213" t="s">
        <v>330</v>
      </c>
      <c r="LUX213" t="s">
        <v>330</v>
      </c>
      <c r="LUY213" t="s">
        <v>330</v>
      </c>
      <c r="LUZ213" t="s">
        <v>330</v>
      </c>
      <c r="LVA213" t="s">
        <v>330</v>
      </c>
      <c r="LVB213" t="s">
        <v>330</v>
      </c>
      <c r="LVC213" t="s">
        <v>330</v>
      </c>
      <c r="LVD213" t="s">
        <v>330</v>
      </c>
      <c r="LVE213" t="s">
        <v>330</v>
      </c>
      <c r="LVF213" t="s">
        <v>330</v>
      </c>
      <c r="LVG213" t="s">
        <v>330</v>
      </c>
      <c r="LVH213" t="s">
        <v>330</v>
      </c>
      <c r="LVI213" t="s">
        <v>330</v>
      </c>
      <c r="LVJ213" t="s">
        <v>330</v>
      </c>
      <c r="LVK213" t="s">
        <v>330</v>
      </c>
      <c r="LVL213" t="s">
        <v>330</v>
      </c>
      <c r="LVM213" t="s">
        <v>330</v>
      </c>
      <c r="LVN213" t="s">
        <v>330</v>
      </c>
      <c r="LVO213" t="s">
        <v>330</v>
      </c>
      <c r="LVP213" t="s">
        <v>330</v>
      </c>
      <c r="LVQ213" t="s">
        <v>330</v>
      </c>
      <c r="LVR213" t="s">
        <v>330</v>
      </c>
      <c r="LVS213" t="s">
        <v>330</v>
      </c>
      <c r="LVT213" t="s">
        <v>330</v>
      </c>
      <c r="LVU213" t="s">
        <v>330</v>
      </c>
      <c r="LVV213" t="s">
        <v>330</v>
      </c>
      <c r="LVW213" t="s">
        <v>330</v>
      </c>
      <c r="LVX213" t="s">
        <v>330</v>
      </c>
      <c r="LVY213" t="s">
        <v>330</v>
      </c>
      <c r="LVZ213" t="s">
        <v>330</v>
      </c>
      <c r="LWA213" t="s">
        <v>330</v>
      </c>
      <c r="LWB213" t="s">
        <v>330</v>
      </c>
      <c r="LWC213" t="s">
        <v>330</v>
      </c>
      <c r="LWD213" t="s">
        <v>330</v>
      </c>
      <c r="LWE213" t="s">
        <v>330</v>
      </c>
      <c r="LWF213" t="s">
        <v>330</v>
      </c>
      <c r="LWG213" t="s">
        <v>330</v>
      </c>
      <c r="LWH213" t="s">
        <v>330</v>
      </c>
      <c r="LWI213" t="s">
        <v>330</v>
      </c>
      <c r="LWJ213" t="s">
        <v>330</v>
      </c>
      <c r="LWK213" t="s">
        <v>330</v>
      </c>
      <c r="LWL213" t="s">
        <v>330</v>
      </c>
      <c r="LWM213" t="s">
        <v>330</v>
      </c>
      <c r="LWN213" t="s">
        <v>330</v>
      </c>
      <c r="LWO213" t="s">
        <v>330</v>
      </c>
      <c r="LWP213" t="s">
        <v>330</v>
      </c>
      <c r="LWQ213" t="s">
        <v>330</v>
      </c>
      <c r="LWR213" t="s">
        <v>330</v>
      </c>
      <c r="LWS213" t="s">
        <v>330</v>
      </c>
      <c r="LWT213" t="s">
        <v>330</v>
      </c>
      <c r="LWU213" t="s">
        <v>330</v>
      </c>
      <c r="LWV213" t="s">
        <v>330</v>
      </c>
      <c r="LWW213" t="s">
        <v>330</v>
      </c>
      <c r="LWX213" t="s">
        <v>330</v>
      </c>
      <c r="LWY213" t="s">
        <v>330</v>
      </c>
      <c r="LWZ213" t="s">
        <v>330</v>
      </c>
      <c r="LXA213" t="s">
        <v>330</v>
      </c>
      <c r="LXB213" t="s">
        <v>330</v>
      </c>
      <c r="LXC213" t="s">
        <v>330</v>
      </c>
      <c r="LXD213" t="s">
        <v>330</v>
      </c>
      <c r="LXE213" t="s">
        <v>330</v>
      </c>
      <c r="LXF213" t="s">
        <v>330</v>
      </c>
      <c r="LXG213" t="s">
        <v>330</v>
      </c>
      <c r="LXH213" t="s">
        <v>330</v>
      </c>
      <c r="LXI213" t="s">
        <v>330</v>
      </c>
      <c r="LXJ213" t="s">
        <v>330</v>
      </c>
      <c r="LXK213" t="s">
        <v>330</v>
      </c>
      <c r="LXL213" t="s">
        <v>330</v>
      </c>
      <c r="LXM213" t="s">
        <v>330</v>
      </c>
      <c r="LXN213" t="s">
        <v>330</v>
      </c>
      <c r="LXO213" t="s">
        <v>330</v>
      </c>
      <c r="LXP213" t="s">
        <v>330</v>
      </c>
      <c r="LXQ213" t="s">
        <v>330</v>
      </c>
      <c r="LXR213" t="s">
        <v>330</v>
      </c>
      <c r="LXS213" t="s">
        <v>330</v>
      </c>
      <c r="LXT213" t="s">
        <v>330</v>
      </c>
      <c r="LXU213" t="s">
        <v>330</v>
      </c>
      <c r="LXV213" t="s">
        <v>330</v>
      </c>
      <c r="LXW213" t="s">
        <v>330</v>
      </c>
      <c r="LXX213" t="s">
        <v>330</v>
      </c>
      <c r="LXY213" t="s">
        <v>330</v>
      </c>
      <c r="LXZ213" t="s">
        <v>330</v>
      </c>
      <c r="LYA213" t="s">
        <v>330</v>
      </c>
      <c r="LYB213" t="s">
        <v>330</v>
      </c>
      <c r="LYC213" t="s">
        <v>330</v>
      </c>
      <c r="LYD213" t="s">
        <v>330</v>
      </c>
      <c r="LYE213" t="s">
        <v>330</v>
      </c>
      <c r="LYF213" t="s">
        <v>330</v>
      </c>
      <c r="LYG213" t="s">
        <v>330</v>
      </c>
      <c r="LYH213" t="s">
        <v>330</v>
      </c>
      <c r="LYI213" t="s">
        <v>330</v>
      </c>
      <c r="LYJ213" t="s">
        <v>330</v>
      </c>
      <c r="LYK213" t="s">
        <v>330</v>
      </c>
      <c r="LYL213" t="s">
        <v>330</v>
      </c>
      <c r="LYM213" t="s">
        <v>330</v>
      </c>
      <c r="LYN213" t="s">
        <v>330</v>
      </c>
      <c r="LYO213" t="s">
        <v>330</v>
      </c>
      <c r="LYP213" t="s">
        <v>330</v>
      </c>
      <c r="LYQ213" t="s">
        <v>330</v>
      </c>
      <c r="LYR213" t="s">
        <v>330</v>
      </c>
      <c r="LYS213" t="s">
        <v>330</v>
      </c>
      <c r="LYT213" t="s">
        <v>330</v>
      </c>
      <c r="LYU213" t="s">
        <v>330</v>
      </c>
      <c r="LYV213" t="s">
        <v>330</v>
      </c>
      <c r="LYW213" t="s">
        <v>330</v>
      </c>
      <c r="LYX213" t="s">
        <v>330</v>
      </c>
      <c r="LYY213" t="s">
        <v>330</v>
      </c>
      <c r="LYZ213" t="s">
        <v>330</v>
      </c>
      <c r="LZA213" t="s">
        <v>330</v>
      </c>
      <c r="LZB213" t="s">
        <v>330</v>
      </c>
      <c r="LZC213" t="s">
        <v>330</v>
      </c>
      <c r="LZD213" t="s">
        <v>330</v>
      </c>
      <c r="LZE213" t="s">
        <v>330</v>
      </c>
      <c r="LZF213" t="s">
        <v>330</v>
      </c>
      <c r="LZG213" t="s">
        <v>330</v>
      </c>
      <c r="LZH213" t="s">
        <v>330</v>
      </c>
      <c r="LZI213" t="s">
        <v>330</v>
      </c>
      <c r="LZJ213" t="s">
        <v>330</v>
      </c>
      <c r="LZK213" t="s">
        <v>330</v>
      </c>
      <c r="LZL213" t="s">
        <v>330</v>
      </c>
      <c r="LZM213" t="s">
        <v>330</v>
      </c>
      <c r="LZN213" t="s">
        <v>330</v>
      </c>
      <c r="LZO213" t="s">
        <v>330</v>
      </c>
      <c r="LZP213" t="s">
        <v>330</v>
      </c>
      <c r="LZQ213" t="s">
        <v>330</v>
      </c>
      <c r="LZR213" t="s">
        <v>330</v>
      </c>
      <c r="LZS213" t="s">
        <v>330</v>
      </c>
      <c r="LZT213" t="s">
        <v>330</v>
      </c>
      <c r="LZU213" t="s">
        <v>330</v>
      </c>
      <c r="LZV213" t="s">
        <v>330</v>
      </c>
      <c r="LZW213" t="s">
        <v>330</v>
      </c>
      <c r="LZX213" t="s">
        <v>330</v>
      </c>
      <c r="LZY213" t="s">
        <v>330</v>
      </c>
      <c r="LZZ213" t="s">
        <v>330</v>
      </c>
      <c r="MAA213" t="s">
        <v>330</v>
      </c>
      <c r="MAB213" t="s">
        <v>330</v>
      </c>
      <c r="MAC213" t="s">
        <v>330</v>
      </c>
      <c r="MAD213" t="s">
        <v>330</v>
      </c>
      <c r="MAE213" t="s">
        <v>330</v>
      </c>
      <c r="MAF213" t="s">
        <v>330</v>
      </c>
      <c r="MAG213" t="s">
        <v>330</v>
      </c>
      <c r="MAH213" t="s">
        <v>330</v>
      </c>
      <c r="MAI213" t="s">
        <v>330</v>
      </c>
      <c r="MAJ213" t="s">
        <v>330</v>
      </c>
      <c r="MAK213" t="s">
        <v>330</v>
      </c>
      <c r="MAL213" t="s">
        <v>330</v>
      </c>
      <c r="MAM213" t="s">
        <v>330</v>
      </c>
      <c r="MAN213" t="s">
        <v>330</v>
      </c>
      <c r="MAO213" t="s">
        <v>330</v>
      </c>
      <c r="MAP213" t="s">
        <v>330</v>
      </c>
      <c r="MAQ213" t="s">
        <v>330</v>
      </c>
      <c r="MAR213" t="s">
        <v>330</v>
      </c>
      <c r="MAS213" t="s">
        <v>330</v>
      </c>
      <c r="MAT213" t="s">
        <v>330</v>
      </c>
      <c r="MAU213" t="s">
        <v>330</v>
      </c>
      <c r="MAV213" t="s">
        <v>330</v>
      </c>
      <c r="MAW213" t="s">
        <v>330</v>
      </c>
      <c r="MAX213" t="s">
        <v>330</v>
      </c>
      <c r="MAY213" t="s">
        <v>330</v>
      </c>
      <c r="MAZ213" t="s">
        <v>330</v>
      </c>
      <c r="MBA213" t="s">
        <v>330</v>
      </c>
      <c r="MBB213" t="s">
        <v>330</v>
      </c>
      <c r="MBC213" t="s">
        <v>330</v>
      </c>
      <c r="MBD213" t="s">
        <v>330</v>
      </c>
      <c r="MBE213" t="s">
        <v>330</v>
      </c>
      <c r="MBF213" t="s">
        <v>330</v>
      </c>
      <c r="MBG213" t="s">
        <v>330</v>
      </c>
      <c r="MBH213" t="s">
        <v>330</v>
      </c>
      <c r="MBI213" t="s">
        <v>330</v>
      </c>
      <c r="MBJ213" t="s">
        <v>330</v>
      </c>
      <c r="MBK213" t="s">
        <v>330</v>
      </c>
      <c r="MBL213" t="s">
        <v>330</v>
      </c>
      <c r="MBM213" t="s">
        <v>330</v>
      </c>
      <c r="MBN213" t="s">
        <v>330</v>
      </c>
      <c r="MBO213" t="s">
        <v>330</v>
      </c>
      <c r="MBP213" t="s">
        <v>330</v>
      </c>
      <c r="MBQ213" t="s">
        <v>330</v>
      </c>
      <c r="MBR213" t="s">
        <v>330</v>
      </c>
      <c r="MBS213" t="s">
        <v>330</v>
      </c>
      <c r="MBT213" t="s">
        <v>330</v>
      </c>
      <c r="MBU213" t="s">
        <v>330</v>
      </c>
      <c r="MBV213" t="s">
        <v>330</v>
      </c>
      <c r="MBW213" t="s">
        <v>330</v>
      </c>
      <c r="MBX213" t="s">
        <v>330</v>
      </c>
      <c r="MBY213" t="s">
        <v>330</v>
      </c>
      <c r="MBZ213" t="s">
        <v>330</v>
      </c>
      <c r="MCA213" t="s">
        <v>330</v>
      </c>
      <c r="MCB213" t="s">
        <v>330</v>
      </c>
      <c r="MCC213" t="s">
        <v>330</v>
      </c>
      <c r="MCD213" t="s">
        <v>330</v>
      </c>
      <c r="MCE213" t="s">
        <v>330</v>
      </c>
      <c r="MCF213" t="s">
        <v>330</v>
      </c>
      <c r="MCG213" t="s">
        <v>330</v>
      </c>
      <c r="MCH213" t="s">
        <v>330</v>
      </c>
      <c r="MCI213" t="s">
        <v>330</v>
      </c>
      <c r="MCJ213" t="s">
        <v>330</v>
      </c>
      <c r="MCK213" t="s">
        <v>330</v>
      </c>
      <c r="MCL213" t="s">
        <v>330</v>
      </c>
      <c r="MCM213" t="s">
        <v>330</v>
      </c>
      <c r="MCN213" t="s">
        <v>330</v>
      </c>
      <c r="MCO213" t="s">
        <v>330</v>
      </c>
      <c r="MCP213" t="s">
        <v>330</v>
      </c>
      <c r="MCQ213" t="s">
        <v>330</v>
      </c>
      <c r="MCR213" t="s">
        <v>330</v>
      </c>
      <c r="MCS213" t="s">
        <v>330</v>
      </c>
      <c r="MCT213" t="s">
        <v>330</v>
      </c>
      <c r="MCU213" t="s">
        <v>330</v>
      </c>
      <c r="MCV213" t="s">
        <v>330</v>
      </c>
      <c r="MCW213" t="s">
        <v>330</v>
      </c>
      <c r="MCX213" t="s">
        <v>330</v>
      </c>
      <c r="MCY213" t="s">
        <v>330</v>
      </c>
      <c r="MCZ213" t="s">
        <v>330</v>
      </c>
      <c r="MDA213" t="s">
        <v>330</v>
      </c>
      <c r="MDB213" t="s">
        <v>330</v>
      </c>
      <c r="MDC213" t="s">
        <v>330</v>
      </c>
      <c r="MDD213" t="s">
        <v>330</v>
      </c>
      <c r="MDE213" t="s">
        <v>330</v>
      </c>
      <c r="MDF213" t="s">
        <v>330</v>
      </c>
      <c r="MDG213" t="s">
        <v>330</v>
      </c>
      <c r="MDH213" t="s">
        <v>330</v>
      </c>
      <c r="MDI213" t="s">
        <v>330</v>
      </c>
      <c r="MDJ213" t="s">
        <v>330</v>
      </c>
      <c r="MDK213" t="s">
        <v>330</v>
      </c>
      <c r="MDL213" t="s">
        <v>330</v>
      </c>
      <c r="MDM213" t="s">
        <v>330</v>
      </c>
      <c r="MDN213" t="s">
        <v>330</v>
      </c>
      <c r="MDO213" t="s">
        <v>330</v>
      </c>
      <c r="MDP213" t="s">
        <v>330</v>
      </c>
      <c r="MDQ213" t="s">
        <v>330</v>
      </c>
      <c r="MDR213" t="s">
        <v>330</v>
      </c>
      <c r="MDS213" t="s">
        <v>330</v>
      </c>
      <c r="MDT213" t="s">
        <v>330</v>
      </c>
      <c r="MDU213" t="s">
        <v>330</v>
      </c>
      <c r="MDV213" t="s">
        <v>330</v>
      </c>
      <c r="MDW213" t="s">
        <v>330</v>
      </c>
      <c r="MDX213" t="s">
        <v>330</v>
      </c>
      <c r="MDY213" t="s">
        <v>330</v>
      </c>
      <c r="MDZ213" t="s">
        <v>330</v>
      </c>
      <c r="MEA213" t="s">
        <v>330</v>
      </c>
      <c r="MEB213" t="s">
        <v>330</v>
      </c>
      <c r="MEC213" t="s">
        <v>330</v>
      </c>
      <c r="MED213" t="s">
        <v>330</v>
      </c>
      <c r="MEE213" t="s">
        <v>330</v>
      </c>
      <c r="MEF213" t="s">
        <v>330</v>
      </c>
      <c r="MEG213" t="s">
        <v>330</v>
      </c>
      <c r="MEH213" t="s">
        <v>330</v>
      </c>
      <c r="MEI213" t="s">
        <v>330</v>
      </c>
      <c r="MEJ213" t="s">
        <v>330</v>
      </c>
      <c r="MEK213" t="s">
        <v>330</v>
      </c>
      <c r="MEL213" t="s">
        <v>330</v>
      </c>
      <c r="MEM213" t="s">
        <v>330</v>
      </c>
      <c r="MEN213" t="s">
        <v>330</v>
      </c>
      <c r="MEO213" t="s">
        <v>330</v>
      </c>
      <c r="MEP213" t="s">
        <v>330</v>
      </c>
      <c r="MEQ213" t="s">
        <v>330</v>
      </c>
      <c r="MER213" t="s">
        <v>330</v>
      </c>
      <c r="MES213" t="s">
        <v>330</v>
      </c>
      <c r="MET213" t="s">
        <v>330</v>
      </c>
      <c r="MEU213" t="s">
        <v>330</v>
      </c>
      <c r="MEV213" t="s">
        <v>330</v>
      </c>
      <c r="MEW213" t="s">
        <v>330</v>
      </c>
      <c r="MEX213" t="s">
        <v>330</v>
      </c>
      <c r="MEY213" t="s">
        <v>330</v>
      </c>
      <c r="MEZ213" t="s">
        <v>330</v>
      </c>
      <c r="MFA213" t="s">
        <v>330</v>
      </c>
      <c r="MFB213" t="s">
        <v>330</v>
      </c>
      <c r="MFC213" t="s">
        <v>330</v>
      </c>
      <c r="MFD213" t="s">
        <v>330</v>
      </c>
      <c r="MFE213" t="s">
        <v>330</v>
      </c>
      <c r="MFF213" t="s">
        <v>330</v>
      </c>
      <c r="MFG213" t="s">
        <v>330</v>
      </c>
      <c r="MFH213" t="s">
        <v>330</v>
      </c>
      <c r="MFI213" t="s">
        <v>330</v>
      </c>
      <c r="MFJ213" t="s">
        <v>330</v>
      </c>
      <c r="MFK213" t="s">
        <v>330</v>
      </c>
      <c r="MFL213" t="s">
        <v>330</v>
      </c>
      <c r="MFM213" t="s">
        <v>330</v>
      </c>
      <c r="MFN213" t="s">
        <v>330</v>
      </c>
      <c r="MFO213" t="s">
        <v>330</v>
      </c>
      <c r="MFP213" t="s">
        <v>330</v>
      </c>
      <c r="MFQ213" t="s">
        <v>330</v>
      </c>
      <c r="MFR213" t="s">
        <v>330</v>
      </c>
      <c r="MFS213" t="s">
        <v>330</v>
      </c>
      <c r="MFT213" t="s">
        <v>330</v>
      </c>
      <c r="MFU213" t="s">
        <v>330</v>
      </c>
      <c r="MFV213" t="s">
        <v>330</v>
      </c>
      <c r="MFW213" t="s">
        <v>330</v>
      </c>
      <c r="MFX213" t="s">
        <v>330</v>
      </c>
      <c r="MFY213" t="s">
        <v>330</v>
      </c>
      <c r="MFZ213" t="s">
        <v>330</v>
      </c>
      <c r="MGA213" t="s">
        <v>330</v>
      </c>
      <c r="MGB213" t="s">
        <v>330</v>
      </c>
      <c r="MGC213" t="s">
        <v>330</v>
      </c>
      <c r="MGD213" t="s">
        <v>330</v>
      </c>
      <c r="MGE213" t="s">
        <v>330</v>
      </c>
      <c r="MGF213" t="s">
        <v>330</v>
      </c>
      <c r="MGG213" t="s">
        <v>330</v>
      </c>
      <c r="MGH213" t="s">
        <v>330</v>
      </c>
      <c r="MGI213" t="s">
        <v>330</v>
      </c>
      <c r="MGJ213" t="s">
        <v>330</v>
      </c>
      <c r="MGK213" t="s">
        <v>330</v>
      </c>
      <c r="MGL213" t="s">
        <v>330</v>
      </c>
      <c r="MGM213" t="s">
        <v>330</v>
      </c>
      <c r="MGN213" t="s">
        <v>330</v>
      </c>
      <c r="MGO213" t="s">
        <v>330</v>
      </c>
      <c r="MGP213" t="s">
        <v>330</v>
      </c>
      <c r="MGQ213" t="s">
        <v>330</v>
      </c>
      <c r="MGR213" t="s">
        <v>330</v>
      </c>
      <c r="MGS213" t="s">
        <v>330</v>
      </c>
      <c r="MGT213" t="s">
        <v>330</v>
      </c>
      <c r="MGU213" t="s">
        <v>330</v>
      </c>
      <c r="MGV213" t="s">
        <v>330</v>
      </c>
      <c r="MGW213" t="s">
        <v>330</v>
      </c>
      <c r="MGX213" t="s">
        <v>330</v>
      </c>
      <c r="MGY213" t="s">
        <v>330</v>
      </c>
      <c r="MGZ213" t="s">
        <v>330</v>
      </c>
      <c r="MHA213" t="s">
        <v>330</v>
      </c>
      <c r="MHB213" t="s">
        <v>330</v>
      </c>
      <c r="MHC213" t="s">
        <v>330</v>
      </c>
      <c r="MHD213" t="s">
        <v>330</v>
      </c>
      <c r="MHE213" t="s">
        <v>330</v>
      </c>
      <c r="MHF213" t="s">
        <v>330</v>
      </c>
      <c r="MHG213" t="s">
        <v>330</v>
      </c>
      <c r="MHH213" t="s">
        <v>330</v>
      </c>
      <c r="MHI213" t="s">
        <v>330</v>
      </c>
      <c r="MHJ213" t="s">
        <v>330</v>
      </c>
      <c r="MHK213" t="s">
        <v>330</v>
      </c>
      <c r="MHL213" t="s">
        <v>330</v>
      </c>
      <c r="MHM213" t="s">
        <v>330</v>
      </c>
      <c r="MHN213" t="s">
        <v>330</v>
      </c>
      <c r="MHO213" t="s">
        <v>330</v>
      </c>
      <c r="MHP213" t="s">
        <v>330</v>
      </c>
      <c r="MHQ213" t="s">
        <v>330</v>
      </c>
      <c r="MHR213" t="s">
        <v>330</v>
      </c>
      <c r="MHS213" t="s">
        <v>330</v>
      </c>
      <c r="MHT213" t="s">
        <v>330</v>
      </c>
      <c r="MHU213" t="s">
        <v>330</v>
      </c>
      <c r="MHV213" t="s">
        <v>330</v>
      </c>
      <c r="MHW213" t="s">
        <v>330</v>
      </c>
      <c r="MHX213" t="s">
        <v>330</v>
      </c>
      <c r="MHY213" t="s">
        <v>330</v>
      </c>
      <c r="MHZ213" t="s">
        <v>330</v>
      </c>
      <c r="MIA213" t="s">
        <v>330</v>
      </c>
      <c r="MIB213" t="s">
        <v>330</v>
      </c>
      <c r="MIC213" t="s">
        <v>330</v>
      </c>
      <c r="MID213" t="s">
        <v>330</v>
      </c>
      <c r="MIE213" t="s">
        <v>330</v>
      </c>
      <c r="MIF213" t="s">
        <v>330</v>
      </c>
      <c r="MIG213" t="s">
        <v>330</v>
      </c>
      <c r="MIH213" t="s">
        <v>330</v>
      </c>
      <c r="MII213" t="s">
        <v>330</v>
      </c>
      <c r="MIJ213" t="s">
        <v>330</v>
      </c>
      <c r="MIK213" t="s">
        <v>330</v>
      </c>
      <c r="MIL213" t="s">
        <v>330</v>
      </c>
      <c r="MIM213" t="s">
        <v>330</v>
      </c>
      <c r="MIN213" t="s">
        <v>330</v>
      </c>
      <c r="MIO213" t="s">
        <v>330</v>
      </c>
      <c r="MIP213" t="s">
        <v>330</v>
      </c>
      <c r="MIQ213" t="s">
        <v>330</v>
      </c>
      <c r="MIR213" t="s">
        <v>330</v>
      </c>
      <c r="MIS213" t="s">
        <v>330</v>
      </c>
      <c r="MIT213" t="s">
        <v>330</v>
      </c>
      <c r="MIU213" t="s">
        <v>330</v>
      </c>
      <c r="MIV213" t="s">
        <v>330</v>
      </c>
      <c r="MIW213" t="s">
        <v>330</v>
      </c>
      <c r="MIX213" t="s">
        <v>330</v>
      </c>
      <c r="MIY213" t="s">
        <v>330</v>
      </c>
      <c r="MIZ213" t="s">
        <v>330</v>
      </c>
      <c r="MJA213" t="s">
        <v>330</v>
      </c>
      <c r="MJB213" t="s">
        <v>330</v>
      </c>
      <c r="MJC213" t="s">
        <v>330</v>
      </c>
      <c r="MJD213" t="s">
        <v>330</v>
      </c>
      <c r="MJE213" t="s">
        <v>330</v>
      </c>
      <c r="MJF213" t="s">
        <v>330</v>
      </c>
      <c r="MJG213" t="s">
        <v>330</v>
      </c>
      <c r="MJH213" t="s">
        <v>330</v>
      </c>
      <c r="MJI213" t="s">
        <v>330</v>
      </c>
      <c r="MJJ213" t="s">
        <v>330</v>
      </c>
      <c r="MJK213" t="s">
        <v>330</v>
      </c>
      <c r="MJL213" t="s">
        <v>330</v>
      </c>
      <c r="MJM213" t="s">
        <v>330</v>
      </c>
      <c r="MJN213" t="s">
        <v>330</v>
      </c>
      <c r="MJO213" t="s">
        <v>330</v>
      </c>
      <c r="MJP213" t="s">
        <v>330</v>
      </c>
      <c r="MJQ213" t="s">
        <v>330</v>
      </c>
      <c r="MJR213" t="s">
        <v>330</v>
      </c>
      <c r="MJS213" t="s">
        <v>330</v>
      </c>
      <c r="MJT213" t="s">
        <v>330</v>
      </c>
      <c r="MJU213" t="s">
        <v>330</v>
      </c>
      <c r="MJV213" t="s">
        <v>330</v>
      </c>
      <c r="MJW213" t="s">
        <v>330</v>
      </c>
      <c r="MJX213" t="s">
        <v>330</v>
      </c>
      <c r="MJY213" t="s">
        <v>330</v>
      </c>
      <c r="MJZ213" t="s">
        <v>330</v>
      </c>
      <c r="MKA213" t="s">
        <v>330</v>
      </c>
      <c r="MKB213" t="s">
        <v>330</v>
      </c>
      <c r="MKC213" t="s">
        <v>330</v>
      </c>
      <c r="MKD213" t="s">
        <v>330</v>
      </c>
      <c r="MKE213" t="s">
        <v>330</v>
      </c>
      <c r="MKF213" t="s">
        <v>330</v>
      </c>
      <c r="MKG213" t="s">
        <v>330</v>
      </c>
      <c r="MKH213" t="s">
        <v>330</v>
      </c>
      <c r="MKI213" t="s">
        <v>330</v>
      </c>
      <c r="MKJ213" t="s">
        <v>330</v>
      </c>
      <c r="MKK213" t="s">
        <v>330</v>
      </c>
      <c r="MKL213" t="s">
        <v>330</v>
      </c>
      <c r="MKM213" t="s">
        <v>330</v>
      </c>
      <c r="MKN213" t="s">
        <v>330</v>
      </c>
      <c r="MKO213" t="s">
        <v>330</v>
      </c>
      <c r="MKP213" t="s">
        <v>330</v>
      </c>
      <c r="MKQ213" t="s">
        <v>330</v>
      </c>
      <c r="MKR213" t="s">
        <v>330</v>
      </c>
      <c r="MKS213" t="s">
        <v>330</v>
      </c>
      <c r="MKT213" t="s">
        <v>330</v>
      </c>
      <c r="MKU213" t="s">
        <v>330</v>
      </c>
      <c r="MKV213" t="s">
        <v>330</v>
      </c>
      <c r="MKW213" t="s">
        <v>330</v>
      </c>
      <c r="MKX213" t="s">
        <v>330</v>
      </c>
      <c r="MKY213" t="s">
        <v>330</v>
      </c>
      <c r="MKZ213" t="s">
        <v>330</v>
      </c>
      <c r="MLA213" t="s">
        <v>330</v>
      </c>
      <c r="MLB213" t="s">
        <v>330</v>
      </c>
      <c r="MLC213" t="s">
        <v>330</v>
      </c>
      <c r="MLD213" t="s">
        <v>330</v>
      </c>
      <c r="MLE213" t="s">
        <v>330</v>
      </c>
      <c r="MLF213" t="s">
        <v>330</v>
      </c>
      <c r="MLG213" t="s">
        <v>330</v>
      </c>
      <c r="MLH213" t="s">
        <v>330</v>
      </c>
      <c r="MLI213" t="s">
        <v>330</v>
      </c>
      <c r="MLJ213" t="s">
        <v>330</v>
      </c>
      <c r="MLK213" t="s">
        <v>330</v>
      </c>
      <c r="MLL213" t="s">
        <v>330</v>
      </c>
      <c r="MLM213" t="s">
        <v>330</v>
      </c>
      <c r="MLN213" t="s">
        <v>330</v>
      </c>
      <c r="MLO213" t="s">
        <v>330</v>
      </c>
      <c r="MLP213" t="s">
        <v>330</v>
      </c>
      <c r="MLQ213" t="s">
        <v>330</v>
      </c>
      <c r="MLR213" t="s">
        <v>330</v>
      </c>
      <c r="MLS213" t="s">
        <v>330</v>
      </c>
      <c r="MLT213" t="s">
        <v>330</v>
      </c>
      <c r="MLU213" t="s">
        <v>330</v>
      </c>
      <c r="MLV213" t="s">
        <v>330</v>
      </c>
      <c r="MLW213" t="s">
        <v>330</v>
      </c>
      <c r="MLX213" t="s">
        <v>330</v>
      </c>
      <c r="MLY213" t="s">
        <v>330</v>
      </c>
      <c r="MLZ213" t="s">
        <v>330</v>
      </c>
      <c r="MMA213" t="s">
        <v>330</v>
      </c>
      <c r="MMB213" t="s">
        <v>330</v>
      </c>
      <c r="MMC213" t="s">
        <v>330</v>
      </c>
      <c r="MMD213" t="s">
        <v>330</v>
      </c>
      <c r="MME213" t="s">
        <v>330</v>
      </c>
      <c r="MMF213" t="s">
        <v>330</v>
      </c>
      <c r="MMG213" t="s">
        <v>330</v>
      </c>
      <c r="MMH213" t="s">
        <v>330</v>
      </c>
      <c r="MMI213" t="s">
        <v>330</v>
      </c>
      <c r="MMJ213" t="s">
        <v>330</v>
      </c>
      <c r="MMK213" t="s">
        <v>330</v>
      </c>
      <c r="MML213" t="s">
        <v>330</v>
      </c>
      <c r="MMM213" t="s">
        <v>330</v>
      </c>
      <c r="MMN213" t="s">
        <v>330</v>
      </c>
      <c r="MMO213" t="s">
        <v>330</v>
      </c>
      <c r="MMP213" t="s">
        <v>330</v>
      </c>
      <c r="MMQ213" t="s">
        <v>330</v>
      </c>
      <c r="MMR213" t="s">
        <v>330</v>
      </c>
      <c r="MMS213" t="s">
        <v>330</v>
      </c>
      <c r="MMT213" t="s">
        <v>330</v>
      </c>
      <c r="MMU213" t="s">
        <v>330</v>
      </c>
      <c r="MMV213" t="s">
        <v>330</v>
      </c>
      <c r="MMW213" t="s">
        <v>330</v>
      </c>
      <c r="MMX213" t="s">
        <v>330</v>
      </c>
      <c r="MMY213" t="s">
        <v>330</v>
      </c>
      <c r="MMZ213" t="s">
        <v>330</v>
      </c>
      <c r="MNA213" t="s">
        <v>330</v>
      </c>
      <c r="MNB213" t="s">
        <v>330</v>
      </c>
      <c r="MNC213" t="s">
        <v>330</v>
      </c>
      <c r="MND213" t="s">
        <v>330</v>
      </c>
      <c r="MNE213" t="s">
        <v>330</v>
      </c>
      <c r="MNF213" t="s">
        <v>330</v>
      </c>
      <c r="MNG213" t="s">
        <v>330</v>
      </c>
      <c r="MNH213" t="s">
        <v>330</v>
      </c>
      <c r="MNI213" t="s">
        <v>330</v>
      </c>
      <c r="MNJ213" t="s">
        <v>330</v>
      </c>
      <c r="MNK213" t="s">
        <v>330</v>
      </c>
      <c r="MNL213" t="s">
        <v>330</v>
      </c>
      <c r="MNM213" t="s">
        <v>330</v>
      </c>
      <c r="MNN213" t="s">
        <v>330</v>
      </c>
      <c r="MNO213" t="s">
        <v>330</v>
      </c>
      <c r="MNP213" t="s">
        <v>330</v>
      </c>
      <c r="MNQ213" t="s">
        <v>330</v>
      </c>
      <c r="MNR213" t="s">
        <v>330</v>
      </c>
      <c r="MNS213" t="s">
        <v>330</v>
      </c>
      <c r="MNT213" t="s">
        <v>330</v>
      </c>
      <c r="MNU213" t="s">
        <v>330</v>
      </c>
      <c r="MNV213" t="s">
        <v>330</v>
      </c>
      <c r="MNW213" t="s">
        <v>330</v>
      </c>
      <c r="MNX213" t="s">
        <v>330</v>
      </c>
      <c r="MNY213" t="s">
        <v>330</v>
      </c>
      <c r="MNZ213" t="s">
        <v>330</v>
      </c>
      <c r="MOA213" t="s">
        <v>330</v>
      </c>
      <c r="MOB213" t="s">
        <v>330</v>
      </c>
      <c r="MOC213" t="s">
        <v>330</v>
      </c>
      <c r="MOD213" t="s">
        <v>330</v>
      </c>
      <c r="MOE213" t="s">
        <v>330</v>
      </c>
      <c r="MOF213" t="s">
        <v>330</v>
      </c>
      <c r="MOG213" t="s">
        <v>330</v>
      </c>
      <c r="MOH213" t="s">
        <v>330</v>
      </c>
      <c r="MOI213" t="s">
        <v>330</v>
      </c>
      <c r="MOJ213" t="s">
        <v>330</v>
      </c>
      <c r="MOK213" t="s">
        <v>330</v>
      </c>
      <c r="MOL213" t="s">
        <v>330</v>
      </c>
      <c r="MOM213" t="s">
        <v>330</v>
      </c>
      <c r="MON213" t="s">
        <v>330</v>
      </c>
      <c r="MOO213" t="s">
        <v>330</v>
      </c>
      <c r="MOP213" t="s">
        <v>330</v>
      </c>
      <c r="MOQ213" t="s">
        <v>330</v>
      </c>
      <c r="MOR213" t="s">
        <v>330</v>
      </c>
      <c r="MOS213" t="s">
        <v>330</v>
      </c>
      <c r="MOT213" t="s">
        <v>330</v>
      </c>
      <c r="MOU213" t="s">
        <v>330</v>
      </c>
      <c r="MOV213" t="s">
        <v>330</v>
      </c>
      <c r="MOW213" t="s">
        <v>330</v>
      </c>
      <c r="MOX213" t="s">
        <v>330</v>
      </c>
      <c r="MOY213" t="s">
        <v>330</v>
      </c>
      <c r="MOZ213" t="s">
        <v>330</v>
      </c>
      <c r="MPA213" t="s">
        <v>330</v>
      </c>
      <c r="MPB213" t="s">
        <v>330</v>
      </c>
      <c r="MPC213" t="s">
        <v>330</v>
      </c>
      <c r="MPD213" t="s">
        <v>330</v>
      </c>
      <c r="MPE213" t="s">
        <v>330</v>
      </c>
      <c r="MPF213" t="s">
        <v>330</v>
      </c>
      <c r="MPG213" t="s">
        <v>330</v>
      </c>
      <c r="MPH213" t="s">
        <v>330</v>
      </c>
      <c r="MPI213" t="s">
        <v>330</v>
      </c>
      <c r="MPJ213" t="s">
        <v>330</v>
      </c>
      <c r="MPK213" t="s">
        <v>330</v>
      </c>
      <c r="MPL213" t="s">
        <v>330</v>
      </c>
      <c r="MPM213" t="s">
        <v>330</v>
      </c>
      <c r="MPN213" t="s">
        <v>330</v>
      </c>
      <c r="MPO213" t="s">
        <v>330</v>
      </c>
      <c r="MPP213" t="s">
        <v>330</v>
      </c>
      <c r="MPQ213" t="s">
        <v>330</v>
      </c>
      <c r="MPR213" t="s">
        <v>330</v>
      </c>
      <c r="MPS213" t="s">
        <v>330</v>
      </c>
      <c r="MPT213" t="s">
        <v>330</v>
      </c>
      <c r="MPU213" t="s">
        <v>330</v>
      </c>
      <c r="MPV213" t="s">
        <v>330</v>
      </c>
      <c r="MPW213" t="s">
        <v>330</v>
      </c>
      <c r="MPX213" t="s">
        <v>330</v>
      </c>
      <c r="MPY213" t="s">
        <v>330</v>
      </c>
      <c r="MPZ213" t="s">
        <v>330</v>
      </c>
      <c r="MQA213" t="s">
        <v>330</v>
      </c>
      <c r="MQB213" t="s">
        <v>330</v>
      </c>
      <c r="MQC213" t="s">
        <v>330</v>
      </c>
      <c r="MQD213" t="s">
        <v>330</v>
      </c>
      <c r="MQE213" t="s">
        <v>330</v>
      </c>
      <c r="MQF213" t="s">
        <v>330</v>
      </c>
      <c r="MQG213" t="s">
        <v>330</v>
      </c>
      <c r="MQH213" t="s">
        <v>330</v>
      </c>
      <c r="MQI213" t="s">
        <v>330</v>
      </c>
      <c r="MQJ213" t="s">
        <v>330</v>
      </c>
      <c r="MQK213" t="s">
        <v>330</v>
      </c>
      <c r="MQL213" t="s">
        <v>330</v>
      </c>
      <c r="MQM213" t="s">
        <v>330</v>
      </c>
      <c r="MQN213" t="s">
        <v>330</v>
      </c>
      <c r="MQO213" t="s">
        <v>330</v>
      </c>
      <c r="MQP213" t="s">
        <v>330</v>
      </c>
      <c r="MQQ213" t="s">
        <v>330</v>
      </c>
      <c r="MQR213" t="s">
        <v>330</v>
      </c>
      <c r="MQS213" t="s">
        <v>330</v>
      </c>
      <c r="MQT213" t="s">
        <v>330</v>
      </c>
      <c r="MQU213" t="s">
        <v>330</v>
      </c>
      <c r="MQV213" t="s">
        <v>330</v>
      </c>
      <c r="MQW213" t="s">
        <v>330</v>
      </c>
      <c r="MQX213" t="s">
        <v>330</v>
      </c>
      <c r="MQY213" t="s">
        <v>330</v>
      </c>
      <c r="MQZ213" t="s">
        <v>330</v>
      </c>
      <c r="MRA213" t="s">
        <v>330</v>
      </c>
      <c r="MRB213" t="s">
        <v>330</v>
      </c>
      <c r="MRC213" t="s">
        <v>330</v>
      </c>
      <c r="MRD213" t="s">
        <v>330</v>
      </c>
      <c r="MRE213" t="s">
        <v>330</v>
      </c>
      <c r="MRF213" t="s">
        <v>330</v>
      </c>
      <c r="MRG213" t="s">
        <v>330</v>
      </c>
      <c r="MRH213" t="s">
        <v>330</v>
      </c>
      <c r="MRI213" t="s">
        <v>330</v>
      </c>
      <c r="MRJ213" t="s">
        <v>330</v>
      </c>
      <c r="MRK213" t="s">
        <v>330</v>
      </c>
      <c r="MRL213" t="s">
        <v>330</v>
      </c>
      <c r="MRM213" t="s">
        <v>330</v>
      </c>
      <c r="MRN213" t="s">
        <v>330</v>
      </c>
      <c r="MRO213" t="s">
        <v>330</v>
      </c>
      <c r="MRP213" t="s">
        <v>330</v>
      </c>
      <c r="MRQ213" t="s">
        <v>330</v>
      </c>
      <c r="MRR213" t="s">
        <v>330</v>
      </c>
      <c r="MRS213" t="s">
        <v>330</v>
      </c>
      <c r="MRT213" t="s">
        <v>330</v>
      </c>
      <c r="MRU213" t="s">
        <v>330</v>
      </c>
      <c r="MRV213" t="s">
        <v>330</v>
      </c>
      <c r="MRW213" t="s">
        <v>330</v>
      </c>
      <c r="MRX213" t="s">
        <v>330</v>
      </c>
      <c r="MRY213" t="s">
        <v>330</v>
      </c>
      <c r="MRZ213" t="s">
        <v>330</v>
      </c>
      <c r="MSA213" t="s">
        <v>330</v>
      </c>
      <c r="MSB213" t="s">
        <v>330</v>
      </c>
      <c r="MSC213" t="s">
        <v>330</v>
      </c>
      <c r="MSD213" t="s">
        <v>330</v>
      </c>
      <c r="MSE213" t="s">
        <v>330</v>
      </c>
      <c r="MSF213" t="s">
        <v>330</v>
      </c>
      <c r="MSG213" t="s">
        <v>330</v>
      </c>
      <c r="MSH213" t="s">
        <v>330</v>
      </c>
      <c r="MSI213" t="s">
        <v>330</v>
      </c>
      <c r="MSJ213" t="s">
        <v>330</v>
      </c>
      <c r="MSK213" t="s">
        <v>330</v>
      </c>
      <c r="MSL213" t="s">
        <v>330</v>
      </c>
      <c r="MSM213" t="s">
        <v>330</v>
      </c>
      <c r="MSN213" t="s">
        <v>330</v>
      </c>
      <c r="MSO213" t="s">
        <v>330</v>
      </c>
      <c r="MSP213" t="s">
        <v>330</v>
      </c>
      <c r="MSQ213" t="s">
        <v>330</v>
      </c>
      <c r="MSR213" t="s">
        <v>330</v>
      </c>
      <c r="MSS213" t="s">
        <v>330</v>
      </c>
      <c r="MST213" t="s">
        <v>330</v>
      </c>
      <c r="MSU213" t="s">
        <v>330</v>
      </c>
      <c r="MSV213" t="s">
        <v>330</v>
      </c>
      <c r="MSW213" t="s">
        <v>330</v>
      </c>
      <c r="MSX213" t="s">
        <v>330</v>
      </c>
      <c r="MSY213" t="s">
        <v>330</v>
      </c>
      <c r="MSZ213" t="s">
        <v>330</v>
      </c>
      <c r="MTA213" t="s">
        <v>330</v>
      </c>
      <c r="MTB213" t="s">
        <v>330</v>
      </c>
      <c r="MTC213" t="s">
        <v>330</v>
      </c>
      <c r="MTD213" t="s">
        <v>330</v>
      </c>
      <c r="MTE213" t="s">
        <v>330</v>
      </c>
      <c r="MTF213" t="s">
        <v>330</v>
      </c>
      <c r="MTG213" t="s">
        <v>330</v>
      </c>
      <c r="MTH213" t="s">
        <v>330</v>
      </c>
      <c r="MTI213" t="s">
        <v>330</v>
      </c>
      <c r="MTJ213" t="s">
        <v>330</v>
      </c>
      <c r="MTK213" t="s">
        <v>330</v>
      </c>
      <c r="MTL213" t="s">
        <v>330</v>
      </c>
      <c r="MTM213" t="s">
        <v>330</v>
      </c>
      <c r="MTN213" t="s">
        <v>330</v>
      </c>
      <c r="MTO213" t="s">
        <v>330</v>
      </c>
      <c r="MTP213" t="s">
        <v>330</v>
      </c>
      <c r="MTQ213" t="s">
        <v>330</v>
      </c>
      <c r="MTR213" t="s">
        <v>330</v>
      </c>
      <c r="MTS213" t="s">
        <v>330</v>
      </c>
      <c r="MTT213" t="s">
        <v>330</v>
      </c>
      <c r="MTU213" t="s">
        <v>330</v>
      </c>
      <c r="MTV213" t="s">
        <v>330</v>
      </c>
      <c r="MTW213" t="s">
        <v>330</v>
      </c>
      <c r="MTX213" t="s">
        <v>330</v>
      </c>
      <c r="MTY213" t="s">
        <v>330</v>
      </c>
      <c r="MTZ213" t="s">
        <v>330</v>
      </c>
      <c r="MUA213" t="s">
        <v>330</v>
      </c>
      <c r="MUB213" t="s">
        <v>330</v>
      </c>
      <c r="MUC213" t="s">
        <v>330</v>
      </c>
      <c r="MUD213" t="s">
        <v>330</v>
      </c>
      <c r="MUE213" t="s">
        <v>330</v>
      </c>
      <c r="MUF213" t="s">
        <v>330</v>
      </c>
      <c r="MUG213" t="s">
        <v>330</v>
      </c>
      <c r="MUH213" t="s">
        <v>330</v>
      </c>
      <c r="MUI213" t="s">
        <v>330</v>
      </c>
      <c r="MUJ213" t="s">
        <v>330</v>
      </c>
      <c r="MUK213" t="s">
        <v>330</v>
      </c>
      <c r="MUL213" t="s">
        <v>330</v>
      </c>
      <c r="MUM213" t="s">
        <v>330</v>
      </c>
      <c r="MUN213" t="s">
        <v>330</v>
      </c>
      <c r="MUO213" t="s">
        <v>330</v>
      </c>
      <c r="MUP213" t="s">
        <v>330</v>
      </c>
      <c r="MUQ213" t="s">
        <v>330</v>
      </c>
      <c r="MUR213" t="s">
        <v>330</v>
      </c>
      <c r="MUS213" t="s">
        <v>330</v>
      </c>
      <c r="MUT213" t="s">
        <v>330</v>
      </c>
      <c r="MUU213" t="s">
        <v>330</v>
      </c>
      <c r="MUV213" t="s">
        <v>330</v>
      </c>
      <c r="MUW213" t="s">
        <v>330</v>
      </c>
      <c r="MUX213" t="s">
        <v>330</v>
      </c>
      <c r="MUY213" t="s">
        <v>330</v>
      </c>
      <c r="MUZ213" t="s">
        <v>330</v>
      </c>
      <c r="MVA213" t="s">
        <v>330</v>
      </c>
      <c r="MVB213" t="s">
        <v>330</v>
      </c>
      <c r="MVC213" t="s">
        <v>330</v>
      </c>
      <c r="MVD213" t="s">
        <v>330</v>
      </c>
      <c r="MVE213" t="s">
        <v>330</v>
      </c>
      <c r="MVF213" t="s">
        <v>330</v>
      </c>
      <c r="MVG213" t="s">
        <v>330</v>
      </c>
      <c r="MVH213" t="s">
        <v>330</v>
      </c>
      <c r="MVI213" t="s">
        <v>330</v>
      </c>
      <c r="MVJ213" t="s">
        <v>330</v>
      </c>
      <c r="MVK213" t="s">
        <v>330</v>
      </c>
      <c r="MVL213" t="s">
        <v>330</v>
      </c>
      <c r="MVM213" t="s">
        <v>330</v>
      </c>
      <c r="MVN213" t="s">
        <v>330</v>
      </c>
      <c r="MVO213" t="s">
        <v>330</v>
      </c>
      <c r="MVP213" t="s">
        <v>330</v>
      </c>
      <c r="MVQ213" t="s">
        <v>330</v>
      </c>
      <c r="MVR213" t="s">
        <v>330</v>
      </c>
      <c r="MVS213" t="s">
        <v>330</v>
      </c>
      <c r="MVT213" t="s">
        <v>330</v>
      </c>
      <c r="MVU213" t="s">
        <v>330</v>
      </c>
      <c r="MVV213" t="s">
        <v>330</v>
      </c>
      <c r="MVW213" t="s">
        <v>330</v>
      </c>
      <c r="MVX213" t="s">
        <v>330</v>
      </c>
      <c r="MVY213" t="s">
        <v>330</v>
      </c>
      <c r="MVZ213" t="s">
        <v>330</v>
      </c>
      <c r="MWA213" t="s">
        <v>330</v>
      </c>
      <c r="MWB213" t="s">
        <v>330</v>
      </c>
      <c r="MWC213" t="s">
        <v>330</v>
      </c>
      <c r="MWD213" t="s">
        <v>330</v>
      </c>
      <c r="MWE213" t="s">
        <v>330</v>
      </c>
      <c r="MWF213" t="s">
        <v>330</v>
      </c>
      <c r="MWG213" t="s">
        <v>330</v>
      </c>
      <c r="MWH213" t="s">
        <v>330</v>
      </c>
      <c r="MWI213" t="s">
        <v>330</v>
      </c>
      <c r="MWJ213" t="s">
        <v>330</v>
      </c>
      <c r="MWK213" t="s">
        <v>330</v>
      </c>
      <c r="MWL213" t="s">
        <v>330</v>
      </c>
      <c r="MWM213" t="s">
        <v>330</v>
      </c>
      <c r="MWN213" t="s">
        <v>330</v>
      </c>
      <c r="MWO213" t="s">
        <v>330</v>
      </c>
      <c r="MWP213" t="s">
        <v>330</v>
      </c>
      <c r="MWQ213" t="s">
        <v>330</v>
      </c>
      <c r="MWR213" t="s">
        <v>330</v>
      </c>
      <c r="MWS213" t="s">
        <v>330</v>
      </c>
      <c r="MWT213" t="s">
        <v>330</v>
      </c>
      <c r="MWU213" t="s">
        <v>330</v>
      </c>
      <c r="MWV213" t="s">
        <v>330</v>
      </c>
      <c r="MWW213" t="s">
        <v>330</v>
      </c>
      <c r="MWX213" t="s">
        <v>330</v>
      </c>
      <c r="MWY213" t="s">
        <v>330</v>
      </c>
      <c r="MWZ213" t="s">
        <v>330</v>
      </c>
      <c r="MXA213" t="s">
        <v>330</v>
      </c>
      <c r="MXB213" t="s">
        <v>330</v>
      </c>
      <c r="MXC213" t="s">
        <v>330</v>
      </c>
      <c r="MXD213" t="s">
        <v>330</v>
      </c>
      <c r="MXE213" t="s">
        <v>330</v>
      </c>
      <c r="MXF213" t="s">
        <v>330</v>
      </c>
      <c r="MXG213" t="s">
        <v>330</v>
      </c>
      <c r="MXH213" t="s">
        <v>330</v>
      </c>
      <c r="MXI213" t="s">
        <v>330</v>
      </c>
      <c r="MXJ213" t="s">
        <v>330</v>
      </c>
      <c r="MXK213" t="s">
        <v>330</v>
      </c>
      <c r="MXL213" t="s">
        <v>330</v>
      </c>
      <c r="MXM213" t="s">
        <v>330</v>
      </c>
      <c r="MXN213" t="s">
        <v>330</v>
      </c>
      <c r="MXO213" t="s">
        <v>330</v>
      </c>
      <c r="MXP213" t="s">
        <v>330</v>
      </c>
      <c r="MXQ213" t="s">
        <v>330</v>
      </c>
      <c r="MXR213" t="s">
        <v>330</v>
      </c>
      <c r="MXS213" t="s">
        <v>330</v>
      </c>
      <c r="MXT213" t="s">
        <v>330</v>
      </c>
      <c r="MXU213" t="s">
        <v>330</v>
      </c>
      <c r="MXV213" t="s">
        <v>330</v>
      </c>
      <c r="MXW213" t="s">
        <v>330</v>
      </c>
      <c r="MXX213" t="s">
        <v>330</v>
      </c>
      <c r="MXY213" t="s">
        <v>330</v>
      </c>
      <c r="MXZ213" t="s">
        <v>330</v>
      </c>
      <c r="MYA213" t="s">
        <v>330</v>
      </c>
      <c r="MYB213" t="s">
        <v>330</v>
      </c>
      <c r="MYC213" t="s">
        <v>330</v>
      </c>
      <c r="MYD213" t="s">
        <v>330</v>
      </c>
      <c r="MYE213" t="s">
        <v>330</v>
      </c>
      <c r="MYF213" t="s">
        <v>330</v>
      </c>
      <c r="MYG213" t="s">
        <v>330</v>
      </c>
      <c r="MYH213" t="s">
        <v>330</v>
      </c>
      <c r="MYI213" t="s">
        <v>330</v>
      </c>
      <c r="MYJ213" t="s">
        <v>330</v>
      </c>
      <c r="MYK213" t="s">
        <v>330</v>
      </c>
      <c r="MYL213" t="s">
        <v>330</v>
      </c>
      <c r="MYM213" t="s">
        <v>330</v>
      </c>
      <c r="MYN213" t="s">
        <v>330</v>
      </c>
      <c r="MYO213" t="s">
        <v>330</v>
      </c>
      <c r="MYP213" t="s">
        <v>330</v>
      </c>
      <c r="MYQ213" t="s">
        <v>330</v>
      </c>
      <c r="MYR213" t="s">
        <v>330</v>
      </c>
      <c r="MYS213" t="s">
        <v>330</v>
      </c>
      <c r="MYT213" t="s">
        <v>330</v>
      </c>
      <c r="MYU213" t="s">
        <v>330</v>
      </c>
      <c r="MYV213" t="s">
        <v>330</v>
      </c>
      <c r="MYW213" t="s">
        <v>330</v>
      </c>
      <c r="MYX213" t="s">
        <v>330</v>
      </c>
      <c r="MYY213" t="s">
        <v>330</v>
      </c>
      <c r="MYZ213" t="s">
        <v>330</v>
      </c>
      <c r="MZA213" t="s">
        <v>330</v>
      </c>
      <c r="MZB213" t="s">
        <v>330</v>
      </c>
      <c r="MZC213" t="s">
        <v>330</v>
      </c>
      <c r="MZD213" t="s">
        <v>330</v>
      </c>
      <c r="MZE213" t="s">
        <v>330</v>
      </c>
      <c r="MZF213" t="s">
        <v>330</v>
      </c>
      <c r="MZG213" t="s">
        <v>330</v>
      </c>
      <c r="MZH213" t="s">
        <v>330</v>
      </c>
      <c r="MZI213" t="s">
        <v>330</v>
      </c>
      <c r="MZJ213" t="s">
        <v>330</v>
      </c>
      <c r="MZK213" t="s">
        <v>330</v>
      </c>
      <c r="MZL213" t="s">
        <v>330</v>
      </c>
      <c r="MZM213" t="s">
        <v>330</v>
      </c>
      <c r="MZN213" t="s">
        <v>330</v>
      </c>
      <c r="MZO213" t="s">
        <v>330</v>
      </c>
      <c r="MZP213" t="s">
        <v>330</v>
      </c>
      <c r="MZQ213" t="s">
        <v>330</v>
      </c>
      <c r="MZR213" t="s">
        <v>330</v>
      </c>
      <c r="MZS213" t="s">
        <v>330</v>
      </c>
      <c r="MZT213" t="s">
        <v>330</v>
      </c>
      <c r="MZU213" t="s">
        <v>330</v>
      </c>
      <c r="MZV213" t="s">
        <v>330</v>
      </c>
      <c r="MZW213" t="s">
        <v>330</v>
      </c>
      <c r="MZX213" t="s">
        <v>330</v>
      </c>
      <c r="MZY213" t="s">
        <v>330</v>
      </c>
      <c r="MZZ213" t="s">
        <v>330</v>
      </c>
      <c r="NAA213" t="s">
        <v>330</v>
      </c>
      <c r="NAB213" t="s">
        <v>330</v>
      </c>
      <c r="NAC213" t="s">
        <v>330</v>
      </c>
      <c r="NAD213" t="s">
        <v>330</v>
      </c>
      <c r="NAE213" t="s">
        <v>330</v>
      </c>
      <c r="NAF213" t="s">
        <v>330</v>
      </c>
      <c r="NAG213" t="s">
        <v>330</v>
      </c>
      <c r="NAH213" t="s">
        <v>330</v>
      </c>
      <c r="NAI213" t="s">
        <v>330</v>
      </c>
      <c r="NAJ213" t="s">
        <v>330</v>
      </c>
      <c r="NAK213" t="s">
        <v>330</v>
      </c>
      <c r="NAL213" t="s">
        <v>330</v>
      </c>
      <c r="NAM213" t="s">
        <v>330</v>
      </c>
      <c r="NAN213" t="s">
        <v>330</v>
      </c>
      <c r="NAO213" t="s">
        <v>330</v>
      </c>
      <c r="NAP213" t="s">
        <v>330</v>
      </c>
      <c r="NAQ213" t="s">
        <v>330</v>
      </c>
      <c r="NAR213" t="s">
        <v>330</v>
      </c>
      <c r="NAS213" t="s">
        <v>330</v>
      </c>
      <c r="NAT213" t="s">
        <v>330</v>
      </c>
      <c r="NAU213" t="s">
        <v>330</v>
      </c>
      <c r="NAV213" t="s">
        <v>330</v>
      </c>
      <c r="NAW213" t="s">
        <v>330</v>
      </c>
      <c r="NAX213" t="s">
        <v>330</v>
      </c>
      <c r="NAY213" t="s">
        <v>330</v>
      </c>
      <c r="NAZ213" t="s">
        <v>330</v>
      </c>
      <c r="NBA213" t="s">
        <v>330</v>
      </c>
      <c r="NBB213" t="s">
        <v>330</v>
      </c>
      <c r="NBC213" t="s">
        <v>330</v>
      </c>
      <c r="NBD213" t="s">
        <v>330</v>
      </c>
      <c r="NBE213" t="s">
        <v>330</v>
      </c>
      <c r="NBF213" t="s">
        <v>330</v>
      </c>
      <c r="NBG213" t="s">
        <v>330</v>
      </c>
      <c r="NBH213" t="s">
        <v>330</v>
      </c>
      <c r="NBI213" t="s">
        <v>330</v>
      </c>
      <c r="NBJ213" t="s">
        <v>330</v>
      </c>
      <c r="NBK213" t="s">
        <v>330</v>
      </c>
      <c r="NBL213" t="s">
        <v>330</v>
      </c>
      <c r="NBM213" t="s">
        <v>330</v>
      </c>
      <c r="NBN213" t="s">
        <v>330</v>
      </c>
      <c r="NBO213" t="s">
        <v>330</v>
      </c>
      <c r="NBP213" t="s">
        <v>330</v>
      </c>
      <c r="NBQ213" t="s">
        <v>330</v>
      </c>
      <c r="NBR213" t="s">
        <v>330</v>
      </c>
      <c r="NBS213" t="s">
        <v>330</v>
      </c>
      <c r="NBT213" t="s">
        <v>330</v>
      </c>
      <c r="NBU213" t="s">
        <v>330</v>
      </c>
      <c r="NBV213" t="s">
        <v>330</v>
      </c>
      <c r="NBW213" t="s">
        <v>330</v>
      </c>
      <c r="NBX213" t="s">
        <v>330</v>
      </c>
      <c r="NBY213" t="s">
        <v>330</v>
      </c>
      <c r="NBZ213" t="s">
        <v>330</v>
      </c>
      <c r="NCA213" t="s">
        <v>330</v>
      </c>
      <c r="NCB213" t="s">
        <v>330</v>
      </c>
      <c r="NCC213" t="s">
        <v>330</v>
      </c>
      <c r="NCD213" t="s">
        <v>330</v>
      </c>
      <c r="NCE213" t="s">
        <v>330</v>
      </c>
      <c r="NCF213" t="s">
        <v>330</v>
      </c>
      <c r="NCG213" t="s">
        <v>330</v>
      </c>
      <c r="NCH213" t="s">
        <v>330</v>
      </c>
      <c r="NCI213" t="s">
        <v>330</v>
      </c>
      <c r="NCJ213" t="s">
        <v>330</v>
      </c>
      <c r="NCK213" t="s">
        <v>330</v>
      </c>
      <c r="NCL213" t="s">
        <v>330</v>
      </c>
      <c r="NCM213" t="s">
        <v>330</v>
      </c>
      <c r="NCN213" t="s">
        <v>330</v>
      </c>
      <c r="NCO213" t="s">
        <v>330</v>
      </c>
      <c r="NCP213" t="s">
        <v>330</v>
      </c>
      <c r="NCQ213" t="s">
        <v>330</v>
      </c>
      <c r="NCR213" t="s">
        <v>330</v>
      </c>
      <c r="NCS213" t="s">
        <v>330</v>
      </c>
      <c r="NCT213" t="s">
        <v>330</v>
      </c>
      <c r="NCU213" t="s">
        <v>330</v>
      </c>
      <c r="NCV213" t="s">
        <v>330</v>
      </c>
      <c r="NCW213" t="s">
        <v>330</v>
      </c>
      <c r="NCX213" t="s">
        <v>330</v>
      </c>
      <c r="NCY213" t="s">
        <v>330</v>
      </c>
      <c r="NCZ213" t="s">
        <v>330</v>
      </c>
      <c r="NDA213" t="s">
        <v>330</v>
      </c>
      <c r="NDB213" t="s">
        <v>330</v>
      </c>
      <c r="NDC213" t="s">
        <v>330</v>
      </c>
      <c r="NDD213" t="s">
        <v>330</v>
      </c>
      <c r="NDE213" t="s">
        <v>330</v>
      </c>
      <c r="NDF213" t="s">
        <v>330</v>
      </c>
      <c r="NDG213" t="s">
        <v>330</v>
      </c>
      <c r="NDH213" t="s">
        <v>330</v>
      </c>
      <c r="NDI213" t="s">
        <v>330</v>
      </c>
      <c r="NDJ213" t="s">
        <v>330</v>
      </c>
      <c r="NDK213" t="s">
        <v>330</v>
      </c>
      <c r="NDL213" t="s">
        <v>330</v>
      </c>
      <c r="NDM213" t="s">
        <v>330</v>
      </c>
      <c r="NDN213" t="s">
        <v>330</v>
      </c>
      <c r="NDO213" t="s">
        <v>330</v>
      </c>
      <c r="NDP213" t="s">
        <v>330</v>
      </c>
      <c r="NDQ213" t="s">
        <v>330</v>
      </c>
      <c r="NDR213" t="s">
        <v>330</v>
      </c>
      <c r="NDS213" t="s">
        <v>330</v>
      </c>
      <c r="NDT213" t="s">
        <v>330</v>
      </c>
      <c r="NDU213" t="s">
        <v>330</v>
      </c>
      <c r="NDV213" t="s">
        <v>330</v>
      </c>
      <c r="NDW213" t="s">
        <v>330</v>
      </c>
      <c r="NDX213" t="s">
        <v>330</v>
      </c>
      <c r="NDY213" t="s">
        <v>330</v>
      </c>
      <c r="NDZ213" t="s">
        <v>330</v>
      </c>
      <c r="NEA213" t="s">
        <v>330</v>
      </c>
      <c r="NEB213" t="s">
        <v>330</v>
      </c>
      <c r="NEC213" t="s">
        <v>330</v>
      </c>
      <c r="NED213" t="s">
        <v>330</v>
      </c>
      <c r="NEE213" t="s">
        <v>330</v>
      </c>
      <c r="NEF213" t="s">
        <v>330</v>
      </c>
      <c r="NEG213" t="s">
        <v>330</v>
      </c>
      <c r="NEH213" t="s">
        <v>330</v>
      </c>
      <c r="NEI213" t="s">
        <v>330</v>
      </c>
      <c r="NEJ213" t="s">
        <v>330</v>
      </c>
      <c r="NEK213" t="s">
        <v>330</v>
      </c>
      <c r="NEL213" t="s">
        <v>330</v>
      </c>
      <c r="NEM213" t="s">
        <v>330</v>
      </c>
      <c r="NEN213" t="s">
        <v>330</v>
      </c>
      <c r="NEO213" t="s">
        <v>330</v>
      </c>
      <c r="NEP213" t="s">
        <v>330</v>
      </c>
      <c r="NEQ213" t="s">
        <v>330</v>
      </c>
      <c r="NER213" t="s">
        <v>330</v>
      </c>
      <c r="NES213" t="s">
        <v>330</v>
      </c>
      <c r="NET213" t="s">
        <v>330</v>
      </c>
      <c r="NEU213" t="s">
        <v>330</v>
      </c>
      <c r="NEV213" t="s">
        <v>330</v>
      </c>
      <c r="NEW213" t="s">
        <v>330</v>
      </c>
      <c r="NEX213" t="s">
        <v>330</v>
      </c>
      <c r="NEY213" t="s">
        <v>330</v>
      </c>
      <c r="NEZ213" t="s">
        <v>330</v>
      </c>
      <c r="NFA213" t="s">
        <v>330</v>
      </c>
      <c r="NFB213" t="s">
        <v>330</v>
      </c>
      <c r="NFC213" t="s">
        <v>330</v>
      </c>
      <c r="NFD213" t="s">
        <v>330</v>
      </c>
      <c r="NFE213" t="s">
        <v>330</v>
      </c>
      <c r="NFF213" t="s">
        <v>330</v>
      </c>
      <c r="NFG213" t="s">
        <v>330</v>
      </c>
      <c r="NFH213" t="s">
        <v>330</v>
      </c>
      <c r="NFI213" t="s">
        <v>330</v>
      </c>
      <c r="NFJ213" t="s">
        <v>330</v>
      </c>
      <c r="NFK213" t="s">
        <v>330</v>
      </c>
      <c r="NFL213" t="s">
        <v>330</v>
      </c>
      <c r="NFM213" t="s">
        <v>330</v>
      </c>
      <c r="NFN213" t="s">
        <v>330</v>
      </c>
      <c r="NFO213" t="s">
        <v>330</v>
      </c>
      <c r="NFP213" t="s">
        <v>330</v>
      </c>
      <c r="NFQ213" t="s">
        <v>330</v>
      </c>
      <c r="NFR213" t="s">
        <v>330</v>
      </c>
      <c r="NFS213" t="s">
        <v>330</v>
      </c>
      <c r="NFT213" t="s">
        <v>330</v>
      </c>
      <c r="NFU213" t="s">
        <v>330</v>
      </c>
      <c r="NFV213" t="s">
        <v>330</v>
      </c>
      <c r="NFW213" t="s">
        <v>330</v>
      </c>
      <c r="NFX213" t="s">
        <v>330</v>
      </c>
      <c r="NFY213" t="s">
        <v>330</v>
      </c>
      <c r="NFZ213" t="s">
        <v>330</v>
      </c>
      <c r="NGA213" t="s">
        <v>330</v>
      </c>
      <c r="NGB213" t="s">
        <v>330</v>
      </c>
      <c r="NGC213" t="s">
        <v>330</v>
      </c>
      <c r="NGD213" t="s">
        <v>330</v>
      </c>
      <c r="NGE213" t="s">
        <v>330</v>
      </c>
      <c r="NGF213" t="s">
        <v>330</v>
      </c>
      <c r="NGG213" t="s">
        <v>330</v>
      </c>
      <c r="NGH213" t="s">
        <v>330</v>
      </c>
      <c r="NGI213" t="s">
        <v>330</v>
      </c>
      <c r="NGJ213" t="s">
        <v>330</v>
      </c>
      <c r="NGK213" t="s">
        <v>330</v>
      </c>
      <c r="NGL213" t="s">
        <v>330</v>
      </c>
      <c r="NGM213" t="s">
        <v>330</v>
      </c>
      <c r="NGN213" t="s">
        <v>330</v>
      </c>
      <c r="NGO213" t="s">
        <v>330</v>
      </c>
      <c r="NGP213" t="s">
        <v>330</v>
      </c>
      <c r="NGQ213" t="s">
        <v>330</v>
      </c>
      <c r="NGR213" t="s">
        <v>330</v>
      </c>
      <c r="NGS213" t="s">
        <v>330</v>
      </c>
      <c r="NGT213" t="s">
        <v>330</v>
      </c>
      <c r="NGU213" t="s">
        <v>330</v>
      </c>
      <c r="NGV213" t="s">
        <v>330</v>
      </c>
      <c r="NGW213" t="s">
        <v>330</v>
      </c>
      <c r="NGX213" t="s">
        <v>330</v>
      </c>
      <c r="NGY213" t="s">
        <v>330</v>
      </c>
      <c r="NGZ213" t="s">
        <v>330</v>
      </c>
      <c r="NHA213" t="s">
        <v>330</v>
      </c>
      <c r="NHB213" t="s">
        <v>330</v>
      </c>
      <c r="NHC213" t="s">
        <v>330</v>
      </c>
      <c r="NHD213" t="s">
        <v>330</v>
      </c>
      <c r="NHE213" t="s">
        <v>330</v>
      </c>
      <c r="NHF213" t="s">
        <v>330</v>
      </c>
      <c r="NHG213" t="s">
        <v>330</v>
      </c>
      <c r="NHH213" t="s">
        <v>330</v>
      </c>
      <c r="NHI213" t="s">
        <v>330</v>
      </c>
      <c r="NHJ213" t="s">
        <v>330</v>
      </c>
      <c r="NHK213" t="s">
        <v>330</v>
      </c>
      <c r="NHL213" t="s">
        <v>330</v>
      </c>
      <c r="NHM213" t="s">
        <v>330</v>
      </c>
      <c r="NHN213" t="s">
        <v>330</v>
      </c>
      <c r="NHO213" t="s">
        <v>330</v>
      </c>
      <c r="NHP213" t="s">
        <v>330</v>
      </c>
      <c r="NHQ213" t="s">
        <v>330</v>
      </c>
      <c r="NHR213" t="s">
        <v>330</v>
      </c>
      <c r="NHS213" t="s">
        <v>330</v>
      </c>
      <c r="NHT213" t="s">
        <v>330</v>
      </c>
      <c r="NHU213" t="s">
        <v>330</v>
      </c>
      <c r="NHV213" t="s">
        <v>330</v>
      </c>
      <c r="NHW213" t="s">
        <v>330</v>
      </c>
      <c r="NHX213" t="s">
        <v>330</v>
      </c>
      <c r="NHY213" t="s">
        <v>330</v>
      </c>
      <c r="NHZ213" t="s">
        <v>330</v>
      </c>
      <c r="NIA213" t="s">
        <v>330</v>
      </c>
      <c r="NIB213" t="s">
        <v>330</v>
      </c>
      <c r="NIC213" t="s">
        <v>330</v>
      </c>
      <c r="NID213" t="s">
        <v>330</v>
      </c>
      <c r="NIE213" t="s">
        <v>330</v>
      </c>
      <c r="NIF213" t="s">
        <v>330</v>
      </c>
      <c r="NIG213" t="s">
        <v>330</v>
      </c>
      <c r="NIH213" t="s">
        <v>330</v>
      </c>
      <c r="NII213" t="s">
        <v>330</v>
      </c>
      <c r="NIJ213" t="s">
        <v>330</v>
      </c>
      <c r="NIK213" t="s">
        <v>330</v>
      </c>
      <c r="NIL213" t="s">
        <v>330</v>
      </c>
      <c r="NIM213" t="s">
        <v>330</v>
      </c>
      <c r="NIN213" t="s">
        <v>330</v>
      </c>
      <c r="NIO213" t="s">
        <v>330</v>
      </c>
      <c r="NIP213" t="s">
        <v>330</v>
      </c>
      <c r="NIQ213" t="s">
        <v>330</v>
      </c>
      <c r="NIR213" t="s">
        <v>330</v>
      </c>
      <c r="NIS213" t="s">
        <v>330</v>
      </c>
      <c r="NIT213" t="s">
        <v>330</v>
      </c>
      <c r="NIU213" t="s">
        <v>330</v>
      </c>
      <c r="NIV213" t="s">
        <v>330</v>
      </c>
      <c r="NIW213" t="s">
        <v>330</v>
      </c>
      <c r="NIX213" t="s">
        <v>330</v>
      </c>
      <c r="NIY213" t="s">
        <v>330</v>
      </c>
      <c r="NIZ213" t="s">
        <v>330</v>
      </c>
      <c r="NJA213" t="s">
        <v>330</v>
      </c>
      <c r="NJB213" t="s">
        <v>330</v>
      </c>
      <c r="NJC213" t="s">
        <v>330</v>
      </c>
      <c r="NJD213" t="s">
        <v>330</v>
      </c>
      <c r="NJE213" t="s">
        <v>330</v>
      </c>
      <c r="NJF213" t="s">
        <v>330</v>
      </c>
      <c r="NJG213" t="s">
        <v>330</v>
      </c>
      <c r="NJH213" t="s">
        <v>330</v>
      </c>
      <c r="NJI213" t="s">
        <v>330</v>
      </c>
      <c r="NJJ213" t="s">
        <v>330</v>
      </c>
      <c r="NJK213" t="s">
        <v>330</v>
      </c>
      <c r="NJL213" t="s">
        <v>330</v>
      </c>
      <c r="NJM213" t="s">
        <v>330</v>
      </c>
      <c r="NJN213" t="s">
        <v>330</v>
      </c>
      <c r="NJO213" t="s">
        <v>330</v>
      </c>
      <c r="NJP213" t="s">
        <v>330</v>
      </c>
      <c r="NJQ213" t="s">
        <v>330</v>
      </c>
      <c r="NJR213" t="s">
        <v>330</v>
      </c>
      <c r="NJS213" t="s">
        <v>330</v>
      </c>
      <c r="NJT213" t="s">
        <v>330</v>
      </c>
      <c r="NJU213" t="s">
        <v>330</v>
      </c>
      <c r="NJV213" t="s">
        <v>330</v>
      </c>
      <c r="NJW213" t="s">
        <v>330</v>
      </c>
      <c r="NJX213" t="s">
        <v>330</v>
      </c>
      <c r="NJY213" t="s">
        <v>330</v>
      </c>
      <c r="NJZ213" t="s">
        <v>330</v>
      </c>
      <c r="NKA213" t="s">
        <v>330</v>
      </c>
      <c r="NKB213" t="s">
        <v>330</v>
      </c>
      <c r="NKC213" t="s">
        <v>330</v>
      </c>
      <c r="NKD213" t="s">
        <v>330</v>
      </c>
      <c r="NKE213" t="s">
        <v>330</v>
      </c>
      <c r="NKF213" t="s">
        <v>330</v>
      </c>
      <c r="NKG213" t="s">
        <v>330</v>
      </c>
      <c r="NKH213" t="s">
        <v>330</v>
      </c>
      <c r="NKI213" t="s">
        <v>330</v>
      </c>
      <c r="NKJ213" t="s">
        <v>330</v>
      </c>
      <c r="NKK213" t="s">
        <v>330</v>
      </c>
      <c r="NKL213" t="s">
        <v>330</v>
      </c>
      <c r="NKM213" t="s">
        <v>330</v>
      </c>
      <c r="NKN213" t="s">
        <v>330</v>
      </c>
      <c r="NKO213" t="s">
        <v>330</v>
      </c>
      <c r="NKP213" t="s">
        <v>330</v>
      </c>
      <c r="NKQ213" t="s">
        <v>330</v>
      </c>
      <c r="NKR213" t="s">
        <v>330</v>
      </c>
      <c r="NKS213" t="s">
        <v>330</v>
      </c>
      <c r="NKT213" t="s">
        <v>330</v>
      </c>
      <c r="NKU213" t="s">
        <v>330</v>
      </c>
      <c r="NKV213" t="s">
        <v>330</v>
      </c>
      <c r="NKW213" t="s">
        <v>330</v>
      </c>
      <c r="NKX213" t="s">
        <v>330</v>
      </c>
      <c r="NKY213" t="s">
        <v>330</v>
      </c>
      <c r="NKZ213" t="s">
        <v>330</v>
      </c>
      <c r="NLA213" t="s">
        <v>330</v>
      </c>
      <c r="NLB213" t="s">
        <v>330</v>
      </c>
      <c r="NLC213" t="s">
        <v>330</v>
      </c>
      <c r="NLD213" t="s">
        <v>330</v>
      </c>
      <c r="NLE213" t="s">
        <v>330</v>
      </c>
      <c r="NLF213" t="s">
        <v>330</v>
      </c>
      <c r="NLG213" t="s">
        <v>330</v>
      </c>
      <c r="NLH213" t="s">
        <v>330</v>
      </c>
      <c r="NLI213" t="s">
        <v>330</v>
      </c>
      <c r="NLJ213" t="s">
        <v>330</v>
      </c>
      <c r="NLK213" t="s">
        <v>330</v>
      </c>
      <c r="NLL213" t="s">
        <v>330</v>
      </c>
      <c r="NLM213" t="s">
        <v>330</v>
      </c>
      <c r="NLN213" t="s">
        <v>330</v>
      </c>
      <c r="NLO213" t="s">
        <v>330</v>
      </c>
      <c r="NLP213" t="s">
        <v>330</v>
      </c>
      <c r="NLQ213" t="s">
        <v>330</v>
      </c>
      <c r="NLR213" t="s">
        <v>330</v>
      </c>
      <c r="NLS213" t="s">
        <v>330</v>
      </c>
      <c r="NLT213" t="s">
        <v>330</v>
      </c>
      <c r="NLU213" t="s">
        <v>330</v>
      </c>
      <c r="NLV213" t="s">
        <v>330</v>
      </c>
      <c r="NLW213" t="s">
        <v>330</v>
      </c>
      <c r="NLX213" t="s">
        <v>330</v>
      </c>
      <c r="NLY213" t="s">
        <v>330</v>
      </c>
      <c r="NLZ213" t="s">
        <v>330</v>
      </c>
      <c r="NMA213" t="s">
        <v>330</v>
      </c>
      <c r="NMB213" t="s">
        <v>330</v>
      </c>
      <c r="NMC213" t="s">
        <v>330</v>
      </c>
      <c r="NMD213" t="s">
        <v>330</v>
      </c>
      <c r="NME213" t="s">
        <v>330</v>
      </c>
      <c r="NMF213" t="s">
        <v>330</v>
      </c>
      <c r="NMG213" t="s">
        <v>330</v>
      </c>
      <c r="NMH213" t="s">
        <v>330</v>
      </c>
      <c r="NMI213" t="s">
        <v>330</v>
      </c>
      <c r="NMJ213" t="s">
        <v>330</v>
      </c>
      <c r="NMK213" t="s">
        <v>330</v>
      </c>
      <c r="NML213" t="s">
        <v>330</v>
      </c>
      <c r="NMM213" t="s">
        <v>330</v>
      </c>
      <c r="NMN213" t="s">
        <v>330</v>
      </c>
      <c r="NMO213" t="s">
        <v>330</v>
      </c>
      <c r="NMP213" t="s">
        <v>330</v>
      </c>
      <c r="NMQ213" t="s">
        <v>330</v>
      </c>
      <c r="NMR213" t="s">
        <v>330</v>
      </c>
      <c r="NMS213" t="s">
        <v>330</v>
      </c>
      <c r="NMT213" t="s">
        <v>330</v>
      </c>
      <c r="NMU213" t="s">
        <v>330</v>
      </c>
      <c r="NMV213" t="s">
        <v>330</v>
      </c>
      <c r="NMW213" t="s">
        <v>330</v>
      </c>
      <c r="NMX213" t="s">
        <v>330</v>
      </c>
      <c r="NMY213" t="s">
        <v>330</v>
      </c>
      <c r="NMZ213" t="s">
        <v>330</v>
      </c>
      <c r="NNA213" t="s">
        <v>330</v>
      </c>
      <c r="NNB213" t="s">
        <v>330</v>
      </c>
      <c r="NNC213" t="s">
        <v>330</v>
      </c>
      <c r="NND213" t="s">
        <v>330</v>
      </c>
      <c r="NNE213" t="s">
        <v>330</v>
      </c>
      <c r="NNF213" t="s">
        <v>330</v>
      </c>
      <c r="NNG213" t="s">
        <v>330</v>
      </c>
      <c r="NNH213" t="s">
        <v>330</v>
      </c>
      <c r="NNI213" t="s">
        <v>330</v>
      </c>
      <c r="NNJ213" t="s">
        <v>330</v>
      </c>
      <c r="NNK213" t="s">
        <v>330</v>
      </c>
      <c r="NNL213" t="s">
        <v>330</v>
      </c>
      <c r="NNM213" t="s">
        <v>330</v>
      </c>
      <c r="NNN213" t="s">
        <v>330</v>
      </c>
      <c r="NNO213" t="s">
        <v>330</v>
      </c>
      <c r="NNP213" t="s">
        <v>330</v>
      </c>
      <c r="NNQ213" t="s">
        <v>330</v>
      </c>
      <c r="NNR213" t="s">
        <v>330</v>
      </c>
      <c r="NNS213" t="s">
        <v>330</v>
      </c>
      <c r="NNT213" t="s">
        <v>330</v>
      </c>
      <c r="NNU213" t="s">
        <v>330</v>
      </c>
      <c r="NNV213" t="s">
        <v>330</v>
      </c>
      <c r="NNW213" t="s">
        <v>330</v>
      </c>
      <c r="NNX213" t="s">
        <v>330</v>
      </c>
      <c r="NNY213" t="s">
        <v>330</v>
      </c>
      <c r="NNZ213" t="s">
        <v>330</v>
      </c>
      <c r="NOA213" t="s">
        <v>330</v>
      </c>
      <c r="NOB213" t="s">
        <v>330</v>
      </c>
      <c r="NOC213" t="s">
        <v>330</v>
      </c>
      <c r="NOD213" t="s">
        <v>330</v>
      </c>
      <c r="NOE213" t="s">
        <v>330</v>
      </c>
      <c r="NOF213" t="s">
        <v>330</v>
      </c>
      <c r="NOG213" t="s">
        <v>330</v>
      </c>
      <c r="NOH213" t="s">
        <v>330</v>
      </c>
      <c r="NOI213" t="s">
        <v>330</v>
      </c>
      <c r="NOJ213" t="s">
        <v>330</v>
      </c>
      <c r="NOK213" t="s">
        <v>330</v>
      </c>
      <c r="NOL213" t="s">
        <v>330</v>
      </c>
      <c r="NOM213" t="s">
        <v>330</v>
      </c>
      <c r="NON213" t="s">
        <v>330</v>
      </c>
      <c r="NOO213" t="s">
        <v>330</v>
      </c>
      <c r="NOP213" t="s">
        <v>330</v>
      </c>
      <c r="NOQ213" t="s">
        <v>330</v>
      </c>
      <c r="NOR213" t="s">
        <v>330</v>
      </c>
      <c r="NOS213" t="s">
        <v>330</v>
      </c>
      <c r="NOT213" t="s">
        <v>330</v>
      </c>
      <c r="NOU213" t="s">
        <v>330</v>
      </c>
      <c r="NOV213" t="s">
        <v>330</v>
      </c>
      <c r="NOW213" t="s">
        <v>330</v>
      </c>
      <c r="NOX213" t="s">
        <v>330</v>
      </c>
      <c r="NOY213" t="s">
        <v>330</v>
      </c>
      <c r="NOZ213" t="s">
        <v>330</v>
      </c>
      <c r="NPA213" t="s">
        <v>330</v>
      </c>
      <c r="NPB213" t="s">
        <v>330</v>
      </c>
      <c r="NPC213" t="s">
        <v>330</v>
      </c>
      <c r="NPD213" t="s">
        <v>330</v>
      </c>
      <c r="NPE213" t="s">
        <v>330</v>
      </c>
      <c r="NPF213" t="s">
        <v>330</v>
      </c>
      <c r="NPG213" t="s">
        <v>330</v>
      </c>
      <c r="NPH213" t="s">
        <v>330</v>
      </c>
      <c r="NPI213" t="s">
        <v>330</v>
      </c>
      <c r="NPJ213" t="s">
        <v>330</v>
      </c>
      <c r="NPK213" t="s">
        <v>330</v>
      </c>
      <c r="NPL213" t="s">
        <v>330</v>
      </c>
      <c r="NPM213" t="s">
        <v>330</v>
      </c>
      <c r="NPN213" t="s">
        <v>330</v>
      </c>
      <c r="NPO213" t="s">
        <v>330</v>
      </c>
      <c r="NPP213" t="s">
        <v>330</v>
      </c>
      <c r="NPQ213" t="s">
        <v>330</v>
      </c>
      <c r="NPR213" t="s">
        <v>330</v>
      </c>
      <c r="NPS213" t="s">
        <v>330</v>
      </c>
      <c r="NPT213" t="s">
        <v>330</v>
      </c>
      <c r="NPU213" t="s">
        <v>330</v>
      </c>
      <c r="NPV213" t="s">
        <v>330</v>
      </c>
      <c r="NPW213" t="s">
        <v>330</v>
      </c>
      <c r="NPX213" t="s">
        <v>330</v>
      </c>
      <c r="NPY213" t="s">
        <v>330</v>
      </c>
      <c r="NPZ213" t="s">
        <v>330</v>
      </c>
      <c r="NQA213" t="s">
        <v>330</v>
      </c>
      <c r="NQB213" t="s">
        <v>330</v>
      </c>
      <c r="NQC213" t="s">
        <v>330</v>
      </c>
      <c r="NQD213" t="s">
        <v>330</v>
      </c>
      <c r="NQE213" t="s">
        <v>330</v>
      </c>
      <c r="NQF213" t="s">
        <v>330</v>
      </c>
      <c r="NQG213" t="s">
        <v>330</v>
      </c>
      <c r="NQH213" t="s">
        <v>330</v>
      </c>
      <c r="NQI213" t="s">
        <v>330</v>
      </c>
      <c r="NQJ213" t="s">
        <v>330</v>
      </c>
      <c r="NQK213" t="s">
        <v>330</v>
      </c>
      <c r="NQL213" t="s">
        <v>330</v>
      </c>
      <c r="NQM213" t="s">
        <v>330</v>
      </c>
      <c r="NQN213" t="s">
        <v>330</v>
      </c>
      <c r="NQO213" t="s">
        <v>330</v>
      </c>
      <c r="NQP213" t="s">
        <v>330</v>
      </c>
      <c r="NQQ213" t="s">
        <v>330</v>
      </c>
      <c r="NQR213" t="s">
        <v>330</v>
      </c>
      <c r="NQS213" t="s">
        <v>330</v>
      </c>
      <c r="NQT213" t="s">
        <v>330</v>
      </c>
      <c r="NQU213" t="s">
        <v>330</v>
      </c>
      <c r="NQV213" t="s">
        <v>330</v>
      </c>
      <c r="NQW213" t="s">
        <v>330</v>
      </c>
      <c r="NQX213" t="s">
        <v>330</v>
      </c>
      <c r="NQY213" t="s">
        <v>330</v>
      </c>
      <c r="NQZ213" t="s">
        <v>330</v>
      </c>
      <c r="NRA213" t="s">
        <v>330</v>
      </c>
      <c r="NRB213" t="s">
        <v>330</v>
      </c>
      <c r="NRC213" t="s">
        <v>330</v>
      </c>
      <c r="NRD213" t="s">
        <v>330</v>
      </c>
      <c r="NRE213" t="s">
        <v>330</v>
      </c>
      <c r="NRF213" t="s">
        <v>330</v>
      </c>
      <c r="NRG213" t="s">
        <v>330</v>
      </c>
      <c r="NRH213" t="s">
        <v>330</v>
      </c>
      <c r="NRI213" t="s">
        <v>330</v>
      </c>
      <c r="NRJ213" t="s">
        <v>330</v>
      </c>
      <c r="NRK213" t="s">
        <v>330</v>
      </c>
      <c r="NRL213" t="s">
        <v>330</v>
      </c>
      <c r="NRM213" t="s">
        <v>330</v>
      </c>
      <c r="NRN213" t="s">
        <v>330</v>
      </c>
      <c r="NRO213" t="s">
        <v>330</v>
      </c>
      <c r="NRP213" t="s">
        <v>330</v>
      </c>
      <c r="NRQ213" t="s">
        <v>330</v>
      </c>
      <c r="NRR213" t="s">
        <v>330</v>
      </c>
      <c r="NRS213" t="s">
        <v>330</v>
      </c>
      <c r="NRT213" t="s">
        <v>330</v>
      </c>
      <c r="NRU213" t="s">
        <v>330</v>
      </c>
      <c r="NRV213" t="s">
        <v>330</v>
      </c>
      <c r="NRW213" t="s">
        <v>330</v>
      </c>
      <c r="NRX213" t="s">
        <v>330</v>
      </c>
      <c r="NRY213" t="s">
        <v>330</v>
      </c>
      <c r="NRZ213" t="s">
        <v>330</v>
      </c>
      <c r="NSA213" t="s">
        <v>330</v>
      </c>
      <c r="NSB213" t="s">
        <v>330</v>
      </c>
      <c r="NSC213" t="s">
        <v>330</v>
      </c>
      <c r="NSD213" t="s">
        <v>330</v>
      </c>
      <c r="NSE213" t="s">
        <v>330</v>
      </c>
      <c r="NSF213" t="s">
        <v>330</v>
      </c>
      <c r="NSG213" t="s">
        <v>330</v>
      </c>
      <c r="NSH213" t="s">
        <v>330</v>
      </c>
      <c r="NSI213" t="s">
        <v>330</v>
      </c>
      <c r="NSJ213" t="s">
        <v>330</v>
      </c>
      <c r="NSK213" t="s">
        <v>330</v>
      </c>
      <c r="NSL213" t="s">
        <v>330</v>
      </c>
      <c r="NSM213" t="s">
        <v>330</v>
      </c>
      <c r="NSN213" t="s">
        <v>330</v>
      </c>
      <c r="NSO213" t="s">
        <v>330</v>
      </c>
      <c r="NSP213" t="s">
        <v>330</v>
      </c>
      <c r="NSQ213" t="s">
        <v>330</v>
      </c>
      <c r="NSR213" t="s">
        <v>330</v>
      </c>
      <c r="NSS213" t="s">
        <v>330</v>
      </c>
      <c r="NST213" t="s">
        <v>330</v>
      </c>
      <c r="NSU213" t="s">
        <v>330</v>
      </c>
      <c r="NSV213" t="s">
        <v>330</v>
      </c>
      <c r="NSW213" t="s">
        <v>330</v>
      </c>
      <c r="NSX213" t="s">
        <v>330</v>
      </c>
      <c r="NSY213" t="s">
        <v>330</v>
      </c>
      <c r="NSZ213" t="s">
        <v>330</v>
      </c>
      <c r="NTA213" t="s">
        <v>330</v>
      </c>
      <c r="NTB213" t="s">
        <v>330</v>
      </c>
      <c r="NTC213" t="s">
        <v>330</v>
      </c>
      <c r="NTD213" t="s">
        <v>330</v>
      </c>
      <c r="NTE213" t="s">
        <v>330</v>
      </c>
      <c r="NTF213" t="s">
        <v>330</v>
      </c>
      <c r="NTG213" t="s">
        <v>330</v>
      </c>
      <c r="NTH213" t="s">
        <v>330</v>
      </c>
      <c r="NTI213" t="s">
        <v>330</v>
      </c>
      <c r="NTJ213" t="s">
        <v>330</v>
      </c>
      <c r="NTK213" t="s">
        <v>330</v>
      </c>
      <c r="NTL213" t="s">
        <v>330</v>
      </c>
      <c r="NTM213" t="s">
        <v>330</v>
      </c>
      <c r="NTN213" t="s">
        <v>330</v>
      </c>
      <c r="NTO213" t="s">
        <v>330</v>
      </c>
      <c r="NTP213" t="s">
        <v>330</v>
      </c>
      <c r="NTQ213" t="s">
        <v>330</v>
      </c>
      <c r="NTR213" t="s">
        <v>330</v>
      </c>
      <c r="NTS213" t="s">
        <v>330</v>
      </c>
      <c r="NTT213" t="s">
        <v>330</v>
      </c>
      <c r="NTU213" t="s">
        <v>330</v>
      </c>
      <c r="NTV213" t="s">
        <v>330</v>
      </c>
      <c r="NTW213" t="s">
        <v>330</v>
      </c>
      <c r="NTX213" t="s">
        <v>330</v>
      </c>
      <c r="NTY213" t="s">
        <v>330</v>
      </c>
      <c r="NTZ213" t="s">
        <v>330</v>
      </c>
      <c r="NUA213" t="s">
        <v>330</v>
      </c>
      <c r="NUB213" t="s">
        <v>330</v>
      </c>
      <c r="NUC213" t="s">
        <v>330</v>
      </c>
      <c r="NUD213" t="s">
        <v>330</v>
      </c>
      <c r="NUE213" t="s">
        <v>330</v>
      </c>
      <c r="NUF213" t="s">
        <v>330</v>
      </c>
      <c r="NUG213" t="s">
        <v>330</v>
      </c>
      <c r="NUH213" t="s">
        <v>330</v>
      </c>
      <c r="NUI213" t="s">
        <v>330</v>
      </c>
      <c r="NUJ213" t="s">
        <v>330</v>
      </c>
      <c r="NUK213" t="s">
        <v>330</v>
      </c>
      <c r="NUL213" t="s">
        <v>330</v>
      </c>
      <c r="NUM213" t="s">
        <v>330</v>
      </c>
      <c r="NUN213" t="s">
        <v>330</v>
      </c>
      <c r="NUO213" t="s">
        <v>330</v>
      </c>
      <c r="NUP213" t="s">
        <v>330</v>
      </c>
      <c r="NUQ213" t="s">
        <v>330</v>
      </c>
      <c r="NUR213" t="s">
        <v>330</v>
      </c>
      <c r="NUS213" t="s">
        <v>330</v>
      </c>
      <c r="NUT213" t="s">
        <v>330</v>
      </c>
      <c r="NUU213" t="s">
        <v>330</v>
      </c>
      <c r="NUV213" t="s">
        <v>330</v>
      </c>
      <c r="NUW213" t="s">
        <v>330</v>
      </c>
      <c r="NUX213" t="s">
        <v>330</v>
      </c>
      <c r="NUY213" t="s">
        <v>330</v>
      </c>
      <c r="NUZ213" t="s">
        <v>330</v>
      </c>
      <c r="NVA213" t="s">
        <v>330</v>
      </c>
      <c r="NVB213" t="s">
        <v>330</v>
      </c>
      <c r="NVC213" t="s">
        <v>330</v>
      </c>
      <c r="NVD213" t="s">
        <v>330</v>
      </c>
      <c r="NVE213" t="s">
        <v>330</v>
      </c>
      <c r="NVF213" t="s">
        <v>330</v>
      </c>
      <c r="NVG213" t="s">
        <v>330</v>
      </c>
      <c r="NVH213" t="s">
        <v>330</v>
      </c>
      <c r="NVI213" t="s">
        <v>330</v>
      </c>
      <c r="NVJ213" t="s">
        <v>330</v>
      </c>
      <c r="NVK213" t="s">
        <v>330</v>
      </c>
      <c r="NVL213" t="s">
        <v>330</v>
      </c>
      <c r="NVM213" t="s">
        <v>330</v>
      </c>
      <c r="NVN213" t="s">
        <v>330</v>
      </c>
      <c r="NVO213" t="s">
        <v>330</v>
      </c>
      <c r="NVP213" t="s">
        <v>330</v>
      </c>
      <c r="NVQ213" t="s">
        <v>330</v>
      </c>
      <c r="NVR213" t="s">
        <v>330</v>
      </c>
      <c r="NVS213" t="s">
        <v>330</v>
      </c>
      <c r="NVT213" t="s">
        <v>330</v>
      </c>
      <c r="NVU213" t="s">
        <v>330</v>
      </c>
      <c r="NVV213" t="s">
        <v>330</v>
      </c>
      <c r="NVW213" t="s">
        <v>330</v>
      </c>
      <c r="NVX213" t="s">
        <v>330</v>
      </c>
      <c r="NVY213" t="s">
        <v>330</v>
      </c>
      <c r="NVZ213" t="s">
        <v>330</v>
      </c>
      <c r="NWA213" t="s">
        <v>330</v>
      </c>
      <c r="NWB213" t="s">
        <v>330</v>
      </c>
      <c r="NWC213" t="s">
        <v>330</v>
      </c>
      <c r="NWD213" t="s">
        <v>330</v>
      </c>
      <c r="NWE213" t="s">
        <v>330</v>
      </c>
      <c r="NWF213" t="s">
        <v>330</v>
      </c>
      <c r="NWG213" t="s">
        <v>330</v>
      </c>
      <c r="NWH213" t="s">
        <v>330</v>
      </c>
      <c r="NWI213" t="s">
        <v>330</v>
      </c>
      <c r="NWJ213" t="s">
        <v>330</v>
      </c>
      <c r="NWK213" t="s">
        <v>330</v>
      </c>
      <c r="NWL213" t="s">
        <v>330</v>
      </c>
      <c r="NWM213" t="s">
        <v>330</v>
      </c>
      <c r="NWN213" t="s">
        <v>330</v>
      </c>
      <c r="NWO213" t="s">
        <v>330</v>
      </c>
      <c r="NWP213" t="s">
        <v>330</v>
      </c>
      <c r="NWQ213" t="s">
        <v>330</v>
      </c>
      <c r="NWR213" t="s">
        <v>330</v>
      </c>
      <c r="NWS213" t="s">
        <v>330</v>
      </c>
      <c r="NWT213" t="s">
        <v>330</v>
      </c>
      <c r="NWU213" t="s">
        <v>330</v>
      </c>
      <c r="NWV213" t="s">
        <v>330</v>
      </c>
      <c r="NWW213" t="s">
        <v>330</v>
      </c>
      <c r="NWX213" t="s">
        <v>330</v>
      </c>
      <c r="NWY213" t="s">
        <v>330</v>
      </c>
      <c r="NWZ213" t="s">
        <v>330</v>
      </c>
      <c r="NXA213" t="s">
        <v>330</v>
      </c>
      <c r="NXB213" t="s">
        <v>330</v>
      </c>
      <c r="NXC213" t="s">
        <v>330</v>
      </c>
      <c r="NXD213" t="s">
        <v>330</v>
      </c>
      <c r="NXE213" t="s">
        <v>330</v>
      </c>
      <c r="NXF213" t="s">
        <v>330</v>
      </c>
      <c r="NXG213" t="s">
        <v>330</v>
      </c>
      <c r="NXH213" t="s">
        <v>330</v>
      </c>
      <c r="NXI213" t="s">
        <v>330</v>
      </c>
      <c r="NXJ213" t="s">
        <v>330</v>
      </c>
      <c r="NXK213" t="s">
        <v>330</v>
      </c>
      <c r="NXL213" t="s">
        <v>330</v>
      </c>
      <c r="NXM213" t="s">
        <v>330</v>
      </c>
      <c r="NXN213" t="s">
        <v>330</v>
      </c>
      <c r="NXO213" t="s">
        <v>330</v>
      </c>
      <c r="NXP213" t="s">
        <v>330</v>
      </c>
      <c r="NXQ213" t="s">
        <v>330</v>
      </c>
      <c r="NXR213" t="s">
        <v>330</v>
      </c>
      <c r="NXS213" t="s">
        <v>330</v>
      </c>
      <c r="NXT213" t="s">
        <v>330</v>
      </c>
      <c r="NXU213" t="s">
        <v>330</v>
      </c>
      <c r="NXV213" t="s">
        <v>330</v>
      </c>
      <c r="NXW213" t="s">
        <v>330</v>
      </c>
      <c r="NXX213" t="s">
        <v>330</v>
      </c>
      <c r="NXY213" t="s">
        <v>330</v>
      </c>
      <c r="NXZ213" t="s">
        <v>330</v>
      </c>
      <c r="NYA213" t="s">
        <v>330</v>
      </c>
      <c r="NYB213" t="s">
        <v>330</v>
      </c>
      <c r="NYC213" t="s">
        <v>330</v>
      </c>
      <c r="NYD213" t="s">
        <v>330</v>
      </c>
      <c r="NYE213" t="s">
        <v>330</v>
      </c>
      <c r="NYF213" t="s">
        <v>330</v>
      </c>
      <c r="NYG213" t="s">
        <v>330</v>
      </c>
      <c r="NYH213" t="s">
        <v>330</v>
      </c>
      <c r="NYI213" t="s">
        <v>330</v>
      </c>
      <c r="NYJ213" t="s">
        <v>330</v>
      </c>
      <c r="NYK213" t="s">
        <v>330</v>
      </c>
      <c r="NYL213" t="s">
        <v>330</v>
      </c>
      <c r="NYM213" t="s">
        <v>330</v>
      </c>
      <c r="NYN213" t="s">
        <v>330</v>
      </c>
      <c r="NYO213" t="s">
        <v>330</v>
      </c>
      <c r="NYP213" t="s">
        <v>330</v>
      </c>
      <c r="NYQ213" t="s">
        <v>330</v>
      </c>
      <c r="NYR213" t="s">
        <v>330</v>
      </c>
      <c r="NYS213" t="s">
        <v>330</v>
      </c>
      <c r="NYT213" t="s">
        <v>330</v>
      </c>
      <c r="NYU213" t="s">
        <v>330</v>
      </c>
      <c r="NYV213" t="s">
        <v>330</v>
      </c>
      <c r="NYW213" t="s">
        <v>330</v>
      </c>
      <c r="NYX213" t="s">
        <v>330</v>
      </c>
      <c r="NYY213" t="s">
        <v>330</v>
      </c>
      <c r="NYZ213" t="s">
        <v>330</v>
      </c>
      <c r="NZA213" t="s">
        <v>330</v>
      </c>
      <c r="NZB213" t="s">
        <v>330</v>
      </c>
      <c r="NZC213" t="s">
        <v>330</v>
      </c>
      <c r="NZD213" t="s">
        <v>330</v>
      </c>
      <c r="NZE213" t="s">
        <v>330</v>
      </c>
      <c r="NZF213" t="s">
        <v>330</v>
      </c>
      <c r="NZG213" t="s">
        <v>330</v>
      </c>
      <c r="NZH213" t="s">
        <v>330</v>
      </c>
      <c r="NZI213" t="s">
        <v>330</v>
      </c>
      <c r="NZJ213" t="s">
        <v>330</v>
      </c>
      <c r="NZK213" t="s">
        <v>330</v>
      </c>
      <c r="NZL213" t="s">
        <v>330</v>
      </c>
      <c r="NZM213" t="s">
        <v>330</v>
      </c>
      <c r="NZN213" t="s">
        <v>330</v>
      </c>
      <c r="NZO213" t="s">
        <v>330</v>
      </c>
      <c r="NZP213" t="s">
        <v>330</v>
      </c>
      <c r="NZQ213" t="s">
        <v>330</v>
      </c>
      <c r="NZR213" t="s">
        <v>330</v>
      </c>
      <c r="NZS213" t="s">
        <v>330</v>
      </c>
      <c r="NZT213" t="s">
        <v>330</v>
      </c>
      <c r="NZU213" t="s">
        <v>330</v>
      </c>
      <c r="NZV213" t="s">
        <v>330</v>
      </c>
      <c r="NZW213" t="s">
        <v>330</v>
      </c>
      <c r="NZX213" t="s">
        <v>330</v>
      </c>
      <c r="NZY213" t="s">
        <v>330</v>
      </c>
      <c r="NZZ213" t="s">
        <v>330</v>
      </c>
      <c r="OAA213" t="s">
        <v>330</v>
      </c>
      <c r="OAB213" t="s">
        <v>330</v>
      </c>
      <c r="OAC213" t="s">
        <v>330</v>
      </c>
      <c r="OAD213" t="s">
        <v>330</v>
      </c>
      <c r="OAE213" t="s">
        <v>330</v>
      </c>
      <c r="OAF213" t="s">
        <v>330</v>
      </c>
      <c r="OAG213" t="s">
        <v>330</v>
      </c>
      <c r="OAH213" t="s">
        <v>330</v>
      </c>
      <c r="OAI213" t="s">
        <v>330</v>
      </c>
      <c r="OAJ213" t="s">
        <v>330</v>
      </c>
      <c r="OAK213" t="s">
        <v>330</v>
      </c>
      <c r="OAL213" t="s">
        <v>330</v>
      </c>
      <c r="OAM213" t="s">
        <v>330</v>
      </c>
      <c r="OAN213" t="s">
        <v>330</v>
      </c>
      <c r="OAO213" t="s">
        <v>330</v>
      </c>
      <c r="OAP213" t="s">
        <v>330</v>
      </c>
      <c r="OAQ213" t="s">
        <v>330</v>
      </c>
      <c r="OAR213" t="s">
        <v>330</v>
      </c>
      <c r="OAS213" t="s">
        <v>330</v>
      </c>
      <c r="OAT213" t="s">
        <v>330</v>
      </c>
      <c r="OAU213" t="s">
        <v>330</v>
      </c>
      <c r="OAV213" t="s">
        <v>330</v>
      </c>
      <c r="OAW213" t="s">
        <v>330</v>
      </c>
      <c r="OAX213" t="s">
        <v>330</v>
      </c>
      <c r="OAY213" t="s">
        <v>330</v>
      </c>
      <c r="OAZ213" t="s">
        <v>330</v>
      </c>
      <c r="OBA213" t="s">
        <v>330</v>
      </c>
      <c r="OBB213" t="s">
        <v>330</v>
      </c>
      <c r="OBC213" t="s">
        <v>330</v>
      </c>
      <c r="OBD213" t="s">
        <v>330</v>
      </c>
      <c r="OBE213" t="s">
        <v>330</v>
      </c>
      <c r="OBF213" t="s">
        <v>330</v>
      </c>
      <c r="OBG213" t="s">
        <v>330</v>
      </c>
      <c r="OBH213" t="s">
        <v>330</v>
      </c>
      <c r="OBI213" t="s">
        <v>330</v>
      </c>
      <c r="OBJ213" t="s">
        <v>330</v>
      </c>
      <c r="OBK213" t="s">
        <v>330</v>
      </c>
      <c r="OBL213" t="s">
        <v>330</v>
      </c>
      <c r="OBM213" t="s">
        <v>330</v>
      </c>
      <c r="OBN213" t="s">
        <v>330</v>
      </c>
      <c r="OBO213" t="s">
        <v>330</v>
      </c>
      <c r="OBP213" t="s">
        <v>330</v>
      </c>
      <c r="OBQ213" t="s">
        <v>330</v>
      </c>
      <c r="OBR213" t="s">
        <v>330</v>
      </c>
      <c r="OBS213" t="s">
        <v>330</v>
      </c>
      <c r="OBT213" t="s">
        <v>330</v>
      </c>
      <c r="OBU213" t="s">
        <v>330</v>
      </c>
      <c r="OBV213" t="s">
        <v>330</v>
      </c>
      <c r="OBW213" t="s">
        <v>330</v>
      </c>
      <c r="OBX213" t="s">
        <v>330</v>
      </c>
      <c r="OBY213" t="s">
        <v>330</v>
      </c>
      <c r="OBZ213" t="s">
        <v>330</v>
      </c>
      <c r="OCA213" t="s">
        <v>330</v>
      </c>
      <c r="OCB213" t="s">
        <v>330</v>
      </c>
      <c r="OCC213" t="s">
        <v>330</v>
      </c>
      <c r="OCD213" t="s">
        <v>330</v>
      </c>
      <c r="OCE213" t="s">
        <v>330</v>
      </c>
      <c r="OCF213" t="s">
        <v>330</v>
      </c>
      <c r="OCG213" t="s">
        <v>330</v>
      </c>
      <c r="OCH213" t="s">
        <v>330</v>
      </c>
      <c r="OCI213" t="s">
        <v>330</v>
      </c>
      <c r="OCJ213" t="s">
        <v>330</v>
      </c>
      <c r="OCK213" t="s">
        <v>330</v>
      </c>
      <c r="OCL213" t="s">
        <v>330</v>
      </c>
      <c r="OCM213" t="s">
        <v>330</v>
      </c>
      <c r="OCN213" t="s">
        <v>330</v>
      </c>
      <c r="OCO213" t="s">
        <v>330</v>
      </c>
      <c r="OCP213" t="s">
        <v>330</v>
      </c>
      <c r="OCQ213" t="s">
        <v>330</v>
      </c>
      <c r="OCR213" t="s">
        <v>330</v>
      </c>
      <c r="OCS213" t="s">
        <v>330</v>
      </c>
      <c r="OCT213" t="s">
        <v>330</v>
      </c>
      <c r="OCU213" t="s">
        <v>330</v>
      </c>
      <c r="OCV213" t="s">
        <v>330</v>
      </c>
      <c r="OCW213" t="s">
        <v>330</v>
      </c>
      <c r="OCX213" t="s">
        <v>330</v>
      </c>
      <c r="OCY213" t="s">
        <v>330</v>
      </c>
      <c r="OCZ213" t="s">
        <v>330</v>
      </c>
      <c r="ODA213" t="s">
        <v>330</v>
      </c>
      <c r="ODB213" t="s">
        <v>330</v>
      </c>
      <c r="ODC213" t="s">
        <v>330</v>
      </c>
      <c r="ODD213" t="s">
        <v>330</v>
      </c>
      <c r="ODE213" t="s">
        <v>330</v>
      </c>
      <c r="ODF213" t="s">
        <v>330</v>
      </c>
      <c r="ODG213" t="s">
        <v>330</v>
      </c>
      <c r="ODH213" t="s">
        <v>330</v>
      </c>
      <c r="ODI213" t="s">
        <v>330</v>
      </c>
      <c r="ODJ213" t="s">
        <v>330</v>
      </c>
      <c r="ODK213" t="s">
        <v>330</v>
      </c>
      <c r="ODL213" t="s">
        <v>330</v>
      </c>
      <c r="ODM213" t="s">
        <v>330</v>
      </c>
      <c r="ODN213" t="s">
        <v>330</v>
      </c>
      <c r="ODO213" t="s">
        <v>330</v>
      </c>
      <c r="ODP213" t="s">
        <v>330</v>
      </c>
      <c r="ODQ213" t="s">
        <v>330</v>
      </c>
      <c r="ODR213" t="s">
        <v>330</v>
      </c>
      <c r="ODS213" t="s">
        <v>330</v>
      </c>
      <c r="ODT213" t="s">
        <v>330</v>
      </c>
      <c r="ODU213" t="s">
        <v>330</v>
      </c>
      <c r="ODV213" t="s">
        <v>330</v>
      </c>
      <c r="ODW213" t="s">
        <v>330</v>
      </c>
      <c r="ODX213" t="s">
        <v>330</v>
      </c>
      <c r="ODY213" t="s">
        <v>330</v>
      </c>
      <c r="ODZ213" t="s">
        <v>330</v>
      </c>
      <c r="OEA213" t="s">
        <v>330</v>
      </c>
      <c r="OEB213" t="s">
        <v>330</v>
      </c>
      <c r="OEC213" t="s">
        <v>330</v>
      </c>
      <c r="OED213" t="s">
        <v>330</v>
      </c>
      <c r="OEE213" t="s">
        <v>330</v>
      </c>
      <c r="OEF213" t="s">
        <v>330</v>
      </c>
      <c r="OEG213" t="s">
        <v>330</v>
      </c>
      <c r="OEH213" t="s">
        <v>330</v>
      </c>
      <c r="OEI213" t="s">
        <v>330</v>
      </c>
      <c r="OEJ213" t="s">
        <v>330</v>
      </c>
      <c r="OEK213" t="s">
        <v>330</v>
      </c>
      <c r="OEL213" t="s">
        <v>330</v>
      </c>
      <c r="OEM213" t="s">
        <v>330</v>
      </c>
      <c r="OEN213" t="s">
        <v>330</v>
      </c>
      <c r="OEO213" t="s">
        <v>330</v>
      </c>
      <c r="OEP213" t="s">
        <v>330</v>
      </c>
      <c r="OEQ213" t="s">
        <v>330</v>
      </c>
      <c r="OER213" t="s">
        <v>330</v>
      </c>
      <c r="OES213" t="s">
        <v>330</v>
      </c>
      <c r="OET213" t="s">
        <v>330</v>
      </c>
      <c r="OEU213" t="s">
        <v>330</v>
      </c>
      <c r="OEV213" t="s">
        <v>330</v>
      </c>
      <c r="OEW213" t="s">
        <v>330</v>
      </c>
      <c r="OEX213" t="s">
        <v>330</v>
      </c>
      <c r="OEY213" t="s">
        <v>330</v>
      </c>
      <c r="OEZ213" t="s">
        <v>330</v>
      </c>
      <c r="OFA213" t="s">
        <v>330</v>
      </c>
      <c r="OFB213" t="s">
        <v>330</v>
      </c>
      <c r="OFC213" t="s">
        <v>330</v>
      </c>
      <c r="OFD213" t="s">
        <v>330</v>
      </c>
      <c r="OFE213" t="s">
        <v>330</v>
      </c>
      <c r="OFF213" t="s">
        <v>330</v>
      </c>
      <c r="OFG213" t="s">
        <v>330</v>
      </c>
      <c r="OFH213" t="s">
        <v>330</v>
      </c>
      <c r="OFI213" t="s">
        <v>330</v>
      </c>
      <c r="OFJ213" t="s">
        <v>330</v>
      </c>
      <c r="OFK213" t="s">
        <v>330</v>
      </c>
      <c r="OFL213" t="s">
        <v>330</v>
      </c>
      <c r="OFM213" t="s">
        <v>330</v>
      </c>
      <c r="OFN213" t="s">
        <v>330</v>
      </c>
      <c r="OFO213" t="s">
        <v>330</v>
      </c>
      <c r="OFP213" t="s">
        <v>330</v>
      </c>
      <c r="OFQ213" t="s">
        <v>330</v>
      </c>
      <c r="OFR213" t="s">
        <v>330</v>
      </c>
      <c r="OFS213" t="s">
        <v>330</v>
      </c>
      <c r="OFT213" t="s">
        <v>330</v>
      </c>
      <c r="OFU213" t="s">
        <v>330</v>
      </c>
      <c r="OFV213" t="s">
        <v>330</v>
      </c>
      <c r="OFW213" t="s">
        <v>330</v>
      </c>
      <c r="OFX213" t="s">
        <v>330</v>
      </c>
      <c r="OFY213" t="s">
        <v>330</v>
      </c>
      <c r="OFZ213" t="s">
        <v>330</v>
      </c>
      <c r="OGA213" t="s">
        <v>330</v>
      </c>
      <c r="OGB213" t="s">
        <v>330</v>
      </c>
      <c r="OGC213" t="s">
        <v>330</v>
      </c>
      <c r="OGD213" t="s">
        <v>330</v>
      </c>
      <c r="OGE213" t="s">
        <v>330</v>
      </c>
      <c r="OGF213" t="s">
        <v>330</v>
      </c>
      <c r="OGG213" t="s">
        <v>330</v>
      </c>
      <c r="OGH213" t="s">
        <v>330</v>
      </c>
      <c r="OGI213" t="s">
        <v>330</v>
      </c>
      <c r="OGJ213" t="s">
        <v>330</v>
      </c>
      <c r="OGK213" t="s">
        <v>330</v>
      </c>
      <c r="OGL213" t="s">
        <v>330</v>
      </c>
      <c r="OGM213" t="s">
        <v>330</v>
      </c>
      <c r="OGN213" t="s">
        <v>330</v>
      </c>
      <c r="OGO213" t="s">
        <v>330</v>
      </c>
      <c r="OGP213" t="s">
        <v>330</v>
      </c>
      <c r="OGQ213" t="s">
        <v>330</v>
      </c>
      <c r="OGR213" t="s">
        <v>330</v>
      </c>
      <c r="OGS213" t="s">
        <v>330</v>
      </c>
      <c r="OGT213" t="s">
        <v>330</v>
      </c>
      <c r="OGU213" t="s">
        <v>330</v>
      </c>
      <c r="OGV213" t="s">
        <v>330</v>
      </c>
      <c r="OGW213" t="s">
        <v>330</v>
      </c>
      <c r="OGX213" t="s">
        <v>330</v>
      </c>
      <c r="OGY213" t="s">
        <v>330</v>
      </c>
      <c r="OGZ213" t="s">
        <v>330</v>
      </c>
      <c r="OHA213" t="s">
        <v>330</v>
      </c>
      <c r="OHB213" t="s">
        <v>330</v>
      </c>
      <c r="OHC213" t="s">
        <v>330</v>
      </c>
      <c r="OHD213" t="s">
        <v>330</v>
      </c>
      <c r="OHE213" t="s">
        <v>330</v>
      </c>
      <c r="OHF213" t="s">
        <v>330</v>
      </c>
      <c r="OHG213" t="s">
        <v>330</v>
      </c>
      <c r="OHH213" t="s">
        <v>330</v>
      </c>
      <c r="OHI213" t="s">
        <v>330</v>
      </c>
      <c r="OHJ213" t="s">
        <v>330</v>
      </c>
      <c r="OHK213" t="s">
        <v>330</v>
      </c>
      <c r="OHL213" t="s">
        <v>330</v>
      </c>
      <c r="OHM213" t="s">
        <v>330</v>
      </c>
      <c r="OHN213" t="s">
        <v>330</v>
      </c>
      <c r="OHO213" t="s">
        <v>330</v>
      </c>
      <c r="OHP213" t="s">
        <v>330</v>
      </c>
      <c r="OHQ213" t="s">
        <v>330</v>
      </c>
      <c r="OHR213" t="s">
        <v>330</v>
      </c>
      <c r="OHS213" t="s">
        <v>330</v>
      </c>
      <c r="OHT213" t="s">
        <v>330</v>
      </c>
      <c r="OHU213" t="s">
        <v>330</v>
      </c>
      <c r="OHV213" t="s">
        <v>330</v>
      </c>
      <c r="OHW213" t="s">
        <v>330</v>
      </c>
      <c r="OHX213" t="s">
        <v>330</v>
      </c>
      <c r="OHY213" t="s">
        <v>330</v>
      </c>
      <c r="OHZ213" t="s">
        <v>330</v>
      </c>
      <c r="OIA213" t="s">
        <v>330</v>
      </c>
      <c r="OIB213" t="s">
        <v>330</v>
      </c>
      <c r="OIC213" t="s">
        <v>330</v>
      </c>
      <c r="OID213" t="s">
        <v>330</v>
      </c>
      <c r="OIE213" t="s">
        <v>330</v>
      </c>
      <c r="OIF213" t="s">
        <v>330</v>
      </c>
      <c r="OIG213" t="s">
        <v>330</v>
      </c>
      <c r="OIH213" t="s">
        <v>330</v>
      </c>
      <c r="OII213" t="s">
        <v>330</v>
      </c>
      <c r="OIJ213" t="s">
        <v>330</v>
      </c>
      <c r="OIK213" t="s">
        <v>330</v>
      </c>
      <c r="OIL213" t="s">
        <v>330</v>
      </c>
      <c r="OIM213" t="s">
        <v>330</v>
      </c>
      <c r="OIN213" t="s">
        <v>330</v>
      </c>
      <c r="OIO213" t="s">
        <v>330</v>
      </c>
      <c r="OIP213" t="s">
        <v>330</v>
      </c>
      <c r="OIQ213" t="s">
        <v>330</v>
      </c>
      <c r="OIR213" t="s">
        <v>330</v>
      </c>
      <c r="OIS213" t="s">
        <v>330</v>
      </c>
      <c r="OIT213" t="s">
        <v>330</v>
      </c>
      <c r="OIU213" t="s">
        <v>330</v>
      </c>
      <c r="OIV213" t="s">
        <v>330</v>
      </c>
      <c r="OIW213" t="s">
        <v>330</v>
      </c>
      <c r="OIX213" t="s">
        <v>330</v>
      </c>
      <c r="OIY213" t="s">
        <v>330</v>
      </c>
      <c r="OIZ213" t="s">
        <v>330</v>
      </c>
      <c r="OJA213" t="s">
        <v>330</v>
      </c>
      <c r="OJB213" t="s">
        <v>330</v>
      </c>
      <c r="OJC213" t="s">
        <v>330</v>
      </c>
      <c r="OJD213" t="s">
        <v>330</v>
      </c>
      <c r="OJE213" t="s">
        <v>330</v>
      </c>
      <c r="OJF213" t="s">
        <v>330</v>
      </c>
      <c r="OJG213" t="s">
        <v>330</v>
      </c>
      <c r="OJH213" t="s">
        <v>330</v>
      </c>
      <c r="OJI213" t="s">
        <v>330</v>
      </c>
      <c r="OJJ213" t="s">
        <v>330</v>
      </c>
      <c r="OJK213" t="s">
        <v>330</v>
      </c>
      <c r="OJL213" t="s">
        <v>330</v>
      </c>
      <c r="OJM213" t="s">
        <v>330</v>
      </c>
      <c r="OJN213" t="s">
        <v>330</v>
      </c>
      <c r="OJO213" t="s">
        <v>330</v>
      </c>
      <c r="OJP213" t="s">
        <v>330</v>
      </c>
      <c r="OJQ213" t="s">
        <v>330</v>
      </c>
      <c r="OJR213" t="s">
        <v>330</v>
      </c>
      <c r="OJS213" t="s">
        <v>330</v>
      </c>
      <c r="OJT213" t="s">
        <v>330</v>
      </c>
      <c r="OJU213" t="s">
        <v>330</v>
      </c>
      <c r="OJV213" t="s">
        <v>330</v>
      </c>
      <c r="OJW213" t="s">
        <v>330</v>
      </c>
      <c r="OJX213" t="s">
        <v>330</v>
      </c>
      <c r="OJY213" t="s">
        <v>330</v>
      </c>
      <c r="OJZ213" t="s">
        <v>330</v>
      </c>
      <c r="OKA213" t="s">
        <v>330</v>
      </c>
      <c r="OKB213" t="s">
        <v>330</v>
      </c>
      <c r="OKC213" t="s">
        <v>330</v>
      </c>
      <c r="OKD213" t="s">
        <v>330</v>
      </c>
      <c r="OKE213" t="s">
        <v>330</v>
      </c>
      <c r="OKF213" t="s">
        <v>330</v>
      </c>
      <c r="OKG213" t="s">
        <v>330</v>
      </c>
      <c r="OKH213" t="s">
        <v>330</v>
      </c>
      <c r="OKI213" t="s">
        <v>330</v>
      </c>
      <c r="OKJ213" t="s">
        <v>330</v>
      </c>
      <c r="OKK213" t="s">
        <v>330</v>
      </c>
      <c r="OKL213" t="s">
        <v>330</v>
      </c>
      <c r="OKM213" t="s">
        <v>330</v>
      </c>
      <c r="OKN213" t="s">
        <v>330</v>
      </c>
      <c r="OKO213" t="s">
        <v>330</v>
      </c>
      <c r="OKP213" t="s">
        <v>330</v>
      </c>
      <c r="OKQ213" t="s">
        <v>330</v>
      </c>
      <c r="OKR213" t="s">
        <v>330</v>
      </c>
      <c r="OKS213" t="s">
        <v>330</v>
      </c>
      <c r="OKT213" t="s">
        <v>330</v>
      </c>
      <c r="OKU213" t="s">
        <v>330</v>
      </c>
      <c r="OKV213" t="s">
        <v>330</v>
      </c>
      <c r="OKW213" t="s">
        <v>330</v>
      </c>
      <c r="OKX213" t="s">
        <v>330</v>
      </c>
      <c r="OKY213" t="s">
        <v>330</v>
      </c>
      <c r="OKZ213" t="s">
        <v>330</v>
      </c>
      <c r="OLA213" t="s">
        <v>330</v>
      </c>
      <c r="OLB213" t="s">
        <v>330</v>
      </c>
      <c r="OLC213" t="s">
        <v>330</v>
      </c>
      <c r="OLD213" t="s">
        <v>330</v>
      </c>
      <c r="OLE213" t="s">
        <v>330</v>
      </c>
      <c r="OLF213" t="s">
        <v>330</v>
      </c>
      <c r="OLG213" t="s">
        <v>330</v>
      </c>
      <c r="OLH213" t="s">
        <v>330</v>
      </c>
      <c r="OLI213" t="s">
        <v>330</v>
      </c>
      <c r="OLJ213" t="s">
        <v>330</v>
      </c>
      <c r="OLK213" t="s">
        <v>330</v>
      </c>
      <c r="OLL213" t="s">
        <v>330</v>
      </c>
      <c r="OLM213" t="s">
        <v>330</v>
      </c>
      <c r="OLN213" t="s">
        <v>330</v>
      </c>
      <c r="OLO213" t="s">
        <v>330</v>
      </c>
      <c r="OLP213" t="s">
        <v>330</v>
      </c>
      <c r="OLQ213" t="s">
        <v>330</v>
      </c>
      <c r="OLR213" t="s">
        <v>330</v>
      </c>
      <c r="OLS213" t="s">
        <v>330</v>
      </c>
      <c r="OLT213" t="s">
        <v>330</v>
      </c>
      <c r="OLU213" t="s">
        <v>330</v>
      </c>
      <c r="OLV213" t="s">
        <v>330</v>
      </c>
      <c r="OLW213" t="s">
        <v>330</v>
      </c>
      <c r="OLX213" t="s">
        <v>330</v>
      </c>
      <c r="OLY213" t="s">
        <v>330</v>
      </c>
      <c r="OLZ213" t="s">
        <v>330</v>
      </c>
      <c r="OMA213" t="s">
        <v>330</v>
      </c>
      <c r="OMB213" t="s">
        <v>330</v>
      </c>
      <c r="OMC213" t="s">
        <v>330</v>
      </c>
      <c r="OMD213" t="s">
        <v>330</v>
      </c>
      <c r="OME213" t="s">
        <v>330</v>
      </c>
      <c r="OMF213" t="s">
        <v>330</v>
      </c>
      <c r="OMG213" t="s">
        <v>330</v>
      </c>
      <c r="OMH213" t="s">
        <v>330</v>
      </c>
      <c r="OMI213" t="s">
        <v>330</v>
      </c>
      <c r="OMJ213" t="s">
        <v>330</v>
      </c>
      <c r="OMK213" t="s">
        <v>330</v>
      </c>
      <c r="OML213" t="s">
        <v>330</v>
      </c>
      <c r="OMM213" t="s">
        <v>330</v>
      </c>
      <c r="OMN213" t="s">
        <v>330</v>
      </c>
      <c r="OMO213" t="s">
        <v>330</v>
      </c>
      <c r="OMP213" t="s">
        <v>330</v>
      </c>
      <c r="OMQ213" t="s">
        <v>330</v>
      </c>
      <c r="OMR213" t="s">
        <v>330</v>
      </c>
      <c r="OMS213" t="s">
        <v>330</v>
      </c>
      <c r="OMT213" t="s">
        <v>330</v>
      </c>
      <c r="OMU213" t="s">
        <v>330</v>
      </c>
      <c r="OMV213" t="s">
        <v>330</v>
      </c>
      <c r="OMW213" t="s">
        <v>330</v>
      </c>
      <c r="OMX213" t="s">
        <v>330</v>
      </c>
      <c r="OMY213" t="s">
        <v>330</v>
      </c>
      <c r="OMZ213" t="s">
        <v>330</v>
      </c>
      <c r="ONA213" t="s">
        <v>330</v>
      </c>
      <c r="ONB213" t="s">
        <v>330</v>
      </c>
      <c r="ONC213" t="s">
        <v>330</v>
      </c>
      <c r="OND213" t="s">
        <v>330</v>
      </c>
      <c r="ONE213" t="s">
        <v>330</v>
      </c>
      <c r="ONF213" t="s">
        <v>330</v>
      </c>
      <c r="ONG213" t="s">
        <v>330</v>
      </c>
      <c r="ONH213" t="s">
        <v>330</v>
      </c>
      <c r="ONI213" t="s">
        <v>330</v>
      </c>
      <c r="ONJ213" t="s">
        <v>330</v>
      </c>
      <c r="ONK213" t="s">
        <v>330</v>
      </c>
      <c r="ONL213" t="s">
        <v>330</v>
      </c>
      <c r="ONM213" t="s">
        <v>330</v>
      </c>
      <c r="ONN213" t="s">
        <v>330</v>
      </c>
      <c r="ONO213" t="s">
        <v>330</v>
      </c>
      <c r="ONP213" t="s">
        <v>330</v>
      </c>
      <c r="ONQ213" t="s">
        <v>330</v>
      </c>
      <c r="ONR213" t="s">
        <v>330</v>
      </c>
      <c r="ONS213" t="s">
        <v>330</v>
      </c>
      <c r="ONT213" t="s">
        <v>330</v>
      </c>
      <c r="ONU213" t="s">
        <v>330</v>
      </c>
      <c r="ONV213" t="s">
        <v>330</v>
      </c>
      <c r="ONW213" t="s">
        <v>330</v>
      </c>
      <c r="ONX213" t="s">
        <v>330</v>
      </c>
      <c r="ONY213" t="s">
        <v>330</v>
      </c>
      <c r="ONZ213" t="s">
        <v>330</v>
      </c>
      <c r="OOA213" t="s">
        <v>330</v>
      </c>
      <c r="OOB213" t="s">
        <v>330</v>
      </c>
      <c r="OOC213" t="s">
        <v>330</v>
      </c>
      <c r="OOD213" t="s">
        <v>330</v>
      </c>
      <c r="OOE213" t="s">
        <v>330</v>
      </c>
      <c r="OOF213" t="s">
        <v>330</v>
      </c>
      <c r="OOG213" t="s">
        <v>330</v>
      </c>
      <c r="OOH213" t="s">
        <v>330</v>
      </c>
      <c r="OOI213" t="s">
        <v>330</v>
      </c>
      <c r="OOJ213" t="s">
        <v>330</v>
      </c>
      <c r="OOK213" t="s">
        <v>330</v>
      </c>
      <c r="OOL213" t="s">
        <v>330</v>
      </c>
      <c r="OOM213" t="s">
        <v>330</v>
      </c>
      <c r="OON213" t="s">
        <v>330</v>
      </c>
      <c r="OOO213" t="s">
        <v>330</v>
      </c>
      <c r="OOP213" t="s">
        <v>330</v>
      </c>
      <c r="OOQ213" t="s">
        <v>330</v>
      </c>
      <c r="OOR213" t="s">
        <v>330</v>
      </c>
      <c r="OOS213" t="s">
        <v>330</v>
      </c>
      <c r="OOT213" t="s">
        <v>330</v>
      </c>
      <c r="OOU213" t="s">
        <v>330</v>
      </c>
      <c r="OOV213" t="s">
        <v>330</v>
      </c>
      <c r="OOW213" t="s">
        <v>330</v>
      </c>
      <c r="OOX213" t="s">
        <v>330</v>
      </c>
      <c r="OOY213" t="s">
        <v>330</v>
      </c>
      <c r="OOZ213" t="s">
        <v>330</v>
      </c>
      <c r="OPA213" t="s">
        <v>330</v>
      </c>
      <c r="OPB213" t="s">
        <v>330</v>
      </c>
      <c r="OPC213" t="s">
        <v>330</v>
      </c>
      <c r="OPD213" t="s">
        <v>330</v>
      </c>
      <c r="OPE213" t="s">
        <v>330</v>
      </c>
      <c r="OPF213" t="s">
        <v>330</v>
      </c>
      <c r="OPG213" t="s">
        <v>330</v>
      </c>
      <c r="OPH213" t="s">
        <v>330</v>
      </c>
      <c r="OPI213" t="s">
        <v>330</v>
      </c>
      <c r="OPJ213" t="s">
        <v>330</v>
      </c>
      <c r="OPK213" t="s">
        <v>330</v>
      </c>
      <c r="OPL213" t="s">
        <v>330</v>
      </c>
      <c r="OPM213" t="s">
        <v>330</v>
      </c>
      <c r="OPN213" t="s">
        <v>330</v>
      </c>
      <c r="OPO213" t="s">
        <v>330</v>
      </c>
      <c r="OPP213" t="s">
        <v>330</v>
      </c>
      <c r="OPQ213" t="s">
        <v>330</v>
      </c>
      <c r="OPR213" t="s">
        <v>330</v>
      </c>
      <c r="OPS213" t="s">
        <v>330</v>
      </c>
      <c r="OPT213" t="s">
        <v>330</v>
      </c>
      <c r="OPU213" t="s">
        <v>330</v>
      </c>
      <c r="OPV213" t="s">
        <v>330</v>
      </c>
      <c r="OPW213" t="s">
        <v>330</v>
      </c>
      <c r="OPX213" t="s">
        <v>330</v>
      </c>
      <c r="OPY213" t="s">
        <v>330</v>
      </c>
      <c r="OPZ213" t="s">
        <v>330</v>
      </c>
      <c r="OQA213" t="s">
        <v>330</v>
      </c>
      <c r="OQB213" t="s">
        <v>330</v>
      </c>
      <c r="OQC213" t="s">
        <v>330</v>
      </c>
      <c r="OQD213" t="s">
        <v>330</v>
      </c>
      <c r="OQE213" t="s">
        <v>330</v>
      </c>
      <c r="OQF213" t="s">
        <v>330</v>
      </c>
      <c r="OQG213" t="s">
        <v>330</v>
      </c>
      <c r="OQH213" t="s">
        <v>330</v>
      </c>
      <c r="OQI213" t="s">
        <v>330</v>
      </c>
      <c r="OQJ213" t="s">
        <v>330</v>
      </c>
      <c r="OQK213" t="s">
        <v>330</v>
      </c>
      <c r="OQL213" t="s">
        <v>330</v>
      </c>
      <c r="OQM213" t="s">
        <v>330</v>
      </c>
      <c r="OQN213" t="s">
        <v>330</v>
      </c>
      <c r="OQO213" t="s">
        <v>330</v>
      </c>
      <c r="OQP213" t="s">
        <v>330</v>
      </c>
      <c r="OQQ213" t="s">
        <v>330</v>
      </c>
      <c r="OQR213" t="s">
        <v>330</v>
      </c>
      <c r="OQS213" t="s">
        <v>330</v>
      </c>
      <c r="OQT213" t="s">
        <v>330</v>
      </c>
      <c r="OQU213" t="s">
        <v>330</v>
      </c>
      <c r="OQV213" t="s">
        <v>330</v>
      </c>
      <c r="OQW213" t="s">
        <v>330</v>
      </c>
      <c r="OQX213" t="s">
        <v>330</v>
      </c>
      <c r="OQY213" t="s">
        <v>330</v>
      </c>
      <c r="OQZ213" t="s">
        <v>330</v>
      </c>
      <c r="ORA213" t="s">
        <v>330</v>
      </c>
      <c r="ORB213" t="s">
        <v>330</v>
      </c>
      <c r="ORC213" t="s">
        <v>330</v>
      </c>
      <c r="ORD213" t="s">
        <v>330</v>
      </c>
      <c r="ORE213" t="s">
        <v>330</v>
      </c>
      <c r="ORF213" t="s">
        <v>330</v>
      </c>
      <c r="ORG213" t="s">
        <v>330</v>
      </c>
      <c r="ORH213" t="s">
        <v>330</v>
      </c>
      <c r="ORI213" t="s">
        <v>330</v>
      </c>
      <c r="ORJ213" t="s">
        <v>330</v>
      </c>
      <c r="ORK213" t="s">
        <v>330</v>
      </c>
      <c r="ORL213" t="s">
        <v>330</v>
      </c>
      <c r="ORM213" t="s">
        <v>330</v>
      </c>
      <c r="ORN213" t="s">
        <v>330</v>
      </c>
      <c r="ORO213" t="s">
        <v>330</v>
      </c>
      <c r="ORP213" t="s">
        <v>330</v>
      </c>
      <c r="ORQ213" t="s">
        <v>330</v>
      </c>
      <c r="ORR213" t="s">
        <v>330</v>
      </c>
      <c r="ORS213" t="s">
        <v>330</v>
      </c>
      <c r="ORT213" t="s">
        <v>330</v>
      </c>
      <c r="ORU213" t="s">
        <v>330</v>
      </c>
      <c r="ORV213" t="s">
        <v>330</v>
      </c>
      <c r="ORW213" t="s">
        <v>330</v>
      </c>
      <c r="ORX213" t="s">
        <v>330</v>
      </c>
      <c r="ORY213" t="s">
        <v>330</v>
      </c>
      <c r="ORZ213" t="s">
        <v>330</v>
      </c>
      <c r="OSA213" t="s">
        <v>330</v>
      </c>
      <c r="OSB213" t="s">
        <v>330</v>
      </c>
      <c r="OSC213" t="s">
        <v>330</v>
      </c>
      <c r="OSD213" t="s">
        <v>330</v>
      </c>
      <c r="OSE213" t="s">
        <v>330</v>
      </c>
      <c r="OSF213" t="s">
        <v>330</v>
      </c>
      <c r="OSG213" t="s">
        <v>330</v>
      </c>
      <c r="OSH213" t="s">
        <v>330</v>
      </c>
      <c r="OSI213" t="s">
        <v>330</v>
      </c>
      <c r="OSJ213" t="s">
        <v>330</v>
      </c>
      <c r="OSK213" t="s">
        <v>330</v>
      </c>
      <c r="OSL213" t="s">
        <v>330</v>
      </c>
      <c r="OSM213" t="s">
        <v>330</v>
      </c>
      <c r="OSN213" t="s">
        <v>330</v>
      </c>
      <c r="OSO213" t="s">
        <v>330</v>
      </c>
      <c r="OSP213" t="s">
        <v>330</v>
      </c>
      <c r="OSQ213" t="s">
        <v>330</v>
      </c>
      <c r="OSR213" t="s">
        <v>330</v>
      </c>
      <c r="OSS213" t="s">
        <v>330</v>
      </c>
      <c r="OST213" t="s">
        <v>330</v>
      </c>
      <c r="OSU213" t="s">
        <v>330</v>
      </c>
      <c r="OSV213" t="s">
        <v>330</v>
      </c>
      <c r="OSW213" t="s">
        <v>330</v>
      </c>
      <c r="OSX213" t="s">
        <v>330</v>
      </c>
      <c r="OSY213" t="s">
        <v>330</v>
      </c>
      <c r="OSZ213" t="s">
        <v>330</v>
      </c>
      <c r="OTA213" t="s">
        <v>330</v>
      </c>
      <c r="OTB213" t="s">
        <v>330</v>
      </c>
      <c r="OTC213" t="s">
        <v>330</v>
      </c>
      <c r="OTD213" t="s">
        <v>330</v>
      </c>
      <c r="OTE213" t="s">
        <v>330</v>
      </c>
      <c r="OTF213" t="s">
        <v>330</v>
      </c>
      <c r="OTG213" t="s">
        <v>330</v>
      </c>
      <c r="OTH213" t="s">
        <v>330</v>
      </c>
      <c r="OTI213" t="s">
        <v>330</v>
      </c>
      <c r="OTJ213" t="s">
        <v>330</v>
      </c>
      <c r="OTK213" t="s">
        <v>330</v>
      </c>
      <c r="OTL213" t="s">
        <v>330</v>
      </c>
      <c r="OTM213" t="s">
        <v>330</v>
      </c>
      <c r="OTN213" t="s">
        <v>330</v>
      </c>
      <c r="OTO213" t="s">
        <v>330</v>
      </c>
      <c r="OTP213" t="s">
        <v>330</v>
      </c>
      <c r="OTQ213" t="s">
        <v>330</v>
      </c>
      <c r="OTR213" t="s">
        <v>330</v>
      </c>
      <c r="OTS213" t="s">
        <v>330</v>
      </c>
      <c r="OTT213" t="s">
        <v>330</v>
      </c>
      <c r="OTU213" t="s">
        <v>330</v>
      </c>
      <c r="OTV213" t="s">
        <v>330</v>
      </c>
      <c r="OTW213" t="s">
        <v>330</v>
      </c>
      <c r="OTX213" t="s">
        <v>330</v>
      </c>
      <c r="OTY213" t="s">
        <v>330</v>
      </c>
      <c r="OTZ213" t="s">
        <v>330</v>
      </c>
      <c r="OUA213" t="s">
        <v>330</v>
      </c>
      <c r="OUB213" t="s">
        <v>330</v>
      </c>
      <c r="OUC213" t="s">
        <v>330</v>
      </c>
      <c r="OUD213" t="s">
        <v>330</v>
      </c>
      <c r="OUE213" t="s">
        <v>330</v>
      </c>
      <c r="OUF213" t="s">
        <v>330</v>
      </c>
      <c r="OUG213" t="s">
        <v>330</v>
      </c>
      <c r="OUH213" t="s">
        <v>330</v>
      </c>
      <c r="OUI213" t="s">
        <v>330</v>
      </c>
      <c r="OUJ213" t="s">
        <v>330</v>
      </c>
      <c r="OUK213" t="s">
        <v>330</v>
      </c>
      <c r="OUL213" t="s">
        <v>330</v>
      </c>
      <c r="OUM213" t="s">
        <v>330</v>
      </c>
      <c r="OUN213" t="s">
        <v>330</v>
      </c>
      <c r="OUO213" t="s">
        <v>330</v>
      </c>
      <c r="OUP213" t="s">
        <v>330</v>
      </c>
      <c r="OUQ213" t="s">
        <v>330</v>
      </c>
      <c r="OUR213" t="s">
        <v>330</v>
      </c>
      <c r="OUS213" t="s">
        <v>330</v>
      </c>
      <c r="OUT213" t="s">
        <v>330</v>
      </c>
      <c r="OUU213" t="s">
        <v>330</v>
      </c>
      <c r="OUV213" t="s">
        <v>330</v>
      </c>
      <c r="OUW213" t="s">
        <v>330</v>
      </c>
      <c r="OUX213" t="s">
        <v>330</v>
      </c>
      <c r="OUY213" t="s">
        <v>330</v>
      </c>
      <c r="OUZ213" t="s">
        <v>330</v>
      </c>
      <c r="OVA213" t="s">
        <v>330</v>
      </c>
      <c r="OVB213" t="s">
        <v>330</v>
      </c>
      <c r="OVC213" t="s">
        <v>330</v>
      </c>
      <c r="OVD213" t="s">
        <v>330</v>
      </c>
      <c r="OVE213" t="s">
        <v>330</v>
      </c>
      <c r="OVF213" t="s">
        <v>330</v>
      </c>
      <c r="OVG213" t="s">
        <v>330</v>
      </c>
      <c r="OVH213" t="s">
        <v>330</v>
      </c>
      <c r="OVI213" t="s">
        <v>330</v>
      </c>
      <c r="OVJ213" t="s">
        <v>330</v>
      </c>
      <c r="OVK213" t="s">
        <v>330</v>
      </c>
      <c r="OVL213" t="s">
        <v>330</v>
      </c>
      <c r="OVM213" t="s">
        <v>330</v>
      </c>
      <c r="OVN213" t="s">
        <v>330</v>
      </c>
      <c r="OVO213" t="s">
        <v>330</v>
      </c>
      <c r="OVP213" t="s">
        <v>330</v>
      </c>
      <c r="OVQ213" t="s">
        <v>330</v>
      </c>
      <c r="OVR213" t="s">
        <v>330</v>
      </c>
      <c r="OVS213" t="s">
        <v>330</v>
      </c>
      <c r="OVT213" t="s">
        <v>330</v>
      </c>
      <c r="OVU213" t="s">
        <v>330</v>
      </c>
      <c r="OVV213" t="s">
        <v>330</v>
      </c>
      <c r="OVW213" t="s">
        <v>330</v>
      </c>
      <c r="OVX213" t="s">
        <v>330</v>
      </c>
      <c r="OVY213" t="s">
        <v>330</v>
      </c>
      <c r="OVZ213" t="s">
        <v>330</v>
      </c>
      <c r="OWA213" t="s">
        <v>330</v>
      </c>
      <c r="OWB213" t="s">
        <v>330</v>
      </c>
      <c r="OWC213" t="s">
        <v>330</v>
      </c>
      <c r="OWD213" t="s">
        <v>330</v>
      </c>
      <c r="OWE213" t="s">
        <v>330</v>
      </c>
      <c r="OWF213" t="s">
        <v>330</v>
      </c>
      <c r="OWG213" t="s">
        <v>330</v>
      </c>
      <c r="OWH213" t="s">
        <v>330</v>
      </c>
      <c r="OWI213" t="s">
        <v>330</v>
      </c>
      <c r="OWJ213" t="s">
        <v>330</v>
      </c>
      <c r="OWK213" t="s">
        <v>330</v>
      </c>
      <c r="OWL213" t="s">
        <v>330</v>
      </c>
      <c r="OWM213" t="s">
        <v>330</v>
      </c>
      <c r="OWN213" t="s">
        <v>330</v>
      </c>
      <c r="OWO213" t="s">
        <v>330</v>
      </c>
      <c r="OWP213" t="s">
        <v>330</v>
      </c>
      <c r="OWQ213" t="s">
        <v>330</v>
      </c>
      <c r="OWR213" t="s">
        <v>330</v>
      </c>
      <c r="OWS213" t="s">
        <v>330</v>
      </c>
      <c r="OWT213" t="s">
        <v>330</v>
      </c>
      <c r="OWU213" t="s">
        <v>330</v>
      </c>
      <c r="OWV213" t="s">
        <v>330</v>
      </c>
      <c r="OWW213" t="s">
        <v>330</v>
      </c>
      <c r="OWX213" t="s">
        <v>330</v>
      </c>
      <c r="OWY213" t="s">
        <v>330</v>
      </c>
      <c r="OWZ213" t="s">
        <v>330</v>
      </c>
      <c r="OXA213" t="s">
        <v>330</v>
      </c>
      <c r="OXB213" t="s">
        <v>330</v>
      </c>
      <c r="OXC213" t="s">
        <v>330</v>
      </c>
      <c r="OXD213" t="s">
        <v>330</v>
      </c>
      <c r="OXE213" t="s">
        <v>330</v>
      </c>
      <c r="OXF213" t="s">
        <v>330</v>
      </c>
      <c r="OXG213" t="s">
        <v>330</v>
      </c>
      <c r="OXH213" t="s">
        <v>330</v>
      </c>
      <c r="OXI213" t="s">
        <v>330</v>
      </c>
      <c r="OXJ213" t="s">
        <v>330</v>
      </c>
      <c r="OXK213" t="s">
        <v>330</v>
      </c>
      <c r="OXL213" t="s">
        <v>330</v>
      </c>
      <c r="OXM213" t="s">
        <v>330</v>
      </c>
      <c r="OXN213" t="s">
        <v>330</v>
      </c>
      <c r="OXO213" t="s">
        <v>330</v>
      </c>
      <c r="OXP213" t="s">
        <v>330</v>
      </c>
      <c r="OXQ213" t="s">
        <v>330</v>
      </c>
      <c r="OXR213" t="s">
        <v>330</v>
      </c>
      <c r="OXS213" t="s">
        <v>330</v>
      </c>
      <c r="OXT213" t="s">
        <v>330</v>
      </c>
      <c r="OXU213" t="s">
        <v>330</v>
      </c>
      <c r="OXV213" t="s">
        <v>330</v>
      </c>
      <c r="OXW213" t="s">
        <v>330</v>
      </c>
      <c r="OXX213" t="s">
        <v>330</v>
      </c>
      <c r="OXY213" t="s">
        <v>330</v>
      </c>
      <c r="OXZ213" t="s">
        <v>330</v>
      </c>
      <c r="OYA213" t="s">
        <v>330</v>
      </c>
      <c r="OYB213" t="s">
        <v>330</v>
      </c>
      <c r="OYC213" t="s">
        <v>330</v>
      </c>
      <c r="OYD213" t="s">
        <v>330</v>
      </c>
      <c r="OYE213" t="s">
        <v>330</v>
      </c>
      <c r="OYF213" t="s">
        <v>330</v>
      </c>
      <c r="OYG213" t="s">
        <v>330</v>
      </c>
      <c r="OYH213" t="s">
        <v>330</v>
      </c>
      <c r="OYI213" t="s">
        <v>330</v>
      </c>
      <c r="OYJ213" t="s">
        <v>330</v>
      </c>
      <c r="OYK213" t="s">
        <v>330</v>
      </c>
      <c r="OYL213" t="s">
        <v>330</v>
      </c>
      <c r="OYM213" t="s">
        <v>330</v>
      </c>
      <c r="OYN213" t="s">
        <v>330</v>
      </c>
      <c r="OYO213" t="s">
        <v>330</v>
      </c>
      <c r="OYP213" t="s">
        <v>330</v>
      </c>
      <c r="OYQ213" t="s">
        <v>330</v>
      </c>
      <c r="OYR213" t="s">
        <v>330</v>
      </c>
      <c r="OYS213" t="s">
        <v>330</v>
      </c>
      <c r="OYT213" t="s">
        <v>330</v>
      </c>
      <c r="OYU213" t="s">
        <v>330</v>
      </c>
      <c r="OYV213" t="s">
        <v>330</v>
      </c>
      <c r="OYW213" t="s">
        <v>330</v>
      </c>
      <c r="OYX213" t="s">
        <v>330</v>
      </c>
      <c r="OYY213" t="s">
        <v>330</v>
      </c>
      <c r="OYZ213" t="s">
        <v>330</v>
      </c>
      <c r="OZA213" t="s">
        <v>330</v>
      </c>
      <c r="OZB213" t="s">
        <v>330</v>
      </c>
      <c r="OZC213" t="s">
        <v>330</v>
      </c>
      <c r="OZD213" t="s">
        <v>330</v>
      </c>
      <c r="OZE213" t="s">
        <v>330</v>
      </c>
      <c r="OZF213" t="s">
        <v>330</v>
      </c>
      <c r="OZG213" t="s">
        <v>330</v>
      </c>
      <c r="OZH213" t="s">
        <v>330</v>
      </c>
      <c r="OZI213" t="s">
        <v>330</v>
      </c>
      <c r="OZJ213" t="s">
        <v>330</v>
      </c>
      <c r="OZK213" t="s">
        <v>330</v>
      </c>
      <c r="OZL213" t="s">
        <v>330</v>
      </c>
      <c r="OZM213" t="s">
        <v>330</v>
      </c>
      <c r="OZN213" t="s">
        <v>330</v>
      </c>
      <c r="OZO213" t="s">
        <v>330</v>
      </c>
      <c r="OZP213" t="s">
        <v>330</v>
      </c>
      <c r="OZQ213" t="s">
        <v>330</v>
      </c>
      <c r="OZR213" t="s">
        <v>330</v>
      </c>
      <c r="OZS213" t="s">
        <v>330</v>
      </c>
      <c r="OZT213" t="s">
        <v>330</v>
      </c>
      <c r="OZU213" t="s">
        <v>330</v>
      </c>
      <c r="OZV213" t="s">
        <v>330</v>
      </c>
      <c r="OZW213" t="s">
        <v>330</v>
      </c>
      <c r="OZX213" t="s">
        <v>330</v>
      </c>
      <c r="OZY213" t="s">
        <v>330</v>
      </c>
      <c r="OZZ213" t="s">
        <v>330</v>
      </c>
      <c r="PAA213" t="s">
        <v>330</v>
      </c>
      <c r="PAB213" t="s">
        <v>330</v>
      </c>
      <c r="PAC213" t="s">
        <v>330</v>
      </c>
      <c r="PAD213" t="s">
        <v>330</v>
      </c>
      <c r="PAE213" t="s">
        <v>330</v>
      </c>
      <c r="PAF213" t="s">
        <v>330</v>
      </c>
      <c r="PAG213" t="s">
        <v>330</v>
      </c>
      <c r="PAH213" t="s">
        <v>330</v>
      </c>
      <c r="PAI213" t="s">
        <v>330</v>
      </c>
      <c r="PAJ213" t="s">
        <v>330</v>
      </c>
      <c r="PAK213" t="s">
        <v>330</v>
      </c>
      <c r="PAL213" t="s">
        <v>330</v>
      </c>
      <c r="PAM213" t="s">
        <v>330</v>
      </c>
      <c r="PAN213" t="s">
        <v>330</v>
      </c>
      <c r="PAO213" t="s">
        <v>330</v>
      </c>
      <c r="PAP213" t="s">
        <v>330</v>
      </c>
      <c r="PAQ213" t="s">
        <v>330</v>
      </c>
      <c r="PAR213" t="s">
        <v>330</v>
      </c>
      <c r="PAS213" t="s">
        <v>330</v>
      </c>
      <c r="PAT213" t="s">
        <v>330</v>
      </c>
      <c r="PAU213" t="s">
        <v>330</v>
      </c>
      <c r="PAV213" t="s">
        <v>330</v>
      </c>
      <c r="PAW213" t="s">
        <v>330</v>
      </c>
      <c r="PAX213" t="s">
        <v>330</v>
      </c>
      <c r="PAY213" t="s">
        <v>330</v>
      </c>
      <c r="PAZ213" t="s">
        <v>330</v>
      </c>
      <c r="PBA213" t="s">
        <v>330</v>
      </c>
      <c r="PBB213" t="s">
        <v>330</v>
      </c>
      <c r="PBC213" t="s">
        <v>330</v>
      </c>
      <c r="PBD213" t="s">
        <v>330</v>
      </c>
      <c r="PBE213" t="s">
        <v>330</v>
      </c>
      <c r="PBF213" t="s">
        <v>330</v>
      </c>
      <c r="PBG213" t="s">
        <v>330</v>
      </c>
      <c r="PBH213" t="s">
        <v>330</v>
      </c>
      <c r="PBI213" t="s">
        <v>330</v>
      </c>
      <c r="PBJ213" t="s">
        <v>330</v>
      </c>
      <c r="PBK213" t="s">
        <v>330</v>
      </c>
      <c r="PBL213" t="s">
        <v>330</v>
      </c>
      <c r="PBM213" t="s">
        <v>330</v>
      </c>
      <c r="PBN213" t="s">
        <v>330</v>
      </c>
      <c r="PBO213" t="s">
        <v>330</v>
      </c>
      <c r="PBP213" t="s">
        <v>330</v>
      </c>
      <c r="PBQ213" t="s">
        <v>330</v>
      </c>
      <c r="PBR213" t="s">
        <v>330</v>
      </c>
      <c r="PBS213" t="s">
        <v>330</v>
      </c>
      <c r="PBT213" t="s">
        <v>330</v>
      </c>
      <c r="PBU213" t="s">
        <v>330</v>
      </c>
      <c r="PBV213" t="s">
        <v>330</v>
      </c>
      <c r="PBW213" t="s">
        <v>330</v>
      </c>
      <c r="PBX213" t="s">
        <v>330</v>
      </c>
      <c r="PBY213" t="s">
        <v>330</v>
      </c>
      <c r="PBZ213" t="s">
        <v>330</v>
      </c>
      <c r="PCA213" t="s">
        <v>330</v>
      </c>
      <c r="PCB213" t="s">
        <v>330</v>
      </c>
      <c r="PCC213" t="s">
        <v>330</v>
      </c>
      <c r="PCD213" t="s">
        <v>330</v>
      </c>
      <c r="PCE213" t="s">
        <v>330</v>
      </c>
      <c r="PCF213" t="s">
        <v>330</v>
      </c>
      <c r="PCG213" t="s">
        <v>330</v>
      </c>
      <c r="PCH213" t="s">
        <v>330</v>
      </c>
      <c r="PCI213" t="s">
        <v>330</v>
      </c>
      <c r="PCJ213" t="s">
        <v>330</v>
      </c>
      <c r="PCK213" t="s">
        <v>330</v>
      </c>
      <c r="PCL213" t="s">
        <v>330</v>
      </c>
      <c r="PCM213" t="s">
        <v>330</v>
      </c>
      <c r="PCN213" t="s">
        <v>330</v>
      </c>
      <c r="PCO213" t="s">
        <v>330</v>
      </c>
      <c r="PCP213" t="s">
        <v>330</v>
      </c>
      <c r="PCQ213" t="s">
        <v>330</v>
      </c>
      <c r="PCR213" t="s">
        <v>330</v>
      </c>
      <c r="PCS213" t="s">
        <v>330</v>
      </c>
      <c r="PCT213" t="s">
        <v>330</v>
      </c>
      <c r="PCU213" t="s">
        <v>330</v>
      </c>
      <c r="PCV213" t="s">
        <v>330</v>
      </c>
      <c r="PCW213" t="s">
        <v>330</v>
      </c>
      <c r="PCX213" t="s">
        <v>330</v>
      </c>
      <c r="PCY213" t="s">
        <v>330</v>
      </c>
      <c r="PCZ213" t="s">
        <v>330</v>
      </c>
      <c r="PDA213" t="s">
        <v>330</v>
      </c>
      <c r="PDB213" t="s">
        <v>330</v>
      </c>
      <c r="PDC213" t="s">
        <v>330</v>
      </c>
      <c r="PDD213" t="s">
        <v>330</v>
      </c>
      <c r="PDE213" t="s">
        <v>330</v>
      </c>
      <c r="PDF213" t="s">
        <v>330</v>
      </c>
      <c r="PDG213" t="s">
        <v>330</v>
      </c>
      <c r="PDH213" t="s">
        <v>330</v>
      </c>
      <c r="PDI213" t="s">
        <v>330</v>
      </c>
      <c r="PDJ213" t="s">
        <v>330</v>
      </c>
      <c r="PDK213" t="s">
        <v>330</v>
      </c>
      <c r="PDL213" t="s">
        <v>330</v>
      </c>
      <c r="PDM213" t="s">
        <v>330</v>
      </c>
      <c r="PDN213" t="s">
        <v>330</v>
      </c>
      <c r="PDO213" t="s">
        <v>330</v>
      </c>
      <c r="PDP213" t="s">
        <v>330</v>
      </c>
      <c r="PDQ213" t="s">
        <v>330</v>
      </c>
      <c r="PDR213" t="s">
        <v>330</v>
      </c>
      <c r="PDS213" t="s">
        <v>330</v>
      </c>
      <c r="PDT213" t="s">
        <v>330</v>
      </c>
      <c r="PDU213" t="s">
        <v>330</v>
      </c>
      <c r="PDV213" t="s">
        <v>330</v>
      </c>
      <c r="PDW213" t="s">
        <v>330</v>
      </c>
      <c r="PDX213" t="s">
        <v>330</v>
      </c>
      <c r="PDY213" t="s">
        <v>330</v>
      </c>
      <c r="PDZ213" t="s">
        <v>330</v>
      </c>
      <c r="PEA213" t="s">
        <v>330</v>
      </c>
      <c r="PEB213" t="s">
        <v>330</v>
      </c>
      <c r="PEC213" t="s">
        <v>330</v>
      </c>
      <c r="PED213" t="s">
        <v>330</v>
      </c>
      <c r="PEE213" t="s">
        <v>330</v>
      </c>
      <c r="PEF213" t="s">
        <v>330</v>
      </c>
      <c r="PEG213" t="s">
        <v>330</v>
      </c>
      <c r="PEH213" t="s">
        <v>330</v>
      </c>
      <c r="PEI213" t="s">
        <v>330</v>
      </c>
      <c r="PEJ213" t="s">
        <v>330</v>
      </c>
      <c r="PEK213" t="s">
        <v>330</v>
      </c>
      <c r="PEL213" t="s">
        <v>330</v>
      </c>
      <c r="PEM213" t="s">
        <v>330</v>
      </c>
      <c r="PEN213" t="s">
        <v>330</v>
      </c>
      <c r="PEO213" t="s">
        <v>330</v>
      </c>
      <c r="PEP213" t="s">
        <v>330</v>
      </c>
      <c r="PEQ213" t="s">
        <v>330</v>
      </c>
      <c r="PER213" t="s">
        <v>330</v>
      </c>
      <c r="PES213" t="s">
        <v>330</v>
      </c>
      <c r="PET213" t="s">
        <v>330</v>
      </c>
      <c r="PEU213" t="s">
        <v>330</v>
      </c>
      <c r="PEV213" t="s">
        <v>330</v>
      </c>
      <c r="PEW213" t="s">
        <v>330</v>
      </c>
      <c r="PEX213" t="s">
        <v>330</v>
      </c>
      <c r="PEY213" t="s">
        <v>330</v>
      </c>
      <c r="PEZ213" t="s">
        <v>330</v>
      </c>
      <c r="PFA213" t="s">
        <v>330</v>
      </c>
      <c r="PFB213" t="s">
        <v>330</v>
      </c>
      <c r="PFC213" t="s">
        <v>330</v>
      </c>
      <c r="PFD213" t="s">
        <v>330</v>
      </c>
      <c r="PFE213" t="s">
        <v>330</v>
      </c>
      <c r="PFF213" t="s">
        <v>330</v>
      </c>
      <c r="PFG213" t="s">
        <v>330</v>
      </c>
      <c r="PFH213" t="s">
        <v>330</v>
      </c>
      <c r="PFI213" t="s">
        <v>330</v>
      </c>
      <c r="PFJ213" t="s">
        <v>330</v>
      </c>
      <c r="PFK213" t="s">
        <v>330</v>
      </c>
      <c r="PFL213" t="s">
        <v>330</v>
      </c>
      <c r="PFM213" t="s">
        <v>330</v>
      </c>
      <c r="PFN213" t="s">
        <v>330</v>
      </c>
      <c r="PFO213" t="s">
        <v>330</v>
      </c>
      <c r="PFP213" t="s">
        <v>330</v>
      </c>
      <c r="PFQ213" t="s">
        <v>330</v>
      </c>
      <c r="PFR213" t="s">
        <v>330</v>
      </c>
      <c r="PFS213" t="s">
        <v>330</v>
      </c>
      <c r="PFT213" t="s">
        <v>330</v>
      </c>
      <c r="PFU213" t="s">
        <v>330</v>
      </c>
      <c r="PFV213" t="s">
        <v>330</v>
      </c>
      <c r="PFW213" t="s">
        <v>330</v>
      </c>
      <c r="PFX213" t="s">
        <v>330</v>
      </c>
      <c r="PFY213" t="s">
        <v>330</v>
      </c>
      <c r="PFZ213" t="s">
        <v>330</v>
      </c>
      <c r="PGA213" t="s">
        <v>330</v>
      </c>
      <c r="PGB213" t="s">
        <v>330</v>
      </c>
      <c r="PGC213" t="s">
        <v>330</v>
      </c>
      <c r="PGD213" t="s">
        <v>330</v>
      </c>
      <c r="PGE213" t="s">
        <v>330</v>
      </c>
      <c r="PGF213" t="s">
        <v>330</v>
      </c>
      <c r="PGG213" t="s">
        <v>330</v>
      </c>
      <c r="PGH213" t="s">
        <v>330</v>
      </c>
      <c r="PGI213" t="s">
        <v>330</v>
      </c>
      <c r="PGJ213" t="s">
        <v>330</v>
      </c>
      <c r="PGK213" t="s">
        <v>330</v>
      </c>
      <c r="PGL213" t="s">
        <v>330</v>
      </c>
      <c r="PGM213" t="s">
        <v>330</v>
      </c>
      <c r="PGN213" t="s">
        <v>330</v>
      </c>
      <c r="PGO213" t="s">
        <v>330</v>
      </c>
      <c r="PGP213" t="s">
        <v>330</v>
      </c>
      <c r="PGQ213" t="s">
        <v>330</v>
      </c>
      <c r="PGR213" t="s">
        <v>330</v>
      </c>
      <c r="PGS213" t="s">
        <v>330</v>
      </c>
      <c r="PGT213" t="s">
        <v>330</v>
      </c>
      <c r="PGU213" t="s">
        <v>330</v>
      </c>
      <c r="PGV213" t="s">
        <v>330</v>
      </c>
      <c r="PGW213" t="s">
        <v>330</v>
      </c>
      <c r="PGX213" t="s">
        <v>330</v>
      </c>
      <c r="PGY213" t="s">
        <v>330</v>
      </c>
      <c r="PGZ213" t="s">
        <v>330</v>
      </c>
      <c r="PHA213" t="s">
        <v>330</v>
      </c>
      <c r="PHB213" t="s">
        <v>330</v>
      </c>
      <c r="PHC213" t="s">
        <v>330</v>
      </c>
      <c r="PHD213" t="s">
        <v>330</v>
      </c>
      <c r="PHE213" t="s">
        <v>330</v>
      </c>
      <c r="PHF213" t="s">
        <v>330</v>
      </c>
      <c r="PHG213" t="s">
        <v>330</v>
      </c>
      <c r="PHH213" t="s">
        <v>330</v>
      </c>
      <c r="PHI213" t="s">
        <v>330</v>
      </c>
      <c r="PHJ213" t="s">
        <v>330</v>
      </c>
      <c r="PHK213" t="s">
        <v>330</v>
      </c>
      <c r="PHL213" t="s">
        <v>330</v>
      </c>
      <c r="PHM213" t="s">
        <v>330</v>
      </c>
      <c r="PHN213" t="s">
        <v>330</v>
      </c>
      <c r="PHO213" t="s">
        <v>330</v>
      </c>
      <c r="PHP213" t="s">
        <v>330</v>
      </c>
      <c r="PHQ213" t="s">
        <v>330</v>
      </c>
      <c r="PHR213" t="s">
        <v>330</v>
      </c>
      <c r="PHS213" t="s">
        <v>330</v>
      </c>
      <c r="PHT213" t="s">
        <v>330</v>
      </c>
      <c r="PHU213" t="s">
        <v>330</v>
      </c>
      <c r="PHV213" t="s">
        <v>330</v>
      </c>
      <c r="PHW213" t="s">
        <v>330</v>
      </c>
      <c r="PHX213" t="s">
        <v>330</v>
      </c>
      <c r="PHY213" t="s">
        <v>330</v>
      </c>
      <c r="PHZ213" t="s">
        <v>330</v>
      </c>
      <c r="PIA213" t="s">
        <v>330</v>
      </c>
      <c r="PIB213" t="s">
        <v>330</v>
      </c>
      <c r="PIC213" t="s">
        <v>330</v>
      </c>
      <c r="PID213" t="s">
        <v>330</v>
      </c>
      <c r="PIE213" t="s">
        <v>330</v>
      </c>
      <c r="PIF213" t="s">
        <v>330</v>
      </c>
      <c r="PIG213" t="s">
        <v>330</v>
      </c>
      <c r="PIH213" t="s">
        <v>330</v>
      </c>
      <c r="PII213" t="s">
        <v>330</v>
      </c>
      <c r="PIJ213" t="s">
        <v>330</v>
      </c>
      <c r="PIK213" t="s">
        <v>330</v>
      </c>
      <c r="PIL213" t="s">
        <v>330</v>
      </c>
      <c r="PIM213" t="s">
        <v>330</v>
      </c>
      <c r="PIN213" t="s">
        <v>330</v>
      </c>
      <c r="PIO213" t="s">
        <v>330</v>
      </c>
      <c r="PIP213" t="s">
        <v>330</v>
      </c>
      <c r="PIQ213" t="s">
        <v>330</v>
      </c>
      <c r="PIR213" t="s">
        <v>330</v>
      </c>
      <c r="PIS213" t="s">
        <v>330</v>
      </c>
      <c r="PIT213" t="s">
        <v>330</v>
      </c>
      <c r="PIU213" t="s">
        <v>330</v>
      </c>
      <c r="PIV213" t="s">
        <v>330</v>
      </c>
      <c r="PIW213" t="s">
        <v>330</v>
      </c>
      <c r="PIX213" t="s">
        <v>330</v>
      </c>
      <c r="PIY213" t="s">
        <v>330</v>
      </c>
      <c r="PIZ213" t="s">
        <v>330</v>
      </c>
      <c r="PJA213" t="s">
        <v>330</v>
      </c>
      <c r="PJB213" t="s">
        <v>330</v>
      </c>
      <c r="PJC213" t="s">
        <v>330</v>
      </c>
      <c r="PJD213" t="s">
        <v>330</v>
      </c>
      <c r="PJE213" t="s">
        <v>330</v>
      </c>
      <c r="PJF213" t="s">
        <v>330</v>
      </c>
      <c r="PJG213" t="s">
        <v>330</v>
      </c>
      <c r="PJH213" t="s">
        <v>330</v>
      </c>
      <c r="PJI213" t="s">
        <v>330</v>
      </c>
      <c r="PJJ213" t="s">
        <v>330</v>
      </c>
      <c r="PJK213" t="s">
        <v>330</v>
      </c>
      <c r="PJL213" t="s">
        <v>330</v>
      </c>
      <c r="PJM213" t="s">
        <v>330</v>
      </c>
      <c r="PJN213" t="s">
        <v>330</v>
      </c>
      <c r="PJO213" t="s">
        <v>330</v>
      </c>
      <c r="PJP213" t="s">
        <v>330</v>
      </c>
      <c r="PJQ213" t="s">
        <v>330</v>
      </c>
      <c r="PJR213" t="s">
        <v>330</v>
      </c>
      <c r="PJS213" t="s">
        <v>330</v>
      </c>
      <c r="PJT213" t="s">
        <v>330</v>
      </c>
      <c r="PJU213" t="s">
        <v>330</v>
      </c>
      <c r="PJV213" t="s">
        <v>330</v>
      </c>
      <c r="PJW213" t="s">
        <v>330</v>
      </c>
      <c r="PJX213" t="s">
        <v>330</v>
      </c>
      <c r="PJY213" t="s">
        <v>330</v>
      </c>
      <c r="PJZ213" t="s">
        <v>330</v>
      </c>
      <c r="PKA213" t="s">
        <v>330</v>
      </c>
      <c r="PKB213" t="s">
        <v>330</v>
      </c>
      <c r="PKC213" t="s">
        <v>330</v>
      </c>
      <c r="PKD213" t="s">
        <v>330</v>
      </c>
      <c r="PKE213" t="s">
        <v>330</v>
      </c>
      <c r="PKF213" t="s">
        <v>330</v>
      </c>
      <c r="PKG213" t="s">
        <v>330</v>
      </c>
      <c r="PKH213" t="s">
        <v>330</v>
      </c>
      <c r="PKI213" t="s">
        <v>330</v>
      </c>
      <c r="PKJ213" t="s">
        <v>330</v>
      </c>
      <c r="PKK213" t="s">
        <v>330</v>
      </c>
      <c r="PKL213" t="s">
        <v>330</v>
      </c>
      <c r="PKM213" t="s">
        <v>330</v>
      </c>
      <c r="PKN213" t="s">
        <v>330</v>
      </c>
      <c r="PKO213" t="s">
        <v>330</v>
      </c>
      <c r="PKP213" t="s">
        <v>330</v>
      </c>
      <c r="PKQ213" t="s">
        <v>330</v>
      </c>
      <c r="PKR213" t="s">
        <v>330</v>
      </c>
      <c r="PKS213" t="s">
        <v>330</v>
      </c>
      <c r="PKT213" t="s">
        <v>330</v>
      </c>
      <c r="PKU213" t="s">
        <v>330</v>
      </c>
      <c r="PKV213" t="s">
        <v>330</v>
      </c>
      <c r="PKW213" t="s">
        <v>330</v>
      </c>
      <c r="PKX213" t="s">
        <v>330</v>
      </c>
      <c r="PKY213" t="s">
        <v>330</v>
      </c>
      <c r="PKZ213" t="s">
        <v>330</v>
      </c>
      <c r="PLA213" t="s">
        <v>330</v>
      </c>
      <c r="PLB213" t="s">
        <v>330</v>
      </c>
      <c r="PLC213" t="s">
        <v>330</v>
      </c>
      <c r="PLD213" t="s">
        <v>330</v>
      </c>
      <c r="PLE213" t="s">
        <v>330</v>
      </c>
      <c r="PLF213" t="s">
        <v>330</v>
      </c>
      <c r="PLG213" t="s">
        <v>330</v>
      </c>
      <c r="PLH213" t="s">
        <v>330</v>
      </c>
      <c r="PLI213" t="s">
        <v>330</v>
      </c>
      <c r="PLJ213" t="s">
        <v>330</v>
      </c>
      <c r="PLK213" t="s">
        <v>330</v>
      </c>
      <c r="PLL213" t="s">
        <v>330</v>
      </c>
      <c r="PLM213" t="s">
        <v>330</v>
      </c>
      <c r="PLN213" t="s">
        <v>330</v>
      </c>
      <c r="PLO213" t="s">
        <v>330</v>
      </c>
      <c r="PLP213" t="s">
        <v>330</v>
      </c>
      <c r="PLQ213" t="s">
        <v>330</v>
      </c>
      <c r="PLR213" t="s">
        <v>330</v>
      </c>
      <c r="PLS213" t="s">
        <v>330</v>
      </c>
      <c r="PLT213" t="s">
        <v>330</v>
      </c>
      <c r="PLU213" t="s">
        <v>330</v>
      </c>
      <c r="PLV213" t="s">
        <v>330</v>
      </c>
      <c r="PLW213" t="s">
        <v>330</v>
      </c>
      <c r="PLX213" t="s">
        <v>330</v>
      </c>
      <c r="PLY213" t="s">
        <v>330</v>
      </c>
      <c r="PLZ213" t="s">
        <v>330</v>
      </c>
      <c r="PMA213" t="s">
        <v>330</v>
      </c>
      <c r="PMB213" t="s">
        <v>330</v>
      </c>
      <c r="PMC213" t="s">
        <v>330</v>
      </c>
      <c r="PMD213" t="s">
        <v>330</v>
      </c>
      <c r="PME213" t="s">
        <v>330</v>
      </c>
      <c r="PMF213" t="s">
        <v>330</v>
      </c>
      <c r="PMG213" t="s">
        <v>330</v>
      </c>
      <c r="PMH213" t="s">
        <v>330</v>
      </c>
      <c r="PMI213" t="s">
        <v>330</v>
      </c>
      <c r="PMJ213" t="s">
        <v>330</v>
      </c>
      <c r="PMK213" t="s">
        <v>330</v>
      </c>
      <c r="PML213" t="s">
        <v>330</v>
      </c>
      <c r="PMM213" t="s">
        <v>330</v>
      </c>
      <c r="PMN213" t="s">
        <v>330</v>
      </c>
      <c r="PMO213" t="s">
        <v>330</v>
      </c>
      <c r="PMP213" t="s">
        <v>330</v>
      </c>
      <c r="PMQ213" t="s">
        <v>330</v>
      </c>
      <c r="PMR213" t="s">
        <v>330</v>
      </c>
      <c r="PMS213" t="s">
        <v>330</v>
      </c>
      <c r="PMT213" t="s">
        <v>330</v>
      </c>
      <c r="PMU213" t="s">
        <v>330</v>
      </c>
      <c r="PMV213" t="s">
        <v>330</v>
      </c>
      <c r="PMW213" t="s">
        <v>330</v>
      </c>
      <c r="PMX213" t="s">
        <v>330</v>
      </c>
      <c r="PMY213" t="s">
        <v>330</v>
      </c>
      <c r="PMZ213" t="s">
        <v>330</v>
      </c>
      <c r="PNA213" t="s">
        <v>330</v>
      </c>
      <c r="PNB213" t="s">
        <v>330</v>
      </c>
      <c r="PNC213" t="s">
        <v>330</v>
      </c>
      <c r="PND213" t="s">
        <v>330</v>
      </c>
      <c r="PNE213" t="s">
        <v>330</v>
      </c>
      <c r="PNF213" t="s">
        <v>330</v>
      </c>
      <c r="PNG213" t="s">
        <v>330</v>
      </c>
      <c r="PNH213" t="s">
        <v>330</v>
      </c>
      <c r="PNI213" t="s">
        <v>330</v>
      </c>
      <c r="PNJ213" t="s">
        <v>330</v>
      </c>
      <c r="PNK213" t="s">
        <v>330</v>
      </c>
      <c r="PNL213" t="s">
        <v>330</v>
      </c>
      <c r="PNM213" t="s">
        <v>330</v>
      </c>
      <c r="PNN213" t="s">
        <v>330</v>
      </c>
      <c r="PNO213" t="s">
        <v>330</v>
      </c>
      <c r="PNP213" t="s">
        <v>330</v>
      </c>
      <c r="PNQ213" t="s">
        <v>330</v>
      </c>
      <c r="PNR213" t="s">
        <v>330</v>
      </c>
      <c r="PNS213" t="s">
        <v>330</v>
      </c>
      <c r="PNT213" t="s">
        <v>330</v>
      </c>
      <c r="PNU213" t="s">
        <v>330</v>
      </c>
      <c r="PNV213" t="s">
        <v>330</v>
      </c>
      <c r="PNW213" t="s">
        <v>330</v>
      </c>
      <c r="PNX213" t="s">
        <v>330</v>
      </c>
      <c r="PNY213" t="s">
        <v>330</v>
      </c>
      <c r="PNZ213" t="s">
        <v>330</v>
      </c>
      <c r="POA213" t="s">
        <v>330</v>
      </c>
      <c r="POB213" t="s">
        <v>330</v>
      </c>
      <c r="POC213" t="s">
        <v>330</v>
      </c>
      <c r="POD213" t="s">
        <v>330</v>
      </c>
      <c r="POE213" t="s">
        <v>330</v>
      </c>
      <c r="POF213" t="s">
        <v>330</v>
      </c>
      <c r="POG213" t="s">
        <v>330</v>
      </c>
      <c r="POH213" t="s">
        <v>330</v>
      </c>
      <c r="POI213" t="s">
        <v>330</v>
      </c>
      <c r="POJ213" t="s">
        <v>330</v>
      </c>
      <c r="POK213" t="s">
        <v>330</v>
      </c>
      <c r="POL213" t="s">
        <v>330</v>
      </c>
      <c r="POM213" t="s">
        <v>330</v>
      </c>
      <c r="PON213" t="s">
        <v>330</v>
      </c>
      <c r="POO213" t="s">
        <v>330</v>
      </c>
      <c r="POP213" t="s">
        <v>330</v>
      </c>
      <c r="POQ213" t="s">
        <v>330</v>
      </c>
      <c r="POR213" t="s">
        <v>330</v>
      </c>
      <c r="POS213" t="s">
        <v>330</v>
      </c>
      <c r="POT213" t="s">
        <v>330</v>
      </c>
      <c r="POU213" t="s">
        <v>330</v>
      </c>
      <c r="POV213" t="s">
        <v>330</v>
      </c>
      <c r="POW213" t="s">
        <v>330</v>
      </c>
      <c r="POX213" t="s">
        <v>330</v>
      </c>
      <c r="POY213" t="s">
        <v>330</v>
      </c>
      <c r="POZ213" t="s">
        <v>330</v>
      </c>
      <c r="PPA213" t="s">
        <v>330</v>
      </c>
      <c r="PPB213" t="s">
        <v>330</v>
      </c>
      <c r="PPC213" t="s">
        <v>330</v>
      </c>
      <c r="PPD213" t="s">
        <v>330</v>
      </c>
      <c r="PPE213" t="s">
        <v>330</v>
      </c>
      <c r="PPF213" t="s">
        <v>330</v>
      </c>
      <c r="PPG213" t="s">
        <v>330</v>
      </c>
      <c r="PPH213" t="s">
        <v>330</v>
      </c>
      <c r="PPI213" t="s">
        <v>330</v>
      </c>
      <c r="PPJ213" t="s">
        <v>330</v>
      </c>
      <c r="PPK213" t="s">
        <v>330</v>
      </c>
      <c r="PPL213" t="s">
        <v>330</v>
      </c>
      <c r="PPM213" t="s">
        <v>330</v>
      </c>
      <c r="PPN213" t="s">
        <v>330</v>
      </c>
      <c r="PPO213" t="s">
        <v>330</v>
      </c>
      <c r="PPP213" t="s">
        <v>330</v>
      </c>
      <c r="PPQ213" t="s">
        <v>330</v>
      </c>
      <c r="PPR213" t="s">
        <v>330</v>
      </c>
      <c r="PPS213" t="s">
        <v>330</v>
      </c>
      <c r="PPT213" t="s">
        <v>330</v>
      </c>
      <c r="PPU213" t="s">
        <v>330</v>
      </c>
      <c r="PPV213" t="s">
        <v>330</v>
      </c>
      <c r="PPW213" t="s">
        <v>330</v>
      </c>
      <c r="PPX213" t="s">
        <v>330</v>
      </c>
      <c r="PPY213" t="s">
        <v>330</v>
      </c>
      <c r="PPZ213" t="s">
        <v>330</v>
      </c>
      <c r="PQA213" t="s">
        <v>330</v>
      </c>
      <c r="PQB213" t="s">
        <v>330</v>
      </c>
      <c r="PQC213" t="s">
        <v>330</v>
      </c>
      <c r="PQD213" t="s">
        <v>330</v>
      </c>
      <c r="PQE213" t="s">
        <v>330</v>
      </c>
      <c r="PQF213" t="s">
        <v>330</v>
      </c>
      <c r="PQG213" t="s">
        <v>330</v>
      </c>
      <c r="PQH213" t="s">
        <v>330</v>
      </c>
      <c r="PQI213" t="s">
        <v>330</v>
      </c>
      <c r="PQJ213" t="s">
        <v>330</v>
      </c>
      <c r="PQK213" t="s">
        <v>330</v>
      </c>
      <c r="PQL213" t="s">
        <v>330</v>
      </c>
      <c r="PQM213" t="s">
        <v>330</v>
      </c>
      <c r="PQN213" t="s">
        <v>330</v>
      </c>
      <c r="PQO213" t="s">
        <v>330</v>
      </c>
      <c r="PQP213" t="s">
        <v>330</v>
      </c>
      <c r="PQQ213" t="s">
        <v>330</v>
      </c>
      <c r="PQR213" t="s">
        <v>330</v>
      </c>
      <c r="PQS213" t="s">
        <v>330</v>
      </c>
      <c r="PQT213" t="s">
        <v>330</v>
      </c>
      <c r="PQU213" t="s">
        <v>330</v>
      </c>
      <c r="PQV213" t="s">
        <v>330</v>
      </c>
      <c r="PQW213" t="s">
        <v>330</v>
      </c>
      <c r="PQX213" t="s">
        <v>330</v>
      </c>
      <c r="PQY213" t="s">
        <v>330</v>
      </c>
      <c r="PQZ213" t="s">
        <v>330</v>
      </c>
      <c r="PRA213" t="s">
        <v>330</v>
      </c>
      <c r="PRB213" t="s">
        <v>330</v>
      </c>
      <c r="PRC213" t="s">
        <v>330</v>
      </c>
      <c r="PRD213" t="s">
        <v>330</v>
      </c>
      <c r="PRE213" t="s">
        <v>330</v>
      </c>
      <c r="PRF213" t="s">
        <v>330</v>
      </c>
      <c r="PRG213" t="s">
        <v>330</v>
      </c>
      <c r="PRH213" t="s">
        <v>330</v>
      </c>
      <c r="PRI213" t="s">
        <v>330</v>
      </c>
      <c r="PRJ213" t="s">
        <v>330</v>
      </c>
      <c r="PRK213" t="s">
        <v>330</v>
      </c>
      <c r="PRL213" t="s">
        <v>330</v>
      </c>
      <c r="PRM213" t="s">
        <v>330</v>
      </c>
      <c r="PRN213" t="s">
        <v>330</v>
      </c>
      <c r="PRO213" t="s">
        <v>330</v>
      </c>
      <c r="PRP213" t="s">
        <v>330</v>
      </c>
      <c r="PRQ213" t="s">
        <v>330</v>
      </c>
      <c r="PRR213" t="s">
        <v>330</v>
      </c>
      <c r="PRS213" t="s">
        <v>330</v>
      </c>
      <c r="PRT213" t="s">
        <v>330</v>
      </c>
      <c r="PRU213" t="s">
        <v>330</v>
      </c>
      <c r="PRV213" t="s">
        <v>330</v>
      </c>
      <c r="PRW213" t="s">
        <v>330</v>
      </c>
      <c r="PRX213" t="s">
        <v>330</v>
      </c>
      <c r="PRY213" t="s">
        <v>330</v>
      </c>
      <c r="PRZ213" t="s">
        <v>330</v>
      </c>
      <c r="PSA213" t="s">
        <v>330</v>
      </c>
      <c r="PSB213" t="s">
        <v>330</v>
      </c>
      <c r="PSC213" t="s">
        <v>330</v>
      </c>
      <c r="PSD213" t="s">
        <v>330</v>
      </c>
      <c r="PSE213" t="s">
        <v>330</v>
      </c>
      <c r="PSF213" t="s">
        <v>330</v>
      </c>
      <c r="PSG213" t="s">
        <v>330</v>
      </c>
      <c r="PSH213" t="s">
        <v>330</v>
      </c>
      <c r="PSI213" t="s">
        <v>330</v>
      </c>
      <c r="PSJ213" t="s">
        <v>330</v>
      </c>
      <c r="PSK213" t="s">
        <v>330</v>
      </c>
      <c r="PSL213" t="s">
        <v>330</v>
      </c>
      <c r="PSM213" t="s">
        <v>330</v>
      </c>
      <c r="PSN213" t="s">
        <v>330</v>
      </c>
      <c r="PSO213" t="s">
        <v>330</v>
      </c>
      <c r="PSP213" t="s">
        <v>330</v>
      </c>
      <c r="PSQ213" t="s">
        <v>330</v>
      </c>
      <c r="PSR213" t="s">
        <v>330</v>
      </c>
      <c r="PSS213" t="s">
        <v>330</v>
      </c>
      <c r="PST213" t="s">
        <v>330</v>
      </c>
      <c r="PSU213" t="s">
        <v>330</v>
      </c>
      <c r="PSV213" t="s">
        <v>330</v>
      </c>
      <c r="PSW213" t="s">
        <v>330</v>
      </c>
      <c r="PSX213" t="s">
        <v>330</v>
      </c>
      <c r="PSY213" t="s">
        <v>330</v>
      </c>
      <c r="PSZ213" t="s">
        <v>330</v>
      </c>
      <c r="PTA213" t="s">
        <v>330</v>
      </c>
      <c r="PTB213" t="s">
        <v>330</v>
      </c>
      <c r="PTC213" t="s">
        <v>330</v>
      </c>
      <c r="PTD213" t="s">
        <v>330</v>
      </c>
      <c r="PTE213" t="s">
        <v>330</v>
      </c>
      <c r="PTF213" t="s">
        <v>330</v>
      </c>
      <c r="PTG213" t="s">
        <v>330</v>
      </c>
      <c r="PTH213" t="s">
        <v>330</v>
      </c>
      <c r="PTI213" t="s">
        <v>330</v>
      </c>
      <c r="PTJ213" t="s">
        <v>330</v>
      </c>
      <c r="PTK213" t="s">
        <v>330</v>
      </c>
      <c r="PTL213" t="s">
        <v>330</v>
      </c>
      <c r="PTM213" t="s">
        <v>330</v>
      </c>
      <c r="PTN213" t="s">
        <v>330</v>
      </c>
      <c r="PTO213" t="s">
        <v>330</v>
      </c>
      <c r="PTP213" t="s">
        <v>330</v>
      </c>
      <c r="PTQ213" t="s">
        <v>330</v>
      </c>
      <c r="PTR213" t="s">
        <v>330</v>
      </c>
      <c r="PTS213" t="s">
        <v>330</v>
      </c>
      <c r="PTT213" t="s">
        <v>330</v>
      </c>
      <c r="PTU213" t="s">
        <v>330</v>
      </c>
      <c r="PTV213" t="s">
        <v>330</v>
      </c>
      <c r="PTW213" t="s">
        <v>330</v>
      </c>
      <c r="PTX213" t="s">
        <v>330</v>
      </c>
      <c r="PTY213" t="s">
        <v>330</v>
      </c>
      <c r="PTZ213" t="s">
        <v>330</v>
      </c>
      <c r="PUA213" t="s">
        <v>330</v>
      </c>
      <c r="PUB213" t="s">
        <v>330</v>
      </c>
      <c r="PUC213" t="s">
        <v>330</v>
      </c>
      <c r="PUD213" t="s">
        <v>330</v>
      </c>
      <c r="PUE213" t="s">
        <v>330</v>
      </c>
      <c r="PUF213" t="s">
        <v>330</v>
      </c>
      <c r="PUG213" t="s">
        <v>330</v>
      </c>
      <c r="PUH213" t="s">
        <v>330</v>
      </c>
      <c r="PUI213" t="s">
        <v>330</v>
      </c>
      <c r="PUJ213" t="s">
        <v>330</v>
      </c>
      <c r="PUK213" t="s">
        <v>330</v>
      </c>
      <c r="PUL213" t="s">
        <v>330</v>
      </c>
      <c r="PUM213" t="s">
        <v>330</v>
      </c>
      <c r="PUN213" t="s">
        <v>330</v>
      </c>
      <c r="PUO213" t="s">
        <v>330</v>
      </c>
      <c r="PUP213" t="s">
        <v>330</v>
      </c>
      <c r="PUQ213" t="s">
        <v>330</v>
      </c>
      <c r="PUR213" t="s">
        <v>330</v>
      </c>
      <c r="PUS213" t="s">
        <v>330</v>
      </c>
      <c r="PUT213" t="s">
        <v>330</v>
      </c>
      <c r="PUU213" t="s">
        <v>330</v>
      </c>
      <c r="PUV213" t="s">
        <v>330</v>
      </c>
      <c r="PUW213" t="s">
        <v>330</v>
      </c>
      <c r="PUX213" t="s">
        <v>330</v>
      </c>
      <c r="PUY213" t="s">
        <v>330</v>
      </c>
      <c r="PUZ213" t="s">
        <v>330</v>
      </c>
      <c r="PVA213" t="s">
        <v>330</v>
      </c>
      <c r="PVB213" t="s">
        <v>330</v>
      </c>
      <c r="PVC213" t="s">
        <v>330</v>
      </c>
      <c r="PVD213" t="s">
        <v>330</v>
      </c>
      <c r="PVE213" t="s">
        <v>330</v>
      </c>
      <c r="PVF213" t="s">
        <v>330</v>
      </c>
      <c r="PVG213" t="s">
        <v>330</v>
      </c>
      <c r="PVH213" t="s">
        <v>330</v>
      </c>
      <c r="PVI213" t="s">
        <v>330</v>
      </c>
      <c r="PVJ213" t="s">
        <v>330</v>
      </c>
      <c r="PVK213" t="s">
        <v>330</v>
      </c>
      <c r="PVL213" t="s">
        <v>330</v>
      </c>
      <c r="PVM213" t="s">
        <v>330</v>
      </c>
      <c r="PVN213" t="s">
        <v>330</v>
      </c>
      <c r="PVO213" t="s">
        <v>330</v>
      </c>
      <c r="PVP213" t="s">
        <v>330</v>
      </c>
      <c r="PVQ213" t="s">
        <v>330</v>
      </c>
      <c r="PVR213" t="s">
        <v>330</v>
      </c>
      <c r="PVS213" t="s">
        <v>330</v>
      </c>
      <c r="PVT213" t="s">
        <v>330</v>
      </c>
      <c r="PVU213" t="s">
        <v>330</v>
      </c>
      <c r="PVV213" t="s">
        <v>330</v>
      </c>
      <c r="PVW213" t="s">
        <v>330</v>
      </c>
      <c r="PVX213" t="s">
        <v>330</v>
      </c>
      <c r="PVY213" t="s">
        <v>330</v>
      </c>
      <c r="PVZ213" t="s">
        <v>330</v>
      </c>
      <c r="PWA213" t="s">
        <v>330</v>
      </c>
      <c r="PWB213" t="s">
        <v>330</v>
      </c>
      <c r="PWC213" t="s">
        <v>330</v>
      </c>
      <c r="PWD213" t="s">
        <v>330</v>
      </c>
      <c r="PWE213" t="s">
        <v>330</v>
      </c>
      <c r="PWF213" t="s">
        <v>330</v>
      </c>
      <c r="PWG213" t="s">
        <v>330</v>
      </c>
      <c r="PWH213" t="s">
        <v>330</v>
      </c>
      <c r="PWI213" t="s">
        <v>330</v>
      </c>
      <c r="PWJ213" t="s">
        <v>330</v>
      </c>
      <c r="PWK213" t="s">
        <v>330</v>
      </c>
      <c r="PWL213" t="s">
        <v>330</v>
      </c>
      <c r="PWM213" t="s">
        <v>330</v>
      </c>
      <c r="PWN213" t="s">
        <v>330</v>
      </c>
      <c r="PWO213" t="s">
        <v>330</v>
      </c>
      <c r="PWP213" t="s">
        <v>330</v>
      </c>
      <c r="PWQ213" t="s">
        <v>330</v>
      </c>
      <c r="PWR213" t="s">
        <v>330</v>
      </c>
      <c r="PWS213" t="s">
        <v>330</v>
      </c>
      <c r="PWT213" t="s">
        <v>330</v>
      </c>
      <c r="PWU213" t="s">
        <v>330</v>
      </c>
      <c r="PWV213" t="s">
        <v>330</v>
      </c>
      <c r="PWW213" t="s">
        <v>330</v>
      </c>
      <c r="PWX213" t="s">
        <v>330</v>
      </c>
      <c r="PWY213" t="s">
        <v>330</v>
      </c>
      <c r="PWZ213" t="s">
        <v>330</v>
      </c>
      <c r="PXA213" t="s">
        <v>330</v>
      </c>
      <c r="PXB213" t="s">
        <v>330</v>
      </c>
      <c r="PXC213" t="s">
        <v>330</v>
      </c>
      <c r="PXD213" t="s">
        <v>330</v>
      </c>
      <c r="PXE213" t="s">
        <v>330</v>
      </c>
      <c r="PXF213" t="s">
        <v>330</v>
      </c>
      <c r="PXG213" t="s">
        <v>330</v>
      </c>
      <c r="PXH213" t="s">
        <v>330</v>
      </c>
      <c r="PXI213" t="s">
        <v>330</v>
      </c>
      <c r="PXJ213" t="s">
        <v>330</v>
      </c>
      <c r="PXK213" t="s">
        <v>330</v>
      </c>
      <c r="PXL213" t="s">
        <v>330</v>
      </c>
      <c r="PXM213" t="s">
        <v>330</v>
      </c>
      <c r="PXN213" t="s">
        <v>330</v>
      </c>
      <c r="PXO213" t="s">
        <v>330</v>
      </c>
      <c r="PXP213" t="s">
        <v>330</v>
      </c>
      <c r="PXQ213" t="s">
        <v>330</v>
      </c>
      <c r="PXR213" t="s">
        <v>330</v>
      </c>
      <c r="PXS213" t="s">
        <v>330</v>
      </c>
      <c r="PXT213" t="s">
        <v>330</v>
      </c>
      <c r="PXU213" t="s">
        <v>330</v>
      </c>
      <c r="PXV213" t="s">
        <v>330</v>
      </c>
      <c r="PXW213" t="s">
        <v>330</v>
      </c>
      <c r="PXX213" t="s">
        <v>330</v>
      </c>
      <c r="PXY213" t="s">
        <v>330</v>
      </c>
      <c r="PXZ213" t="s">
        <v>330</v>
      </c>
      <c r="PYA213" t="s">
        <v>330</v>
      </c>
      <c r="PYB213" t="s">
        <v>330</v>
      </c>
      <c r="PYC213" t="s">
        <v>330</v>
      </c>
      <c r="PYD213" t="s">
        <v>330</v>
      </c>
      <c r="PYE213" t="s">
        <v>330</v>
      </c>
      <c r="PYF213" t="s">
        <v>330</v>
      </c>
      <c r="PYG213" t="s">
        <v>330</v>
      </c>
      <c r="PYH213" t="s">
        <v>330</v>
      </c>
      <c r="PYI213" t="s">
        <v>330</v>
      </c>
      <c r="PYJ213" t="s">
        <v>330</v>
      </c>
      <c r="PYK213" t="s">
        <v>330</v>
      </c>
      <c r="PYL213" t="s">
        <v>330</v>
      </c>
      <c r="PYM213" t="s">
        <v>330</v>
      </c>
      <c r="PYN213" t="s">
        <v>330</v>
      </c>
      <c r="PYO213" t="s">
        <v>330</v>
      </c>
      <c r="PYP213" t="s">
        <v>330</v>
      </c>
      <c r="PYQ213" t="s">
        <v>330</v>
      </c>
      <c r="PYR213" t="s">
        <v>330</v>
      </c>
      <c r="PYS213" t="s">
        <v>330</v>
      </c>
      <c r="PYT213" t="s">
        <v>330</v>
      </c>
      <c r="PYU213" t="s">
        <v>330</v>
      </c>
      <c r="PYV213" t="s">
        <v>330</v>
      </c>
      <c r="PYW213" t="s">
        <v>330</v>
      </c>
      <c r="PYX213" t="s">
        <v>330</v>
      </c>
      <c r="PYY213" t="s">
        <v>330</v>
      </c>
      <c r="PYZ213" t="s">
        <v>330</v>
      </c>
      <c r="PZA213" t="s">
        <v>330</v>
      </c>
      <c r="PZB213" t="s">
        <v>330</v>
      </c>
      <c r="PZC213" t="s">
        <v>330</v>
      </c>
      <c r="PZD213" t="s">
        <v>330</v>
      </c>
      <c r="PZE213" t="s">
        <v>330</v>
      </c>
      <c r="PZF213" t="s">
        <v>330</v>
      </c>
      <c r="PZG213" t="s">
        <v>330</v>
      </c>
      <c r="PZH213" t="s">
        <v>330</v>
      </c>
      <c r="PZI213" t="s">
        <v>330</v>
      </c>
      <c r="PZJ213" t="s">
        <v>330</v>
      </c>
      <c r="PZK213" t="s">
        <v>330</v>
      </c>
      <c r="PZL213" t="s">
        <v>330</v>
      </c>
      <c r="PZM213" t="s">
        <v>330</v>
      </c>
      <c r="PZN213" t="s">
        <v>330</v>
      </c>
      <c r="PZO213" t="s">
        <v>330</v>
      </c>
      <c r="PZP213" t="s">
        <v>330</v>
      </c>
      <c r="PZQ213" t="s">
        <v>330</v>
      </c>
      <c r="PZR213" t="s">
        <v>330</v>
      </c>
      <c r="PZS213" t="s">
        <v>330</v>
      </c>
      <c r="PZT213" t="s">
        <v>330</v>
      </c>
      <c r="PZU213" t="s">
        <v>330</v>
      </c>
      <c r="PZV213" t="s">
        <v>330</v>
      </c>
      <c r="PZW213" t="s">
        <v>330</v>
      </c>
      <c r="PZX213" t="s">
        <v>330</v>
      </c>
      <c r="PZY213" t="s">
        <v>330</v>
      </c>
      <c r="PZZ213" t="s">
        <v>330</v>
      </c>
      <c r="QAA213" t="s">
        <v>330</v>
      </c>
      <c r="QAB213" t="s">
        <v>330</v>
      </c>
      <c r="QAC213" t="s">
        <v>330</v>
      </c>
      <c r="QAD213" t="s">
        <v>330</v>
      </c>
      <c r="QAE213" t="s">
        <v>330</v>
      </c>
      <c r="QAF213" t="s">
        <v>330</v>
      </c>
      <c r="QAG213" t="s">
        <v>330</v>
      </c>
      <c r="QAH213" t="s">
        <v>330</v>
      </c>
      <c r="QAI213" t="s">
        <v>330</v>
      </c>
      <c r="QAJ213" t="s">
        <v>330</v>
      </c>
      <c r="QAK213" t="s">
        <v>330</v>
      </c>
      <c r="QAL213" t="s">
        <v>330</v>
      </c>
      <c r="QAM213" t="s">
        <v>330</v>
      </c>
      <c r="QAN213" t="s">
        <v>330</v>
      </c>
      <c r="QAO213" t="s">
        <v>330</v>
      </c>
      <c r="QAP213" t="s">
        <v>330</v>
      </c>
      <c r="QAQ213" t="s">
        <v>330</v>
      </c>
      <c r="QAR213" t="s">
        <v>330</v>
      </c>
      <c r="QAS213" t="s">
        <v>330</v>
      </c>
      <c r="QAT213" t="s">
        <v>330</v>
      </c>
      <c r="QAU213" t="s">
        <v>330</v>
      </c>
      <c r="QAV213" t="s">
        <v>330</v>
      </c>
      <c r="QAW213" t="s">
        <v>330</v>
      </c>
      <c r="QAX213" t="s">
        <v>330</v>
      </c>
      <c r="QAY213" t="s">
        <v>330</v>
      </c>
      <c r="QAZ213" t="s">
        <v>330</v>
      </c>
      <c r="QBA213" t="s">
        <v>330</v>
      </c>
      <c r="QBB213" t="s">
        <v>330</v>
      </c>
      <c r="QBC213" t="s">
        <v>330</v>
      </c>
      <c r="QBD213" t="s">
        <v>330</v>
      </c>
      <c r="QBE213" t="s">
        <v>330</v>
      </c>
      <c r="QBF213" t="s">
        <v>330</v>
      </c>
      <c r="QBG213" t="s">
        <v>330</v>
      </c>
      <c r="QBH213" t="s">
        <v>330</v>
      </c>
      <c r="QBI213" t="s">
        <v>330</v>
      </c>
      <c r="QBJ213" t="s">
        <v>330</v>
      </c>
      <c r="QBK213" t="s">
        <v>330</v>
      </c>
      <c r="QBL213" t="s">
        <v>330</v>
      </c>
      <c r="QBM213" t="s">
        <v>330</v>
      </c>
      <c r="QBN213" t="s">
        <v>330</v>
      </c>
      <c r="QBO213" t="s">
        <v>330</v>
      </c>
      <c r="QBP213" t="s">
        <v>330</v>
      </c>
      <c r="QBQ213" t="s">
        <v>330</v>
      </c>
      <c r="QBR213" t="s">
        <v>330</v>
      </c>
      <c r="QBS213" t="s">
        <v>330</v>
      </c>
      <c r="QBT213" t="s">
        <v>330</v>
      </c>
      <c r="QBU213" t="s">
        <v>330</v>
      </c>
      <c r="QBV213" t="s">
        <v>330</v>
      </c>
      <c r="QBW213" t="s">
        <v>330</v>
      </c>
      <c r="QBX213" t="s">
        <v>330</v>
      </c>
      <c r="QBY213" t="s">
        <v>330</v>
      </c>
      <c r="QBZ213" t="s">
        <v>330</v>
      </c>
      <c r="QCA213" t="s">
        <v>330</v>
      </c>
      <c r="QCB213" t="s">
        <v>330</v>
      </c>
      <c r="QCC213" t="s">
        <v>330</v>
      </c>
      <c r="QCD213" t="s">
        <v>330</v>
      </c>
      <c r="QCE213" t="s">
        <v>330</v>
      </c>
      <c r="QCF213" t="s">
        <v>330</v>
      </c>
      <c r="QCG213" t="s">
        <v>330</v>
      </c>
      <c r="QCH213" t="s">
        <v>330</v>
      </c>
      <c r="QCI213" t="s">
        <v>330</v>
      </c>
      <c r="QCJ213" t="s">
        <v>330</v>
      </c>
      <c r="QCK213" t="s">
        <v>330</v>
      </c>
      <c r="QCL213" t="s">
        <v>330</v>
      </c>
      <c r="QCM213" t="s">
        <v>330</v>
      </c>
      <c r="QCN213" t="s">
        <v>330</v>
      </c>
      <c r="QCO213" t="s">
        <v>330</v>
      </c>
      <c r="QCP213" t="s">
        <v>330</v>
      </c>
      <c r="QCQ213" t="s">
        <v>330</v>
      </c>
      <c r="QCR213" t="s">
        <v>330</v>
      </c>
      <c r="QCS213" t="s">
        <v>330</v>
      </c>
      <c r="QCT213" t="s">
        <v>330</v>
      </c>
      <c r="QCU213" t="s">
        <v>330</v>
      </c>
      <c r="QCV213" t="s">
        <v>330</v>
      </c>
      <c r="QCW213" t="s">
        <v>330</v>
      </c>
      <c r="QCX213" t="s">
        <v>330</v>
      </c>
      <c r="QCY213" t="s">
        <v>330</v>
      </c>
      <c r="QCZ213" t="s">
        <v>330</v>
      </c>
      <c r="QDA213" t="s">
        <v>330</v>
      </c>
      <c r="QDB213" t="s">
        <v>330</v>
      </c>
      <c r="QDC213" t="s">
        <v>330</v>
      </c>
      <c r="QDD213" t="s">
        <v>330</v>
      </c>
      <c r="QDE213" t="s">
        <v>330</v>
      </c>
      <c r="QDF213" t="s">
        <v>330</v>
      </c>
      <c r="QDG213" t="s">
        <v>330</v>
      </c>
      <c r="QDH213" t="s">
        <v>330</v>
      </c>
      <c r="QDI213" t="s">
        <v>330</v>
      </c>
      <c r="QDJ213" t="s">
        <v>330</v>
      </c>
      <c r="QDK213" t="s">
        <v>330</v>
      </c>
      <c r="QDL213" t="s">
        <v>330</v>
      </c>
      <c r="QDM213" t="s">
        <v>330</v>
      </c>
      <c r="QDN213" t="s">
        <v>330</v>
      </c>
      <c r="QDO213" t="s">
        <v>330</v>
      </c>
      <c r="QDP213" t="s">
        <v>330</v>
      </c>
      <c r="QDQ213" t="s">
        <v>330</v>
      </c>
      <c r="QDR213" t="s">
        <v>330</v>
      </c>
      <c r="QDS213" t="s">
        <v>330</v>
      </c>
      <c r="QDT213" t="s">
        <v>330</v>
      </c>
      <c r="QDU213" t="s">
        <v>330</v>
      </c>
      <c r="QDV213" t="s">
        <v>330</v>
      </c>
      <c r="QDW213" t="s">
        <v>330</v>
      </c>
      <c r="QDX213" t="s">
        <v>330</v>
      </c>
      <c r="QDY213" t="s">
        <v>330</v>
      </c>
      <c r="QDZ213" t="s">
        <v>330</v>
      </c>
      <c r="QEA213" t="s">
        <v>330</v>
      </c>
      <c r="QEB213" t="s">
        <v>330</v>
      </c>
      <c r="QEC213" t="s">
        <v>330</v>
      </c>
      <c r="QED213" t="s">
        <v>330</v>
      </c>
      <c r="QEE213" t="s">
        <v>330</v>
      </c>
      <c r="QEF213" t="s">
        <v>330</v>
      </c>
      <c r="QEG213" t="s">
        <v>330</v>
      </c>
      <c r="QEH213" t="s">
        <v>330</v>
      </c>
      <c r="QEI213" t="s">
        <v>330</v>
      </c>
      <c r="QEJ213" t="s">
        <v>330</v>
      </c>
      <c r="QEK213" t="s">
        <v>330</v>
      </c>
      <c r="QEL213" t="s">
        <v>330</v>
      </c>
      <c r="QEM213" t="s">
        <v>330</v>
      </c>
      <c r="QEN213" t="s">
        <v>330</v>
      </c>
      <c r="QEO213" t="s">
        <v>330</v>
      </c>
      <c r="QEP213" t="s">
        <v>330</v>
      </c>
      <c r="QEQ213" t="s">
        <v>330</v>
      </c>
      <c r="QER213" t="s">
        <v>330</v>
      </c>
      <c r="QES213" t="s">
        <v>330</v>
      </c>
      <c r="QET213" t="s">
        <v>330</v>
      </c>
      <c r="QEU213" t="s">
        <v>330</v>
      </c>
      <c r="QEV213" t="s">
        <v>330</v>
      </c>
      <c r="QEW213" t="s">
        <v>330</v>
      </c>
      <c r="QEX213" t="s">
        <v>330</v>
      </c>
      <c r="QEY213" t="s">
        <v>330</v>
      </c>
      <c r="QEZ213" t="s">
        <v>330</v>
      </c>
      <c r="QFA213" t="s">
        <v>330</v>
      </c>
      <c r="QFB213" t="s">
        <v>330</v>
      </c>
      <c r="QFC213" t="s">
        <v>330</v>
      </c>
      <c r="QFD213" t="s">
        <v>330</v>
      </c>
      <c r="QFE213" t="s">
        <v>330</v>
      </c>
      <c r="QFF213" t="s">
        <v>330</v>
      </c>
      <c r="QFG213" t="s">
        <v>330</v>
      </c>
      <c r="QFH213" t="s">
        <v>330</v>
      </c>
      <c r="QFI213" t="s">
        <v>330</v>
      </c>
      <c r="QFJ213" t="s">
        <v>330</v>
      </c>
      <c r="QFK213" t="s">
        <v>330</v>
      </c>
      <c r="QFL213" t="s">
        <v>330</v>
      </c>
      <c r="QFM213" t="s">
        <v>330</v>
      </c>
      <c r="QFN213" t="s">
        <v>330</v>
      </c>
      <c r="QFO213" t="s">
        <v>330</v>
      </c>
      <c r="QFP213" t="s">
        <v>330</v>
      </c>
      <c r="QFQ213" t="s">
        <v>330</v>
      </c>
      <c r="QFR213" t="s">
        <v>330</v>
      </c>
      <c r="QFS213" t="s">
        <v>330</v>
      </c>
      <c r="QFT213" t="s">
        <v>330</v>
      </c>
      <c r="QFU213" t="s">
        <v>330</v>
      </c>
      <c r="QFV213" t="s">
        <v>330</v>
      </c>
      <c r="QFW213" t="s">
        <v>330</v>
      </c>
      <c r="QFX213" t="s">
        <v>330</v>
      </c>
      <c r="QFY213" t="s">
        <v>330</v>
      </c>
      <c r="QFZ213" t="s">
        <v>330</v>
      </c>
      <c r="QGA213" t="s">
        <v>330</v>
      </c>
      <c r="QGB213" t="s">
        <v>330</v>
      </c>
      <c r="QGC213" t="s">
        <v>330</v>
      </c>
      <c r="QGD213" t="s">
        <v>330</v>
      </c>
      <c r="QGE213" t="s">
        <v>330</v>
      </c>
      <c r="QGF213" t="s">
        <v>330</v>
      </c>
      <c r="QGG213" t="s">
        <v>330</v>
      </c>
      <c r="QGH213" t="s">
        <v>330</v>
      </c>
      <c r="QGI213" t="s">
        <v>330</v>
      </c>
      <c r="QGJ213" t="s">
        <v>330</v>
      </c>
      <c r="QGK213" t="s">
        <v>330</v>
      </c>
      <c r="QGL213" t="s">
        <v>330</v>
      </c>
      <c r="QGM213" t="s">
        <v>330</v>
      </c>
      <c r="QGN213" t="s">
        <v>330</v>
      </c>
      <c r="QGO213" t="s">
        <v>330</v>
      </c>
      <c r="QGP213" t="s">
        <v>330</v>
      </c>
      <c r="QGQ213" t="s">
        <v>330</v>
      </c>
      <c r="QGR213" t="s">
        <v>330</v>
      </c>
      <c r="QGS213" t="s">
        <v>330</v>
      </c>
      <c r="QGT213" t="s">
        <v>330</v>
      </c>
      <c r="QGU213" t="s">
        <v>330</v>
      </c>
      <c r="QGV213" t="s">
        <v>330</v>
      </c>
      <c r="QGW213" t="s">
        <v>330</v>
      </c>
      <c r="QGX213" t="s">
        <v>330</v>
      </c>
      <c r="QGY213" t="s">
        <v>330</v>
      </c>
      <c r="QGZ213" t="s">
        <v>330</v>
      </c>
      <c r="QHA213" t="s">
        <v>330</v>
      </c>
      <c r="QHB213" t="s">
        <v>330</v>
      </c>
      <c r="QHC213" t="s">
        <v>330</v>
      </c>
      <c r="QHD213" t="s">
        <v>330</v>
      </c>
      <c r="QHE213" t="s">
        <v>330</v>
      </c>
      <c r="QHF213" t="s">
        <v>330</v>
      </c>
      <c r="QHG213" t="s">
        <v>330</v>
      </c>
      <c r="QHH213" t="s">
        <v>330</v>
      </c>
      <c r="QHI213" t="s">
        <v>330</v>
      </c>
      <c r="QHJ213" t="s">
        <v>330</v>
      </c>
      <c r="QHK213" t="s">
        <v>330</v>
      </c>
      <c r="QHL213" t="s">
        <v>330</v>
      </c>
      <c r="QHM213" t="s">
        <v>330</v>
      </c>
      <c r="QHN213" t="s">
        <v>330</v>
      </c>
      <c r="QHO213" t="s">
        <v>330</v>
      </c>
      <c r="QHP213" t="s">
        <v>330</v>
      </c>
      <c r="QHQ213" t="s">
        <v>330</v>
      </c>
      <c r="QHR213" t="s">
        <v>330</v>
      </c>
      <c r="QHS213" t="s">
        <v>330</v>
      </c>
      <c r="QHT213" t="s">
        <v>330</v>
      </c>
      <c r="QHU213" t="s">
        <v>330</v>
      </c>
      <c r="QHV213" t="s">
        <v>330</v>
      </c>
      <c r="QHW213" t="s">
        <v>330</v>
      </c>
      <c r="QHX213" t="s">
        <v>330</v>
      </c>
      <c r="QHY213" t="s">
        <v>330</v>
      </c>
      <c r="QHZ213" t="s">
        <v>330</v>
      </c>
      <c r="QIA213" t="s">
        <v>330</v>
      </c>
      <c r="QIB213" t="s">
        <v>330</v>
      </c>
      <c r="QIC213" t="s">
        <v>330</v>
      </c>
      <c r="QID213" t="s">
        <v>330</v>
      </c>
      <c r="QIE213" t="s">
        <v>330</v>
      </c>
      <c r="QIF213" t="s">
        <v>330</v>
      </c>
      <c r="QIG213" t="s">
        <v>330</v>
      </c>
      <c r="QIH213" t="s">
        <v>330</v>
      </c>
      <c r="QII213" t="s">
        <v>330</v>
      </c>
      <c r="QIJ213" t="s">
        <v>330</v>
      </c>
      <c r="QIK213" t="s">
        <v>330</v>
      </c>
      <c r="QIL213" t="s">
        <v>330</v>
      </c>
      <c r="QIM213" t="s">
        <v>330</v>
      </c>
      <c r="QIN213" t="s">
        <v>330</v>
      </c>
      <c r="QIO213" t="s">
        <v>330</v>
      </c>
      <c r="QIP213" t="s">
        <v>330</v>
      </c>
      <c r="QIQ213" t="s">
        <v>330</v>
      </c>
      <c r="QIR213" t="s">
        <v>330</v>
      </c>
      <c r="QIS213" t="s">
        <v>330</v>
      </c>
      <c r="QIT213" t="s">
        <v>330</v>
      </c>
      <c r="QIU213" t="s">
        <v>330</v>
      </c>
      <c r="QIV213" t="s">
        <v>330</v>
      </c>
      <c r="QIW213" t="s">
        <v>330</v>
      </c>
      <c r="QIX213" t="s">
        <v>330</v>
      </c>
      <c r="QIY213" t="s">
        <v>330</v>
      </c>
      <c r="QIZ213" t="s">
        <v>330</v>
      </c>
      <c r="QJA213" t="s">
        <v>330</v>
      </c>
      <c r="QJB213" t="s">
        <v>330</v>
      </c>
      <c r="QJC213" t="s">
        <v>330</v>
      </c>
      <c r="QJD213" t="s">
        <v>330</v>
      </c>
      <c r="QJE213" t="s">
        <v>330</v>
      </c>
      <c r="QJF213" t="s">
        <v>330</v>
      </c>
      <c r="QJG213" t="s">
        <v>330</v>
      </c>
      <c r="QJH213" t="s">
        <v>330</v>
      </c>
      <c r="QJI213" t="s">
        <v>330</v>
      </c>
      <c r="QJJ213" t="s">
        <v>330</v>
      </c>
      <c r="QJK213" t="s">
        <v>330</v>
      </c>
      <c r="QJL213" t="s">
        <v>330</v>
      </c>
      <c r="QJM213" t="s">
        <v>330</v>
      </c>
      <c r="QJN213" t="s">
        <v>330</v>
      </c>
      <c r="QJO213" t="s">
        <v>330</v>
      </c>
      <c r="QJP213" t="s">
        <v>330</v>
      </c>
      <c r="QJQ213" t="s">
        <v>330</v>
      </c>
      <c r="QJR213" t="s">
        <v>330</v>
      </c>
      <c r="QJS213" t="s">
        <v>330</v>
      </c>
      <c r="QJT213" t="s">
        <v>330</v>
      </c>
      <c r="QJU213" t="s">
        <v>330</v>
      </c>
      <c r="QJV213" t="s">
        <v>330</v>
      </c>
      <c r="QJW213" t="s">
        <v>330</v>
      </c>
      <c r="QJX213" t="s">
        <v>330</v>
      </c>
      <c r="QJY213" t="s">
        <v>330</v>
      </c>
      <c r="QJZ213" t="s">
        <v>330</v>
      </c>
      <c r="QKA213" t="s">
        <v>330</v>
      </c>
      <c r="QKB213" t="s">
        <v>330</v>
      </c>
      <c r="QKC213" t="s">
        <v>330</v>
      </c>
      <c r="QKD213" t="s">
        <v>330</v>
      </c>
      <c r="QKE213" t="s">
        <v>330</v>
      </c>
      <c r="QKF213" t="s">
        <v>330</v>
      </c>
      <c r="QKG213" t="s">
        <v>330</v>
      </c>
      <c r="QKH213" t="s">
        <v>330</v>
      </c>
      <c r="QKI213" t="s">
        <v>330</v>
      </c>
      <c r="QKJ213" t="s">
        <v>330</v>
      </c>
      <c r="QKK213" t="s">
        <v>330</v>
      </c>
      <c r="QKL213" t="s">
        <v>330</v>
      </c>
      <c r="QKM213" t="s">
        <v>330</v>
      </c>
      <c r="QKN213" t="s">
        <v>330</v>
      </c>
      <c r="QKO213" t="s">
        <v>330</v>
      </c>
      <c r="QKP213" t="s">
        <v>330</v>
      </c>
      <c r="QKQ213" t="s">
        <v>330</v>
      </c>
      <c r="QKR213" t="s">
        <v>330</v>
      </c>
      <c r="QKS213" t="s">
        <v>330</v>
      </c>
      <c r="QKT213" t="s">
        <v>330</v>
      </c>
      <c r="QKU213" t="s">
        <v>330</v>
      </c>
      <c r="QKV213" t="s">
        <v>330</v>
      </c>
      <c r="QKW213" t="s">
        <v>330</v>
      </c>
      <c r="QKX213" t="s">
        <v>330</v>
      </c>
      <c r="QKY213" t="s">
        <v>330</v>
      </c>
      <c r="QKZ213" t="s">
        <v>330</v>
      </c>
      <c r="QLA213" t="s">
        <v>330</v>
      </c>
      <c r="QLB213" t="s">
        <v>330</v>
      </c>
      <c r="QLC213" t="s">
        <v>330</v>
      </c>
      <c r="QLD213" t="s">
        <v>330</v>
      </c>
      <c r="QLE213" t="s">
        <v>330</v>
      </c>
      <c r="QLF213" t="s">
        <v>330</v>
      </c>
      <c r="QLG213" t="s">
        <v>330</v>
      </c>
      <c r="QLH213" t="s">
        <v>330</v>
      </c>
      <c r="QLI213" t="s">
        <v>330</v>
      </c>
      <c r="QLJ213" t="s">
        <v>330</v>
      </c>
      <c r="QLK213" t="s">
        <v>330</v>
      </c>
      <c r="QLL213" t="s">
        <v>330</v>
      </c>
      <c r="QLM213" t="s">
        <v>330</v>
      </c>
      <c r="QLN213" t="s">
        <v>330</v>
      </c>
      <c r="QLO213" t="s">
        <v>330</v>
      </c>
      <c r="QLP213" t="s">
        <v>330</v>
      </c>
      <c r="QLQ213" t="s">
        <v>330</v>
      </c>
      <c r="QLR213" t="s">
        <v>330</v>
      </c>
      <c r="QLS213" t="s">
        <v>330</v>
      </c>
      <c r="QLT213" t="s">
        <v>330</v>
      </c>
      <c r="QLU213" t="s">
        <v>330</v>
      </c>
      <c r="QLV213" t="s">
        <v>330</v>
      </c>
      <c r="QLW213" t="s">
        <v>330</v>
      </c>
      <c r="QLX213" t="s">
        <v>330</v>
      </c>
      <c r="QLY213" t="s">
        <v>330</v>
      </c>
      <c r="QLZ213" t="s">
        <v>330</v>
      </c>
      <c r="QMA213" t="s">
        <v>330</v>
      </c>
      <c r="QMB213" t="s">
        <v>330</v>
      </c>
      <c r="QMC213" t="s">
        <v>330</v>
      </c>
      <c r="QMD213" t="s">
        <v>330</v>
      </c>
      <c r="QME213" t="s">
        <v>330</v>
      </c>
      <c r="QMF213" t="s">
        <v>330</v>
      </c>
      <c r="QMG213" t="s">
        <v>330</v>
      </c>
      <c r="QMH213" t="s">
        <v>330</v>
      </c>
      <c r="QMI213" t="s">
        <v>330</v>
      </c>
      <c r="QMJ213" t="s">
        <v>330</v>
      </c>
      <c r="QMK213" t="s">
        <v>330</v>
      </c>
      <c r="QML213" t="s">
        <v>330</v>
      </c>
      <c r="QMM213" t="s">
        <v>330</v>
      </c>
      <c r="QMN213" t="s">
        <v>330</v>
      </c>
      <c r="QMO213" t="s">
        <v>330</v>
      </c>
      <c r="QMP213" t="s">
        <v>330</v>
      </c>
      <c r="QMQ213" t="s">
        <v>330</v>
      </c>
      <c r="QMR213" t="s">
        <v>330</v>
      </c>
      <c r="QMS213" t="s">
        <v>330</v>
      </c>
      <c r="QMT213" t="s">
        <v>330</v>
      </c>
      <c r="QMU213" t="s">
        <v>330</v>
      </c>
      <c r="QMV213" t="s">
        <v>330</v>
      </c>
      <c r="QMW213" t="s">
        <v>330</v>
      </c>
      <c r="QMX213" t="s">
        <v>330</v>
      </c>
      <c r="QMY213" t="s">
        <v>330</v>
      </c>
      <c r="QMZ213" t="s">
        <v>330</v>
      </c>
      <c r="QNA213" t="s">
        <v>330</v>
      </c>
      <c r="QNB213" t="s">
        <v>330</v>
      </c>
      <c r="QNC213" t="s">
        <v>330</v>
      </c>
      <c r="QND213" t="s">
        <v>330</v>
      </c>
      <c r="QNE213" t="s">
        <v>330</v>
      </c>
      <c r="QNF213" t="s">
        <v>330</v>
      </c>
      <c r="QNG213" t="s">
        <v>330</v>
      </c>
      <c r="QNH213" t="s">
        <v>330</v>
      </c>
      <c r="QNI213" t="s">
        <v>330</v>
      </c>
      <c r="QNJ213" t="s">
        <v>330</v>
      </c>
      <c r="QNK213" t="s">
        <v>330</v>
      </c>
      <c r="QNL213" t="s">
        <v>330</v>
      </c>
      <c r="QNM213" t="s">
        <v>330</v>
      </c>
      <c r="QNN213" t="s">
        <v>330</v>
      </c>
      <c r="QNO213" t="s">
        <v>330</v>
      </c>
      <c r="QNP213" t="s">
        <v>330</v>
      </c>
      <c r="QNQ213" t="s">
        <v>330</v>
      </c>
      <c r="QNR213" t="s">
        <v>330</v>
      </c>
      <c r="QNS213" t="s">
        <v>330</v>
      </c>
      <c r="QNT213" t="s">
        <v>330</v>
      </c>
      <c r="QNU213" t="s">
        <v>330</v>
      </c>
      <c r="QNV213" t="s">
        <v>330</v>
      </c>
      <c r="QNW213" t="s">
        <v>330</v>
      </c>
      <c r="QNX213" t="s">
        <v>330</v>
      </c>
      <c r="QNY213" t="s">
        <v>330</v>
      </c>
      <c r="QNZ213" t="s">
        <v>330</v>
      </c>
      <c r="QOA213" t="s">
        <v>330</v>
      </c>
      <c r="QOB213" t="s">
        <v>330</v>
      </c>
      <c r="QOC213" t="s">
        <v>330</v>
      </c>
      <c r="QOD213" t="s">
        <v>330</v>
      </c>
      <c r="QOE213" t="s">
        <v>330</v>
      </c>
      <c r="QOF213" t="s">
        <v>330</v>
      </c>
      <c r="QOG213" t="s">
        <v>330</v>
      </c>
      <c r="QOH213" t="s">
        <v>330</v>
      </c>
      <c r="QOI213" t="s">
        <v>330</v>
      </c>
      <c r="QOJ213" t="s">
        <v>330</v>
      </c>
      <c r="QOK213" t="s">
        <v>330</v>
      </c>
      <c r="QOL213" t="s">
        <v>330</v>
      </c>
      <c r="QOM213" t="s">
        <v>330</v>
      </c>
      <c r="QON213" t="s">
        <v>330</v>
      </c>
      <c r="QOO213" t="s">
        <v>330</v>
      </c>
      <c r="QOP213" t="s">
        <v>330</v>
      </c>
      <c r="QOQ213" t="s">
        <v>330</v>
      </c>
      <c r="QOR213" t="s">
        <v>330</v>
      </c>
      <c r="QOS213" t="s">
        <v>330</v>
      </c>
      <c r="QOT213" t="s">
        <v>330</v>
      </c>
      <c r="QOU213" t="s">
        <v>330</v>
      </c>
      <c r="QOV213" t="s">
        <v>330</v>
      </c>
      <c r="QOW213" t="s">
        <v>330</v>
      </c>
      <c r="QOX213" t="s">
        <v>330</v>
      </c>
      <c r="QOY213" t="s">
        <v>330</v>
      </c>
      <c r="QOZ213" t="s">
        <v>330</v>
      </c>
      <c r="QPA213" t="s">
        <v>330</v>
      </c>
      <c r="QPB213" t="s">
        <v>330</v>
      </c>
      <c r="QPC213" t="s">
        <v>330</v>
      </c>
      <c r="QPD213" t="s">
        <v>330</v>
      </c>
      <c r="QPE213" t="s">
        <v>330</v>
      </c>
      <c r="QPF213" t="s">
        <v>330</v>
      </c>
      <c r="QPG213" t="s">
        <v>330</v>
      </c>
      <c r="QPH213" t="s">
        <v>330</v>
      </c>
      <c r="QPI213" t="s">
        <v>330</v>
      </c>
      <c r="QPJ213" t="s">
        <v>330</v>
      </c>
      <c r="QPK213" t="s">
        <v>330</v>
      </c>
      <c r="QPL213" t="s">
        <v>330</v>
      </c>
      <c r="QPM213" t="s">
        <v>330</v>
      </c>
      <c r="QPN213" t="s">
        <v>330</v>
      </c>
      <c r="QPO213" t="s">
        <v>330</v>
      </c>
      <c r="QPP213" t="s">
        <v>330</v>
      </c>
      <c r="QPQ213" t="s">
        <v>330</v>
      </c>
      <c r="QPR213" t="s">
        <v>330</v>
      </c>
      <c r="QPS213" t="s">
        <v>330</v>
      </c>
      <c r="QPT213" t="s">
        <v>330</v>
      </c>
      <c r="QPU213" t="s">
        <v>330</v>
      </c>
      <c r="QPV213" t="s">
        <v>330</v>
      </c>
      <c r="QPW213" t="s">
        <v>330</v>
      </c>
      <c r="QPX213" t="s">
        <v>330</v>
      </c>
      <c r="QPY213" t="s">
        <v>330</v>
      </c>
      <c r="QPZ213" t="s">
        <v>330</v>
      </c>
      <c r="QQA213" t="s">
        <v>330</v>
      </c>
      <c r="QQB213" t="s">
        <v>330</v>
      </c>
      <c r="QQC213" t="s">
        <v>330</v>
      </c>
      <c r="QQD213" t="s">
        <v>330</v>
      </c>
      <c r="QQE213" t="s">
        <v>330</v>
      </c>
      <c r="QQF213" t="s">
        <v>330</v>
      </c>
      <c r="QQG213" t="s">
        <v>330</v>
      </c>
      <c r="QQH213" t="s">
        <v>330</v>
      </c>
      <c r="QQI213" t="s">
        <v>330</v>
      </c>
      <c r="QQJ213" t="s">
        <v>330</v>
      </c>
      <c r="QQK213" t="s">
        <v>330</v>
      </c>
      <c r="QQL213" t="s">
        <v>330</v>
      </c>
      <c r="QQM213" t="s">
        <v>330</v>
      </c>
      <c r="QQN213" t="s">
        <v>330</v>
      </c>
      <c r="QQO213" t="s">
        <v>330</v>
      </c>
      <c r="QQP213" t="s">
        <v>330</v>
      </c>
      <c r="QQQ213" t="s">
        <v>330</v>
      </c>
      <c r="QQR213" t="s">
        <v>330</v>
      </c>
      <c r="QQS213" t="s">
        <v>330</v>
      </c>
      <c r="QQT213" t="s">
        <v>330</v>
      </c>
      <c r="QQU213" t="s">
        <v>330</v>
      </c>
      <c r="QQV213" t="s">
        <v>330</v>
      </c>
      <c r="QQW213" t="s">
        <v>330</v>
      </c>
      <c r="QQX213" t="s">
        <v>330</v>
      </c>
      <c r="QQY213" t="s">
        <v>330</v>
      </c>
      <c r="QQZ213" t="s">
        <v>330</v>
      </c>
      <c r="QRA213" t="s">
        <v>330</v>
      </c>
      <c r="QRB213" t="s">
        <v>330</v>
      </c>
      <c r="QRC213" t="s">
        <v>330</v>
      </c>
      <c r="QRD213" t="s">
        <v>330</v>
      </c>
      <c r="QRE213" t="s">
        <v>330</v>
      </c>
      <c r="QRF213" t="s">
        <v>330</v>
      </c>
      <c r="QRG213" t="s">
        <v>330</v>
      </c>
      <c r="QRH213" t="s">
        <v>330</v>
      </c>
      <c r="QRI213" t="s">
        <v>330</v>
      </c>
      <c r="QRJ213" t="s">
        <v>330</v>
      </c>
      <c r="QRK213" t="s">
        <v>330</v>
      </c>
      <c r="QRL213" t="s">
        <v>330</v>
      </c>
      <c r="QRM213" t="s">
        <v>330</v>
      </c>
      <c r="QRN213" t="s">
        <v>330</v>
      </c>
      <c r="QRO213" t="s">
        <v>330</v>
      </c>
      <c r="QRP213" t="s">
        <v>330</v>
      </c>
      <c r="QRQ213" t="s">
        <v>330</v>
      </c>
      <c r="QRR213" t="s">
        <v>330</v>
      </c>
      <c r="QRS213" t="s">
        <v>330</v>
      </c>
      <c r="QRT213" t="s">
        <v>330</v>
      </c>
      <c r="QRU213" t="s">
        <v>330</v>
      </c>
      <c r="QRV213" t="s">
        <v>330</v>
      </c>
      <c r="QRW213" t="s">
        <v>330</v>
      </c>
      <c r="QRX213" t="s">
        <v>330</v>
      </c>
      <c r="QRY213" t="s">
        <v>330</v>
      </c>
      <c r="QRZ213" t="s">
        <v>330</v>
      </c>
      <c r="QSA213" t="s">
        <v>330</v>
      </c>
      <c r="QSB213" t="s">
        <v>330</v>
      </c>
      <c r="QSC213" t="s">
        <v>330</v>
      </c>
      <c r="QSD213" t="s">
        <v>330</v>
      </c>
      <c r="QSE213" t="s">
        <v>330</v>
      </c>
      <c r="QSF213" t="s">
        <v>330</v>
      </c>
      <c r="QSG213" t="s">
        <v>330</v>
      </c>
      <c r="QSH213" t="s">
        <v>330</v>
      </c>
      <c r="QSI213" t="s">
        <v>330</v>
      </c>
      <c r="QSJ213" t="s">
        <v>330</v>
      </c>
      <c r="QSK213" t="s">
        <v>330</v>
      </c>
      <c r="QSL213" t="s">
        <v>330</v>
      </c>
      <c r="QSM213" t="s">
        <v>330</v>
      </c>
      <c r="QSN213" t="s">
        <v>330</v>
      </c>
      <c r="QSO213" t="s">
        <v>330</v>
      </c>
      <c r="QSP213" t="s">
        <v>330</v>
      </c>
      <c r="QSQ213" t="s">
        <v>330</v>
      </c>
      <c r="QSR213" t="s">
        <v>330</v>
      </c>
      <c r="QSS213" t="s">
        <v>330</v>
      </c>
      <c r="QST213" t="s">
        <v>330</v>
      </c>
      <c r="QSU213" t="s">
        <v>330</v>
      </c>
      <c r="QSV213" t="s">
        <v>330</v>
      </c>
      <c r="QSW213" t="s">
        <v>330</v>
      </c>
      <c r="QSX213" t="s">
        <v>330</v>
      </c>
      <c r="QSY213" t="s">
        <v>330</v>
      </c>
      <c r="QSZ213" t="s">
        <v>330</v>
      </c>
      <c r="QTA213" t="s">
        <v>330</v>
      </c>
      <c r="QTB213" t="s">
        <v>330</v>
      </c>
      <c r="QTC213" t="s">
        <v>330</v>
      </c>
      <c r="QTD213" t="s">
        <v>330</v>
      </c>
      <c r="QTE213" t="s">
        <v>330</v>
      </c>
      <c r="QTF213" t="s">
        <v>330</v>
      </c>
      <c r="QTG213" t="s">
        <v>330</v>
      </c>
      <c r="QTH213" t="s">
        <v>330</v>
      </c>
      <c r="QTI213" t="s">
        <v>330</v>
      </c>
      <c r="QTJ213" t="s">
        <v>330</v>
      </c>
      <c r="QTK213" t="s">
        <v>330</v>
      </c>
      <c r="QTL213" t="s">
        <v>330</v>
      </c>
      <c r="QTM213" t="s">
        <v>330</v>
      </c>
      <c r="QTN213" t="s">
        <v>330</v>
      </c>
      <c r="QTO213" t="s">
        <v>330</v>
      </c>
      <c r="QTP213" t="s">
        <v>330</v>
      </c>
      <c r="QTQ213" t="s">
        <v>330</v>
      </c>
      <c r="QTR213" t="s">
        <v>330</v>
      </c>
      <c r="QTS213" t="s">
        <v>330</v>
      </c>
      <c r="QTT213" t="s">
        <v>330</v>
      </c>
      <c r="QTU213" t="s">
        <v>330</v>
      </c>
      <c r="QTV213" t="s">
        <v>330</v>
      </c>
      <c r="QTW213" t="s">
        <v>330</v>
      </c>
      <c r="QTX213" t="s">
        <v>330</v>
      </c>
      <c r="QTY213" t="s">
        <v>330</v>
      </c>
      <c r="QTZ213" t="s">
        <v>330</v>
      </c>
      <c r="QUA213" t="s">
        <v>330</v>
      </c>
      <c r="QUB213" t="s">
        <v>330</v>
      </c>
      <c r="QUC213" t="s">
        <v>330</v>
      </c>
      <c r="QUD213" t="s">
        <v>330</v>
      </c>
      <c r="QUE213" t="s">
        <v>330</v>
      </c>
      <c r="QUF213" t="s">
        <v>330</v>
      </c>
      <c r="QUG213" t="s">
        <v>330</v>
      </c>
      <c r="QUH213" t="s">
        <v>330</v>
      </c>
      <c r="QUI213" t="s">
        <v>330</v>
      </c>
      <c r="QUJ213" t="s">
        <v>330</v>
      </c>
      <c r="QUK213" t="s">
        <v>330</v>
      </c>
      <c r="QUL213" t="s">
        <v>330</v>
      </c>
      <c r="QUM213" t="s">
        <v>330</v>
      </c>
      <c r="QUN213" t="s">
        <v>330</v>
      </c>
      <c r="QUO213" t="s">
        <v>330</v>
      </c>
      <c r="QUP213" t="s">
        <v>330</v>
      </c>
      <c r="QUQ213" t="s">
        <v>330</v>
      </c>
      <c r="QUR213" t="s">
        <v>330</v>
      </c>
      <c r="QUS213" t="s">
        <v>330</v>
      </c>
      <c r="QUT213" t="s">
        <v>330</v>
      </c>
      <c r="QUU213" t="s">
        <v>330</v>
      </c>
      <c r="QUV213" t="s">
        <v>330</v>
      </c>
      <c r="QUW213" t="s">
        <v>330</v>
      </c>
      <c r="QUX213" t="s">
        <v>330</v>
      </c>
      <c r="QUY213" t="s">
        <v>330</v>
      </c>
      <c r="QUZ213" t="s">
        <v>330</v>
      </c>
      <c r="QVA213" t="s">
        <v>330</v>
      </c>
      <c r="QVB213" t="s">
        <v>330</v>
      </c>
      <c r="QVC213" t="s">
        <v>330</v>
      </c>
      <c r="QVD213" t="s">
        <v>330</v>
      </c>
      <c r="QVE213" t="s">
        <v>330</v>
      </c>
      <c r="QVF213" t="s">
        <v>330</v>
      </c>
      <c r="QVG213" t="s">
        <v>330</v>
      </c>
      <c r="QVH213" t="s">
        <v>330</v>
      </c>
      <c r="QVI213" t="s">
        <v>330</v>
      </c>
      <c r="QVJ213" t="s">
        <v>330</v>
      </c>
      <c r="QVK213" t="s">
        <v>330</v>
      </c>
      <c r="QVL213" t="s">
        <v>330</v>
      </c>
      <c r="QVM213" t="s">
        <v>330</v>
      </c>
      <c r="QVN213" t="s">
        <v>330</v>
      </c>
      <c r="QVO213" t="s">
        <v>330</v>
      </c>
      <c r="QVP213" t="s">
        <v>330</v>
      </c>
      <c r="QVQ213" t="s">
        <v>330</v>
      </c>
      <c r="QVR213" t="s">
        <v>330</v>
      </c>
      <c r="QVS213" t="s">
        <v>330</v>
      </c>
      <c r="QVT213" t="s">
        <v>330</v>
      </c>
      <c r="QVU213" t="s">
        <v>330</v>
      </c>
      <c r="QVV213" t="s">
        <v>330</v>
      </c>
      <c r="QVW213" t="s">
        <v>330</v>
      </c>
      <c r="QVX213" t="s">
        <v>330</v>
      </c>
      <c r="QVY213" t="s">
        <v>330</v>
      </c>
      <c r="QVZ213" t="s">
        <v>330</v>
      </c>
      <c r="QWA213" t="s">
        <v>330</v>
      </c>
      <c r="QWB213" t="s">
        <v>330</v>
      </c>
      <c r="QWC213" t="s">
        <v>330</v>
      </c>
      <c r="QWD213" t="s">
        <v>330</v>
      </c>
      <c r="QWE213" t="s">
        <v>330</v>
      </c>
      <c r="QWF213" t="s">
        <v>330</v>
      </c>
      <c r="QWG213" t="s">
        <v>330</v>
      </c>
      <c r="QWH213" t="s">
        <v>330</v>
      </c>
      <c r="QWI213" t="s">
        <v>330</v>
      </c>
      <c r="QWJ213" t="s">
        <v>330</v>
      </c>
      <c r="QWK213" t="s">
        <v>330</v>
      </c>
      <c r="QWL213" t="s">
        <v>330</v>
      </c>
      <c r="QWM213" t="s">
        <v>330</v>
      </c>
      <c r="QWN213" t="s">
        <v>330</v>
      </c>
      <c r="QWO213" t="s">
        <v>330</v>
      </c>
      <c r="QWP213" t="s">
        <v>330</v>
      </c>
      <c r="QWQ213" t="s">
        <v>330</v>
      </c>
      <c r="QWR213" t="s">
        <v>330</v>
      </c>
      <c r="QWS213" t="s">
        <v>330</v>
      </c>
      <c r="QWT213" t="s">
        <v>330</v>
      </c>
      <c r="QWU213" t="s">
        <v>330</v>
      </c>
      <c r="QWV213" t="s">
        <v>330</v>
      </c>
      <c r="QWW213" t="s">
        <v>330</v>
      </c>
      <c r="QWX213" t="s">
        <v>330</v>
      </c>
      <c r="QWY213" t="s">
        <v>330</v>
      </c>
      <c r="QWZ213" t="s">
        <v>330</v>
      </c>
      <c r="QXA213" t="s">
        <v>330</v>
      </c>
      <c r="QXB213" t="s">
        <v>330</v>
      </c>
      <c r="QXC213" t="s">
        <v>330</v>
      </c>
      <c r="QXD213" t="s">
        <v>330</v>
      </c>
      <c r="QXE213" t="s">
        <v>330</v>
      </c>
      <c r="QXF213" t="s">
        <v>330</v>
      </c>
      <c r="QXG213" t="s">
        <v>330</v>
      </c>
      <c r="QXH213" t="s">
        <v>330</v>
      </c>
      <c r="QXI213" t="s">
        <v>330</v>
      </c>
      <c r="QXJ213" t="s">
        <v>330</v>
      </c>
      <c r="QXK213" t="s">
        <v>330</v>
      </c>
      <c r="QXL213" t="s">
        <v>330</v>
      </c>
      <c r="QXM213" t="s">
        <v>330</v>
      </c>
      <c r="QXN213" t="s">
        <v>330</v>
      </c>
      <c r="QXO213" t="s">
        <v>330</v>
      </c>
      <c r="QXP213" t="s">
        <v>330</v>
      </c>
      <c r="QXQ213" t="s">
        <v>330</v>
      </c>
      <c r="QXR213" t="s">
        <v>330</v>
      </c>
      <c r="QXS213" t="s">
        <v>330</v>
      </c>
      <c r="QXT213" t="s">
        <v>330</v>
      </c>
      <c r="QXU213" t="s">
        <v>330</v>
      </c>
      <c r="QXV213" t="s">
        <v>330</v>
      </c>
      <c r="QXW213" t="s">
        <v>330</v>
      </c>
      <c r="QXX213" t="s">
        <v>330</v>
      </c>
      <c r="QXY213" t="s">
        <v>330</v>
      </c>
      <c r="QXZ213" t="s">
        <v>330</v>
      </c>
      <c r="QYA213" t="s">
        <v>330</v>
      </c>
      <c r="QYB213" t="s">
        <v>330</v>
      </c>
      <c r="QYC213" t="s">
        <v>330</v>
      </c>
      <c r="QYD213" t="s">
        <v>330</v>
      </c>
      <c r="QYE213" t="s">
        <v>330</v>
      </c>
      <c r="QYF213" t="s">
        <v>330</v>
      </c>
      <c r="QYG213" t="s">
        <v>330</v>
      </c>
      <c r="QYH213" t="s">
        <v>330</v>
      </c>
      <c r="QYI213" t="s">
        <v>330</v>
      </c>
      <c r="QYJ213" t="s">
        <v>330</v>
      </c>
      <c r="QYK213" t="s">
        <v>330</v>
      </c>
      <c r="QYL213" t="s">
        <v>330</v>
      </c>
      <c r="QYM213" t="s">
        <v>330</v>
      </c>
      <c r="QYN213" t="s">
        <v>330</v>
      </c>
      <c r="QYO213" t="s">
        <v>330</v>
      </c>
      <c r="QYP213" t="s">
        <v>330</v>
      </c>
      <c r="QYQ213" t="s">
        <v>330</v>
      </c>
      <c r="QYR213" t="s">
        <v>330</v>
      </c>
      <c r="QYS213" t="s">
        <v>330</v>
      </c>
      <c r="QYT213" t="s">
        <v>330</v>
      </c>
      <c r="QYU213" t="s">
        <v>330</v>
      </c>
      <c r="QYV213" t="s">
        <v>330</v>
      </c>
      <c r="QYW213" t="s">
        <v>330</v>
      </c>
      <c r="QYX213" t="s">
        <v>330</v>
      </c>
      <c r="QYY213" t="s">
        <v>330</v>
      </c>
      <c r="QYZ213" t="s">
        <v>330</v>
      </c>
      <c r="QZA213" t="s">
        <v>330</v>
      </c>
      <c r="QZB213" t="s">
        <v>330</v>
      </c>
      <c r="QZC213" t="s">
        <v>330</v>
      </c>
      <c r="QZD213" t="s">
        <v>330</v>
      </c>
      <c r="QZE213" t="s">
        <v>330</v>
      </c>
      <c r="QZF213" t="s">
        <v>330</v>
      </c>
      <c r="QZG213" t="s">
        <v>330</v>
      </c>
      <c r="QZH213" t="s">
        <v>330</v>
      </c>
      <c r="QZI213" t="s">
        <v>330</v>
      </c>
      <c r="QZJ213" t="s">
        <v>330</v>
      </c>
      <c r="QZK213" t="s">
        <v>330</v>
      </c>
      <c r="QZL213" t="s">
        <v>330</v>
      </c>
      <c r="QZM213" t="s">
        <v>330</v>
      </c>
      <c r="QZN213" t="s">
        <v>330</v>
      </c>
      <c r="QZO213" t="s">
        <v>330</v>
      </c>
      <c r="QZP213" t="s">
        <v>330</v>
      </c>
      <c r="QZQ213" t="s">
        <v>330</v>
      </c>
      <c r="QZR213" t="s">
        <v>330</v>
      </c>
      <c r="QZS213" t="s">
        <v>330</v>
      </c>
      <c r="QZT213" t="s">
        <v>330</v>
      </c>
      <c r="QZU213" t="s">
        <v>330</v>
      </c>
      <c r="QZV213" t="s">
        <v>330</v>
      </c>
      <c r="QZW213" t="s">
        <v>330</v>
      </c>
      <c r="QZX213" t="s">
        <v>330</v>
      </c>
      <c r="QZY213" t="s">
        <v>330</v>
      </c>
      <c r="QZZ213" t="s">
        <v>330</v>
      </c>
      <c r="RAA213" t="s">
        <v>330</v>
      </c>
      <c r="RAB213" t="s">
        <v>330</v>
      </c>
      <c r="RAC213" t="s">
        <v>330</v>
      </c>
      <c r="RAD213" t="s">
        <v>330</v>
      </c>
      <c r="RAE213" t="s">
        <v>330</v>
      </c>
      <c r="RAF213" t="s">
        <v>330</v>
      </c>
      <c r="RAG213" t="s">
        <v>330</v>
      </c>
      <c r="RAH213" t="s">
        <v>330</v>
      </c>
      <c r="RAI213" t="s">
        <v>330</v>
      </c>
      <c r="RAJ213" t="s">
        <v>330</v>
      </c>
      <c r="RAK213" t="s">
        <v>330</v>
      </c>
      <c r="RAL213" t="s">
        <v>330</v>
      </c>
      <c r="RAM213" t="s">
        <v>330</v>
      </c>
      <c r="RAN213" t="s">
        <v>330</v>
      </c>
      <c r="RAO213" t="s">
        <v>330</v>
      </c>
      <c r="RAP213" t="s">
        <v>330</v>
      </c>
      <c r="RAQ213" t="s">
        <v>330</v>
      </c>
      <c r="RAR213" t="s">
        <v>330</v>
      </c>
      <c r="RAS213" t="s">
        <v>330</v>
      </c>
      <c r="RAT213" t="s">
        <v>330</v>
      </c>
      <c r="RAU213" t="s">
        <v>330</v>
      </c>
      <c r="RAV213" t="s">
        <v>330</v>
      </c>
      <c r="RAW213" t="s">
        <v>330</v>
      </c>
      <c r="RAX213" t="s">
        <v>330</v>
      </c>
      <c r="RAY213" t="s">
        <v>330</v>
      </c>
      <c r="RAZ213" t="s">
        <v>330</v>
      </c>
      <c r="RBA213" t="s">
        <v>330</v>
      </c>
      <c r="RBB213" t="s">
        <v>330</v>
      </c>
      <c r="RBC213" t="s">
        <v>330</v>
      </c>
      <c r="RBD213" t="s">
        <v>330</v>
      </c>
      <c r="RBE213" t="s">
        <v>330</v>
      </c>
      <c r="RBF213" t="s">
        <v>330</v>
      </c>
      <c r="RBG213" t="s">
        <v>330</v>
      </c>
      <c r="RBH213" t="s">
        <v>330</v>
      </c>
      <c r="RBI213" t="s">
        <v>330</v>
      </c>
      <c r="RBJ213" t="s">
        <v>330</v>
      </c>
      <c r="RBK213" t="s">
        <v>330</v>
      </c>
      <c r="RBL213" t="s">
        <v>330</v>
      </c>
      <c r="RBM213" t="s">
        <v>330</v>
      </c>
      <c r="RBN213" t="s">
        <v>330</v>
      </c>
      <c r="RBO213" t="s">
        <v>330</v>
      </c>
      <c r="RBP213" t="s">
        <v>330</v>
      </c>
      <c r="RBQ213" t="s">
        <v>330</v>
      </c>
      <c r="RBR213" t="s">
        <v>330</v>
      </c>
      <c r="RBS213" t="s">
        <v>330</v>
      </c>
      <c r="RBT213" t="s">
        <v>330</v>
      </c>
      <c r="RBU213" t="s">
        <v>330</v>
      </c>
      <c r="RBV213" t="s">
        <v>330</v>
      </c>
      <c r="RBW213" t="s">
        <v>330</v>
      </c>
      <c r="RBX213" t="s">
        <v>330</v>
      </c>
      <c r="RBY213" t="s">
        <v>330</v>
      </c>
      <c r="RBZ213" t="s">
        <v>330</v>
      </c>
      <c r="RCA213" t="s">
        <v>330</v>
      </c>
      <c r="RCB213" t="s">
        <v>330</v>
      </c>
      <c r="RCC213" t="s">
        <v>330</v>
      </c>
      <c r="RCD213" t="s">
        <v>330</v>
      </c>
      <c r="RCE213" t="s">
        <v>330</v>
      </c>
      <c r="RCF213" t="s">
        <v>330</v>
      </c>
      <c r="RCG213" t="s">
        <v>330</v>
      </c>
      <c r="RCH213" t="s">
        <v>330</v>
      </c>
      <c r="RCI213" t="s">
        <v>330</v>
      </c>
      <c r="RCJ213" t="s">
        <v>330</v>
      </c>
      <c r="RCK213" t="s">
        <v>330</v>
      </c>
      <c r="RCL213" t="s">
        <v>330</v>
      </c>
      <c r="RCM213" t="s">
        <v>330</v>
      </c>
      <c r="RCN213" t="s">
        <v>330</v>
      </c>
      <c r="RCO213" t="s">
        <v>330</v>
      </c>
      <c r="RCP213" t="s">
        <v>330</v>
      </c>
      <c r="RCQ213" t="s">
        <v>330</v>
      </c>
      <c r="RCR213" t="s">
        <v>330</v>
      </c>
      <c r="RCS213" t="s">
        <v>330</v>
      </c>
      <c r="RCT213" t="s">
        <v>330</v>
      </c>
      <c r="RCU213" t="s">
        <v>330</v>
      </c>
      <c r="RCV213" t="s">
        <v>330</v>
      </c>
      <c r="RCW213" t="s">
        <v>330</v>
      </c>
      <c r="RCX213" t="s">
        <v>330</v>
      </c>
      <c r="RCY213" t="s">
        <v>330</v>
      </c>
      <c r="RCZ213" t="s">
        <v>330</v>
      </c>
      <c r="RDA213" t="s">
        <v>330</v>
      </c>
      <c r="RDB213" t="s">
        <v>330</v>
      </c>
      <c r="RDC213" t="s">
        <v>330</v>
      </c>
      <c r="RDD213" t="s">
        <v>330</v>
      </c>
      <c r="RDE213" t="s">
        <v>330</v>
      </c>
      <c r="RDF213" t="s">
        <v>330</v>
      </c>
      <c r="RDG213" t="s">
        <v>330</v>
      </c>
      <c r="RDH213" t="s">
        <v>330</v>
      </c>
      <c r="RDI213" t="s">
        <v>330</v>
      </c>
      <c r="RDJ213" t="s">
        <v>330</v>
      </c>
      <c r="RDK213" t="s">
        <v>330</v>
      </c>
      <c r="RDL213" t="s">
        <v>330</v>
      </c>
      <c r="RDM213" t="s">
        <v>330</v>
      </c>
      <c r="RDN213" t="s">
        <v>330</v>
      </c>
      <c r="RDO213" t="s">
        <v>330</v>
      </c>
      <c r="RDP213" t="s">
        <v>330</v>
      </c>
      <c r="RDQ213" t="s">
        <v>330</v>
      </c>
      <c r="RDR213" t="s">
        <v>330</v>
      </c>
      <c r="RDS213" t="s">
        <v>330</v>
      </c>
      <c r="RDT213" t="s">
        <v>330</v>
      </c>
      <c r="RDU213" t="s">
        <v>330</v>
      </c>
      <c r="RDV213" t="s">
        <v>330</v>
      </c>
      <c r="RDW213" t="s">
        <v>330</v>
      </c>
      <c r="RDX213" t="s">
        <v>330</v>
      </c>
      <c r="RDY213" t="s">
        <v>330</v>
      </c>
      <c r="RDZ213" t="s">
        <v>330</v>
      </c>
      <c r="REA213" t="s">
        <v>330</v>
      </c>
      <c r="REB213" t="s">
        <v>330</v>
      </c>
      <c r="REC213" t="s">
        <v>330</v>
      </c>
      <c r="RED213" t="s">
        <v>330</v>
      </c>
      <c r="REE213" t="s">
        <v>330</v>
      </c>
      <c r="REF213" t="s">
        <v>330</v>
      </c>
      <c r="REG213" t="s">
        <v>330</v>
      </c>
      <c r="REH213" t="s">
        <v>330</v>
      </c>
      <c r="REI213" t="s">
        <v>330</v>
      </c>
      <c r="REJ213" t="s">
        <v>330</v>
      </c>
      <c r="REK213" t="s">
        <v>330</v>
      </c>
      <c r="REL213" t="s">
        <v>330</v>
      </c>
      <c r="REM213" t="s">
        <v>330</v>
      </c>
      <c r="REN213" t="s">
        <v>330</v>
      </c>
      <c r="REO213" t="s">
        <v>330</v>
      </c>
      <c r="REP213" t="s">
        <v>330</v>
      </c>
      <c r="REQ213" t="s">
        <v>330</v>
      </c>
      <c r="RER213" t="s">
        <v>330</v>
      </c>
      <c r="RES213" t="s">
        <v>330</v>
      </c>
      <c r="RET213" t="s">
        <v>330</v>
      </c>
      <c r="REU213" t="s">
        <v>330</v>
      </c>
      <c r="REV213" t="s">
        <v>330</v>
      </c>
      <c r="REW213" t="s">
        <v>330</v>
      </c>
      <c r="REX213" t="s">
        <v>330</v>
      </c>
      <c r="REY213" t="s">
        <v>330</v>
      </c>
      <c r="REZ213" t="s">
        <v>330</v>
      </c>
      <c r="RFA213" t="s">
        <v>330</v>
      </c>
      <c r="RFB213" t="s">
        <v>330</v>
      </c>
      <c r="RFC213" t="s">
        <v>330</v>
      </c>
      <c r="RFD213" t="s">
        <v>330</v>
      </c>
      <c r="RFE213" t="s">
        <v>330</v>
      </c>
      <c r="RFF213" t="s">
        <v>330</v>
      </c>
      <c r="RFG213" t="s">
        <v>330</v>
      </c>
      <c r="RFH213" t="s">
        <v>330</v>
      </c>
      <c r="RFI213" t="s">
        <v>330</v>
      </c>
      <c r="RFJ213" t="s">
        <v>330</v>
      </c>
      <c r="RFK213" t="s">
        <v>330</v>
      </c>
      <c r="RFL213" t="s">
        <v>330</v>
      </c>
      <c r="RFM213" t="s">
        <v>330</v>
      </c>
      <c r="RFN213" t="s">
        <v>330</v>
      </c>
      <c r="RFO213" t="s">
        <v>330</v>
      </c>
      <c r="RFP213" t="s">
        <v>330</v>
      </c>
      <c r="RFQ213" t="s">
        <v>330</v>
      </c>
      <c r="RFR213" t="s">
        <v>330</v>
      </c>
      <c r="RFS213" t="s">
        <v>330</v>
      </c>
      <c r="RFT213" t="s">
        <v>330</v>
      </c>
      <c r="RFU213" t="s">
        <v>330</v>
      </c>
      <c r="RFV213" t="s">
        <v>330</v>
      </c>
      <c r="RFW213" t="s">
        <v>330</v>
      </c>
      <c r="RFX213" t="s">
        <v>330</v>
      </c>
      <c r="RFY213" t="s">
        <v>330</v>
      </c>
      <c r="RFZ213" t="s">
        <v>330</v>
      </c>
      <c r="RGA213" t="s">
        <v>330</v>
      </c>
      <c r="RGB213" t="s">
        <v>330</v>
      </c>
      <c r="RGC213" t="s">
        <v>330</v>
      </c>
      <c r="RGD213" t="s">
        <v>330</v>
      </c>
      <c r="RGE213" t="s">
        <v>330</v>
      </c>
      <c r="RGF213" t="s">
        <v>330</v>
      </c>
      <c r="RGG213" t="s">
        <v>330</v>
      </c>
      <c r="RGH213" t="s">
        <v>330</v>
      </c>
      <c r="RGI213" t="s">
        <v>330</v>
      </c>
      <c r="RGJ213" t="s">
        <v>330</v>
      </c>
      <c r="RGK213" t="s">
        <v>330</v>
      </c>
      <c r="RGL213" t="s">
        <v>330</v>
      </c>
      <c r="RGM213" t="s">
        <v>330</v>
      </c>
      <c r="RGN213" t="s">
        <v>330</v>
      </c>
      <c r="RGO213" t="s">
        <v>330</v>
      </c>
      <c r="RGP213" t="s">
        <v>330</v>
      </c>
      <c r="RGQ213" t="s">
        <v>330</v>
      </c>
      <c r="RGR213" t="s">
        <v>330</v>
      </c>
      <c r="RGS213" t="s">
        <v>330</v>
      </c>
      <c r="RGT213" t="s">
        <v>330</v>
      </c>
      <c r="RGU213" t="s">
        <v>330</v>
      </c>
      <c r="RGV213" t="s">
        <v>330</v>
      </c>
      <c r="RGW213" t="s">
        <v>330</v>
      </c>
      <c r="RGX213" t="s">
        <v>330</v>
      </c>
      <c r="RGY213" t="s">
        <v>330</v>
      </c>
      <c r="RGZ213" t="s">
        <v>330</v>
      </c>
      <c r="RHA213" t="s">
        <v>330</v>
      </c>
      <c r="RHB213" t="s">
        <v>330</v>
      </c>
      <c r="RHC213" t="s">
        <v>330</v>
      </c>
      <c r="RHD213" t="s">
        <v>330</v>
      </c>
      <c r="RHE213" t="s">
        <v>330</v>
      </c>
      <c r="RHF213" t="s">
        <v>330</v>
      </c>
      <c r="RHG213" t="s">
        <v>330</v>
      </c>
      <c r="RHH213" t="s">
        <v>330</v>
      </c>
      <c r="RHI213" t="s">
        <v>330</v>
      </c>
      <c r="RHJ213" t="s">
        <v>330</v>
      </c>
      <c r="RHK213" t="s">
        <v>330</v>
      </c>
      <c r="RHL213" t="s">
        <v>330</v>
      </c>
      <c r="RHM213" t="s">
        <v>330</v>
      </c>
      <c r="RHN213" t="s">
        <v>330</v>
      </c>
      <c r="RHO213" t="s">
        <v>330</v>
      </c>
      <c r="RHP213" t="s">
        <v>330</v>
      </c>
      <c r="RHQ213" t="s">
        <v>330</v>
      </c>
      <c r="RHR213" t="s">
        <v>330</v>
      </c>
      <c r="RHS213" t="s">
        <v>330</v>
      </c>
      <c r="RHT213" t="s">
        <v>330</v>
      </c>
      <c r="RHU213" t="s">
        <v>330</v>
      </c>
      <c r="RHV213" t="s">
        <v>330</v>
      </c>
      <c r="RHW213" t="s">
        <v>330</v>
      </c>
      <c r="RHX213" t="s">
        <v>330</v>
      </c>
      <c r="RHY213" t="s">
        <v>330</v>
      </c>
      <c r="RHZ213" t="s">
        <v>330</v>
      </c>
      <c r="RIA213" t="s">
        <v>330</v>
      </c>
      <c r="RIB213" t="s">
        <v>330</v>
      </c>
      <c r="RIC213" t="s">
        <v>330</v>
      </c>
      <c r="RID213" t="s">
        <v>330</v>
      </c>
      <c r="RIE213" t="s">
        <v>330</v>
      </c>
      <c r="RIF213" t="s">
        <v>330</v>
      </c>
      <c r="RIG213" t="s">
        <v>330</v>
      </c>
      <c r="RIH213" t="s">
        <v>330</v>
      </c>
      <c r="RII213" t="s">
        <v>330</v>
      </c>
      <c r="RIJ213" t="s">
        <v>330</v>
      </c>
      <c r="RIK213" t="s">
        <v>330</v>
      </c>
      <c r="RIL213" t="s">
        <v>330</v>
      </c>
      <c r="RIM213" t="s">
        <v>330</v>
      </c>
      <c r="RIN213" t="s">
        <v>330</v>
      </c>
      <c r="RIO213" t="s">
        <v>330</v>
      </c>
      <c r="RIP213" t="s">
        <v>330</v>
      </c>
      <c r="RIQ213" t="s">
        <v>330</v>
      </c>
      <c r="RIR213" t="s">
        <v>330</v>
      </c>
      <c r="RIS213" t="s">
        <v>330</v>
      </c>
      <c r="RIT213" t="s">
        <v>330</v>
      </c>
      <c r="RIU213" t="s">
        <v>330</v>
      </c>
      <c r="RIV213" t="s">
        <v>330</v>
      </c>
      <c r="RIW213" t="s">
        <v>330</v>
      </c>
      <c r="RIX213" t="s">
        <v>330</v>
      </c>
      <c r="RIY213" t="s">
        <v>330</v>
      </c>
      <c r="RIZ213" t="s">
        <v>330</v>
      </c>
      <c r="RJA213" t="s">
        <v>330</v>
      </c>
      <c r="RJB213" t="s">
        <v>330</v>
      </c>
      <c r="RJC213" t="s">
        <v>330</v>
      </c>
      <c r="RJD213" t="s">
        <v>330</v>
      </c>
      <c r="RJE213" t="s">
        <v>330</v>
      </c>
      <c r="RJF213" t="s">
        <v>330</v>
      </c>
      <c r="RJG213" t="s">
        <v>330</v>
      </c>
      <c r="RJH213" t="s">
        <v>330</v>
      </c>
      <c r="RJI213" t="s">
        <v>330</v>
      </c>
      <c r="RJJ213" t="s">
        <v>330</v>
      </c>
      <c r="RJK213" t="s">
        <v>330</v>
      </c>
      <c r="RJL213" t="s">
        <v>330</v>
      </c>
      <c r="RJM213" t="s">
        <v>330</v>
      </c>
      <c r="RJN213" t="s">
        <v>330</v>
      </c>
      <c r="RJO213" t="s">
        <v>330</v>
      </c>
      <c r="RJP213" t="s">
        <v>330</v>
      </c>
      <c r="RJQ213" t="s">
        <v>330</v>
      </c>
      <c r="RJR213" t="s">
        <v>330</v>
      </c>
      <c r="RJS213" t="s">
        <v>330</v>
      </c>
      <c r="RJT213" t="s">
        <v>330</v>
      </c>
      <c r="RJU213" t="s">
        <v>330</v>
      </c>
      <c r="RJV213" t="s">
        <v>330</v>
      </c>
      <c r="RJW213" t="s">
        <v>330</v>
      </c>
      <c r="RJX213" t="s">
        <v>330</v>
      </c>
      <c r="RJY213" t="s">
        <v>330</v>
      </c>
      <c r="RJZ213" t="s">
        <v>330</v>
      </c>
      <c r="RKA213" t="s">
        <v>330</v>
      </c>
      <c r="RKB213" t="s">
        <v>330</v>
      </c>
      <c r="RKC213" t="s">
        <v>330</v>
      </c>
      <c r="RKD213" t="s">
        <v>330</v>
      </c>
      <c r="RKE213" t="s">
        <v>330</v>
      </c>
      <c r="RKF213" t="s">
        <v>330</v>
      </c>
      <c r="RKG213" t="s">
        <v>330</v>
      </c>
      <c r="RKH213" t="s">
        <v>330</v>
      </c>
      <c r="RKI213" t="s">
        <v>330</v>
      </c>
      <c r="RKJ213" t="s">
        <v>330</v>
      </c>
      <c r="RKK213" t="s">
        <v>330</v>
      </c>
      <c r="RKL213" t="s">
        <v>330</v>
      </c>
      <c r="RKM213" t="s">
        <v>330</v>
      </c>
      <c r="RKN213" t="s">
        <v>330</v>
      </c>
      <c r="RKO213" t="s">
        <v>330</v>
      </c>
      <c r="RKP213" t="s">
        <v>330</v>
      </c>
      <c r="RKQ213" t="s">
        <v>330</v>
      </c>
      <c r="RKR213" t="s">
        <v>330</v>
      </c>
      <c r="RKS213" t="s">
        <v>330</v>
      </c>
      <c r="RKT213" t="s">
        <v>330</v>
      </c>
      <c r="RKU213" t="s">
        <v>330</v>
      </c>
      <c r="RKV213" t="s">
        <v>330</v>
      </c>
      <c r="RKW213" t="s">
        <v>330</v>
      </c>
      <c r="RKX213" t="s">
        <v>330</v>
      </c>
      <c r="RKY213" t="s">
        <v>330</v>
      </c>
      <c r="RKZ213" t="s">
        <v>330</v>
      </c>
      <c r="RLA213" t="s">
        <v>330</v>
      </c>
      <c r="RLB213" t="s">
        <v>330</v>
      </c>
      <c r="RLC213" t="s">
        <v>330</v>
      </c>
      <c r="RLD213" t="s">
        <v>330</v>
      </c>
      <c r="RLE213" t="s">
        <v>330</v>
      </c>
      <c r="RLF213" t="s">
        <v>330</v>
      </c>
      <c r="RLG213" t="s">
        <v>330</v>
      </c>
      <c r="RLH213" t="s">
        <v>330</v>
      </c>
      <c r="RLI213" t="s">
        <v>330</v>
      </c>
      <c r="RLJ213" t="s">
        <v>330</v>
      </c>
      <c r="RLK213" t="s">
        <v>330</v>
      </c>
      <c r="RLL213" t="s">
        <v>330</v>
      </c>
      <c r="RLM213" t="s">
        <v>330</v>
      </c>
      <c r="RLN213" t="s">
        <v>330</v>
      </c>
      <c r="RLO213" t="s">
        <v>330</v>
      </c>
      <c r="RLP213" t="s">
        <v>330</v>
      </c>
      <c r="RLQ213" t="s">
        <v>330</v>
      </c>
      <c r="RLR213" t="s">
        <v>330</v>
      </c>
      <c r="RLS213" t="s">
        <v>330</v>
      </c>
      <c r="RLT213" t="s">
        <v>330</v>
      </c>
      <c r="RLU213" t="s">
        <v>330</v>
      </c>
      <c r="RLV213" t="s">
        <v>330</v>
      </c>
      <c r="RLW213" t="s">
        <v>330</v>
      </c>
      <c r="RLX213" t="s">
        <v>330</v>
      </c>
      <c r="RLY213" t="s">
        <v>330</v>
      </c>
      <c r="RLZ213" t="s">
        <v>330</v>
      </c>
      <c r="RMA213" t="s">
        <v>330</v>
      </c>
      <c r="RMB213" t="s">
        <v>330</v>
      </c>
      <c r="RMC213" t="s">
        <v>330</v>
      </c>
      <c r="RMD213" t="s">
        <v>330</v>
      </c>
      <c r="RME213" t="s">
        <v>330</v>
      </c>
      <c r="RMF213" t="s">
        <v>330</v>
      </c>
      <c r="RMG213" t="s">
        <v>330</v>
      </c>
      <c r="RMH213" t="s">
        <v>330</v>
      </c>
      <c r="RMI213" t="s">
        <v>330</v>
      </c>
      <c r="RMJ213" t="s">
        <v>330</v>
      </c>
      <c r="RMK213" t="s">
        <v>330</v>
      </c>
      <c r="RML213" t="s">
        <v>330</v>
      </c>
      <c r="RMM213" t="s">
        <v>330</v>
      </c>
      <c r="RMN213" t="s">
        <v>330</v>
      </c>
      <c r="RMO213" t="s">
        <v>330</v>
      </c>
      <c r="RMP213" t="s">
        <v>330</v>
      </c>
      <c r="RMQ213" t="s">
        <v>330</v>
      </c>
      <c r="RMR213" t="s">
        <v>330</v>
      </c>
      <c r="RMS213" t="s">
        <v>330</v>
      </c>
      <c r="RMT213" t="s">
        <v>330</v>
      </c>
      <c r="RMU213" t="s">
        <v>330</v>
      </c>
      <c r="RMV213" t="s">
        <v>330</v>
      </c>
      <c r="RMW213" t="s">
        <v>330</v>
      </c>
      <c r="RMX213" t="s">
        <v>330</v>
      </c>
      <c r="RMY213" t="s">
        <v>330</v>
      </c>
      <c r="RMZ213" t="s">
        <v>330</v>
      </c>
      <c r="RNA213" t="s">
        <v>330</v>
      </c>
      <c r="RNB213" t="s">
        <v>330</v>
      </c>
      <c r="RNC213" t="s">
        <v>330</v>
      </c>
      <c r="RND213" t="s">
        <v>330</v>
      </c>
      <c r="RNE213" t="s">
        <v>330</v>
      </c>
      <c r="RNF213" t="s">
        <v>330</v>
      </c>
      <c r="RNG213" t="s">
        <v>330</v>
      </c>
      <c r="RNH213" t="s">
        <v>330</v>
      </c>
      <c r="RNI213" t="s">
        <v>330</v>
      </c>
      <c r="RNJ213" t="s">
        <v>330</v>
      </c>
      <c r="RNK213" t="s">
        <v>330</v>
      </c>
      <c r="RNL213" t="s">
        <v>330</v>
      </c>
      <c r="RNM213" t="s">
        <v>330</v>
      </c>
      <c r="RNN213" t="s">
        <v>330</v>
      </c>
      <c r="RNO213" t="s">
        <v>330</v>
      </c>
      <c r="RNP213" t="s">
        <v>330</v>
      </c>
      <c r="RNQ213" t="s">
        <v>330</v>
      </c>
      <c r="RNR213" t="s">
        <v>330</v>
      </c>
      <c r="RNS213" t="s">
        <v>330</v>
      </c>
      <c r="RNT213" t="s">
        <v>330</v>
      </c>
      <c r="RNU213" t="s">
        <v>330</v>
      </c>
      <c r="RNV213" t="s">
        <v>330</v>
      </c>
      <c r="RNW213" t="s">
        <v>330</v>
      </c>
      <c r="RNX213" t="s">
        <v>330</v>
      </c>
      <c r="RNY213" t="s">
        <v>330</v>
      </c>
      <c r="RNZ213" t="s">
        <v>330</v>
      </c>
      <c r="ROA213" t="s">
        <v>330</v>
      </c>
      <c r="ROB213" t="s">
        <v>330</v>
      </c>
      <c r="ROC213" t="s">
        <v>330</v>
      </c>
      <c r="ROD213" t="s">
        <v>330</v>
      </c>
      <c r="ROE213" t="s">
        <v>330</v>
      </c>
      <c r="ROF213" t="s">
        <v>330</v>
      </c>
      <c r="ROG213" t="s">
        <v>330</v>
      </c>
      <c r="ROH213" t="s">
        <v>330</v>
      </c>
      <c r="ROI213" t="s">
        <v>330</v>
      </c>
      <c r="ROJ213" t="s">
        <v>330</v>
      </c>
      <c r="ROK213" t="s">
        <v>330</v>
      </c>
      <c r="ROL213" t="s">
        <v>330</v>
      </c>
      <c r="ROM213" t="s">
        <v>330</v>
      </c>
      <c r="RON213" t="s">
        <v>330</v>
      </c>
      <c r="ROO213" t="s">
        <v>330</v>
      </c>
      <c r="ROP213" t="s">
        <v>330</v>
      </c>
      <c r="ROQ213" t="s">
        <v>330</v>
      </c>
      <c r="ROR213" t="s">
        <v>330</v>
      </c>
      <c r="ROS213" t="s">
        <v>330</v>
      </c>
      <c r="ROT213" t="s">
        <v>330</v>
      </c>
      <c r="ROU213" t="s">
        <v>330</v>
      </c>
      <c r="ROV213" t="s">
        <v>330</v>
      </c>
      <c r="ROW213" t="s">
        <v>330</v>
      </c>
      <c r="ROX213" t="s">
        <v>330</v>
      </c>
      <c r="ROY213" t="s">
        <v>330</v>
      </c>
      <c r="ROZ213" t="s">
        <v>330</v>
      </c>
      <c r="RPA213" t="s">
        <v>330</v>
      </c>
      <c r="RPB213" t="s">
        <v>330</v>
      </c>
      <c r="RPC213" t="s">
        <v>330</v>
      </c>
      <c r="RPD213" t="s">
        <v>330</v>
      </c>
      <c r="RPE213" t="s">
        <v>330</v>
      </c>
      <c r="RPF213" t="s">
        <v>330</v>
      </c>
      <c r="RPG213" t="s">
        <v>330</v>
      </c>
      <c r="RPH213" t="s">
        <v>330</v>
      </c>
      <c r="RPI213" t="s">
        <v>330</v>
      </c>
      <c r="RPJ213" t="s">
        <v>330</v>
      </c>
      <c r="RPK213" t="s">
        <v>330</v>
      </c>
      <c r="RPL213" t="s">
        <v>330</v>
      </c>
      <c r="RPM213" t="s">
        <v>330</v>
      </c>
      <c r="RPN213" t="s">
        <v>330</v>
      </c>
      <c r="RPO213" t="s">
        <v>330</v>
      </c>
      <c r="RPP213" t="s">
        <v>330</v>
      </c>
      <c r="RPQ213" t="s">
        <v>330</v>
      </c>
      <c r="RPR213" t="s">
        <v>330</v>
      </c>
      <c r="RPS213" t="s">
        <v>330</v>
      </c>
      <c r="RPT213" t="s">
        <v>330</v>
      </c>
      <c r="RPU213" t="s">
        <v>330</v>
      </c>
      <c r="RPV213" t="s">
        <v>330</v>
      </c>
      <c r="RPW213" t="s">
        <v>330</v>
      </c>
      <c r="RPX213" t="s">
        <v>330</v>
      </c>
      <c r="RPY213" t="s">
        <v>330</v>
      </c>
      <c r="RPZ213" t="s">
        <v>330</v>
      </c>
      <c r="RQA213" t="s">
        <v>330</v>
      </c>
      <c r="RQB213" t="s">
        <v>330</v>
      </c>
      <c r="RQC213" t="s">
        <v>330</v>
      </c>
      <c r="RQD213" t="s">
        <v>330</v>
      </c>
      <c r="RQE213" t="s">
        <v>330</v>
      </c>
      <c r="RQF213" t="s">
        <v>330</v>
      </c>
      <c r="RQG213" t="s">
        <v>330</v>
      </c>
      <c r="RQH213" t="s">
        <v>330</v>
      </c>
      <c r="RQI213" t="s">
        <v>330</v>
      </c>
      <c r="RQJ213" t="s">
        <v>330</v>
      </c>
      <c r="RQK213" t="s">
        <v>330</v>
      </c>
      <c r="RQL213" t="s">
        <v>330</v>
      </c>
      <c r="RQM213" t="s">
        <v>330</v>
      </c>
      <c r="RQN213" t="s">
        <v>330</v>
      </c>
      <c r="RQO213" t="s">
        <v>330</v>
      </c>
      <c r="RQP213" t="s">
        <v>330</v>
      </c>
      <c r="RQQ213" t="s">
        <v>330</v>
      </c>
      <c r="RQR213" t="s">
        <v>330</v>
      </c>
      <c r="RQS213" t="s">
        <v>330</v>
      </c>
      <c r="RQT213" t="s">
        <v>330</v>
      </c>
      <c r="RQU213" t="s">
        <v>330</v>
      </c>
      <c r="RQV213" t="s">
        <v>330</v>
      </c>
      <c r="RQW213" t="s">
        <v>330</v>
      </c>
      <c r="RQX213" t="s">
        <v>330</v>
      </c>
      <c r="RQY213" t="s">
        <v>330</v>
      </c>
      <c r="RQZ213" t="s">
        <v>330</v>
      </c>
      <c r="RRA213" t="s">
        <v>330</v>
      </c>
      <c r="RRB213" t="s">
        <v>330</v>
      </c>
      <c r="RRC213" t="s">
        <v>330</v>
      </c>
      <c r="RRD213" t="s">
        <v>330</v>
      </c>
      <c r="RRE213" t="s">
        <v>330</v>
      </c>
      <c r="RRF213" t="s">
        <v>330</v>
      </c>
      <c r="RRG213" t="s">
        <v>330</v>
      </c>
      <c r="RRH213" t="s">
        <v>330</v>
      </c>
      <c r="RRI213" t="s">
        <v>330</v>
      </c>
      <c r="RRJ213" t="s">
        <v>330</v>
      </c>
      <c r="RRK213" t="s">
        <v>330</v>
      </c>
      <c r="RRL213" t="s">
        <v>330</v>
      </c>
      <c r="RRM213" t="s">
        <v>330</v>
      </c>
      <c r="RRN213" t="s">
        <v>330</v>
      </c>
      <c r="RRO213" t="s">
        <v>330</v>
      </c>
      <c r="RRP213" t="s">
        <v>330</v>
      </c>
      <c r="RRQ213" t="s">
        <v>330</v>
      </c>
      <c r="RRR213" t="s">
        <v>330</v>
      </c>
      <c r="RRS213" t="s">
        <v>330</v>
      </c>
      <c r="RRT213" t="s">
        <v>330</v>
      </c>
      <c r="RRU213" t="s">
        <v>330</v>
      </c>
      <c r="RRV213" t="s">
        <v>330</v>
      </c>
      <c r="RRW213" t="s">
        <v>330</v>
      </c>
      <c r="RRX213" t="s">
        <v>330</v>
      </c>
      <c r="RRY213" t="s">
        <v>330</v>
      </c>
      <c r="RRZ213" t="s">
        <v>330</v>
      </c>
      <c r="RSA213" t="s">
        <v>330</v>
      </c>
      <c r="RSB213" t="s">
        <v>330</v>
      </c>
      <c r="RSC213" t="s">
        <v>330</v>
      </c>
      <c r="RSD213" t="s">
        <v>330</v>
      </c>
      <c r="RSE213" t="s">
        <v>330</v>
      </c>
      <c r="RSF213" t="s">
        <v>330</v>
      </c>
      <c r="RSG213" t="s">
        <v>330</v>
      </c>
      <c r="RSH213" t="s">
        <v>330</v>
      </c>
      <c r="RSI213" t="s">
        <v>330</v>
      </c>
      <c r="RSJ213" t="s">
        <v>330</v>
      </c>
      <c r="RSK213" t="s">
        <v>330</v>
      </c>
      <c r="RSL213" t="s">
        <v>330</v>
      </c>
      <c r="RSM213" t="s">
        <v>330</v>
      </c>
      <c r="RSN213" t="s">
        <v>330</v>
      </c>
      <c r="RSO213" t="s">
        <v>330</v>
      </c>
      <c r="RSP213" t="s">
        <v>330</v>
      </c>
      <c r="RSQ213" t="s">
        <v>330</v>
      </c>
      <c r="RSR213" t="s">
        <v>330</v>
      </c>
      <c r="RSS213" t="s">
        <v>330</v>
      </c>
      <c r="RST213" t="s">
        <v>330</v>
      </c>
      <c r="RSU213" t="s">
        <v>330</v>
      </c>
      <c r="RSV213" t="s">
        <v>330</v>
      </c>
      <c r="RSW213" t="s">
        <v>330</v>
      </c>
      <c r="RSX213" t="s">
        <v>330</v>
      </c>
      <c r="RSY213" t="s">
        <v>330</v>
      </c>
      <c r="RSZ213" t="s">
        <v>330</v>
      </c>
      <c r="RTA213" t="s">
        <v>330</v>
      </c>
      <c r="RTB213" t="s">
        <v>330</v>
      </c>
      <c r="RTC213" t="s">
        <v>330</v>
      </c>
      <c r="RTD213" t="s">
        <v>330</v>
      </c>
      <c r="RTE213" t="s">
        <v>330</v>
      </c>
      <c r="RTF213" t="s">
        <v>330</v>
      </c>
      <c r="RTG213" t="s">
        <v>330</v>
      </c>
      <c r="RTH213" t="s">
        <v>330</v>
      </c>
      <c r="RTI213" t="s">
        <v>330</v>
      </c>
      <c r="RTJ213" t="s">
        <v>330</v>
      </c>
      <c r="RTK213" t="s">
        <v>330</v>
      </c>
      <c r="RTL213" t="s">
        <v>330</v>
      </c>
      <c r="RTM213" t="s">
        <v>330</v>
      </c>
      <c r="RTN213" t="s">
        <v>330</v>
      </c>
      <c r="RTO213" t="s">
        <v>330</v>
      </c>
      <c r="RTP213" t="s">
        <v>330</v>
      </c>
      <c r="RTQ213" t="s">
        <v>330</v>
      </c>
      <c r="RTR213" t="s">
        <v>330</v>
      </c>
      <c r="RTS213" t="s">
        <v>330</v>
      </c>
      <c r="RTT213" t="s">
        <v>330</v>
      </c>
      <c r="RTU213" t="s">
        <v>330</v>
      </c>
      <c r="RTV213" t="s">
        <v>330</v>
      </c>
      <c r="RTW213" t="s">
        <v>330</v>
      </c>
      <c r="RTX213" t="s">
        <v>330</v>
      </c>
      <c r="RTY213" t="s">
        <v>330</v>
      </c>
      <c r="RTZ213" t="s">
        <v>330</v>
      </c>
      <c r="RUA213" t="s">
        <v>330</v>
      </c>
      <c r="RUB213" t="s">
        <v>330</v>
      </c>
      <c r="RUC213" t="s">
        <v>330</v>
      </c>
      <c r="RUD213" t="s">
        <v>330</v>
      </c>
      <c r="RUE213" t="s">
        <v>330</v>
      </c>
      <c r="RUF213" t="s">
        <v>330</v>
      </c>
      <c r="RUG213" t="s">
        <v>330</v>
      </c>
      <c r="RUH213" t="s">
        <v>330</v>
      </c>
      <c r="RUI213" t="s">
        <v>330</v>
      </c>
      <c r="RUJ213" t="s">
        <v>330</v>
      </c>
      <c r="RUK213" t="s">
        <v>330</v>
      </c>
      <c r="RUL213" t="s">
        <v>330</v>
      </c>
      <c r="RUM213" t="s">
        <v>330</v>
      </c>
      <c r="RUN213" t="s">
        <v>330</v>
      </c>
      <c r="RUO213" t="s">
        <v>330</v>
      </c>
      <c r="RUP213" t="s">
        <v>330</v>
      </c>
      <c r="RUQ213" t="s">
        <v>330</v>
      </c>
      <c r="RUR213" t="s">
        <v>330</v>
      </c>
      <c r="RUS213" t="s">
        <v>330</v>
      </c>
      <c r="RUT213" t="s">
        <v>330</v>
      </c>
      <c r="RUU213" t="s">
        <v>330</v>
      </c>
      <c r="RUV213" t="s">
        <v>330</v>
      </c>
      <c r="RUW213" t="s">
        <v>330</v>
      </c>
      <c r="RUX213" t="s">
        <v>330</v>
      </c>
      <c r="RUY213" t="s">
        <v>330</v>
      </c>
      <c r="RUZ213" t="s">
        <v>330</v>
      </c>
      <c r="RVA213" t="s">
        <v>330</v>
      </c>
      <c r="RVB213" t="s">
        <v>330</v>
      </c>
      <c r="RVC213" t="s">
        <v>330</v>
      </c>
      <c r="RVD213" t="s">
        <v>330</v>
      </c>
      <c r="RVE213" t="s">
        <v>330</v>
      </c>
      <c r="RVF213" t="s">
        <v>330</v>
      </c>
      <c r="RVG213" t="s">
        <v>330</v>
      </c>
      <c r="RVH213" t="s">
        <v>330</v>
      </c>
      <c r="RVI213" t="s">
        <v>330</v>
      </c>
      <c r="RVJ213" t="s">
        <v>330</v>
      </c>
      <c r="RVK213" t="s">
        <v>330</v>
      </c>
      <c r="RVL213" t="s">
        <v>330</v>
      </c>
      <c r="RVM213" t="s">
        <v>330</v>
      </c>
      <c r="RVN213" t="s">
        <v>330</v>
      </c>
      <c r="RVO213" t="s">
        <v>330</v>
      </c>
      <c r="RVP213" t="s">
        <v>330</v>
      </c>
      <c r="RVQ213" t="s">
        <v>330</v>
      </c>
      <c r="RVR213" t="s">
        <v>330</v>
      </c>
      <c r="RVS213" t="s">
        <v>330</v>
      </c>
      <c r="RVT213" t="s">
        <v>330</v>
      </c>
      <c r="RVU213" t="s">
        <v>330</v>
      </c>
      <c r="RVV213" t="s">
        <v>330</v>
      </c>
      <c r="RVW213" t="s">
        <v>330</v>
      </c>
      <c r="RVX213" t="s">
        <v>330</v>
      </c>
      <c r="RVY213" t="s">
        <v>330</v>
      </c>
      <c r="RVZ213" t="s">
        <v>330</v>
      </c>
      <c r="RWA213" t="s">
        <v>330</v>
      </c>
      <c r="RWB213" t="s">
        <v>330</v>
      </c>
      <c r="RWC213" t="s">
        <v>330</v>
      </c>
      <c r="RWD213" t="s">
        <v>330</v>
      </c>
      <c r="RWE213" t="s">
        <v>330</v>
      </c>
      <c r="RWF213" t="s">
        <v>330</v>
      </c>
      <c r="RWG213" t="s">
        <v>330</v>
      </c>
      <c r="RWH213" t="s">
        <v>330</v>
      </c>
      <c r="RWI213" t="s">
        <v>330</v>
      </c>
      <c r="RWJ213" t="s">
        <v>330</v>
      </c>
      <c r="RWK213" t="s">
        <v>330</v>
      </c>
      <c r="RWL213" t="s">
        <v>330</v>
      </c>
      <c r="RWM213" t="s">
        <v>330</v>
      </c>
      <c r="RWN213" t="s">
        <v>330</v>
      </c>
      <c r="RWO213" t="s">
        <v>330</v>
      </c>
      <c r="RWP213" t="s">
        <v>330</v>
      </c>
      <c r="RWQ213" t="s">
        <v>330</v>
      </c>
      <c r="RWR213" t="s">
        <v>330</v>
      </c>
      <c r="RWS213" t="s">
        <v>330</v>
      </c>
      <c r="RWT213" t="s">
        <v>330</v>
      </c>
      <c r="RWU213" t="s">
        <v>330</v>
      </c>
      <c r="RWV213" t="s">
        <v>330</v>
      </c>
      <c r="RWW213" t="s">
        <v>330</v>
      </c>
      <c r="RWX213" t="s">
        <v>330</v>
      </c>
      <c r="RWY213" t="s">
        <v>330</v>
      </c>
      <c r="RWZ213" t="s">
        <v>330</v>
      </c>
      <c r="RXA213" t="s">
        <v>330</v>
      </c>
      <c r="RXB213" t="s">
        <v>330</v>
      </c>
      <c r="RXC213" t="s">
        <v>330</v>
      </c>
      <c r="RXD213" t="s">
        <v>330</v>
      </c>
      <c r="RXE213" t="s">
        <v>330</v>
      </c>
      <c r="RXF213" t="s">
        <v>330</v>
      </c>
      <c r="RXG213" t="s">
        <v>330</v>
      </c>
      <c r="RXH213" t="s">
        <v>330</v>
      </c>
      <c r="RXI213" t="s">
        <v>330</v>
      </c>
      <c r="RXJ213" t="s">
        <v>330</v>
      </c>
      <c r="RXK213" t="s">
        <v>330</v>
      </c>
      <c r="RXL213" t="s">
        <v>330</v>
      </c>
      <c r="RXM213" t="s">
        <v>330</v>
      </c>
      <c r="RXN213" t="s">
        <v>330</v>
      </c>
      <c r="RXO213" t="s">
        <v>330</v>
      </c>
      <c r="RXP213" t="s">
        <v>330</v>
      </c>
      <c r="RXQ213" t="s">
        <v>330</v>
      </c>
      <c r="RXR213" t="s">
        <v>330</v>
      </c>
      <c r="RXS213" t="s">
        <v>330</v>
      </c>
      <c r="RXT213" t="s">
        <v>330</v>
      </c>
      <c r="RXU213" t="s">
        <v>330</v>
      </c>
      <c r="RXV213" t="s">
        <v>330</v>
      </c>
      <c r="RXW213" t="s">
        <v>330</v>
      </c>
      <c r="RXX213" t="s">
        <v>330</v>
      </c>
      <c r="RXY213" t="s">
        <v>330</v>
      </c>
      <c r="RXZ213" t="s">
        <v>330</v>
      </c>
      <c r="RYA213" t="s">
        <v>330</v>
      </c>
      <c r="RYB213" t="s">
        <v>330</v>
      </c>
      <c r="RYC213" t="s">
        <v>330</v>
      </c>
      <c r="RYD213" t="s">
        <v>330</v>
      </c>
      <c r="RYE213" t="s">
        <v>330</v>
      </c>
      <c r="RYF213" t="s">
        <v>330</v>
      </c>
      <c r="RYG213" t="s">
        <v>330</v>
      </c>
      <c r="RYH213" t="s">
        <v>330</v>
      </c>
      <c r="RYI213" t="s">
        <v>330</v>
      </c>
      <c r="RYJ213" t="s">
        <v>330</v>
      </c>
      <c r="RYK213" t="s">
        <v>330</v>
      </c>
      <c r="RYL213" t="s">
        <v>330</v>
      </c>
      <c r="RYM213" t="s">
        <v>330</v>
      </c>
      <c r="RYN213" t="s">
        <v>330</v>
      </c>
      <c r="RYO213" t="s">
        <v>330</v>
      </c>
      <c r="RYP213" t="s">
        <v>330</v>
      </c>
      <c r="RYQ213" t="s">
        <v>330</v>
      </c>
      <c r="RYR213" t="s">
        <v>330</v>
      </c>
      <c r="RYS213" t="s">
        <v>330</v>
      </c>
      <c r="RYT213" t="s">
        <v>330</v>
      </c>
      <c r="RYU213" t="s">
        <v>330</v>
      </c>
      <c r="RYV213" t="s">
        <v>330</v>
      </c>
      <c r="RYW213" t="s">
        <v>330</v>
      </c>
      <c r="RYX213" t="s">
        <v>330</v>
      </c>
      <c r="RYY213" t="s">
        <v>330</v>
      </c>
      <c r="RYZ213" t="s">
        <v>330</v>
      </c>
      <c r="RZA213" t="s">
        <v>330</v>
      </c>
      <c r="RZB213" t="s">
        <v>330</v>
      </c>
      <c r="RZC213" t="s">
        <v>330</v>
      </c>
      <c r="RZD213" t="s">
        <v>330</v>
      </c>
      <c r="RZE213" t="s">
        <v>330</v>
      </c>
      <c r="RZF213" t="s">
        <v>330</v>
      </c>
      <c r="RZG213" t="s">
        <v>330</v>
      </c>
      <c r="RZH213" t="s">
        <v>330</v>
      </c>
      <c r="RZI213" t="s">
        <v>330</v>
      </c>
      <c r="RZJ213" t="s">
        <v>330</v>
      </c>
      <c r="RZK213" t="s">
        <v>330</v>
      </c>
      <c r="RZL213" t="s">
        <v>330</v>
      </c>
      <c r="RZM213" t="s">
        <v>330</v>
      </c>
      <c r="RZN213" t="s">
        <v>330</v>
      </c>
      <c r="RZO213" t="s">
        <v>330</v>
      </c>
      <c r="RZP213" t="s">
        <v>330</v>
      </c>
      <c r="RZQ213" t="s">
        <v>330</v>
      </c>
      <c r="RZR213" t="s">
        <v>330</v>
      </c>
      <c r="RZS213" t="s">
        <v>330</v>
      </c>
      <c r="RZT213" t="s">
        <v>330</v>
      </c>
      <c r="RZU213" t="s">
        <v>330</v>
      </c>
      <c r="RZV213" t="s">
        <v>330</v>
      </c>
      <c r="RZW213" t="s">
        <v>330</v>
      </c>
      <c r="RZX213" t="s">
        <v>330</v>
      </c>
      <c r="RZY213" t="s">
        <v>330</v>
      </c>
      <c r="RZZ213" t="s">
        <v>330</v>
      </c>
      <c r="SAA213" t="s">
        <v>330</v>
      </c>
      <c r="SAB213" t="s">
        <v>330</v>
      </c>
      <c r="SAC213" t="s">
        <v>330</v>
      </c>
      <c r="SAD213" t="s">
        <v>330</v>
      </c>
      <c r="SAE213" t="s">
        <v>330</v>
      </c>
      <c r="SAF213" t="s">
        <v>330</v>
      </c>
      <c r="SAG213" t="s">
        <v>330</v>
      </c>
      <c r="SAH213" t="s">
        <v>330</v>
      </c>
      <c r="SAI213" t="s">
        <v>330</v>
      </c>
      <c r="SAJ213" t="s">
        <v>330</v>
      </c>
      <c r="SAK213" t="s">
        <v>330</v>
      </c>
      <c r="SAL213" t="s">
        <v>330</v>
      </c>
      <c r="SAM213" t="s">
        <v>330</v>
      </c>
      <c r="SAN213" t="s">
        <v>330</v>
      </c>
      <c r="SAO213" t="s">
        <v>330</v>
      </c>
      <c r="SAP213" t="s">
        <v>330</v>
      </c>
      <c r="SAQ213" t="s">
        <v>330</v>
      </c>
      <c r="SAR213" t="s">
        <v>330</v>
      </c>
      <c r="SAS213" t="s">
        <v>330</v>
      </c>
      <c r="SAT213" t="s">
        <v>330</v>
      </c>
      <c r="SAU213" t="s">
        <v>330</v>
      </c>
      <c r="SAV213" t="s">
        <v>330</v>
      </c>
      <c r="SAW213" t="s">
        <v>330</v>
      </c>
      <c r="SAX213" t="s">
        <v>330</v>
      </c>
      <c r="SAY213" t="s">
        <v>330</v>
      </c>
      <c r="SAZ213" t="s">
        <v>330</v>
      </c>
      <c r="SBA213" t="s">
        <v>330</v>
      </c>
      <c r="SBB213" t="s">
        <v>330</v>
      </c>
      <c r="SBC213" t="s">
        <v>330</v>
      </c>
      <c r="SBD213" t="s">
        <v>330</v>
      </c>
      <c r="SBE213" t="s">
        <v>330</v>
      </c>
      <c r="SBF213" t="s">
        <v>330</v>
      </c>
      <c r="SBG213" t="s">
        <v>330</v>
      </c>
      <c r="SBH213" t="s">
        <v>330</v>
      </c>
      <c r="SBI213" t="s">
        <v>330</v>
      </c>
      <c r="SBJ213" t="s">
        <v>330</v>
      </c>
      <c r="SBK213" t="s">
        <v>330</v>
      </c>
      <c r="SBL213" t="s">
        <v>330</v>
      </c>
      <c r="SBM213" t="s">
        <v>330</v>
      </c>
      <c r="SBN213" t="s">
        <v>330</v>
      </c>
      <c r="SBO213" t="s">
        <v>330</v>
      </c>
      <c r="SBP213" t="s">
        <v>330</v>
      </c>
      <c r="SBQ213" t="s">
        <v>330</v>
      </c>
      <c r="SBR213" t="s">
        <v>330</v>
      </c>
      <c r="SBS213" t="s">
        <v>330</v>
      </c>
      <c r="SBT213" t="s">
        <v>330</v>
      </c>
      <c r="SBU213" t="s">
        <v>330</v>
      </c>
      <c r="SBV213" t="s">
        <v>330</v>
      </c>
      <c r="SBW213" t="s">
        <v>330</v>
      </c>
      <c r="SBX213" t="s">
        <v>330</v>
      </c>
      <c r="SBY213" t="s">
        <v>330</v>
      </c>
      <c r="SBZ213" t="s">
        <v>330</v>
      </c>
      <c r="SCA213" t="s">
        <v>330</v>
      </c>
      <c r="SCB213" t="s">
        <v>330</v>
      </c>
      <c r="SCC213" t="s">
        <v>330</v>
      </c>
      <c r="SCD213" t="s">
        <v>330</v>
      </c>
      <c r="SCE213" t="s">
        <v>330</v>
      </c>
      <c r="SCF213" t="s">
        <v>330</v>
      </c>
      <c r="SCG213" t="s">
        <v>330</v>
      </c>
      <c r="SCH213" t="s">
        <v>330</v>
      </c>
      <c r="SCI213" t="s">
        <v>330</v>
      </c>
      <c r="SCJ213" t="s">
        <v>330</v>
      </c>
      <c r="SCK213" t="s">
        <v>330</v>
      </c>
      <c r="SCL213" t="s">
        <v>330</v>
      </c>
      <c r="SCM213" t="s">
        <v>330</v>
      </c>
      <c r="SCN213" t="s">
        <v>330</v>
      </c>
      <c r="SCO213" t="s">
        <v>330</v>
      </c>
      <c r="SCP213" t="s">
        <v>330</v>
      </c>
      <c r="SCQ213" t="s">
        <v>330</v>
      </c>
      <c r="SCR213" t="s">
        <v>330</v>
      </c>
      <c r="SCS213" t="s">
        <v>330</v>
      </c>
      <c r="SCT213" t="s">
        <v>330</v>
      </c>
      <c r="SCU213" t="s">
        <v>330</v>
      </c>
      <c r="SCV213" t="s">
        <v>330</v>
      </c>
      <c r="SCW213" t="s">
        <v>330</v>
      </c>
      <c r="SCX213" t="s">
        <v>330</v>
      </c>
      <c r="SCY213" t="s">
        <v>330</v>
      </c>
      <c r="SCZ213" t="s">
        <v>330</v>
      </c>
      <c r="SDA213" t="s">
        <v>330</v>
      </c>
      <c r="SDB213" t="s">
        <v>330</v>
      </c>
      <c r="SDC213" t="s">
        <v>330</v>
      </c>
      <c r="SDD213" t="s">
        <v>330</v>
      </c>
      <c r="SDE213" t="s">
        <v>330</v>
      </c>
      <c r="SDF213" t="s">
        <v>330</v>
      </c>
      <c r="SDG213" t="s">
        <v>330</v>
      </c>
      <c r="SDH213" t="s">
        <v>330</v>
      </c>
      <c r="SDI213" t="s">
        <v>330</v>
      </c>
      <c r="SDJ213" t="s">
        <v>330</v>
      </c>
      <c r="SDK213" t="s">
        <v>330</v>
      </c>
      <c r="SDL213" t="s">
        <v>330</v>
      </c>
      <c r="SDM213" t="s">
        <v>330</v>
      </c>
      <c r="SDN213" t="s">
        <v>330</v>
      </c>
      <c r="SDO213" t="s">
        <v>330</v>
      </c>
      <c r="SDP213" t="s">
        <v>330</v>
      </c>
      <c r="SDQ213" t="s">
        <v>330</v>
      </c>
      <c r="SDR213" t="s">
        <v>330</v>
      </c>
      <c r="SDS213" t="s">
        <v>330</v>
      </c>
      <c r="SDT213" t="s">
        <v>330</v>
      </c>
      <c r="SDU213" t="s">
        <v>330</v>
      </c>
      <c r="SDV213" t="s">
        <v>330</v>
      </c>
      <c r="SDW213" t="s">
        <v>330</v>
      </c>
      <c r="SDX213" t="s">
        <v>330</v>
      </c>
      <c r="SDY213" t="s">
        <v>330</v>
      </c>
      <c r="SDZ213" t="s">
        <v>330</v>
      </c>
      <c r="SEA213" t="s">
        <v>330</v>
      </c>
      <c r="SEB213" t="s">
        <v>330</v>
      </c>
      <c r="SEC213" t="s">
        <v>330</v>
      </c>
      <c r="SED213" t="s">
        <v>330</v>
      </c>
      <c r="SEE213" t="s">
        <v>330</v>
      </c>
      <c r="SEF213" t="s">
        <v>330</v>
      </c>
      <c r="SEG213" t="s">
        <v>330</v>
      </c>
      <c r="SEH213" t="s">
        <v>330</v>
      </c>
      <c r="SEI213" t="s">
        <v>330</v>
      </c>
      <c r="SEJ213" t="s">
        <v>330</v>
      </c>
      <c r="SEK213" t="s">
        <v>330</v>
      </c>
      <c r="SEL213" t="s">
        <v>330</v>
      </c>
      <c r="SEM213" t="s">
        <v>330</v>
      </c>
      <c r="SEN213" t="s">
        <v>330</v>
      </c>
      <c r="SEO213" t="s">
        <v>330</v>
      </c>
      <c r="SEP213" t="s">
        <v>330</v>
      </c>
      <c r="SEQ213" t="s">
        <v>330</v>
      </c>
      <c r="SER213" t="s">
        <v>330</v>
      </c>
      <c r="SES213" t="s">
        <v>330</v>
      </c>
      <c r="SET213" t="s">
        <v>330</v>
      </c>
      <c r="SEU213" t="s">
        <v>330</v>
      </c>
      <c r="SEV213" t="s">
        <v>330</v>
      </c>
      <c r="SEW213" t="s">
        <v>330</v>
      </c>
      <c r="SEX213" t="s">
        <v>330</v>
      </c>
      <c r="SEY213" t="s">
        <v>330</v>
      </c>
      <c r="SEZ213" t="s">
        <v>330</v>
      </c>
      <c r="SFA213" t="s">
        <v>330</v>
      </c>
      <c r="SFB213" t="s">
        <v>330</v>
      </c>
      <c r="SFC213" t="s">
        <v>330</v>
      </c>
      <c r="SFD213" t="s">
        <v>330</v>
      </c>
      <c r="SFE213" t="s">
        <v>330</v>
      </c>
      <c r="SFF213" t="s">
        <v>330</v>
      </c>
      <c r="SFG213" t="s">
        <v>330</v>
      </c>
      <c r="SFH213" t="s">
        <v>330</v>
      </c>
      <c r="SFI213" t="s">
        <v>330</v>
      </c>
      <c r="SFJ213" t="s">
        <v>330</v>
      </c>
      <c r="SFK213" t="s">
        <v>330</v>
      </c>
      <c r="SFL213" t="s">
        <v>330</v>
      </c>
      <c r="SFM213" t="s">
        <v>330</v>
      </c>
      <c r="SFN213" t="s">
        <v>330</v>
      </c>
      <c r="SFO213" t="s">
        <v>330</v>
      </c>
      <c r="SFP213" t="s">
        <v>330</v>
      </c>
      <c r="SFQ213" t="s">
        <v>330</v>
      </c>
      <c r="SFR213" t="s">
        <v>330</v>
      </c>
      <c r="SFS213" t="s">
        <v>330</v>
      </c>
      <c r="SFT213" t="s">
        <v>330</v>
      </c>
      <c r="SFU213" t="s">
        <v>330</v>
      </c>
      <c r="SFV213" t="s">
        <v>330</v>
      </c>
      <c r="SFW213" t="s">
        <v>330</v>
      </c>
      <c r="SFX213" t="s">
        <v>330</v>
      </c>
      <c r="SFY213" t="s">
        <v>330</v>
      </c>
      <c r="SFZ213" t="s">
        <v>330</v>
      </c>
      <c r="SGA213" t="s">
        <v>330</v>
      </c>
      <c r="SGB213" t="s">
        <v>330</v>
      </c>
      <c r="SGC213" t="s">
        <v>330</v>
      </c>
      <c r="SGD213" t="s">
        <v>330</v>
      </c>
      <c r="SGE213" t="s">
        <v>330</v>
      </c>
      <c r="SGF213" t="s">
        <v>330</v>
      </c>
      <c r="SGG213" t="s">
        <v>330</v>
      </c>
      <c r="SGH213" t="s">
        <v>330</v>
      </c>
      <c r="SGI213" t="s">
        <v>330</v>
      </c>
      <c r="SGJ213" t="s">
        <v>330</v>
      </c>
      <c r="SGK213" t="s">
        <v>330</v>
      </c>
      <c r="SGL213" t="s">
        <v>330</v>
      </c>
      <c r="SGM213" t="s">
        <v>330</v>
      </c>
      <c r="SGN213" t="s">
        <v>330</v>
      </c>
      <c r="SGO213" t="s">
        <v>330</v>
      </c>
      <c r="SGP213" t="s">
        <v>330</v>
      </c>
      <c r="SGQ213" t="s">
        <v>330</v>
      </c>
      <c r="SGR213" t="s">
        <v>330</v>
      </c>
      <c r="SGS213" t="s">
        <v>330</v>
      </c>
      <c r="SGT213" t="s">
        <v>330</v>
      </c>
      <c r="SGU213" t="s">
        <v>330</v>
      </c>
      <c r="SGV213" t="s">
        <v>330</v>
      </c>
      <c r="SGW213" t="s">
        <v>330</v>
      </c>
      <c r="SGX213" t="s">
        <v>330</v>
      </c>
      <c r="SGY213" t="s">
        <v>330</v>
      </c>
      <c r="SGZ213" t="s">
        <v>330</v>
      </c>
      <c r="SHA213" t="s">
        <v>330</v>
      </c>
      <c r="SHB213" t="s">
        <v>330</v>
      </c>
      <c r="SHC213" t="s">
        <v>330</v>
      </c>
      <c r="SHD213" t="s">
        <v>330</v>
      </c>
      <c r="SHE213" t="s">
        <v>330</v>
      </c>
      <c r="SHF213" t="s">
        <v>330</v>
      </c>
      <c r="SHG213" t="s">
        <v>330</v>
      </c>
      <c r="SHH213" t="s">
        <v>330</v>
      </c>
      <c r="SHI213" t="s">
        <v>330</v>
      </c>
      <c r="SHJ213" t="s">
        <v>330</v>
      </c>
      <c r="SHK213" t="s">
        <v>330</v>
      </c>
      <c r="SHL213" t="s">
        <v>330</v>
      </c>
      <c r="SHM213" t="s">
        <v>330</v>
      </c>
      <c r="SHN213" t="s">
        <v>330</v>
      </c>
      <c r="SHO213" t="s">
        <v>330</v>
      </c>
      <c r="SHP213" t="s">
        <v>330</v>
      </c>
      <c r="SHQ213" t="s">
        <v>330</v>
      </c>
      <c r="SHR213" t="s">
        <v>330</v>
      </c>
      <c r="SHS213" t="s">
        <v>330</v>
      </c>
      <c r="SHT213" t="s">
        <v>330</v>
      </c>
      <c r="SHU213" t="s">
        <v>330</v>
      </c>
      <c r="SHV213" t="s">
        <v>330</v>
      </c>
      <c r="SHW213" t="s">
        <v>330</v>
      </c>
      <c r="SHX213" t="s">
        <v>330</v>
      </c>
      <c r="SHY213" t="s">
        <v>330</v>
      </c>
      <c r="SHZ213" t="s">
        <v>330</v>
      </c>
      <c r="SIA213" t="s">
        <v>330</v>
      </c>
      <c r="SIB213" t="s">
        <v>330</v>
      </c>
      <c r="SIC213" t="s">
        <v>330</v>
      </c>
      <c r="SID213" t="s">
        <v>330</v>
      </c>
      <c r="SIE213" t="s">
        <v>330</v>
      </c>
      <c r="SIF213" t="s">
        <v>330</v>
      </c>
      <c r="SIG213" t="s">
        <v>330</v>
      </c>
      <c r="SIH213" t="s">
        <v>330</v>
      </c>
      <c r="SII213" t="s">
        <v>330</v>
      </c>
      <c r="SIJ213" t="s">
        <v>330</v>
      </c>
      <c r="SIK213" t="s">
        <v>330</v>
      </c>
      <c r="SIL213" t="s">
        <v>330</v>
      </c>
      <c r="SIM213" t="s">
        <v>330</v>
      </c>
      <c r="SIN213" t="s">
        <v>330</v>
      </c>
      <c r="SIO213" t="s">
        <v>330</v>
      </c>
      <c r="SIP213" t="s">
        <v>330</v>
      </c>
      <c r="SIQ213" t="s">
        <v>330</v>
      </c>
      <c r="SIR213" t="s">
        <v>330</v>
      </c>
      <c r="SIS213" t="s">
        <v>330</v>
      </c>
      <c r="SIT213" t="s">
        <v>330</v>
      </c>
      <c r="SIU213" t="s">
        <v>330</v>
      </c>
      <c r="SIV213" t="s">
        <v>330</v>
      </c>
      <c r="SIW213" t="s">
        <v>330</v>
      </c>
      <c r="SIX213" t="s">
        <v>330</v>
      </c>
      <c r="SIY213" t="s">
        <v>330</v>
      </c>
      <c r="SIZ213" t="s">
        <v>330</v>
      </c>
      <c r="SJA213" t="s">
        <v>330</v>
      </c>
      <c r="SJB213" t="s">
        <v>330</v>
      </c>
      <c r="SJC213" t="s">
        <v>330</v>
      </c>
      <c r="SJD213" t="s">
        <v>330</v>
      </c>
      <c r="SJE213" t="s">
        <v>330</v>
      </c>
      <c r="SJF213" t="s">
        <v>330</v>
      </c>
      <c r="SJG213" t="s">
        <v>330</v>
      </c>
      <c r="SJH213" t="s">
        <v>330</v>
      </c>
      <c r="SJI213" t="s">
        <v>330</v>
      </c>
      <c r="SJJ213" t="s">
        <v>330</v>
      </c>
      <c r="SJK213" t="s">
        <v>330</v>
      </c>
      <c r="SJL213" t="s">
        <v>330</v>
      </c>
      <c r="SJM213" t="s">
        <v>330</v>
      </c>
      <c r="SJN213" t="s">
        <v>330</v>
      </c>
      <c r="SJO213" t="s">
        <v>330</v>
      </c>
      <c r="SJP213" t="s">
        <v>330</v>
      </c>
      <c r="SJQ213" t="s">
        <v>330</v>
      </c>
      <c r="SJR213" t="s">
        <v>330</v>
      </c>
      <c r="SJS213" t="s">
        <v>330</v>
      </c>
      <c r="SJT213" t="s">
        <v>330</v>
      </c>
      <c r="SJU213" t="s">
        <v>330</v>
      </c>
      <c r="SJV213" t="s">
        <v>330</v>
      </c>
      <c r="SJW213" t="s">
        <v>330</v>
      </c>
      <c r="SJX213" t="s">
        <v>330</v>
      </c>
      <c r="SJY213" t="s">
        <v>330</v>
      </c>
      <c r="SJZ213" t="s">
        <v>330</v>
      </c>
      <c r="SKA213" t="s">
        <v>330</v>
      </c>
      <c r="SKB213" t="s">
        <v>330</v>
      </c>
      <c r="SKC213" t="s">
        <v>330</v>
      </c>
      <c r="SKD213" t="s">
        <v>330</v>
      </c>
      <c r="SKE213" t="s">
        <v>330</v>
      </c>
      <c r="SKF213" t="s">
        <v>330</v>
      </c>
      <c r="SKG213" t="s">
        <v>330</v>
      </c>
      <c r="SKH213" t="s">
        <v>330</v>
      </c>
      <c r="SKI213" t="s">
        <v>330</v>
      </c>
      <c r="SKJ213" t="s">
        <v>330</v>
      </c>
      <c r="SKK213" t="s">
        <v>330</v>
      </c>
      <c r="SKL213" t="s">
        <v>330</v>
      </c>
      <c r="SKM213" t="s">
        <v>330</v>
      </c>
      <c r="SKN213" t="s">
        <v>330</v>
      </c>
      <c r="SKO213" t="s">
        <v>330</v>
      </c>
      <c r="SKP213" t="s">
        <v>330</v>
      </c>
      <c r="SKQ213" t="s">
        <v>330</v>
      </c>
      <c r="SKR213" t="s">
        <v>330</v>
      </c>
      <c r="SKS213" t="s">
        <v>330</v>
      </c>
      <c r="SKT213" t="s">
        <v>330</v>
      </c>
      <c r="SKU213" t="s">
        <v>330</v>
      </c>
      <c r="SKV213" t="s">
        <v>330</v>
      </c>
      <c r="SKW213" t="s">
        <v>330</v>
      </c>
      <c r="SKX213" t="s">
        <v>330</v>
      </c>
      <c r="SKY213" t="s">
        <v>330</v>
      </c>
      <c r="SKZ213" t="s">
        <v>330</v>
      </c>
      <c r="SLA213" t="s">
        <v>330</v>
      </c>
      <c r="SLB213" t="s">
        <v>330</v>
      </c>
      <c r="SLC213" t="s">
        <v>330</v>
      </c>
      <c r="SLD213" t="s">
        <v>330</v>
      </c>
      <c r="SLE213" t="s">
        <v>330</v>
      </c>
      <c r="SLF213" t="s">
        <v>330</v>
      </c>
      <c r="SLG213" t="s">
        <v>330</v>
      </c>
      <c r="SLH213" t="s">
        <v>330</v>
      </c>
      <c r="SLI213" t="s">
        <v>330</v>
      </c>
      <c r="SLJ213" t="s">
        <v>330</v>
      </c>
      <c r="SLK213" t="s">
        <v>330</v>
      </c>
      <c r="SLL213" t="s">
        <v>330</v>
      </c>
      <c r="SLM213" t="s">
        <v>330</v>
      </c>
      <c r="SLN213" t="s">
        <v>330</v>
      </c>
      <c r="SLO213" t="s">
        <v>330</v>
      </c>
      <c r="SLP213" t="s">
        <v>330</v>
      </c>
      <c r="SLQ213" t="s">
        <v>330</v>
      </c>
      <c r="SLR213" t="s">
        <v>330</v>
      </c>
      <c r="SLS213" t="s">
        <v>330</v>
      </c>
      <c r="SLT213" t="s">
        <v>330</v>
      </c>
      <c r="SLU213" t="s">
        <v>330</v>
      </c>
      <c r="SLV213" t="s">
        <v>330</v>
      </c>
      <c r="SLW213" t="s">
        <v>330</v>
      </c>
      <c r="SLX213" t="s">
        <v>330</v>
      </c>
      <c r="SLY213" t="s">
        <v>330</v>
      </c>
      <c r="SLZ213" t="s">
        <v>330</v>
      </c>
      <c r="SMA213" t="s">
        <v>330</v>
      </c>
      <c r="SMB213" t="s">
        <v>330</v>
      </c>
      <c r="SMC213" t="s">
        <v>330</v>
      </c>
      <c r="SMD213" t="s">
        <v>330</v>
      </c>
      <c r="SME213" t="s">
        <v>330</v>
      </c>
      <c r="SMF213" t="s">
        <v>330</v>
      </c>
      <c r="SMG213" t="s">
        <v>330</v>
      </c>
      <c r="SMH213" t="s">
        <v>330</v>
      </c>
      <c r="SMI213" t="s">
        <v>330</v>
      </c>
      <c r="SMJ213" t="s">
        <v>330</v>
      </c>
      <c r="SMK213" t="s">
        <v>330</v>
      </c>
      <c r="SML213" t="s">
        <v>330</v>
      </c>
      <c r="SMM213" t="s">
        <v>330</v>
      </c>
      <c r="SMN213" t="s">
        <v>330</v>
      </c>
      <c r="SMO213" t="s">
        <v>330</v>
      </c>
      <c r="SMP213" t="s">
        <v>330</v>
      </c>
      <c r="SMQ213" t="s">
        <v>330</v>
      </c>
      <c r="SMR213" t="s">
        <v>330</v>
      </c>
      <c r="SMS213" t="s">
        <v>330</v>
      </c>
      <c r="SMT213" t="s">
        <v>330</v>
      </c>
      <c r="SMU213" t="s">
        <v>330</v>
      </c>
      <c r="SMV213" t="s">
        <v>330</v>
      </c>
      <c r="SMW213" t="s">
        <v>330</v>
      </c>
      <c r="SMX213" t="s">
        <v>330</v>
      </c>
      <c r="SMY213" t="s">
        <v>330</v>
      </c>
      <c r="SMZ213" t="s">
        <v>330</v>
      </c>
      <c r="SNA213" t="s">
        <v>330</v>
      </c>
      <c r="SNB213" t="s">
        <v>330</v>
      </c>
      <c r="SNC213" t="s">
        <v>330</v>
      </c>
      <c r="SND213" t="s">
        <v>330</v>
      </c>
      <c r="SNE213" t="s">
        <v>330</v>
      </c>
      <c r="SNF213" t="s">
        <v>330</v>
      </c>
      <c r="SNG213" t="s">
        <v>330</v>
      </c>
      <c r="SNH213" t="s">
        <v>330</v>
      </c>
      <c r="SNI213" t="s">
        <v>330</v>
      </c>
      <c r="SNJ213" t="s">
        <v>330</v>
      </c>
      <c r="SNK213" t="s">
        <v>330</v>
      </c>
      <c r="SNL213" t="s">
        <v>330</v>
      </c>
      <c r="SNM213" t="s">
        <v>330</v>
      </c>
      <c r="SNN213" t="s">
        <v>330</v>
      </c>
      <c r="SNO213" t="s">
        <v>330</v>
      </c>
      <c r="SNP213" t="s">
        <v>330</v>
      </c>
      <c r="SNQ213" t="s">
        <v>330</v>
      </c>
      <c r="SNR213" t="s">
        <v>330</v>
      </c>
      <c r="SNS213" t="s">
        <v>330</v>
      </c>
      <c r="SNT213" t="s">
        <v>330</v>
      </c>
      <c r="SNU213" t="s">
        <v>330</v>
      </c>
      <c r="SNV213" t="s">
        <v>330</v>
      </c>
      <c r="SNW213" t="s">
        <v>330</v>
      </c>
      <c r="SNX213" t="s">
        <v>330</v>
      </c>
      <c r="SNY213" t="s">
        <v>330</v>
      </c>
      <c r="SNZ213" t="s">
        <v>330</v>
      </c>
      <c r="SOA213" t="s">
        <v>330</v>
      </c>
      <c r="SOB213" t="s">
        <v>330</v>
      </c>
      <c r="SOC213" t="s">
        <v>330</v>
      </c>
      <c r="SOD213" t="s">
        <v>330</v>
      </c>
      <c r="SOE213" t="s">
        <v>330</v>
      </c>
      <c r="SOF213" t="s">
        <v>330</v>
      </c>
      <c r="SOG213" t="s">
        <v>330</v>
      </c>
      <c r="SOH213" t="s">
        <v>330</v>
      </c>
      <c r="SOI213" t="s">
        <v>330</v>
      </c>
      <c r="SOJ213" t="s">
        <v>330</v>
      </c>
      <c r="SOK213" t="s">
        <v>330</v>
      </c>
      <c r="SOL213" t="s">
        <v>330</v>
      </c>
      <c r="SOM213" t="s">
        <v>330</v>
      </c>
      <c r="SON213" t="s">
        <v>330</v>
      </c>
      <c r="SOO213" t="s">
        <v>330</v>
      </c>
      <c r="SOP213" t="s">
        <v>330</v>
      </c>
      <c r="SOQ213" t="s">
        <v>330</v>
      </c>
      <c r="SOR213" t="s">
        <v>330</v>
      </c>
      <c r="SOS213" t="s">
        <v>330</v>
      </c>
      <c r="SOT213" t="s">
        <v>330</v>
      </c>
      <c r="SOU213" t="s">
        <v>330</v>
      </c>
      <c r="SOV213" t="s">
        <v>330</v>
      </c>
      <c r="SOW213" t="s">
        <v>330</v>
      </c>
      <c r="SOX213" t="s">
        <v>330</v>
      </c>
      <c r="SOY213" t="s">
        <v>330</v>
      </c>
      <c r="SOZ213" t="s">
        <v>330</v>
      </c>
      <c r="SPA213" t="s">
        <v>330</v>
      </c>
      <c r="SPB213" t="s">
        <v>330</v>
      </c>
      <c r="SPC213" t="s">
        <v>330</v>
      </c>
      <c r="SPD213" t="s">
        <v>330</v>
      </c>
      <c r="SPE213" t="s">
        <v>330</v>
      </c>
      <c r="SPF213" t="s">
        <v>330</v>
      </c>
      <c r="SPG213" t="s">
        <v>330</v>
      </c>
      <c r="SPH213" t="s">
        <v>330</v>
      </c>
      <c r="SPI213" t="s">
        <v>330</v>
      </c>
      <c r="SPJ213" t="s">
        <v>330</v>
      </c>
      <c r="SPK213" t="s">
        <v>330</v>
      </c>
      <c r="SPL213" t="s">
        <v>330</v>
      </c>
      <c r="SPM213" t="s">
        <v>330</v>
      </c>
      <c r="SPN213" t="s">
        <v>330</v>
      </c>
      <c r="SPO213" t="s">
        <v>330</v>
      </c>
      <c r="SPP213" t="s">
        <v>330</v>
      </c>
      <c r="SPQ213" t="s">
        <v>330</v>
      </c>
      <c r="SPR213" t="s">
        <v>330</v>
      </c>
      <c r="SPS213" t="s">
        <v>330</v>
      </c>
      <c r="SPT213" t="s">
        <v>330</v>
      </c>
      <c r="SPU213" t="s">
        <v>330</v>
      </c>
      <c r="SPV213" t="s">
        <v>330</v>
      </c>
      <c r="SPW213" t="s">
        <v>330</v>
      </c>
      <c r="SPX213" t="s">
        <v>330</v>
      </c>
      <c r="SPY213" t="s">
        <v>330</v>
      </c>
      <c r="SPZ213" t="s">
        <v>330</v>
      </c>
      <c r="SQA213" t="s">
        <v>330</v>
      </c>
      <c r="SQB213" t="s">
        <v>330</v>
      </c>
      <c r="SQC213" t="s">
        <v>330</v>
      </c>
      <c r="SQD213" t="s">
        <v>330</v>
      </c>
      <c r="SQE213" t="s">
        <v>330</v>
      </c>
      <c r="SQF213" t="s">
        <v>330</v>
      </c>
      <c r="SQG213" t="s">
        <v>330</v>
      </c>
      <c r="SQH213" t="s">
        <v>330</v>
      </c>
      <c r="SQI213" t="s">
        <v>330</v>
      </c>
      <c r="SQJ213" t="s">
        <v>330</v>
      </c>
      <c r="SQK213" t="s">
        <v>330</v>
      </c>
      <c r="SQL213" t="s">
        <v>330</v>
      </c>
      <c r="SQM213" t="s">
        <v>330</v>
      </c>
      <c r="SQN213" t="s">
        <v>330</v>
      </c>
      <c r="SQO213" t="s">
        <v>330</v>
      </c>
      <c r="SQP213" t="s">
        <v>330</v>
      </c>
      <c r="SQQ213" t="s">
        <v>330</v>
      </c>
      <c r="SQR213" t="s">
        <v>330</v>
      </c>
      <c r="SQS213" t="s">
        <v>330</v>
      </c>
      <c r="SQT213" t="s">
        <v>330</v>
      </c>
      <c r="SQU213" t="s">
        <v>330</v>
      </c>
      <c r="SQV213" t="s">
        <v>330</v>
      </c>
      <c r="SQW213" t="s">
        <v>330</v>
      </c>
      <c r="SQX213" t="s">
        <v>330</v>
      </c>
      <c r="SQY213" t="s">
        <v>330</v>
      </c>
      <c r="SQZ213" t="s">
        <v>330</v>
      </c>
      <c r="SRA213" t="s">
        <v>330</v>
      </c>
      <c r="SRB213" t="s">
        <v>330</v>
      </c>
      <c r="SRC213" t="s">
        <v>330</v>
      </c>
      <c r="SRD213" t="s">
        <v>330</v>
      </c>
      <c r="SRE213" t="s">
        <v>330</v>
      </c>
      <c r="SRF213" t="s">
        <v>330</v>
      </c>
      <c r="SRG213" t="s">
        <v>330</v>
      </c>
      <c r="SRH213" t="s">
        <v>330</v>
      </c>
      <c r="SRI213" t="s">
        <v>330</v>
      </c>
      <c r="SRJ213" t="s">
        <v>330</v>
      </c>
      <c r="SRK213" t="s">
        <v>330</v>
      </c>
      <c r="SRL213" t="s">
        <v>330</v>
      </c>
      <c r="SRM213" t="s">
        <v>330</v>
      </c>
      <c r="SRN213" t="s">
        <v>330</v>
      </c>
      <c r="SRO213" t="s">
        <v>330</v>
      </c>
      <c r="SRP213" t="s">
        <v>330</v>
      </c>
      <c r="SRQ213" t="s">
        <v>330</v>
      </c>
      <c r="SRR213" t="s">
        <v>330</v>
      </c>
      <c r="SRS213" t="s">
        <v>330</v>
      </c>
      <c r="SRT213" t="s">
        <v>330</v>
      </c>
      <c r="SRU213" t="s">
        <v>330</v>
      </c>
      <c r="SRV213" t="s">
        <v>330</v>
      </c>
      <c r="SRW213" t="s">
        <v>330</v>
      </c>
      <c r="SRX213" t="s">
        <v>330</v>
      </c>
      <c r="SRY213" t="s">
        <v>330</v>
      </c>
      <c r="SRZ213" t="s">
        <v>330</v>
      </c>
      <c r="SSA213" t="s">
        <v>330</v>
      </c>
      <c r="SSB213" t="s">
        <v>330</v>
      </c>
      <c r="SSC213" t="s">
        <v>330</v>
      </c>
      <c r="SSD213" t="s">
        <v>330</v>
      </c>
      <c r="SSE213" t="s">
        <v>330</v>
      </c>
      <c r="SSF213" t="s">
        <v>330</v>
      </c>
      <c r="SSG213" t="s">
        <v>330</v>
      </c>
      <c r="SSH213" t="s">
        <v>330</v>
      </c>
      <c r="SSI213" t="s">
        <v>330</v>
      </c>
      <c r="SSJ213" t="s">
        <v>330</v>
      </c>
      <c r="SSK213" t="s">
        <v>330</v>
      </c>
      <c r="SSL213" t="s">
        <v>330</v>
      </c>
      <c r="SSM213" t="s">
        <v>330</v>
      </c>
      <c r="SSN213" t="s">
        <v>330</v>
      </c>
      <c r="SSO213" t="s">
        <v>330</v>
      </c>
      <c r="SSP213" t="s">
        <v>330</v>
      </c>
      <c r="SSQ213" t="s">
        <v>330</v>
      </c>
      <c r="SSR213" t="s">
        <v>330</v>
      </c>
      <c r="SSS213" t="s">
        <v>330</v>
      </c>
      <c r="SST213" t="s">
        <v>330</v>
      </c>
      <c r="SSU213" t="s">
        <v>330</v>
      </c>
      <c r="SSV213" t="s">
        <v>330</v>
      </c>
      <c r="SSW213" t="s">
        <v>330</v>
      </c>
      <c r="SSX213" t="s">
        <v>330</v>
      </c>
      <c r="SSY213" t="s">
        <v>330</v>
      </c>
      <c r="SSZ213" t="s">
        <v>330</v>
      </c>
      <c r="STA213" t="s">
        <v>330</v>
      </c>
      <c r="STB213" t="s">
        <v>330</v>
      </c>
      <c r="STC213" t="s">
        <v>330</v>
      </c>
      <c r="STD213" t="s">
        <v>330</v>
      </c>
      <c r="STE213" t="s">
        <v>330</v>
      </c>
      <c r="STF213" t="s">
        <v>330</v>
      </c>
      <c r="STG213" t="s">
        <v>330</v>
      </c>
      <c r="STH213" t="s">
        <v>330</v>
      </c>
      <c r="STI213" t="s">
        <v>330</v>
      </c>
      <c r="STJ213" t="s">
        <v>330</v>
      </c>
      <c r="STK213" t="s">
        <v>330</v>
      </c>
      <c r="STL213" t="s">
        <v>330</v>
      </c>
      <c r="STM213" t="s">
        <v>330</v>
      </c>
      <c r="STN213" t="s">
        <v>330</v>
      </c>
      <c r="STO213" t="s">
        <v>330</v>
      </c>
      <c r="STP213" t="s">
        <v>330</v>
      </c>
      <c r="STQ213" t="s">
        <v>330</v>
      </c>
      <c r="STR213" t="s">
        <v>330</v>
      </c>
      <c r="STS213" t="s">
        <v>330</v>
      </c>
      <c r="STT213" t="s">
        <v>330</v>
      </c>
      <c r="STU213" t="s">
        <v>330</v>
      </c>
      <c r="STV213" t="s">
        <v>330</v>
      </c>
      <c r="STW213" t="s">
        <v>330</v>
      </c>
      <c r="STX213" t="s">
        <v>330</v>
      </c>
      <c r="STY213" t="s">
        <v>330</v>
      </c>
      <c r="STZ213" t="s">
        <v>330</v>
      </c>
      <c r="SUA213" t="s">
        <v>330</v>
      </c>
      <c r="SUB213" t="s">
        <v>330</v>
      </c>
      <c r="SUC213" t="s">
        <v>330</v>
      </c>
      <c r="SUD213" t="s">
        <v>330</v>
      </c>
      <c r="SUE213" t="s">
        <v>330</v>
      </c>
      <c r="SUF213" t="s">
        <v>330</v>
      </c>
      <c r="SUG213" t="s">
        <v>330</v>
      </c>
      <c r="SUH213" t="s">
        <v>330</v>
      </c>
      <c r="SUI213" t="s">
        <v>330</v>
      </c>
      <c r="SUJ213" t="s">
        <v>330</v>
      </c>
      <c r="SUK213" t="s">
        <v>330</v>
      </c>
      <c r="SUL213" t="s">
        <v>330</v>
      </c>
      <c r="SUM213" t="s">
        <v>330</v>
      </c>
      <c r="SUN213" t="s">
        <v>330</v>
      </c>
      <c r="SUO213" t="s">
        <v>330</v>
      </c>
      <c r="SUP213" t="s">
        <v>330</v>
      </c>
      <c r="SUQ213" t="s">
        <v>330</v>
      </c>
      <c r="SUR213" t="s">
        <v>330</v>
      </c>
      <c r="SUS213" t="s">
        <v>330</v>
      </c>
      <c r="SUT213" t="s">
        <v>330</v>
      </c>
      <c r="SUU213" t="s">
        <v>330</v>
      </c>
      <c r="SUV213" t="s">
        <v>330</v>
      </c>
      <c r="SUW213" t="s">
        <v>330</v>
      </c>
      <c r="SUX213" t="s">
        <v>330</v>
      </c>
      <c r="SUY213" t="s">
        <v>330</v>
      </c>
      <c r="SUZ213" t="s">
        <v>330</v>
      </c>
      <c r="SVA213" t="s">
        <v>330</v>
      </c>
      <c r="SVB213" t="s">
        <v>330</v>
      </c>
      <c r="SVC213" t="s">
        <v>330</v>
      </c>
      <c r="SVD213" t="s">
        <v>330</v>
      </c>
      <c r="SVE213" t="s">
        <v>330</v>
      </c>
      <c r="SVF213" t="s">
        <v>330</v>
      </c>
      <c r="SVG213" t="s">
        <v>330</v>
      </c>
      <c r="SVH213" t="s">
        <v>330</v>
      </c>
      <c r="SVI213" t="s">
        <v>330</v>
      </c>
      <c r="SVJ213" t="s">
        <v>330</v>
      </c>
      <c r="SVK213" t="s">
        <v>330</v>
      </c>
      <c r="SVL213" t="s">
        <v>330</v>
      </c>
      <c r="SVM213" t="s">
        <v>330</v>
      </c>
      <c r="SVN213" t="s">
        <v>330</v>
      </c>
      <c r="SVO213" t="s">
        <v>330</v>
      </c>
      <c r="SVP213" t="s">
        <v>330</v>
      </c>
      <c r="SVQ213" t="s">
        <v>330</v>
      </c>
      <c r="SVR213" t="s">
        <v>330</v>
      </c>
      <c r="SVS213" t="s">
        <v>330</v>
      </c>
      <c r="SVT213" t="s">
        <v>330</v>
      </c>
      <c r="SVU213" t="s">
        <v>330</v>
      </c>
      <c r="SVV213" t="s">
        <v>330</v>
      </c>
      <c r="SVW213" t="s">
        <v>330</v>
      </c>
      <c r="SVX213" t="s">
        <v>330</v>
      </c>
      <c r="SVY213" t="s">
        <v>330</v>
      </c>
      <c r="SVZ213" t="s">
        <v>330</v>
      </c>
      <c r="SWA213" t="s">
        <v>330</v>
      </c>
      <c r="SWB213" t="s">
        <v>330</v>
      </c>
      <c r="SWC213" t="s">
        <v>330</v>
      </c>
      <c r="SWD213" t="s">
        <v>330</v>
      </c>
      <c r="SWE213" t="s">
        <v>330</v>
      </c>
      <c r="SWF213" t="s">
        <v>330</v>
      </c>
      <c r="SWG213" t="s">
        <v>330</v>
      </c>
      <c r="SWH213" t="s">
        <v>330</v>
      </c>
      <c r="SWI213" t="s">
        <v>330</v>
      </c>
      <c r="SWJ213" t="s">
        <v>330</v>
      </c>
      <c r="SWK213" t="s">
        <v>330</v>
      </c>
      <c r="SWL213" t="s">
        <v>330</v>
      </c>
      <c r="SWM213" t="s">
        <v>330</v>
      </c>
      <c r="SWN213" t="s">
        <v>330</v>
      </c>
      <c r="SWO213" t="s">
        <v>330</v>
      </c>
      <c r="SWP213" t="s">
        <v>330</v>
      </c>
      <c r="SWQ213" t="s">
        <v>330</v>
      </c>
      <c r="SWR213" t="s">
        <v>330</v>
      </c>
      <c r="SWS213" t="s">
        <v>330</v>
      </c>
      <c r="SWT213" t="s">
        <v>330</v>
      </c>
      <c r="SWU213" t="s">
        <v>330</v>
      </c>
      <c r="SWV213" t="s">
        <v>330</v>
      </c>
      <c r="SWW213" t="s">
        <v>330</v>
      </c>
      <c r="SWX213" t="s">
        <v>330</v>
      </c>
      <c r="SWY213" t="s">
        <v>330</v>
      </c>
      <c r="SWZ213" t="s">
        <v>330</v>
      </c>
      <c r="SXA213" t="s">
        <v>330</v>
      </c>
      <c r="SXB213" t="s">
        <v>330</v>
      </c>
      <c r="SXC213" t="s">
        <v>330</v>
      </c>
      <c r="SXD213" t="s">
        <v>330</v>
      </c>
      <c r="SXE213" t="s">
        <v>330</v>
      </c>
      <c r="SXF213" t="s">
        <v>330</v>
      </c>
      <c r="SXG213" t="s">
        <v>330</v>
      </c>
      <c r="SXH213" t="s">
        <v>330</v>
      </c>
      <c r="SXI213" t="s">
        <v>330</v>
      </c>
      <c r="SXJ213" t="s">
        <v>330</v>
      </c>
      <c r="SXK213" t="s">
        <v>330</v>
      </c>
      <c r="SXL213" t="s">
        <v>330</v>
      </c>
      <c r="SXM213" t="s">
        <v>330</v>
      </c>
      <c r="SXN213" t="s">
        <v>330</v>
      </c>
      <c r="SXO213" t="s">
        <v>330</v>
      </c>
      <c r="SXP213" t="s">
        <v>330</v>
      </c>
      <c r="SXQ213" t="s">
        <v>330</v>
      </c>
      <c r="SXR213" t="s">
        <v>330</v>
      </c>
      <c r="SXS213" t="s">
        <v>330</v>
      </c>
      <c r="SXT213" t="s">
        <v>330</v>
      </c>
      <c r="SXU213" t="s">
        <v>330</v>
      </c>
      <c r="SXV213" t="s">
        <v>330</v>
      </c>
      <c r="SXW213" t="s">
        <v>330</v>
      </c>
      <c r="SXX213" t="s">
        <v>330</v>
      </c>
      <c r="SXY213" t="s">
        <v>330</v>
      </c>
      <c r="SXZ213" t="s">
        <v>330</v>
      </c>
      <c r="SYA213" t="s">
        <v>330</v>
      </c>
      <c r="SYB213" t="s">
        <v>330</v>
      </c>
      <c r="SYC213" t="s">
        <v>330</v>
      </c>
      <c r="SYD213" t="s">
        <v>330</v>
      </c>
      <c r="SYE213" t="s">
        <v>330</v>
      </c>
      <c r="SYF213" t="s">
        <v>330</v>
      </c>
      <c r="SYG213" t="s">
        <v>330</v>
      </c>
      <c r="SYH213" t="s">
        <v>330</v>
      </c>
      <c r="SYI213" t="s">
        <v>330</v>
      </c>
      <c r="SYJ213" t="s">
        <v>330</v>
      </c>
      <c r="SYK213" t="s">
        <v>330</v>
      </c>
      <c r="SYL213" t="s">
        <v>330</v>
      </c>
      <c r="SYM213" t="s">
        <v>330</v>
      </c>
      <c r="SYN213" t="s">
        <v>330</v>
      </c>
      <c r="SYO213" t="s">
        <v>330</v>
      </c>
      <c r="SYP213" t="s">
        <v>330</v>
      </c>
      <c r="SYQ213" t="s">
        <v>330</v>
      </c>
      <c r="SYR213" t="s">
        <v>330</v>
      </c>
      <c r="SYS213" t="s">
        <v>330</v>
      </c>
      <c r="SYT213" t="s">
        <v>330</v>
      </c>
      <c r="SYU213" t="s">
        <v>330</v>
      </c>
      <c r="SYV213" t="s">
        <v>330</v>
      </c>
      <c r="SYW213" t="s">
        <v>330</v>
      </c>
      <c r="SYX213" t="s">
        <v>330</v>
      </c>
      <c r="SYY213" t="s">
        <v>330</v>
      </c>
      <c r="SYZ213" t="s">
        <v>330</v>
      </c>
      <c r="SZA213" t="s">
        <v>330</v>
      </c>
      <c r="SZB213" t="s">
        <v>330</v>
      </c>
      <c r="SZC213" t="s">
        <v>330</v>
      </c>
      <c r="SZD213" t="s">
        <v>330</v>
      </c>
      <c r="SZE213" t="s">
        <v>330</v>
      </c>
      <c r="SZF213" t="s">
        <v>330</v>
      </c>
      <c r="SZG213" t="s">
        <v>330</v>
      </c>
      <c r="SZH213" t="s">
        <v>330</v>
      </c>
      <c r="SZI213" t="s">
        <v>330</v>
      </c>
      <c r="SZJ213" t="s">
        <v>330</v>
      </c>
      <c r="SZK213" t="s">
        <v>330</v>
      </c>
      <c r="SZL213" t="s">
        <v>330</v>
      </c>
      <c r="SZM213" t="s">
        <v>330</v>
      </c>
      <c r="SZN213" t="s">
        <v>330</v>
      </c>
      <c r="SZO213" t="s">
        <v>330</v>
      </c>
      <c r="SZP213" t="s">
        <v>330</v>
      </c>
      <c r="SZQ213" t="s">
        <v>330</v>
      </c>
      <c r="SZR213" t="s">
        <v>330</v>
      </c>
      <c r="SZS213" t="s">
        <v>330</v>
      </c>
      <c r="SZT213" t="s">
        <v>330</v>
      </c>
      <c r="SZU213" t="s">
        <v>330</v>
      </c>
      <c r="SZV213" t="s">
        <v>330</v>
      </c>
      <c r="SZW213" t="s">
        <v>330</v>
      </c>
      <c r="SZX213" t="s">
        <v>330</v>
      </c>
      <c r="SZY213" t="s">
        <v>330</v>
      </c>
      <c r="SZZ213" t="s">
        <v>330</v>
      </c>
      <c r="TAA213" t="s">
        <v>330</v>
      </c>
      <c r="TAB213" t="s">
        <v>330</v>
      </c>
      <c r="TAC213" t="s">
        <v>330</v>
      </c>
      <c r="TAD213" t="s">
        <v>330</v>
      </c>
      <c r="TAE213" t="s">
        <v>330</v>
      </c>
      <c r="TAF213" t="s">
        <v>330</v>
      </c>
      <c r="TAG213" t="s">
        <v>330</v>
      </c>
      <c r="TAH213" t="s">
        <v>330</v>
      </c>
      <c r="TAI213" t="s">
        <v>330</v>
      </c>
      <c r="TAJ213" t="s">
        <v>330</v>
      </c>
      <c r="TAK213" t="s">
        <v>330</v>
      </c>
      <c r="TAL213" t="s">
        <v>330</v>
      </c>
      <c r="TAM213" t="s">
        <v>330</v>
      </c>
      <c r="TAN213" t="s">
        <v>330</v>
      </c>
      <c r="TAO213" t="s">
        <v>330</v>
      </c>
      <c r="TAP213" t="s">
        <v>330</v>
      </c>
      <c r="TAQ213" t="s">
        <v>330</v>
      </c>
      <c r="TAR213" t="s">
        <v>330</v>
      </c>
      <c r="TAS213" t="s">
        <v>330</v>
      </c>
      <c r="TAT213" t="s">
        <v>330</v>
      </c>
      <c r="TAU213" t="s">
        <v>330</v>
      </c>
      <c r="TAV213" t="s">
        <v>330</v>
      </c>
      <c r="TAW213" t="s">
        <v>330</v>
      </c>
      <c r="TAX213" t="s">
        <v>330</v>
      </c>
      <c r="TAY213" t="s">
        <v>330</v>
      </c>
      <c r="TAZ213" t="s">
        <v>330</v>
      </c>
      <c r="TBA213" t="s">
        <v>330</v>
      </c>
      <c r="TBB213" t="s">
        <v>330</v>
      </c>
      <c r="TBC213" t="s">
        <v>330</v>
      </c>
      <c r="TBD213" t="s">
        <v>330</v>
      </c>
      <c r="TBE213" t="s">
        <v>330</v>
      </c>
      <c r="TBF213" t="s">
        <v>330</v>
      </c>
      <c r="TBG213" t="s">
        <v>330</v>
      </c>
      <c r="TBH213" t="s">
        <v>330</v>
      </c>
      <c r="TBI213" t="s">
        <v>330</v>
      </c>
      <c r="TBJ213" t="s">
        <v>330</v>
      </c>
      <c r="TBK213" t="s">
        <v>330</v>
      </c>
      <c r="TBL213" t="s">
        <v>330</v>
      </c>
      <c r="TBM213" t="s">
        <v>330</v>
      </c>
      <c r="TBN213" t="s">
        <v>330</v>
      </c>
      <c r="TBO213" t="s">
        <v>330</v>
      </c>
      <c r="TBP213" t="s">
        <v>330</v>
      </c>
      <c r="TBQ213" t="s">
        <v>330</v>
      </c>
      <c r="TBR213" t="s">
        <v>330</v>
      </c>
      <c r="TBS213" t="s">
        <v>330</v>
      </c>
      <c r="TBT213" t="s">
        <v>330</v>
      </c>
      <c r="TBU213" t="s">
        <v>330</v>
      </c>
      <c r="TBV213" t="s">
        <v>330</v>
      </c>
      <c r="TBW213" t="s">
        <v>330</v>
      </c>
      <c r="TBX213" t="s">
        <v>330</v>
      </c>
      <c r="TBY213" t="s">
        <v>330</v>
      </c>
      <c r="TBZ213" t="s">
        <v>330</v>
      </c>
      <c r="TCA213" t="s">
        <v>330</v>
      </c>
      <c r="TCB213" t="s">
        <v>330</v>
      </c>
      <c r="TCC213" t="s">
        <v>330</v>
      </c>
      <c r="TCD213" t="s">
        <v>330</v>
      </c>
      <c r="TCE213" t="s">
        <v>330</v>
      </c>
      <c r="TCF213" t="s">
        <v>330</v>
      </c>
      <c r="TCG213" t="s">
        <v>330</v>
      </c>
      <c r="TCH213" t="s">
        <v>330</v>
      </c>
      <c r="TCI213" t="s">
        <v>330</v>
      </c>
      <c r="TCJ213" t="s">
        <v>330</v>
      </c>
      <c r="TCK213" t="s">
        <v>330</v>
      </c>
      <c r="TCL213" t="s">
        <v>330</v>
      </c>
      <c r="TCM213" t="s">
        <v>330</v>
      </c>
      <c r="TCN213" t="s">
        <v>330</v>
      </c>
      <c r="TCO213" t="s">
        <v>330</v>
      </c>
      <c r="TCP213" t="s">
        <v>330</v>
      </c>
      <c r="TCQ213" t="s">
        <v>330</v>
      </c>
      <c r="TCR213" t="s">
        <v>330</v>
      </c>
      <c r="TCS213" t="s">
        <v>330</v>
      </c>
      <c r="TCT213" t="s">
        <v>330</v>
      </c>
      <c r="TCU213" t="s">
        <v>330</v>
      </c>
      <c r="TCV213" t="s">
        <v>330</v>
      </c>
      <c r="TCW213" t="s">
        <v>330</v>
      </c>
      <c r="TCX213" t="s">
        <v>330</v>
      </c>
      <c r="TCY213" t="s">
        <v>330</v>
      </c>
      <c r="TCZ213" t="s">
        <v>330</v>
      </c>
      <c r="TDA213" t="s">
        <v>330</v>
      </c>
      <c r="TDB213" t="s">
        <v>330</v>
      </c>
      <c r="TDC213" t="s">
        <v>330</v>
      </c>
      <c r="TDD213" t="s">
        <v>330</v>
      </c>
      <c r="TDE213" t="s">
        <v>330</v>
      </c>
      <c r="TDF213" t="s">
        <v>330</v>
      </c>
      <c r="TDG213" t="s">
        <v>330</v>
      </c>
      <c r="TDH213" t="s">
        <v>330</v>
      </c>
      <c r="TDI213" t="s">
        <v>330</v>
      </c>
      <c r="TDJ213" t="s">
        <v>330</v>
      </c>
      <c r="TDK213" t="s">
        <v>330</v>
      </c>
      <c r="TDL213" t="s">
        <v>330</v>
      </c>
      <c r="TDM213" t="s">
        <v>330</v>
      </c>
      <c r="TDN213" t="s">
        <v>330</v>
      </c>
      <c r="TDO213" t="s">
        <v>330</v>
      </c>
      <c r="TDP213" t="s">
        <v>330</v>
      </c>
      <c r="TDQ213" t="s">
        <v>330</v>
      </c>
      <c r="TDR213" t="s">
        <v>330</v>
      </c>
      <c r="TDS213" t="s">
        <v>330</v>
      </c>
      <c r="TDT213" t="s">
        <v>330</v>
      </c>
      <c r="TDU213" t="s">
        <v>330</v>
      </c>
      <c r="TDV213" t="s">
        <v>330</v>
      </c>
      <c r="TDW213" t="s">
        <v>330</v>
      </c>
      <c r="TDX213" t="s">
        <v>330</v>
      </c>
      <c r="TDY213" t="s">
        <v>330</v>
      </c>
      <c r="TDZ213" t="s">
        <v>330</v>
      </c>
      <c r="TEA213" t="s">
        <v>330</v>
      </c>
      <c r="TEB213" t="s">
        <v>330</v>
      </c>
      <c r="TEC213" t="s">
        <v>330</v>
      </c>
      <c r="TED213" t="s">
        <v>330</v>
      </c>
      <c r="TEE213" t="s">
        <v>330</v>
      </c>
      <c r="TEF213" t="s">
        <v>330</v>
      </c>
      <c r="TEG213" t="s">
        <v>330</v>
      </c>
      <c r="TEH213" t="s">
        <v>330</v>
      </c>
      <c r="TEI213" t="s">
        <v>330</v>
      </c>
      <c r="TEJ213" t="s">
        <v>330</v>
      </c>
      <c r="TEK213" t="s">
        <v>330</v>
      </c>
      <c r="TEL213" t="s">
        <v>330</v>
      </c>
      <c r="TEM213" t="s">
        <v>330</v>
      </c>
      <c r="TEN213" t="s">
        <v>330</v>
      </c>
      <c r="TEO213" t="s">
        <v>330</v>
      </c>
      <c r="TEP213" t="s">
        <v>330</v>
      </c>
      <c r="TEQ213" t="s">
        <v>330</v>
      </c>
      <c r="TER213" t="s">
        <v>330</v>
      </c>
      <c r="TES213" t="s">
        <v>330</v>
      </c>
      <c r="TET213" t="s">
        <v>330</v>
      </c>
      <c r="TEU213" t="s">
        <v>330</v>
      </c>
      <c r="TEV213" t="s">
        <v>330</v>
      </c>
      <c r="TEW213" t="s">
        <v>330</v>
      </c>
      <c r="TEX213" t="s">
        <v>330</v>
      </c>
      <c r="TEY213" t="s">
        <v>330</v>
      </c>
      <c r="TEZ213" t="s">
        <v>330</v>
      </c>
      <c r="TFA213" t="s">
        <v>330</v>
      </c>
      <c r="TFB213" t="s">
        <v>330</v>
      </c>
      <c r="TFC213" t="s">
        <v>330</v>
      </c>
      <c r="TFD213" t="s">
        <v>330</v>
      </c>
      <c r="TFE213" t="s">
        <v>330</v>
      </c>
      <c r="TFF213" t="s">
        <v>330</v>
      </c>
      <c r="TFG213" t="s">
        <v>330</v>
      </c>
      <c r="TFH213" t="s">
        <v>330</v>
      </c>
      <c r="TFI213" t="s">
        <v>330</v>
      </c>
      <c r="TFJ213" t="s">
        <v>330</v>
      </c>
      <c r="TFK213" t="s">
        <v>330</v>
      </c>
      <c r="TFL213" t="s">
        <v>330</v>
      </c>
      <c r="TFM213" t="s">
        <v>330</v>
      </c>
      <c r="TFN213" t="s">
        <v>330</v>
      </c>
      <c r="TFO213" t="s">
        <v>330</v>
      </c>
      <c r="TFP213" t="s">
        <v>330</v>
      </c>
      <c r="TFQ213" t="s">
        <v>330</v>
      </c>
      <c r="TFR213" t="s">
        <v>330</v>
      </c>
      <c r="TFS213" t="s">
        <v>330</v>
      </c>
      <c r="TFT213" t="s">
        <v>330</v>
      </c>
      <c r="TFU213" t="s">
        <v>330</v>
      </c>
      <c r="TFV213" t="s">
        <v>330</v>
      </c>
      <c r="TFW213" t="s">
        <v>330</v>
      </c>
      <c r="TFX213" t="s">
        <v>330</v>
      </c>
      <c r="TFY213" t="s">
        <v>330</v>
      </c>
      <c r="TFZ213" t="s">
        <v>330</v>
      </c>
      <c r="TGA213" t="s">
        <v>330</v>
      </c>
      <c r="TGB213" t="s">
        <v>330</v>
      </c>
      <c r="TGC213" t="s">
        <v>330</v>
      </c>
      <c r="TGD213" t="s">
        <v>330</v>
      </c>
      <c r="TGE213" t="s">
        <v>330</v>
      </c>
      <c r="TGF213" t="s">
        <v>330</v>
      </c>
      <c r="TGG213" t="s">
        <v>330</v>
      </c>
      <c r="TGH213" t="s">
        <v>330</v>
      </c>
      <c r="TGI213" t="s">
        <v>330</v>
      </c>
      <c r="TGJ213" t="s">
        <v>330</v>
      </c>
      <c r="TGK213" t="s">
        <v>330</v>
      </c>
      <c r="TGL213" t="s">
        <v>330</v>
      </c>
      <c r="TGM213" t="s">
        <v>330</v>
      </c>
      <c r="TGN213" t="s">
        <v>330</v>
      </c>
      <c r="TGO213" t="s">
        <v>330</v>
      </c>
      <c r="TGP213" t="s">
        <v>330</v>
      </c>
      <c r="TGQ213" t="s">
        <v>330</v>
      </c>
      <c r="TGR213" t="s">
        <v>330</v>
      </c>
      <c r="TGS213" t="s">
        <v>330</v>
      </c>
      <c r="TGT213" t="s">
        <v>330</v>
      </c>
      <c r="TGU213" t="s">
        <v>330</v>
      </c>
      <c r="TGV213" t="s">
        <v>330</v>
      </c>
      <c r="TGW213" t="s">
        <v>330</v>
      </c>
      <c r="TGX213" t="s">
        <v>330</v>
      </c>
      <c r="TGY213" t="s">
        <v>330</v>
      </c>
      <c r="TGZ213" t="s">
        <v>330</v>
      </c>
      <c r="THA213" t="s">
        <v>330</v>
      </c>
      <c r="THB213" t="s">
        <v>330</v>
      </c>
      <c r="THC213" t="s">
        <v>330</v>
      </c>
      <c r="THD213" t="s">
        <v>330</v>
      </c>
      <c r="THE213" t="s">
        <v>330</v>
      </c>
      <c r="THF213" t="s">
        <v>330</v>
      </c>
      <c r="THG213" t="s">
        <v>330</v>
      </c>
      <c r="THH213" t="s">
        <v>330</v>
      </c>
      <c r="THI213" t="s">
        <v>330</v>
      </c>
      <c r="THJ213" t="s">
        <v>330</v>
      </c>
      <c r="THK213" t="s">
        <v>330</v>
      </c>
      <c r="THL213" t="s">
        <v>330</v>
      </c>
      <c r="THM213" t="s">
        <v>330</v>
      </c>
      <c r="THN213" t="s">
        <v>330</v>
      </c>
      <c r="THO213" t="s">
        <v>330</v>
      </c>
      <c r="THP213" t="s">
        <v>330</v>
      </c>
      <c r="THQ213" t="s">
        <v>330</v>
      </c>
      <c r="THR213" t="s">
        <v>330</v>
      </c>
      <c r="THS213" t="s">
        <v>330</v>
      </c>
      <c r="THT213" t="s">
        <v>330</v>
      </c>
      <c r="THU213" t="s">
        <v>330</v>
      </c>
      <c r="THV213" t="s">
        <v>330</v>
      </c>
      <c r="THW213" t="s">
        <v>330</v>
      </c>
      <c r="THX213" t="s">
        <v>330</v>
      </c>
      <c r="THY213" t="s">
        <v>330</v>
      </c>
      <c r="THZ213" t="s">
        <v>330</v>
      </c>
      <c r="TIA213" t="s">
        <v>330</v>
      </c>
      <c r="TIB213" t="s">
        <v>330</v>
      </c>
      <c r="TIC213" t="s">
        <v>330</v>
      </c>
      <c r="TID213" t="s">
        <v>330</v>
      </c>
      <c r="TIE213" t="s">
        <v>330</v>
      </c>
      <c r="TIF213" t="s">
        <v>330</v>
      </c>
      <c r="TIG213" t="s">
        <v>330</v>
      </c>
      <c r="TIH213" t="s">
        <v>330</v>
      </c>
      <c r="TII213" t="s">
        <v>330</v>
      </c>
      <c r="TIJ213" t="s">
        <v>330</v>
      </c>
      <c r="TIK213" t="s">
        <v>330</v>
      </c>
      <c r="TIL213" t="s">
        <v>330</v>
      </c>
      <c r="TIM213" t="s">
        <v>330</v>
      </c>
      <c r="TIN213" t="s">
        <v>330</v>
      </c>
      <c r="TIO213" t="s">
        <v>330</v>
      </c>
      <c r="TIP213" t="s">
        <v>330</v>
      </c>
      <c r="TIQ213" t="s">
        <v>330</v>
      </c>
      <c r="TIR213" t="s">
        <v>330</v>
      </c>
      <c r="TIS213" t="s">
        <v>330</v>
      </c>
      <c r="TIT213" t="s">
        <v>330</v>
      </c>
      <c r="TIU213" t="s">
        <v>330</v>
      </c>
      <c r="TIV213" t="s">
        <v>330</v>
      </c>
      <c r="TIW213" t="s">
        <v>330</v>
      </c>
      <c r="TIX213" t="s">
        <v>330</v>
      </c>
      <c r="TIY213" t="s">
        <v>330</v>
      </c>
      <c r="TIZ213" t="s">
        <v>330</v>
      </c>
      <c r="TJA213" t="s">
        <v>330</v>
      </c>
      <c r="TJB213" t="s">
        <v>330</v>
      </c>
      <c r="TJC213" t="s">
        <v>330</v>
      </c>
      <c r="TJD213" t="s">
        <v>330</v>
      </c>
      <c r="TJE213" t="s">
        <v>330</v>
      </c>
      <c r="TJF213" t="s">
        <v>330</v>
      </c>
      <c r="TJG213" t="s">
        <v>330</v>
      </c>
      <c r="TJH213" t="s">
        <v>330</v>
      </c>
      <c r="TJI213" t="s">
        <v>330</v>
      </c>
      <c r="TJJ213" t="s">
        <v>330</v>
      </c>
      <c r="TJK213" t="s">
        <v>330</v>
      </c>
      <c r="TJL213" t="s">
        <v>330</v>
      </c>
      <c r="TJM213" t="s">
        <v>330</v>
      </c>
      <c r="TJN213" t="s">
        <v>330</v>
      </c>
      <c r="TJO213" t="s">
        <v>330</v>
      </c>
      <c r="TJP213" t="s">
        <v>330</v>
      </c>
      <c r="TJQ213" t="s">
        <v>330</v>
      </c>
      <c r="TJR213" t="s">
        <v>330</v>
      </c>
      <c r="TJS213" t="s">
        <v>330</v>
      </c>
      <c r="TJT213" t="s">
        <v>330</v>
      </c>
      <c r="TJU213" t="s">
        <v>330</v>
      </c>
      <c r="TJV213" t="s">
        <v>330</v>
      </c>
      <c r="TJW213" t="s">
        <v>330</v>
      </c>
      <c r="TJX213" t="s">
        <v>330</v>
      </c>
      <c r="TJY213" t="s">
        <v>330</v>
      </c>
      <c r="TJZ213" t="s">
        <v>330</v>
      </c>
      <c r="TKA213" t="s">
        <v>330</v>
      </c>
      <c r="TKB213" t="s">
        <v>330</v>
      </c>
      <c r="TKC213" t="s">
        <v>330</v>
      </c>
      <c r="TKD213" t="s">
        <v>330</v>
      </c>
      <c r="TKE213" t="s">
        <v>330</v>
      </c>
      <c r="TKF213" t="s">
        <v>330</v>
      </c>
      <c r="TKG213" t="s">
        <v>330</v>
      </c>
      <c r="TKH213" t="s">
        <v>330</v>
      </c>
      <c r="TKI213" t="s">
        <v>330</v>
      </c>
      <c r="TKJ213" t="s">
        <v>330</v>
      </c>
      <c r="TKK213" t="s">
        <v>330</v>
      </c>
      <c r="TKL213" t="s">
        <v>330</v>
      </c>
      <c r="TKM213" t="s">
        <v>330</v>
      </c>
      <c r="TKN213" t="s">
        <v>330</v>
      </c>
      <c r="TKO213" t="s">
        <v>330</v>
      </c>
      <c r="TKP213" t="s">
        <v>330</v>
      </c>
      <c r="TKQ213" t="s">
        <v>330</v>
      </c>
      <c r="TKR213" t="s">
        <v>330</v>
      </c>
      <c r="TKS213" t="s">
        <v>330</v>
      </c>
      <c r="TKT213" t="s">
        <v>330</v>
      </c>
      <c r="TKU213" t="s">
        <v>330</v>
      </c>
      <c r="TKV213" t="s">
        <v>330</v>
      </c>
      <c r="TKW213" t="s">
        <v>330</v>
      </c>
      <c r="TKX213" t="s">
        <v>330</v>
      </c>
      <c r="TKY213" t="s">
        <v>330</v>
      </c>
      <c r="TKZ213" t="s">
        <v>330</v>
      </c>
      <c r="TLA213" t="s">
        <v>330</v>
      </c>
      <c r="TLB213" t="s">
        <v>330</v>
      </c>
      <c r="TLC213" t="s">
        <v>330</v>
      </c>
      <c r="TLD213" t="s">
        <v>330</v>
      </c>
      <c r="TLE213" t="s">
        <v>330</v>
      </c>
      <c r="TLF213" t="s">
        <v>330</v>
      </c>
      <c r="TLG213" t="s">
        <v>330</v>
      </c>
      <c r="TLH213" t="s">
        <v>330</v>
      </c>
      <c r="TLI213" t="s">
        <v>330</v>
      </c>
      <c r="TLJ213" t="s">
        <v>330</v>
      </c>
      <c r="TLK213" t="s">
        <v>330</v>
      </c>
      <c r="TLL213" t="s">
        <v>330</v>
      </c>
      <c r="TLM213" t="s">
        <v>330</v>
      </c>
      <c r="TLN213" t="s">
        <v>330</v>
      </c>
      <c r="TLO213" t="s">
        <v>330</v>
      </c>
      <c r="TLP213" t="s">
        <v>330</v>
      </c>
      <c r="TLQ213" t="s">
        <v>330</v>
      </c>
      <c r="TLR213" t="s">
        <v>330</v>
      </c>
      <c r="TLS213" t="s">
        <v>330</v>
      </c>
      <c r="TLT213" t="s">
        <v>330</v>
      </c>
      <c r="TLU213" t="s">
        <v>330</v>
      </c>
      <c r="TLV213" t="s">
        <v>330</v>
      </c>
      <c r="TLW213" t="s">
        <v>330</v>
      </c>
      <c r="TLX213" t="s">
        <v>330</v>
      </c>
      <c r="TLY213" t="s">
        <v>330</v>
      </c>
      <c r="TLZ213" t="s">
        <v>330</v>
      </c>
      <c r="TMA213" t="s">
        <v>330</v>
      </c>
      <c r="TMB213" t="s">
        <v>330</v>
      </c>
      <c r="TMC213" t="s">
        <v>330</v>
      </c>
      <c r="TMD213" t="s">
        <v>330</v>
      </c>
      <c r="TME213" t="s">
        <v>330</v>
      </c>
      <c r="TMF213" t="s">
        <v>330</v>
      </c>
      <c r="TMG213" t="s">
        <v>330</v>
      </c>
      <c r="TMH213" t="s">
        <v>330</v>
      </c>
      <c r="TMI213" t="s">
        <v>330</v>
      </c>
      <c r="TMJ213" t="s">
        <v>330</v>
      </c>
      <c r="TMK213" t="s">
        <v>330</v>
      </c>
      <c r="TML213" t="s">
        <v>330</v>
      </c>
      <c r="TMM213" t="s">
        <v>330</v>
      </c>
      <c r="TMN213" t="s">
        <v>330</v>
      </c>
      <c r="TMO213" t="s">
        <v>330</v>
      </c>
      <c r="TMP213" t="s">
        <v>330</v>
      </c>
      <c r="TMQ213" t="s">
        <v>330</v>
      </c>
      <c r="TMR213" t="s">
        <v>330</v>
      </c>
      <c r="TMS213" t="s">
        <v>330</v>
      </c>
      <c r="TMT213" t="s">
        <v>330</v>
      </c>
      <c r="TMU213" t="s">
        <v>330</v>
      </c>
      <c r="TMV213" t="s">
        <v>330</v>
      </c>
      <c r="TMW213" t="s">
        <v>330</v>
      </c>
      <c r="TMX213" t="s">
        <v>330</v>
      </c>
      <c r="TMY213" t="s">
        <v>330</v>
      </c>
      <c r="TMZ213" t="s">
        <v>330</v>
      </c>
      <c r="TNA213" t="s">
        <v>330</v>
      </c>
      <c r="TNB213" t="s">
        <v>330</v>
      </c>
      <c r="TNC213" t="s">
        <v>330</v>
      </c>
      <c r="TND213" t="s">
        <v>330</v>
      </c>
      <c r="TNE213" t="s">
        <v>330</v>
      </c>
      <c r="TNF213" t="s">
        <v>330</v>
      </c>
      <c r="TNG213" t="s">
        <v>330</v>
      </c>
      <c r="TNH213" t="s">
        <v>330</v>
      </c>
      <c r="TNI213" t="s">
        <v>330</v>
      </c>
      <c r="TNJ213" t="s">
        <v>330</v>
      </c>
      <c r="TNK213" t="s">
        <v>330</v>
      </c>
      <c r="TNL213" t="s">
        <v>330</v>
      </c>
      <c r="TNM213" t="s">
        <v>330</v>
      </c>
      <c r="TNN213" t="s">
        <v>330</v>
      </c>
      <c r="TNO213" t="s">
        <v>330</v>
      </c>
      <c r="TNP213" t="s">
        <v>330</v>
      </c>
      <c r="TNQ213" t="s">
        <v>330</v>
      </c>
      <c r="TNR213" t="s">
        <v>330</v>
      </c>
      <c r="TNS213" t="s">
        <v>330</v>
      </c>
      <c r="TNT213" t="s">
        <v>330</v>
      </c>
      <c r="TNU213" t="s">
        <v>330</v>
      </c>
      <c r="TNV213" t="s">
        <v>330</v>
      </c>
      <c r="TNW213" t="s">
        <v>330</v>
      </c>
      <c r="TNX213" t="s">
        <v>330</v>
      </c>
      <c r="TNY213" t="s">
        <v>330</v>
      </c>
      <c r="TNZ213" t="s">
        <v>330</v>
      </c>
      <c r="TOA213" t="s">
        <v>330</v>
      </c>
      <c r="TOB213" t="s">
        <v>330</v>
      </c>
      <c r="TOC213" t="s">
        <v>330</v>
      </c>
      <c r="TOD213" t="s">
        <v>330</v>
      </c>
      <c r="TOE213" t="s">
        <v>330</v>
      </c>
      <c r="TOF213" t="s">
        <v>330</v>
      </c>
      <c r="TOG213" t="s">
        <v>330</v>
      </c>
      <c r="TOH213" t="s">
        <v>330</v>
      </c>
      <c r="TOI213" t="s">
        <v>330</v>
      </c>
      <c r="TOJ213" t="s">
        <v>330</v>
      </c>
      <c r="TOK213" t="s">
        <v>330</v>
      </c>
      <c r="TOL213" t="s">
        <v>330</v>
      </c>
      <c r="TOM213" t="s">
        <v>330</v>
      </c>
      <c r="TON213" t="s">
        <v>330</v>
      </c>
      <c r="TOO213" t="s">
        <v>330</v>
      </c>
      <c r="TOP213" t="s">
        <v>330</v>
      </c>
      <c r="TOQ213" t="s">
        <v>330</v>
      </c>
      <c r="TOR213" t="s">
        <v>330</v>
      </c>
      <c r="TOS213" t="s">
        <v>330</v>
      </c>
      <c r="TOT213" t="s">
        <v>330</v>
      </c>
      <c r="TOU213" t="s">
        <v>330</v>
      </c>
      <c r="TOV213" t="s">
        <v>330</v>
      </c>
      <c r="TOW213" t="s">
        <v>330</v>
      </c>
      <c r="TOX213" t="s">
        <v>330</v>
      </c>
      <c r="TOY213" t="s">
        <v>330</v>
      </c>
      <c r="TOZ213" t="s">
        <v>330</v>
      </c>
      <c r="TPA213" t="s">
        <v>330</v>
      </c>
      <c r="TPB213" t="s">
        <v>330</v>
      </c>
      <c r="TPC213" t="s">
        <v>330</v>
      </c>
      <c r="TPD213" t="s">
        <v>330</v>
      </c>
      <c r="TPE213" t="s">
        <v>330</v>
      </c>
      <c r="TPF213" t="s">
        <v>330</v>
      </c>
      <c r="TPG213" t="s">
        <v>330</v>
      </c>
      <c r="TPH213" t="s">
        <v>330</v>
      </c>
      <c r="TPI213" t="s">
        <v>330</v>
      </c>
      <c r="TPJ213" t="s">
        <v>330</v>
      </c>
      <c r="TPK213" t="s">
        <v>330</v>
      </c>
      <c r="TPL213" t="s">
        <v>330</v>
      </c>
      <c r="TPM213" t="s">
        <v>330</v>
      </c>
      <c r="TPN213" t="s">
        <v>330</v>
      </c>
      <c r="TPO213" t="s">
        <v>330</v>
      </c>
      <c r="TPP213" t="s">
        <v>330</v>
      </c>
      <c r="TPQ213" t="s">
        <v>330</v>
      </c>
      <c r="TPR213" t="s">
        <v>330</v>
      </c>
      <c r="TPS213" t="s">
        <v>330</v>
      </c>
      <c r="TPT213" t="s">
        <v>330</v>
      </c>
      <c r="TPU213" t="s">
        <v>330</v>
      </c>
      <c r="TPV213" t="s">
        <v>330</v>
      </c>
      <c r="TPW213" t="s">
        <v>330</v>
      </c>
      <c r="TPX213" t="s">
        <v>330</v>
      </c>
      <c r="TPY213" t="s">
        <v>330</v>
      </c>
      <c r="TPZ213" t="s">
        <v>330</v>
      </c>
      <c r="TQA213" t="s">
        <v>330</v>
      </c>
      <c r="TQB213" t="s">
        <v>330</v>
      </c>
      <c r="TQC213" t="s">
        <v>330</v>
      </c>
      <c r="TQD213" t="s">
        <v>330</v>
      </c>
      <c r="TQE213" t="s">
        <v>330</v>
      </c>
      <c r="TQF213" t="s">
        <v>330</v>
      </c>
      <c r="TQG213" t="s">
        <v>330</v>
      </c>
      <c r="TQH213" t="s">
        <v>330</v>
      </c>
      <c r="TQI213" t="s">
        <v>330</v>
      </c>
      <c r="TQJ213" t="s">
        <v>330</v>
      </c>
      <c r="TQK213" t="s">
        <v>330</v>
      </c>
      <c r="TQL213" t="s">
        <v>330</v>
      </c>
      <c r="TQM213" t="s">
        <v>330</v>
      </c>
      <c r="TQN213" t="s">
        <v>330</v>
      </c>
      <c r="TQO213" t="s">
        <v>330</v>
      </c>
      <c r="TQP213" t="s">
        <v>330</v>
      </c>
      <c r="TQQ213" t="s">
        <v>330</v>
      </c>
      <c r="TQR213" t="s">
        <v>330</v>
      </c>
      <c r="TQS213" t="s">
        <v>330</v>
      </c>
      <c r="TQT213" t="s">
        <v>330</v>
      </c>
      <c r="TQU213" t="s">
        <v>330</v>
      </c>
      <c r="TQV213" t="s">
        <v>330</v>
      </c>
      <c r="TQW213" t="s">
        <v>330</v>
      </c>
      <c r="TQX213" t="s">
        <v>330</v>
      </c>
      <c r="TQY213" t="s">
        <v>330</v>
      </c>
      <c r="TQZ213" t="s">
        <v>330</v>
      </c>
      <c r="TRA213" t="s">
        <v>330</v>
      </c>
      <c r="TRB213" t="s">
        <v>330</v>
      </c>
      <c r="TRC213" t="s">
        <v>330</v>
      </c>
      <c r="TRD213" t="s">
        <v>330</v>
      </c>
      <c r="TRE213" t="s">
        <v>330</v>
      </c>
      <c r="TRF213" t="s">
        <v>330</v>
      </c>
      <c r="TRG213" t="s">
        <v>330</v>
      </c>
      <c r="TRH213" t="s">
        <v>330</v>
      </c>
      <c r="TRI213" t="s">
        <v>330</v>
      </c>
      <c r="TRJ213" t="s">
        <v>330</v>
      </c>
      <c r="TRK213" t="s">
        <v>330</v>
      </c>
      <c r="TRL213" t="s">
        <v>330</v>
      </c>
      <c r="TRM213" t="s">
        <v>330</v>
      </c>
      <c r="TRN213" t="s">
        <v>330</v>
      </c>
      <c r="TRO213" t="s">
        <v>330</v>
      </c>
      <c r="TRP213" t="s">
        <v>330</v>
      </c>
      <c r="TRQ213" t="s">
        <v>330</v>
      </c>
      <c r="TRR213" t="s">
        <v>330</v>
      </c>
      <c r="TRS213" t="s">
        <v>330</v>
      </c>
      <c r="TRT213" t="s">
        <v>330</v>
      </c>
      <c r="TRU213" t="s">
        <v>330</v>
      </c>
      <c r="TRV213" t="s">
        <v>330</v>
      </c>
      <c r="TRW213" t="s">
        <v>330</v>
      </c>
      <c r="TRX213" t="s">
        <v>330</v>
      </c>
      <c r="TRY213" t="s">
        <v>330</v>
      </c>
      <c r="TRZ213" t="s">
        <v>330</v>
      </c>
      <c r="TSA213" t="s">
        <v>330</v>
      </c>
      <c r="TSB213" t="s">
        <v>330</v>
      </c>
      <c r="TSC213" t="s">
        <v>330</v>
      </c>
      <c r="TSD213" t="s">
        <v>330</v>
      </c>
      <c r="TSE213" t="s">
        <v>330</v>
      </c>
      <c r="TSF213" t="s">
        <v>330</v>
      </c>
      <c r="TSG213" t="s">
        <v>330</v>
      </c>
      <c r="TSH213" t="s">
        <v>330</v>
      </c>
      <c r="TSI213" t="s">
        <v>330</v>
      </c>
      <c r="TSJ213" t="s">
        <v>330</v>
      </c>
      <c r="TSK213" t="s">
        <v>330</v>
      </c>
      <c r="TSL213" t="s">
        <v>330</v>
      </c>
      <c r="TSM213" t="s">
        <v>330</v>
      </c>
      <c r="TSN213" t="s">
        <v>330</v>
      </c>
      <c r="TSO213" t="s">
        <v>330</v>
      </c>
      <c r="TSP213" t="s">
        <v>330</v>
      </c>
      <c r="TSQ213" t="s">
        <v>330</v>
      </c>
      <c r="TSR213" t="s">
        <v>330</v>
      </c>
      <c r="TSS213" t="s">
        <v>330</v>
      </c>
      <c r="TST213" t="s">
        <v>330</v>
      </c>
      <c r="TSU213" t="s">
        <v>330</v>
      </c>
      <c r="TSV213" t="s">
        <v>330</v>
      </c>
      <c r="TSW213" t="s">
        <v>330</v>
      </c>
      <c r="TSX213" t="s">
        <v>330</v>
      </c>
      <c r="TSY213" t="s">
        <v>330</v>
      </c>
      <c r="TSZ213" t="s">
        <v>330</v>
      </c>
      <c r="TTA213" t="s">
        <v>330</v>
      </c>
      <c r="TTB213" t="s">
        <v>330</v>
      </c>
      <c r="TTC213" t="s">
        <v>330</v>
      </c>
      <c r="TTD213" t="s">
        <v>330</v>
      </c>
      <c r="TTE213" t="s">
        <v>330</v>
      </c>
      <c r="TTF213" t="s">
        <v>330</v>
      </c>
      <c r="TTG213" t="s">
        <v>330</v>
      </c>
      <c r="TTH213" t="s">
        <v>330</v>
      </c>
      <c r="TTI213" t="s">
        <v>330</v>
      </c>
      <c r="TTJ213" t="s">
        <v>330</v>
      </c>
      <c r="TTK213" t="s">
        <v>330</v>
      </c>
      <c r="TTL213" t="s">
        <v>330</v>
      </c>
      <c r="TTM213" t="s">
        <v>330</v>
      </c>
      <c r="TTN213" t="s">
        <v>330</v>
      </c>
      <c r="TTO213" t="s">
        <v>330</v>
      </c>
      <c r="TTP213" t="s">
        <v>330</v>
      </c>
      <c r="TTQ213" t="s">
        <v>330</v>
      </c>
      <c r="TTR213" t="s">
        <v>330</v>
      </c>
      <c r="TTS213" t="s">
        <v>330</v>
      </c>
      <c r="TTT213" t="s">
        <v>330</v>
      </c>
      <c r="TTU213" t="s">
        <v>330</v>
      </c>
      <c r="TTV213" t="s">
        <v>330</v>
      </c>
      <c r="TTW213" t="s">
        <v>330</v>
      </c>
      <c r="TTX213" t="s">
        <v>330</v>
      </c>
      <c r="TTY213" t="s">
        <v>330</v>
      </c>
      <c r="TTZ213" t="s">
        <v>330</v>
      </c>
      <c r="TUA213" t="s">
        <v>330</v>
      </c>
      <c r="TUB213" t="s">
        <v>330</v>
      </c>
      <c r="TUC213" t="s">
        <v>330</v>
      </c>
      <c r="TUD213" t="s">
        <v>330</v>
      </c>
      <c r="TUE213" t="s">
        <v>330</v>
      </c>
      <c r="TUF213" t="s">
        <v>330</v>
      </c>
      <c r="TUG213" t="s">
        <v>330</v>
      </c>
      <c r="TUH213" t="s">
        <v>330</v>
      </c>
      <c r="TUI213" t="s">
        <v>330</v>
      </c>
      <c r="TUJ213" t="s">
        <v>330</v>
      </c>
      <c r="TUK213" t="s">
        <v>330</v>
      </c>
      <c r="TUL213" t="s">
        <v>330</v>
      </c>
      <c r="TUM213" t="s">
        <v>330</v>
      </c>
      <c r="TUN213" t="s">
        <v>330</v>
      </c>
      <c r="TUO213" t="s">
        <v>330</v>
      </c>
      <c r="TUP213" t="s">
        <v>330</v>
      </c>
      <c r="TUQ213" t="s">
        <v>330</v>
      </c>
      <c r="TUR213" t="s">
        <v>330</v>
      </c>
      <c r="TUS213" t="s">
        <v>330</v>
      </c>
      <c r="TUT213" t="s">
        <v>330</v>
      </c>
      <c r="TUU213" t="s">
        <v>330</v>
      </c>
      <c r="TUV213" t="s">
        <v>330</v>
      </c>
      <c r="TUW213" t="s">
        <v>330</v>
      </c>
      <c r="TUX213" t="s">
        <v>330</v>
      </c>
      <c r="TUY213" t="s">
        <v>330</v>
      </c>
      <c r="TUZ213" t="s">
        <v>330</v>
      </c>
      <c r="TVA213" t="s">
        <v>330</v>
      </c>
      <c r="TVB213" t="s">
        <v>330</v>
      </c>
      <c r="TVC213" t="s">
        <v>330</v>
      </c>
      <c r="TVD213" t="s">
        <v>330</v>
      </c>
      <c r="TVE213" t="s">
        <v>330</v>
      </c>
      <c r="TVF213" t="s">
        <v>330</v>
      </c>
      <c r="TVG213" t="s">
        <v>330</v>
      </c>
      <c r="TVH213" t="s">
        <v>330</v>
      </c>
      <c r="TVI213" t="s">
        <v>330</v>
      </c>
      <c r="TVJ213" t="s">
        <v>330</v>
      </c>
      <c r="TVK213" t="s">
        <v>330</v>
      </c>
      <c r="TVL213" t="s">
        <v>330</v>
      </c>
      <c r="TVM213" t="s">
        <v>330</v>
      </c>
      <c r="TVN213" t="s">
        <v>330</v>
      </c>
      <c r="TVO213" t="s">
        <v>330</v>
      </c>
      <c r="TVP213" t="s">
        <v>330</v>
      </c>
      <c r="TVQ213" t="s">
        <v>330</v>
      </c>
      <c r="TVR213" t="s">
        <v>330</v>
      </c>
      <c r="TVS213" t="s">
        <v>330</v>
      </c>
      <c r="TVT213" t="s">
        <v>330</v>
      </c>
      <c r="TVU213" t="s">
        <v>330</v>
      </c>
      <c r="TVV213" t="s">
        <v>330</v>
      </c>
      <c r="TVW213" t="s">
        <v>330</v>
      </c>
      <c r="TVX213" t="s">
        <v>330</v>
      </c>
      <c r="TVY213" t="s">
        <v>330</v>
      </c>
      <c r="TVZ213" t="s">
        <v>330</v>
      </c>
      <c r="TWA213" t="s">
        <v>330</v>
      </c>
      <c r="TWB213" t="s">
        <v>330</v>
      </c>
      <c r="TWC213" t="s">
        <v>330</v>
      </c>
      <c r="TWD213" t="s">
        <v>330</v>
      </c>
      <c r="TWE213" t="s">
        <v>330</v>
      </c>
      <c r="TWF213" t="s">
        <v>330</v>
      </c>
      <c r="TWG213" t="s">
        <v>330</v>
      </c>
      <c r="TWH213" t="s">
        <v>330</v>
      </c>
      <c r="TWI213" t="s">
        <v>330</v>
      </c>
      <c r="TWJ213" t="s">
        <v>330</v>
      </c>
      <c r="TWK213" t="s">
        <v>330</v>
      </c>
      <c r="TWL213" t="s">
        <v>330</v>
      </c>
      <c r="TWM213" t="s">
        <v>330</v>
      </c>
      <c r="TWN213" t="s">
        <v>330</v>
      </c>
      <c r="TWO213" t="s">
        <v>330</v>
      </c>
      <c r="TWP213" t="s">
        <v>330</v>
      </c>
      <c r="TWQ213" t="s">
        <v>330</v>
      </c>
      <c r="TWR213" t="s">
        <v>330</v>
      </c>
      <c r="TWS213" t="s">
        <v>330</v>
      </c>
      <c r="TWT213" t="s">
        <v>330</v>
      </c>
      <c r="TWU213" t="s">
        <v>330</v>
      </c>
      <c r="TWV213" t="s">
        <v>330</v>
      </c>
      <c r="TWW213" t="s">
        <v>330</v>
      </c>
      <c r="TWX213" t="s">
        <v>330</v>
      </c>
      <c r="TWY213" t="s">
        <v>330</v>
      </c>
      <c r="TWZ213" t="s">
        <v>330</v>
      </c>
      <c r="TXA213" t="s">
        <v>330</v>
      </c>
      <c r="TXB213" t="s">
        <v>330</v>
      </c>
      <c r="TXC213" t="s">
        <v>330</v>
      </c>
      <c r="TXD213" t="s">
        <v>330</v>
      </c>
      <c r="TXE213" t="s">
        <v>330</v>
      </c>
      <c r="TXF213" t="s">
        <v>330</v>
      </c>
      <c r="TXG213" t="s">
        <v>330</v>
      </c>
      <c r="TXH213" t="s">
        <v>330</v>
      </c>
      <c r="TXI213" t="s">
        <v>330</v>
      </c>
      <c r="TXJ213" t="s">
        <v>330</v>
      </c>
      <c r="TXK213" t="s">
        <v>330</v>
      </c>
      <c r="TXL213" t="s">
        <v>330</v>
      </c>
      <c r="TXM213" t="s">
        <v>330</v>
      </c>
      <c r="TXN213" t="s">
        <v>330</v>
      </c>
      <c r="TXO213" t="s">
        <v>330</v>
      </c>
      <c r="TXP213" t="s">
        <v>330</v>
      </c>
      <c r="TXQ213" t="s">
        <v>330</v>
      </c>
      <c r="TXR213" t="s">
        <v>330</v>
      </c>
      <c r="TXS213" t="s">
        <v>330</v>
      </c>
      <c r="TXT213" t="s">
        <v>330</v>
      </c>
      <c r="TXU213" t="s">
        <v>330</v>
      </c>
      <c r="TXV213" t="s">
        <v>330</v>
      </c>
      <c r="TXW213" t="s">
        <v>330</v>
      </c>
      <c r="TXX213" t="s">
        <v>330</v>
      </c>
      <c r="TXY213" t="s">
        <v>330</v>
      </c>
      <c r="TXZ213" t="s">
        <v>330</v>
      </c>
      <c r="TYA213" t="s">
        <v>330</v>
      </c>
      <c r="TYB213" t="s">
        <v>330</v>
      </c>
      <c r="TYC213" t="s">
        <v>330</v>
      </c>
      <c r="TYD213" t="s">
        <v>330</v>
      </c>
      <c r="TYE213" t="s">
        <v>330</v>
      </c>
      <c r="TYF213" t="s">
        <v>330</v>
      </c>
      <c r="TYG213" t="s">
        <v>330</v>
      </c>
      <c r="TYH213" t="s">
        <v>330</v>
      </c>
      <c r="TYI213" t="s">
        <v>330</v>
      </c>
      <c r="TYJ213" t="s">
        <v>330</v>
      </c>
      <c r="TYK213" t="s">
        <v>330</v>
      </c>
      <c r="TYL213" t="s">
        <v>330</v>
      </c>
      <c r="TYM213" t="s">
        <v>330</v>
      </c>
      <c r="TYN213" t="s">
        <v>330</v>
      </c>
      <c r="TYO213" t="s">
        <v>330</v>
      </c>
      <c r="TYP213" t="s">
        <v>330</v>
      </c>
      <c r="TYQ213" t="s">
        <v>330</v>
      </c>
      <c r="TYR213" t="s">
        <v>330</v>
      </c>
      <c r="TYS213" t="s">
        <v>330</v>
      </c>
      <c r="TYT213" t="s">
        <v>330</v>
      </c>
      <c r="TYU213" t="s">
        <v>330</v>
      </c>
      <c r="TYV213" t="s">
        <v>330</v>
      </c>
      <c r="TYW213" t="s">
        <v>330</v>
      </c>
      <c r="TYX213" t="s">
        <v>330</v>
      </c>
      <c r="TYY213" t="s">
        <v>330</v>
      </c>
      <c r="TYZ213" t="s">
        <v>330</v>
      </c>
      <c r="TZA213" t="s">
        <v>330</v>
      </c>
      <c r="TZB213" t="s">
        <v>330</v>
      </c>
      <c r="TZC213" t="s">
        <v>330</v>
      </c>
      <c r="TZD213" t="s">
        <v>330</v>
      </c>
      <c r="TZE213" t="s">
        <v>330</v>
      </c>
      <c r="TZF213" t="s">
        <v>330</v>
      </c>
      <c r="TZG213" t="s">
        <v>330</v>
      </c>
      <c r="TZH213" t="s">
        <v>330</v>
      </c>
      <c r="TZI213" t="s">
        <v>330</v>
      </c>
      <c r="TZJ213" t="s">
        <v>330</v>
      </c>
      <c r="TZK213" t="s">
        <v>330</v>
      </c>
      <c r="TZL213" t="s">
        <v>330</v>
      </c>
      <c r="TZM213" t="s">
        <v>330</v>
      </c>
      <c r="TZN213" t="s">
        <v>330</v>
      </c>
      <c r="TZO213" t="s">
        <v>330</v>
      </c>
      <c r="TZP213" t="s">
        <v>330</v>
      </c>
      <c r="TZQ213" t="s">
        <v>330</v>
      </c>
      <c r="TZR213" t="s">
        <v>330</v>
      </c>
      <c r="TZS213" t="s">
        <v>330</v>
      </c>
      <c r="TZT213" t="s">
        <v>330</v>
      </c>
      <c r="TZU213" t="s">
        <v>330</v>
      </c>
      <c r="TZV213" t="s">
        <v>330</v>
      </c>
      <c r="TZW213" t="s">
        <v>330</v>
      </c>
      <c r="TZX213" t="s">
        <v>330</v>
      </c>
      <c r="TZY213" t="s">
        <v>330</v>
      </c>
      <c r="TZZ213" t="s">
        <v>330</v>
      </c>
      <c r="UAA213" t="s">
        <v>330</v>
      </c>
      <c r="UAB213" t="s">
        <v>330</v>
      </c>
      <c r="UAC213" t="s">
        <v>330</v>
      </c>
      <c r="UAD213" t="s">
        <v>330</v>
      </c>
      <c r="UAE213" t="s">
        <v>330</v>
      </c>
      <c r="UAF213" t="s">
        <v>330</v>
      </c>
      <c r="UAG213" t="s">
        <v>330</v>
      </c>
      <c r="UAH213" t="s">
        <v>330</v>
      </c>
      <c r="UAI213" t="s">
        <v>330</v>
      </c>
      <c r="UAJ213" t="s">
        <v>330</v>
      </c>
      <c r="UAK213" t="s">
        <v>330</v>
      </c>
      <c r="UAL213" t="s">
        <v>330</v>
      </c>
      <c r="UAM213" t="s">
        <v>330</v>
      </c>
      <c r="UAN213" t="s">
        <v>330</v>
      </c>
      <c r="UAO213" t="s">
        <v>330</v>
      </c>
      <c r="UAP213" t="s">
        <v>330</v>
      </c>
      <c r="UAQ213" t="s">
        <v>330</v>
      </c>
      <c r="UAR213" t="s">
        <v>330</v>
      </c>
      <c r="UAS213" t="s">
        <v>330</v>
      </c>
      <c r="UAT213" t="s">
        <v>330</v>
      </c>
      <c r="UAU213" t="s">
        <v>330</v>
      </c>
      <c r="UAV213" t="s">
        <v>330</v>
      </c>
      <c r="UAW213" t="s">
        <v>330</v>
      </c>
      <c r="UAX213" t="s">
        <v>330</v>
      </c>
      <c r="UAY213" t="s">
        <v>330</v>
      </c>
      <c r="UAZ213" t="s">
        <v>330</v>
      </c>
      <c r="UBA213" t="s">
        <v>330</v>
      </c>
      <c r="UBB213" t="s">
        <v>330</v>
      </c>
      <c r="UBC213" t="s">
        <v>330</v>
      </c>
      <c r="UBD213" t="s">
        <v>330</v>
      </c>
      <c r="UBE213" t="s">
        <v>330</v>
      </c>
      <c r="UBF213" t="s">
        <v>330</v>
      </c>
      <c r="UBG213" t="s">
        <v>330</v>
      </c>
      <c r="UBH213" t="s">
        <v>330</v>
      </c>
      <c r="UBI213" t="s">
        <v>330</v>
      </c>
      <c r="UBJ213" t="s">
        <v>330</v>
      </c>
      <c r="UBK213" t="s">
        <v>330</v>
      </c>
      <c r="UBL213" t="s">
        <v>330</v>
      </c>
      <c r="UBM213" t="s">
        <v>330</v>
      </c>
      <c r="UBN213" t="s">
        <v>330</v>
      </c>
      <c r="UBO213" t="s">
        <v>330</v>
      </c>
      <c r="UBP213" t="s">
        <v>330</v>
      </c>
      <c r="UBQ213" t="s">
        <v>330</v>
      </c>
      <c r="UBR213" t="s">
        <v>330</v>
      </c>
      <c r="UBS213" t="s">
        <v>330</v>
      </c>
      <c r="UBT213" t="s">
        <v>330</v>
      </c>
      <c r="UBU213" t="s">
        <v>330</v>
      </c>
      <c r="UBV213" t="s">
        <v>330</v>
      </c>
      <c r="UBW213" t="s">
        <v>330</v>
      </c>
      <c r="UBX213" t="s">
        <v>330</v>
      </c>
      <c r="UBY213" t="s">
        <v>330</v>
      </c>
      <c r="UBZ213" t="s">
        <v>330</v>
      </c>
      <c r="UCA213" t="s">
        <v>330</v>
      </c>
      <c r="UCB213" t="s">
        <v>330</v>
      </c>
      <c r="UCC213" t="s">
        <v>330</v>
      </c>
      <c r="UCD213" t="s">
        <v>330</v>
      </c>
      <c r="UCE213" t="s">
        <v>330</v>
      </c>
      <c r="UCF213" t="s">
        <v>330</v>
      </c>
      <c r="UCG213" t="s">
        <v>330</v>
      </c>
      <c r="UCH213" t="s">
        <v>330</v>
      </c>
      <c r="UCI213" t="s">
        <v>330</v>
      </c>
      <c r="UCJ213" t="s">
        <v>330</v>
      </c>
      <c r="UCK213" t="s">
        <v>330</v>
      </c>
      <c r="UCL213" t="s">
        <v>330</v>
      </c>
      <c r="UCM213" t="s">
        <v>330</v>
      </c>
      <c r="UCN213" t="s">
        <v>330</v>
      </c>
      <c r="UCO213" t="s">
        <v>330</v>
      </c>
      <c r="UCP213" t="s">
        <v>330</v>
      </c>
      <c r="UCQ213" t="s">
        <v>330</v>
      </c>
      <c r="UCR213" t="s">
        <v>330</v>
      </c>
      <c r="UCS213" t="s">
        <v>330</v>
      </c>
      <c r="UCT213" t="s">
        <v>330</v>
      </c>
      <c r="UCU213" t="s">
        <v>330</v>
      </c>
      <c r="UCV213" t="s">
        <v>330</v>
      </c>
      <c r="UCW213" t="s">
        <v>330</v>
      </c>
      <c r="UCX213" t="s">
        <v>330</v>
      </c>
      <c r="UCY213" t="s">
        <v>330</v>
      </c>
      <c r="UCZ213" t="s">
        <v>330</v>
      </c>
      <c r="UDA213" t="s">
        <v>330</v>
      </c>
      <c r="UDB213" t="s">
        <v>330</v>
      </c>
      <c r="UDC213" t="s">
        <v>330</v>
      </c>
      <c r="UDD213" t="s">
        <v>330</v>
      </c>
      <c r="UDE213" t="s">
        <v>330</v>
      </c>
      <c r="UDF213" t="s">
        <v>330</v>
      </c>
      <c r="UDG213" t="s">
        <v>330</v>
      </c>
      <c r="UDH213" t="s">
        <v>330</v>
      </c>
      <c r="UDI213" t="s">
        <v>330</v>
      </c>
      <c r="UDJ213" t="s">
        <v>330</v>
      </c>
      <c r="UDK213" t="s">
        <v>330</v>
      </c>
      <c r="UDL213" t="s">
        <v>330</v>
      </c>
      <c r="UDM213" t="s">
        <v>330</v>
      </c>
      <c r="UDN213" t="s">
        <v>330</v>
      </c>
      <c r="UDO213" t="s">
        <v>330</v>
      </c>
      <c r="UDP213" t="s">
        <v>330</v>
      </c>
      <c r="UDQ213" t="s">
        <v>330</v>
      </c>
      <c r="UDR213" t="s">
        <v>330</v>
      </c>
      <c r="UDS213" t="s">
        <v>330</v>
      </c>
      <c r="UDT213" t="s">
        <v>330</v>
      </c>
      <c r="UDU213" t="s">
        <v>330</v>
      </c>
      <c r="UDV213" t="s">
        <v>330</v>
      </c>
      <c r="UDW213" t="s">
        <v>330</v>
      </c>
      <c r="UDX213" t="s">
        <v>330</v>
      </c>
      <c r="UDY213" t="s">
        <v>330</v>
      </c>
      <c r="UDZ213" t="s">
        <v>330</v>
      </c>
      <c r="UEA213" t="s">
        <v>330</v>
      </c>
      <c r="UEB213" t="s">
        <v>330</v>
      </c>
      <c r="UEC213" t="s">
        <v>330</v>
      </c>
      <c r="UED213" t="s">
        <v>330</v>
      </c>
      <c r="UEE213" t="s">
        <v>330</v>
      </c>
      <c r="UEF213" t="s">
        <v>330</v>
      </c>
      <c r="UEG213" t="s">
        <v>330</v>
      </c>
      <c r="UEH213" t="s">
        <v>330</v>
      </c>
      <c r="UEI213" t="s">
        <v>330</v>
      </c>
      <c r="UEJ213" t="s">
        <v>330</v>
      </c>
      <c r="UEK213" t="s">
        <v>330</v>
      </c>
      <c r="UEL213" t="s">
        <v>330</v>
      </c>
      <c r="UEM213" t="s">
        <v>330</v>
      </c>
      <c r="UEN213" t="s">
        <v>330</v>
      </c>
      <c r="UEO213" t="s">
        <v>330</v>
      </c>
      <c r="UEP213" t="s">
        <v>330</v>
      </c>
      <c r="UEQ213" t="s">
        <v>330</v>
      </c>
      <c r="UER213" t="s">
        <v>330</v>
      </c>
      <c r="UES213" t="s">
        <v>330</v>
      </c>
      <c r="UET213" t="s">
        <v>330</v>
      </c>
      <c r="UEU213" t="s">
        <v>330</v>
      </c>
      <c r="UEV213" t="s">
        <v>330</v>
      </c>
      <c r="UEW213" t="s">
        <v>330</v>
      </c>
      <c r="UEX213" t="s">
        <v>330</v>
      </c>
      <c r="UEY213" t="s">
        <v>330</v>
      </c>
      <c r="UEZ213" t="s">
        <v>330</v>
      </c>
      <c r="UFA213" t="s">
        <v>330</v>
      </c>
      <c r="UFB213" t="s">
        <v>330</v>
      </c>
      <c r="UFC213" t="s">
        <v>330</v>
      </c>
      <c r="UFD213" t="s">
        <v>330</v>
      </c>
      <c r="UFE213" t="s">
        <v>330</v>
      </c>
      <c r="UFF213" t="s">
        <v>330</v>
      </c>
      <c r="UFG213" t="s">
        <v>330</v>
      </c>
      <c r="UFH213" t="s">
        <v>330</v>
      </c>
      <c r="UFI213" t="s">
        <v>330</v>
      </c>
      <c r="UFJ213" t="s">
        <v>330</v>
      </c>
      <c r="UFK213" t="s">
        <v>330</v>
      </c>
      <c r="UFL213" t="s">
        <v>330</v>
      </c>
      <c r="UFM213" t="s">
        <v>330</v>
      </c>
      <c r="UFN213" t="s">
        <v>330</v>
      </c>
      <c r="UFO213" t="s">
        <v>330</v>
      </c>
      <c r="UFP213" t="s">
        <v>330</v>
      </c>
      <c r="UFQ213" t="s">
        <v>330</v>
      </c>
      <c r="UFR213" t="s">
        <v>330</v>
      </c>
      <c r="UFS213" t="s">
        <v>330</v>
      </c>
      <c r="UFT213" t="s">
        <v>330</v>
      </c>
      <c r="UFU213" t="s">
        <v>330</v>
      </c>
      <c r="UFV213" t="s">
        <v>330</v>
      </c>
      <c r="UFW213" t="s">
        <v>330</v>
      </c>
      <c r="UFX213" t="s">
        <v>330</v>
      </c>
      <c r="UFY213" t="s">
        <v>330</v>
      </c>
      <c r="UFZ213" t="s">
        <v>330</v>
      </c>
      <c r="UGA213" t="s">
        <v>330</v>
      </c>
      <c r="UGB213" t="s">
        <v>330</v>
      </c>
      <c r="UGC213" t="s">
        <v>330</v>
      </c>
      <c r="UGD213" t="s">
        <v>330</v>
      </c>
      <c r="UGE213" t="s">
        <v>330</v>
      </c>
      <c r="UGF213" t="s">
        <v>330</v>
      </c>
      <c r="UGG213" t="s">
        <v>330</v>
      </c>
      <c r="UGH213" t="s">
        <v>330</v>
      </c>
      <c r="UGI213" t="s">
        <v>330</v>
      </c>
      <c r="UGJ213" t="s">
        <v>330</v>
      </c>
      <c r="UGK213" t="s">
        <v>330</v>
      </c>
      <c r="UGL213" t="s">
        <v>330</v>
      </c>
      <c r="UGM213" t="s">
        <v>330</v>
      </c>
      <c r="UGN213" t="s">
        <v>330</v>
      </c>
      <c r="UGO213" t="s">
        <v>330</v>
      </c>
      <c r="UGP213" t="s">
        <v>330</v>
      </c>
      <c r="UGQ213" t="s">
        <v>330</v>
      </c>
      <c r="UGR213" t="s">
        <v>330</v>
      </c>
      <c r="UGS213" t="s">
        <v>330</v>
      </c>
      <c r="UGT213" t="s">
        <v>330</v>
      </c>
      <c r="UGU213" t="s">
        <v>330</v>
      </c>
      <c r="UGV213" t="s">
        <v>330</v>
      </c>
      <c r="UGW213" t="s">
        <v>330</v>
      </c>
      <c r="UGX213" t="s">
        <v>330</v>
      </c>
      <c r="UGY213" t="s">
        <v>330</v>
      </c>
      <c r="UGZ213" t="s">
        <v>330</v>
      </c>
      <c r="UHA213" t="s">
        <v>330</v>
      </c>
      <c r="UHB213" t="s">
        <v>330</v>
      </c>
      <c r="UHC213" t="s">
        <v>330</v>
      </c>
      <c r="UHD213" t="s">
        <v>330</v>
      </c>
      <c r="UHE213" t="s">
        <v>330</v>
      </c>
      <c r="UHF213" t="s">
        <v>330</v>
      </c>
      <c r="UHG213" t="s">
        <v>330</v>
      </c>
      <c r="UHH213" t="s">
        <v>330</v>
      </c>
      <c r="UHI213" t="s">
        <v>330</v>
      </c>
      <c r="UHJ213" t="s">
        <v>330</v>
      </c>
      <c r="UHK213" t="s">
        <v>330</v>
      </c>
      <c r="UHL213" t="s">
        <v>330</v>
      </c>
      <c r="UHM213" t="s">
        <v>330</v>
      </c>
      <c r="UHN213" t="s">
        <v>330</v>
      </c>
      <c r="UHO213" t="s">
        <v>330</v>
      </c>
      <c r="UHP213" t="s">
        <v>330</v>
      </c>
      <c r="UHQ213" t="s">
        <v>330</v>
      </c>
      <c r="UHR213" t="s">
        <v>330</v>
      </c>
      <c r="UHS213" t="s">
        <v>330</v>
      </c>
      <c r="UHT213" t="s">
        <v>330</v>
      </c>
      <c r="UHU213" t="s">
        <v>330</v>
      </c>
      <c r="UHV213" t="s">
        <v>330</v>
      </c>
      <c r="UHW213" t="s">
        <v>330</v>
      </c>
      <c r="UHX213" t="s">
        <v>330</v>
      </c>
      <c r="UHY213" t="s">
        <v>330</v>
      </c>
      <c r="UHZ213" t="s">
        <v>330</v>
      </c>
      <c r="UIA213" t="s">
        <v>330</v>
      </c>
      <c r="UIB213" t="s">
        <v>330</v>
      </c>
      <c r="UIC213" t="s">
        <v>330</v>
      </c>
      <c r="UID213" t="s">
        <v>330</v>
      </c>
      <c r="UIE213" t="s">
        <v>330</v>
      </c>
      <c r="UIF213" t="s">
        <v>330</v>
      </c>
      <c r="UIG213" t="s">
        <v>330</v>
      </c>
      <c r="UIH213" t="s">
        <v>330</v>
      </c>
      <c r="UII213" t="s">
        <v>330</v>
      </c>
      <c r="UIJ213" t="s">
        <v>330</v>
      </c>
      <c r="UIK213" t="s">
        <v>330</v>
      </c>
      <c r="UIL213" t="s">
        <v>330</v>
      </c>
      <c r="UIM213" t="s">
        <v>330</v>
      </c>
      <c r="UIN213" t="s">
        <v>330</v>
      </c>
      <c r="UIO213" t="s">
        <v>330</v>
      </c>
      <c r="UIP213" t="s">
        <v>330</v>
      </c>
      <c r="UIQ213" t="s">
        <v>330</v>
      </c>
      <c r="UIR213" t="s">
        <v>330</v>
      </c>
      <c r="UIS213" t="s">
        <v>330</v>
      </c>
      <c r="UIT213" t="s">
        <v>330</v>
      </c>
      <c r="UIU213" t="s">
        <v>330</v>
      </c>
      <c r="UIV213" t="s">
        <v>330</v>
      </c>
      <c r="UIW213" t="s">
        <v>330</v>
      </c>
      <c r="UIX213" t="s">
        <v>330</v>
      </c>
      <c r="UIY213" t="s">
        <v>330</v>
      </c>
      <c r="UIZ213" t="s">
        <v>330</v>
      </c>
      <c r="UJA213" t="s">
        <v>330</v>
      </c>
      <c r="UJB213" t="s">
        <v>330</v>
      </c>
      <c r="UJC213" t="s">
        <v>330</v>
      </c>
      <c r="UJD213" t="s">
        <v>330</v>
      </c>
      <c r="UJE213" t="s">
        <v>330</v>
      </c>
      <c r="UJF213" t="s">
        <v>330</v>
      </c>
      <c r="UJG213" t="s">
        <v>330</v>
      </c>
      <c r="UJH213" t="s">
        <v>330</v>
      </c>
      <c r="UJI213" t="s">
        <v>330</v>
      </c>
      <c r="UJJ213" t="s">
        <v>330</v>
      </c>
      <c r="UJK213" t="s">
        <v>330</v>
      </c>
      <c r="UJL213" t="s">
        <v>330</v>
      </c>
      <c r="UJM213" t="s">
        <v>330</v>
      </c>
      <c r="UJN213" t="s">
        <v>330</v>
      </c>
      <c r="UJO213" t="s">
        <v>330</v>
      </c>
      <c r="UJP213" t="s">
        <v>330</v>
      </c>
      <c r="UJQ213" t="s">
        <v>330</v>
      </c>
      <c r="UJR213" t="s">
        <v>330</v>
      </c>
      <c r="UJS213" t="s">
        <v>330</v>
      </c>
      <c r="UJT213" t="s">
        <v>330</v>
      </c>
      <c r="UJU213" t="s">
        <v>330</v>
      </c>
      <c r="UJV213" t="s">
        <v>330</v>
      </c>
      <c r="UJW213" t="s">
        <v>330</v>
      </c>
      <c r="UJX213" t="s">
        <v>330</v>
      </c>
      <c r="UJY213" t="s">
        <v>330</v>
      </c>
      <c r="UJZ213" t="s">
        <v>330</v>
      </c>
      <c r="UKA213" t="s">
        <v>330</v>
      </c>
      <c r="UKB213" t="s">
        <v>330</v>
      </c>
      <c r="UKC213" t="s">
        <v>330</v>
      </c>
      <c r="UKD213" t="s">
        <v>330</v>
      </c>
      <c r="UKE213" t="s">
        <v>330</v>
      </c>
      <c r="UKF213" t="s">
        <v>330</v>
      </c>
      <c r="UKG213" t="s">
        <v>330</v>
      </c>
      <c r="UKH213" t="s">
        <v>330</v>
      </c>
      <c r="UKI213" t="s">
        <v>330</v>
      </c>
      <c r="UKJ213" t="s">
        <v>330</v>
      </c>
      <c r="UKK213" t="s">
        <v>330</v>
      </c>
      <c r="UKL213" t="s">
        <v>330</v>
      </c>
      <c r="UKM213" t="s">
        <v>330</v>
      </c>
      <c r="UKN213" t="s">
        <v>330</v>
      </c>
      <c r="UKO213" t="s">
        <v>330</v>
      </c>
      <c r="UKP213" t="s">
        <v>330</v>
      </c>
      <c r="UKQ213" t="s">
        <v>330</v>
      </c>
      <c r="UKR213" t="s">
        <v>330</v>
      </c>
      <c r="UKS213" t="s">
        <v>330</v>
      </c>
      <c r="UKT213" t="s">
        <v>330</v>
      </c>
      <c r="UKU213" t="s">
        <v>330</v>
      </c>
      <c r="UKV213" t="s">
        <v>330</v>
      </c>
      <c r="UKW213" t="s">
        <v>330</v>
      </c>
      <c r="UKX213" t="s">
        <v>330</v>
      </c>
      <c r="UKY213" t="s">
        <v>330</v>
      </c>
      <c r="UKZ213" t="s">
        <v>330</v>
      </c>
      <c r="ULA213" t="s">
        <v>330</v>
      </c>
      <c r="ULB213" t="s">
        <v>330</v>
      </c>
      <c r="ULC213" t="s">
        <v>330</v>
      </c>
      <c r="ULD213" t="s">
        <v>330</v>
      </c>
      <c r="ULE213" t="s">
        <v>330</v>
      </c>
      <c r="ULF213" t="s">
        <v>330</v>
      </c>
      <c r="ULG213" t="s">
        <v>330</v>
      </c>
      <c r="ULH213" t="s">
        <v>330</v>
      </c>
      <c r="ULI213" t="s">
        <v>330</v>
      </c>
      <c r="ULJ213" t="s">
        <v>330</v>
      </c>
      <c r="ULK213" t="s">
        <v>330</v>
      </c>
      <c r="ULL213" t="s">
        <v>330</v>
      </c>
      <c r="ULM213" t="s">
        <v>330</v>
      </c>
      <c r="ULN213" t="s">
        <v>330</v>
      </c>
      <c r="ULO213" t="s">
        <v>330</v>
      </c>
      <c r="ULP213" t="s">
        <v>330</v>
      </c>
      <c r="ULQ213" t="s">
        <v>330</v>
      </c>
      <c r="ULR213" t="s">
        <v>330</v>
      </c>
      <c r="ULS213" t="s">
        <v>330</v>
      </c>
      <c r="ULT213" t="s">
        <v>330</v>
      </c>
      <c r="ULU213" t="s">
        <v>330</v>
      </c>
      <c r="ULV213" t="s">
        <v>330</v>
      </c>
      <c r="ULW213" t="s">
        <v>330</v>
      </c>
      <c r="ULX213" t="s">
        <v>330</v>
      </c>
      <c r="ULY213" t="s">
        <v>330</v>
      </c>
      <c r="ULZ213" t="s">
        <v>330</v>
      </c>
      <c r="UMA213" t="s">
        <v>330</v>
      </c>
      <c r="UMB213" t="s">
        <v>330</v>
      </c>
      <c r="UMC213" t="s">
        <v>330</v>
      </c>
      <c r="UMD213" t="s">
        <v>330</v>
      </c>
      <c r="UME213" t="s">
        <v>330</v>
      </c>
      <c r="UMF213" t="s">
        <v>330</v>
      </c>
      <c r="UMG213" t="s">
        <v>330</v>
      </c>
      <c r="UMH213" t="s">
        <v>330</v>
      </c>
      <c r="UMI213" t="s">
        <v>330</v>
      </c>
      <c r="UMJ213" t="s">
        <v>330</v>
      </c>
      <c r="UMK213" t="s">
        <v>330</v>
      </c>
      <c r="UML213" t="s">
        <v>330</v>
      </c>
      <c r="UMM213" t="s">
        <v>330</v>
      </c>
      <c r="UMN213" t="s">
        <v>330</v>
      </c>
      <c r="UMO213" t="s">
        <v>330</v>
      </c>
      <c r="UMP213" t="s">
        <v>330</v>
      </c>
      <c r="UMQ213" t="s">
        <v>330</v>
      </c>
      <c r="UMR213" t="s">
        <v>330</v>
      </c>
      <c r="UMS213" t="s">
        <v>330</v>
      </c>
      <c r="UMT213" t="s">
        <v>330</v>
      </c>
      <c r="UMU213" t="s">
        <v>330</v>
      </c>
      <c r="UMV213" t="s">
        <v>330</v>
      </c>
      <c r="UMW213" t="s">
        <v>330</v>
      </c>
      <c r="UMX213" t="s">
        <v>330</v>
      </c>
      <c r="UMY213" t="s">
        <v>330</v>
      </c>
      <c r="UMZ213" t="s">
        <v>330</v>
      </c>
      <c r="UNA213" t="s">
        <v>330</v>
      </c>
      <c r="UNB213" t="s">
        <v>330</v>
      </c>
      <c r="UNC213" t="s">
        <v>330</v>
      </c>
      <c r="UND213" t="s">
        <v>330</v>
      </c>
      <c r="UNE213" t="s">
        <v>330</v>
      </c>
      <c r="UNF213" t="s">
        <v>330</v>
      </c>
      <c r="UNG213" t="s">
        <v>330</v>
      </c>
      <c r="UNH213" t="s">
        <v>330</v>
      </c>
      <c r="UNI213" t="s">
        <v>330</v>
      </c>
      <c r="UNJ213" t="s">
        <v>330</v>
      </c>
      <c r="UNK213" t="s">
        <v>330</v>
      </c>
      <c r="UNL213" t="s">
        <v>330</v>
      </c>
      <c r="UNM213" t="s">
        <v>330</v>
      </c>
      <c r="UNN213" t="s">
        <v>330</v>
      </c>
      <c r="UNO213" t="s">
        <v>330</v>
      </c>
      <c r="UNP213" t="s">
        <v>330</v>
      </c>
      <c r="UNQ213" t="s">
        <v>330</v>
      </c>
      <c r="UNR213" t="s">
        <v>330</v>
      </c>
      <c r="UNS213" t="s">
        <v>330</v>
      </c>
      <c r="UNT213" t="s">
        <v>330</v>
      </c>
      <c r="UNU213" t="s">
        <v>330</v>
      </c>
      <c r="UNV213" t="s">
        <v>330</v>
      </c>
      <c r="UNW213" t="s">
        <v>330</v>
      </c>
      <c r="UNX213" t="s">
        <v>330</v>
      </c>
      <c r="UNY213" t="s">
        <v>330</v>
      </c>
      <c r="UNZ213" t="s">
        <v>330</v>
      </c>
      <c r="UOA213" t="s">
        <v>330</v>
      </c>
      <c r="UOB213" t="s">
        <v>330</v>
      </c>
      <c r="UOC213" t="s">
        <v>330</v>
      </c>
      <c r="UOD213" t="s">
        <v>330</v>
      </c>
      <c r="UOE213" t="s">
        <v>330</v>
      </c>
      <c r="UOF213" t="s">
        <v>330</v>
      </c>
      <c r="UOG213" t="s">
        <v>330</v>
      </c>
      <c r="UOH213" t="s">
        <v>330</v>
      </c>
      <c r="UOI213" t="s">
        <v>330</v>
      </c>
      <c r="UOJ213" t="s">
        <v>330</v>
      </c>
      <c r="UOK213" t="s">
        <v>330</v>
      </c>
      <c r="UOL213" t="s">
        <v>330</v>
      </c>
      <c r="UOM213" t="s">
        <v>330</v>
      </c>
      <c r="UON213" t="s">
        <v>330</v>
      </c>
      <c r="UOO213" t="s">
        <v>330</v>
      </c>
      <c r="UOP213" t="s">
        <v>330</v>
      </c>
      <c r="UOQ213" t="s">
        <v>330</v>
      </c>
      <c r="UOR213" t="s">
        <v>330</v>
      </c>
      <c r="UOS213" t="s">
        <v>330</v>
      </c>
      <c r="UOT213" t="s">
        <v>330</v>
      </c>
      <c r="UOU213" t="s">
        <v>330</v>
      </c>
      <c r="UOV213" t="s">
        <v>330</v>
      </c>
      <c r="UOW213" t="s">
        <v>330</v>
      </c>
      <c r="UOX213" t="s">
        <v>330</v>
      </c>
      <c r="UOY213" t="s">
        <v>330</v>
      </c>
      <c r="UOZ213" t="s">
        <v>330</v>
      </c>
      <c r="UPA213" t="s">
        <v>330</v>
      </c>
      <c r="UPB213" t="s">
        <v>330</v>
      </c>
      <c r="UPC213" t="s">
        <v>330</v>
      </c>
      <c r="UPD213" t="s">
        <v>330</v>
      </c>
      <c r="UPE213" t="s">
        <v>330</v>
      </c>
      <c r="UPF213" t="s">
        <v>330</v>
      </c>
      <c r="UPG213" t="s">
        <v>330</v>
      </c>
      <c r="UPH213" t="s">
        <v>330</v>
      </c>
      <c r="UPI213" t="s">
        <v>330</v>
      </c>
      <c r="UPJ213" t="s">
        <v>330</v>
      </c>
      <c r="UPK213" t="s">
        <v>330</v>
      </c>
      <c r="UPL213" t="s">
        <v>330</v>
      </c>
      <c r="UPM213" t="s">
        <v>330</v>
      </c>
      <c r="UPN213" t="s">
        <v>330</v>
      </c>
      <c r="UPO213" t="s">
        <v>330</v>
      </c>
      <c r="UPP213" t="s">
        <v>330</v>
      </c>
      <c r="UPQ213" t="s">
        <v>330</v>
      </c>
      <c r="UPR213" t="s">
        <v>330</v>
      </c>
      <c r="UPS213" t="s">
        <v>330</v>
      </c>
      <c r="UPT213" t="s">
        <v>330</v>
      </c>
      <c r="UPU213" t="s">
        <v>330</v>
      </c>
      <c r="UPV213" t="s">
        <v>330</v>
      </c>
      <c r="UPW213" t="s">
        <v>330</v>
      </c>
      <c r="UPX213" t="s">
        <v>330</v>
      </c>
      <c r="UPY213" t="s">
        <v>330</v>
      </c>
      <c r="UPZ213" t="s">
        <v>330</v>
      </c>
      <c r="UQA213" t="s">
        <v>330</v>
      </c>
      <c r="UQB213" t="s">
        <v>330</v>
      </c>
      <c r="UQC213" t="s">
        <v>330</v>
      </c>
      <c r="UQD213" t="s">
        <v>330</v>
      </c>
      <c r="UQE213" t="s">
        <v>330</v>
      </c>
      <c r="UQF213" t="s">
        <v>330</v>
      </c>
      <c r="UQG213" t="s">
        <v>330</v>
      </c>
      <c r="UQH213" t="s">
        <v>330</v>
      </c>
      <c r="UQI213" t="s">
        <v>330</v>
      </c>
      <c r="UQJ213" t="s">
        <v>330</v>
      </c>
      <c r="UQK213" t="s">
        <v>330</v>
      </c>
      <c r="UQL213" t="s">
        <v>330</v>
      </c>
      <c r="UQM213" t="s">
        <v>330</v>
      </c>
      <c r="UQN213" t="s">
        <v>330</v>
      </c>
      <c r="UQO213" t="s">
        <v>330</v>
      </c>
      <c r="UQP213" t="s">
        <v>330</v>
      </c>
      <c r="UQQ213" t="s">
        <v>330</v>
      </c>
      <c r="UQR213" t="s">
        <v>330</v>
      </c>
      <c r="UQS213" t="s">
        <v>330</v>
      </c>
      <c r="UQT213" t="s">
        <v>330</v>
      </c>
      <c r="UQU213" t="s">
        <v>330</v>
      </c>
      <c r="UQV213" t="s">
        <v>330</v>
      </c>
      <c r="UQW213" t="s">
        <v>330</v>
      </c>
      <c r="UQX213" t="s">
        <v>330</v>
      </c>
      <c r="UQY213" t="s">
        <v>330</v>
      </c>
      <c r="UQZ213" t="s">
        <v>330</v>
      </c>
      <c r="URA213" t="s">
        <v>330</v>
      </c>
      <c r="URB213" t="s">
        <v>330</v>
      </c>
      <c r="URC213" t="s">
        <v>330</v>
      </c>
      <c r="URD213" t="s">
        <v>330</v>
      </c>
      <c r="URE213" t="s">
        <v>330</v>
      </c>
      <c r="URF213" t="s">
        <v>330</v>
      </c>
      <c r="URG213" t="s">
        <v>330</v>
      </c>
      <c r="URH213" t="s">
        <v>330</v>
      </c>
      <c r="URI213" t="s">
        <v>330</v>
      </c>
      <c r="URJ213" t="s">
        <v>330</v>
      </c>
      <c r="URK213" t="s">
        <v>330</v>
      </c>
      <c r="URL213" t="s">
        <v>330</v>
      </c>
      <c r="URM213" t="s">
        <v>330</v>
      </c>
      <c r="URN213" t="s">
        <v>330</v>
      </c>
      <c r="URO213" t="s">
        <v>330</v>
      </c>
      <c r="URP213" t="s">
        <v>330</v>
      </c>
      <c r="URQ213" t="s">
        <v>330</v>
      </c>
      <c r="URR213" t="s">
        <v>330</v>
      </c>
      <c r="URS213" t="s">
        <v>330</v>
      </c>
      <c r="URT213" t="s">
        <v>330</v>
      </c>
      <c r="URU213" t="s">
        <v>330</v>
      </c>
      <c r="URV213" t="s">
        <v>330</v>
      </c>
      <c r="URW213" t="s">
        <v>330</v>
      </c>
      <c r="URX213" t="s">
        <v>330</v>
      </c>
      <c r="URY213" t="s">
        <v>330</v>
      </c>
      <c r="URZ213" t="s">
        <v>330</v>
      </c>
      <c r="USA213" t="s">
        <v>330</v>
      </c>
      <c r="USB213" t="s">
        <v>330</v>
      </c>
      <c r="USC213" t="s">
        <v>330</v>
      </c>
      <c r="USD213" t="s">
        <v>330</v>
      </c>
      <c r="USE213" t="s">
        <v>330</v>
      </c>
      <c r="USF213" t="s">
        <v>330</v>
      </c>
      <c r="USG213" t="s">
        <v>330</v>
      </c>
      <c r="USH213" t="s">
        <v>330</v>
      </c>
      <c r="USI213" t="s">
        <v>330</v>
      </c>
      <c r="USJ213" t="s">
        <v>330</v>
      </c>
      <c r="USK213" t="s">
        <v>330</v>
      </c>
      <c r="USL213" t="s">
        <v>330</v>
      </c>
      <c r="USM213" t="s">
        <v>330</v>
      </c>
      <c r="USN213" t="s">
        <v>330</v>
      </c>
      <c r="USO213" t="s">
        <v>330</v>
      </c>
      <c r="USP213" t="s">
        <v>330</v>
      </c>
      <c r="USQ213" t="s">
        <v>330</v>
      </c>
      <c r="USR213" t="s">
        <v>330</v>
      </c>
      <c r="USS213" t="s">
        <v>330</v>
      </c>
      <c r="UST213" t="s">
        <v>330</v>
      </c>
      <c r="USU213" t="s">
        <v>330</v>
      </c>
      <c r="USV213" t="s">
        <v>330</v>
      </c>
      <c r="USW213" t="s">
        <v>330</v>
      </c>
      <c r="USX213" t="s">
        <v>330</v>
      </c>
      <c r="USY213" t="s">
        <v>330</v>
      </c>
      <c r="USZ213" t="s">
        <v>330</v>
      </c>
      <c r="UTA213" t="s">
        <v>330</v>
      </c>
      <c r="UTB213" t="s">
        <v>330</v>
      </c>
      <c r="UTC213" t="s">
        <v>330</v>
      </c>
      <c r="UTD213" t="s">
        <v>330</v>
      </c>
      <c r="UTE213" t="s">
        <v>330</v>
      </c>
      <c r="UTF213" t="s">
        <v>330</v>
      </c>
      <c r="UTG213" t="s">
        <v>330</v>
      </c>
      <c r="UTH213" t="s">
        <v>330</v>
      </c>
      <c r="UTI213" t="s">
        <v>330</v>
      </c>
      <c r="UTJ213" t="s">
        <v>330</v>
      </c>
      <c r="UTK213" t="s">
        <v>330</v>
      </c>
      <c r="UTL213" t="s">
        <v>330</v>
      </c>
      <c r="UTM213" t="s">
        <v>330</v>
      </c>
      <c r="UTN213" t="s">
        <v>330</v>
      </c>
      <c r="UTO213" t="s">
        <v>330</v>
      </c>
      <c r="UTP213" t="s">
        <v>330</v>
      </c>
      <c r="UTQ213" t="s">
        <v>330</v>
      </c>
      <c r="UTR213" t="s">
        <v>330</v>
      </c>
      <c r="UTS213" t="s">
        <v>330</v>
      </c>
      <c r="UTT213" t="s">
        <v>330</v>
      </c>
      <c r="UTU213" t="s">
        <v>330</v>
      </c>
      <c r="UTV213" t="s">
        <v>330</v>
      </c>
      <c r="UTW213" t="s">
        <v>330</v>
      </c>
      <c r="UTX213" t="s">
        <v>330</v>
      </c>
      <c r="UTY213" t="s">
        <v>330</v>
      </c>
      <c r="UTZ213" t="s">
        <v>330</v>
      </c>
      <c r="UUA213" t="s">
        <v>330</v>
      </c>
      <c r="UUB213" t="s">
        <v>330</v>
      </c>
      <c r="UUC213" t="s">
        <v>330</v>
      </c>
      <c r="UUD213" t="s">
        <v>330</v>
      </c>
      <c r="UUE213" t="s">
        <v>330</v>
      </c>
      <c r="UUF213" t="s">
        <v>330</v>
      </c>
      <c r="UUG213" t="s">
        <v>330</v>
      </c>
      <c r="UUH213" t="s">
        <v>330</v>
      </c>
      <c r="UUI213" t="s">
        <v>330</v>
      </c>
      <c r="UUJ213" t="s">
        <v>330</v>
      </c>
      <c r="UUK213" t="s">
        <v>330</v>
      </c>
      <c r="UUL213" t="s">
        <v>330</v>
      </c>
      <c r="UUM213" t="s">
        <v>330</v>
      </c>
      <c r="UUN213" t="s">
        <v>330</v>
      </c>
      <c r="UUO213" t="s">
        <v>330</v>
      </c>
      <c r="UUP213" t="s">
        <v>330</v>
      </c>
      <c r="UUQ213" t="s">
        <v>330</v>
      </c>
      <c r="UUR213" t="s">
        <v>330</v>
      </c>
      <c r="UUS213" t="s">
        <v>330</v>
      </c>
      <c r="UUT213" t="s">
        <v>330</v>
      </c>
      <c r="UUU213" t="s">
        <v>330</v>
      </c>
      <c r="UUV213" t="s">
        <v>330</v>
      </c>
      <c r="UUW213" t="s">
        <v>330</v>
      </c>
      <c r="UUX213" t="s">
        <v>330</v>
      </c>
      <c r="UUY213" t="s">
        <v>330</v>
      </c>
      <c r="UUZ213" t="s">
        <v>330</v>
      </c>
      <c r="UVA213" t="s">
        <v>330</v>
      </c>
      <c r="UVB213" t="s">
        <v>330</v>
      </c>
      <c r="UVC213" t="s">
        <v>330</v>
      </c>
      <c r="UVD213" t="s">
        <v>330</v>
      </c>
      <c r="UVE213" t="s">
        <v>330</v>
      </c>
      <c r="UVF213" t="s">
        <v>330</v>
      </c>
      <c r="UVG213" t="s">
        <v>330</v>
      </c>
      <c r="UVH213" t="s">
        <v>330</v>
      </c>
      <c r="UVI213" t="s">
        <v>330</v>
      </c>
      <c r="UVJ213" t="s">
        <v>330</v>
      </c>
      <c r="UVK213" t="s">
        <v>330</v>
      </c>
      <c r="UVL213" t="s">
        <v>330</v>
      </c>
      <c r="UVM213" t="s">
        <v>330</v>
      </c>
      <c r="UVN213" t="s">
        <v>330</v>
      </c>
      <c r="UVO213" t="s">
        <v>330</v>
      </c>
      <c r="UVP213" t="s">
        <v>330</v>
      </c>
      <c r="UVQ213" t="s">
        <v>330</v>
      </c>
      <c r="UVR213" t="s">
        <v>330</v>
      </c>
      <c r="UVS213" t="s">
        <v>330</v>
      </c>
      <c r="UVT213" t="s">
        <v>330</v>
      </c>
      <c r="UVU213" t="s">
        <v>330</v>
      </c>
      <c r="UVV213" t="s">
        <v>330</v>
      </c>
      <c r="UVW213" t="s">
        <v>330</v>
      </c>
      <c r="UVX213" t="s">
        <v>330</v>
      </c>
      <c r="UVY213" t="s">
        <v>330</v>
      </c>
      <c r="UVZ213" t="s">
        <v>330</v>
      </c>
      <c r="UWA213" t="s">
        <v>330</v>
      </c>
      <c r="UWB213" t="s">
        <v>330</v>
      </c>
      <c r="UWC213" t="s">
        <v>330</v>
      </c>
      <c r="UWD213" t="s">
        <v>330</v>
      </c>
      <c r="UWE213" t="s">
        <v>330</v>
      </c>
      <c r="UWF213" t="s">
        <v>330</v>
      </c>
      <c r="UWG213" t="s">
        <v>330</v>
      </c>
      <c r="UWH213" t="s">
        <v>330</v>
      </c>
      <c r="UWI213" t="s">
        <v>330</v>
      </c>
      <c r="UWJ213" t="s">
        <v>330</v>
      </c>
      <c r="UWK213" t="s">
        <v>330</v>
      </c>
      <c r="UWL213" t="s">
        <v>330</v>
      </c>
      <c r="UWM213" t="s">
        <v>330</v>
      </c>
      <c r="UWN213" t="s">
        <v>330</v>
      </c>
      <c r="UWO213" t="s">
        <v>330</v>
      </c>
      <c r="UWP213" t="s">
        <v>330</v>
      </c>
      <c r="UWQ213" t="s">
        <v>330</v>
      </c>
      <c r="UWR213" t="s">
        <v>330</v>
      </c>
      <c r="UWS213" t="s">
        <v>330</v>
      </c>
      <c r="UWT213" t="s">
        <v>330</v>
      </c>
      <c r="UWU213" t="s">
        <v>330</v>
      </c>
      <c r="UWV213" t="s">
        <v>330</v>
      </c>
      <c r="UWW213" t="s">
        <v>330</v>
      </c>
      <c r="UWX213" t="s">
        <v>330</v>
      </c>
      <c r="UWY213" t="s">
        <v>330</v>
      </c>
      <c r="UWZ213" t="s">
        <v>330</v>
      </c>
      <c r="UXA213" t="s">
        <v>330</v>
      </c>
      <c r="UXB213" t="s">
        <v>330</v>
      </c>
      <c r="UXC213" t="s">
        <v>330</v>
      </c>
      <c r="UXD213" t="s">
        <v>330</v>
      </c>
      <c r="UXE213" t="s">
        <v>330</v>
      </c>
      <c r="UXF213" t="s">
        <v>330</v>
      </c>
      <c r="UXG213" t="s">
        <v>330</v>
      </c>
      <c r="UXH213" t="s">
        <v>330</v>
      </c>
      <c r="UXI213" t="s">
        <v>330</v>
      </c>
      <c r="UXJ213" t="s">
        <v>330</v>
      </c>
      <c r="UXK213" t="s">
        <v>330</v>
      </c>
      <c r="UXL213" t="s">
        <v>330</v>
      </c>
      <c r="UXM213" t="s">
        <v>330</v>
      </c>
      <c r="UXN213" t="s">
        <v>330</v>
      </c>
      <c r="UXO213" t="s">
        <v>330</v>
      </c>
      <c r="UXP213" t="s">
        <v>330</v>
      </c>
      <c r="UXQ213" t="s">
        <v>330</v>
      </c>
      <c r="UXR213" t="s">
        <v>330</v>
      </c>
      <c r="UXS213" t="s">
        <v>330</v>
      </c>
      <c r="UXT213" t="s">
        <v>330</v>
      </c>
      <c r="UXU213" t="s">
        <v>330</v>
      </c>
      <c r="UXV213" t="s">
        <v>330</v>
      </c>
      <c r="UXW213" t="s">
        <v>330</v>
      </c>
      <c r="UXX213" t="s">
        <v>330</v>
      </c>
      <c r="UXY213" t="s">
        <v>330</v>
      </c>
      <c r="UXZ213" t="s">
        <v>330</v>
      </c>
      <c r="UYA213" t="s">
        <v>330</v>
      </c>
      <c r="UYB213" t="s">
        <v>330</v>
      </c>
      <c r="UYC213" t="s">
        <v>330</v>
      </c>
      <c r="UYD213" t="s">
        <v>330</v>
      </c>
      <c r="UYE213" t="s">
        <v>330</v>
      </c>
      <c r="UYF213" t="s">
        <v>330</v>
      </c>
      <c r="UYG213" t="s">
        <v>330</v>
      </c>
      <c r="UYH213" t="s">
        <v>330</v>
      </c>
      <c r="UYI213" t="s">
        <v>330</v>
      </c>
      <c r="UYJ213" t="s">
        <v>330</v>
      </c>
      <c r="UYK213" t="s">
        <v>330</v>
      </c>
      <c r="UYL213" t="s">
        <v>330</v>
      </c>
      <c r="UYM213" t="s">
        <v>330</v>
      </c>
      <c r="UYN213" t="s">
        <v>330</v>
      </c>
      <c r="UYO213" t="s">
        <v>330</v>
      </c>
      <c r="UYP213" t="s">
        <v>330</v>
      </c>
      <c r="UYQ213" t="s">
        <v>330</v>
      </c>
      <c r="UYR213" t="s">
        <v>330</v>
      </c>
      <c r="UYS213" t="s">
        <v>330</v>
      </c>
      <c r="UYT213" t="s">
        <v>330</v>
      </c>
      <c r="UYU213" t="s">
        <v>330</v>
      </c>
      <c r="UYV213" t="s">
        <v>330</v>
      </c>
      <c r="UYW213" t="s">
        <v>330</v>
      </c>
      <c r="UYX213" t="s">
        <v>330</v>
      </c>
      <c r="UYY213" t="s">
        <v>330</v>
      </c>
      <c r="UYZ213" t="s">
        <v>330</v>
      </c>
      <c r="UZA213" t="s">
        <v>330</v>
      </c>
      <c r="UZB213" t="s">
        <v>330</v>
      </c>
      <c r="UZC213" t="s">
        <v>330</v>
      </c>
      <c r="UZD213" t="s">
        <v>330</v>
      </c>
      <c r="UZE213" t="s">
        <v>330</v>
      </c>
      <c r="UZF213" t="s">
        <v>330</v>
      </c>
      <c r="UZG213" t="s">
        <v>330</v>
      </c>
      <c r="UZH213" t="s">
        <v>330</v>
      </c>
      <c r="UZI213" t="s">
        <v>330</v>
      </c>
      <c r="UZJ213" t="s">
        <v>330</v>
      </c>
      <c r="UZK213" t="s">
        <v>330</v>
      </c>
      <c r="UZL213" t="s">
        <v>330</v>
      </c>
      <c r="UZM213" t="s">
        <v>330</v>
      </c>
      <c r="UZN213" t="s">
        <v>330</v>
      </c>
      <c r="UZO213" t="s">
        <v>330</v>
      </c>
      <c r="UZP213" t="s">
        <v>330</v>
      </c>
      <c r="UZQ213" t="s">
        <v>330</v>
      </c>
      <c r="UZR213" t="s">
        <v>330</v>
      </c>
      <c r="UZS213" t="s">
        <v>330</v>
      </c>
      <c r="UZT213" t="s">
        <v>330</v>
      </c>
      <c r="UZU213" t="s">
        <v>330</v>
      </c>
      <c r="UZV213" t="s">
        <v>330</v>
      </c>
      <c r="UZW213" t="s">
        <v>330</v>
      </c>
      <c r="UZX213" t="s">
        <v>330</v>
      </c>
      <c r="UZY213" t="s">
        <v>330</v>
      </c>
      <c r="UZZ213" t="s">
        <v>330</v>
      </c>
      <c r="VAA213" t="s">
        <v>330</v>
      </c>
      <c r="VAB213" t="s">
        <v>330</v>
      </c>
      <c r="VAC213" t="s">
        <v>330</v>
      </c>
      <c r="VAD213" t="s">
        <v>330</v>
      </c>
      <c r="VAE213" t="s">
        <v>330</v>
      </c>
      <c r="VAF213" t="s">
        <v>330</v>
      </c>
      <c r="VAG213" t="s">
        <v>330</v>
      </c>
      <c r="VAH213" t="s">
        <v>330</v>
      </c>
      <c r="VAI213" t="s">
        <v>330</v>
      </c>
      <c r="VAJ213" t="s">
        <v>330</v>
      </c>
      <c r="VAK213" t="s">
        <v>330</v>
      </c>
      <c r="VAL213" t="s">
        <v>330</v>
      </c>
      <c r="VAM213" t="s">
        <v>330</v>
      </c>
      <c r="VAN213" t="s">
        <v>330</v>
      </c>
      <c r="VAO213" t="s">
        <v>330</v>
      </c>
      <c r="VAP213" t="s">
        <v>330</v>
      </c>
      <c r="VAQ213" t="s">
        <v>330</v>
      </c>
      <c r="VAR213" t="s">
        <v>330</v>
      </c>
      <c r="VAS213" t="s">
        <v>330</v>
      </c>
      <c r="VAT213" t="s">
        <v>330</v>
      </c>
      <c r="VAU213" t="s">
        <v>330</v>
      </c>
      <c r="VAV213" t="s">
        <v>330</v>
      </c>
      <c r="VAW213" t="s">
        <v>330</v>
      </c>
      <c r="VAX213" t="s">
        <v>330</v>
      </c>
      <c r="VAY213" t="s">
        <v>330</v>
      </c>
      <c r="VAZ213" t="s">
        <v>330</v>
      </c>
      <c r="VBA213" t="s">
        <v>330</v>
      </c>
      <c r="VBB213" t="s">
        <v>330</v>
      </c>
      <c r="VBC213" t="s">
        <v>330</v>
      </c>
      <c r="VBD213" t="s">
        <v>330</v>
      </c>
      <c r="VBE213" t="s">
        <v>330</v>
      </c>
      <c r="VBF213" t="s">
        <v>330</v>
      </c>
      <c r="VBG213" t="s">
        <v>330</v>
      </c>
      <c r="VBH213" t="s">
        <v>330</v>
      </c>
      <c r="VBI213" t="s">
        <v>330</v>
      </c>
      <c r="VBJ213" t="s">
        <v>330</v>
      </c>
      <c r="VBK213" t="s">
        <v>330</v>
      </c>
      <c r="VBL213" t="s">
        <v>330</v>
      </c>
      <c r="VBM213" t="s">
        <v>330</v>
      </c>
      <c r="VBN213" t="s">
        <v>330</v>
      </c>
      <c r="VBO213" t="s">
        <v>330</v>
      </c>
      <c r="VBP213" t="s">
        <v>330</v>
      </c>
      <c r="VBQ213" t="s">
        <v>330</v>
      </c>
      <c r="VBR213" t="s">
        <v>330</v>
      </c>
      <c r="VBS213" t="s">
        <v>330</v>
      </c>
      <c r="VBT213" t="s">
        <v>330</v>
      </c>
      <c r="VBU213" t="s">
        <v>330</v>
      </c>
      <c r="VBV213" t="s">
        <v>330</v>
      </c>
      <c r="VBW213" t="s">
        <v>330</v>
      </c>
      <c r="VBX213" t="s">
        <v>330</v>
      </c>
      <c r="VBY213" t="s">
        <v>330</v>
      </c>
      <c r="VBZ213" t="s">
        <v>330</v>
      </c>
      <c r="VCA213" t="s">
        <v>330</v>
      </c>
      <c r="VCB213" t="s">
        <v>330</v>
      </c>
      <c r="VCC213" t="s">
        <v>330</v>
      </c>
      <c r="VCD213" t="s">
        <v>330</v>
      </c>
      <c r="VCE213" t="s">
        <v>330</v>
      </c>
      <c r="VCF213" t="s">
        <v>330</v>
      </c>
      <c r="VCG213" t="s">
        <v>330</v>
      </c>
      <c r="VCH213" t="s">
        <v>330</v>
      </c>
      <c r="VCI213" t="s">
        <v>330</v>
      </c>
      <c r="VCJ213" t="s">
        <v>330</v>
      </c>
      <c r="VCK213" t="s">
        <v>330</v>
      </c>
      <c r="VCL213" t="s">
        <v>330</v>
      </c>
      <c r="VCM213" t="s">
        <v>330</v>
      </c>
      <c r="VCN213" t="s">
        <v>330</v>
      </c>
      <c r="VCO213" t="s">
        <v>330</v>
      </c>
      <c r="VCP213" t="s">
        <v>330</v>
      </c>
      <c r="VCQ213" t="s">
        <v>330</v>
      </c>
      <c r="VCR213" t="s">
        <v>330</v>
      </c>
      <c r="VCS213" t="s">
        <v>330</v>
      </c>
      <c r="VCT213" t="s">
        <v>330</v>
      </c>
      <c r="VCU213" t="s">
        <v>330</v>
      </c>
      <c r="VCV213" t="s">
        <v>330</v>
      </c>
      <c r="VCW213" t="s">
        <v>330</v>
      </c>
      <c r="VCX213" t="s">
        <v>330</v>
      </c>
      <c r="VCY213" t="s">
        <v>330</v>
      </c>
      <c r="VCZ213" t="s">
        <v>330</v>
      </c>
      <c r="VDA213" t="s">
        <v>330</v>
      </c>
      <c r="VDB213" t="s">
        <v>330</v>
      </c>
      <c r="VDC213" t="s">
        <v>330</v>
      </c>
      <c r="VDD213" t="s">
        <v>330</v>
      </c>
      <c r="VDE213" t="s">
        <v>330</v>
      </c>
      <c r="VDF213" t="s">
        <v>330</v>
      </c>
      <c r="VDG213" t="s">
        <v>330</v>
      </c>
      <c r="VDH213" t="s">
        <v>330</v>
      </c>
      <c r="VDI213" t="s">
        <v>330</v>
      </c>
      <c r="VDJ213" t="s">
        <v>330</v>
      </c>
      <c r="VDK213" t="s">
        <v>330</v>
      </c>
      <c r="VDL213" t="s">
        <v>330</v>
      </c>
      <c r="VDM213" t="s">
        <v>330</v>
      </c>
      <c r="VDN213" t="s">
        <v>330</v>
      </c>
      <c r="VDO213" t="s">
        <v>330</v>
      </c>
      <c r="VDP213" t="s">
        <v>330</v>
      </c>
      <c r="VDQ213" t="s">
        <v>330</v>
      </c>
      <c r="VDR213" t="s">
        <v>330</v>
      </c>
      <c r="VDS213" t="s">
        <v>330</v>
      </c>
      <c r="VDT213" t="s">
        <v>330</v>
      </c>
      <c r="VDU213" t="s">
        <v>330</v>
      </c>
      <c r="VDV213" t="s">
        <v>330</v>
      </c>
      <c r="VDW213" t="s">
        <v>330</v>
      </c>
      <c r="VDX213" t="s">
        <v>330</v>
      </c>
      <c r="VDY213" t="s">
        <v>330</v>
      </c>
      <c r="VDZ213" t="s">
        <v>330</v>
      </c>
      <c r="VEA213" t="s">
        <v>330</v>
      </c>
      <c r="VEB213" t="s">
        <v>330</v>
      </c>
      <c r="VEC213" t="s">
        <v>330</v>
      </c>
      <c r="VED213" t="s">
        <v>330</v>
      </c>
      <c r="VEE213" t="s">
        <v>330</v>
      </c>
      <c r="VEF213" t="s">
        <v>330</v>
      </c>
      <c r="VEG213" t="s">
        <v>330</v>
      </c>
      <c r="VEH213" t="s">
        <v>330</v>
      </c>
      <c r="VEI213" t="s">
        <v>330</v>
      </c>
      <c r="VEJ213" t="s">
        <v>330</v>
      </c>
      <c r="VEK213" t="s">
        <v>330</v>
      </c>
      <c r="VEL213" t="s">
        <v>330</v>
      </c>
      <c r="VEM213" t="s">
        <v>330</v>
      </c>
      <c r="VEN213" t="s">
        <v>330</v>
      </c>
      <c r="VEO213" t="s">
        <v>330</v>
      </c>
      <c r="VEP213" t="s">
        <v>330</v>
      </c>
      <c r="VEQ213" t="s">
        <v>330</v>
      </c>
      <c r="VER213" t="s">
        <v>330</v>
      </c>
      <c r="VES213" t="s">
        <v>330</v>
      </c>
      <c r="VET213" t="s">
        <v>330</v>
      </c>
      <c r="VEU213" t="s">
        <v>330</v>
      </c>
      <c r="VEV213" t="s">
        <v>330</v>
      </c>
      <c r="VEW213" t="s">
        <v>330</v>
      </c>
      <c r="VEX213" t="s">
        <v>330</v>
      </c>
      <c r="VEY213" t="s">
        <v>330</v>
      </c>
      <c r="VEZ213" t="s">
        <v>330</v>
      </c>
      <c r="VFA213" t="s">
        <v>330</v>
      </c>
      <c r="VFB213" t="s">
        <v>330</v>
      </c>
      <c r="VFC213" t="s">
        <v>330</v>
      </c>
      <c r="VFD213" t="s">
        <v>330</v>
      </c>
      <c r="VFE213" t="s">
        <v>330</v>
      </c>
      <c r="VFF213" t="s">
        <v>330</v>
      </c>
      <c r="VFG213" t="s">
        <v>330</v>
      </c>
      <c r="VFH213" t="s">
        <v>330</v>
      </c>
      <c r="VFI213" t="s">
        <v>330</v>
      </c>
      <c r="VFJ213" t="s">
        <v>330</v>
      </c>
      <c r="VFK213" t="s">
        <v>330</v>
      </c>
      <c r="VFL213" t="s">
        <v>330</v>
      </c>
      <c r="VFM213" t="s">
        <v>330</v>
      </c>
      <c r="VFN213" t="s">
        <v>330</v>
      </c>
      <c r="VFO213" t="s">
        <v>330</v>
      </c>
      <c r="VFP213" t="s">
        <v>330</v>
      </c>
      <c r="VFQ213" t="s">
        <v>330</v>
      </c>
      <c r="VFR213" t="s">
        <v>330</v>
      </c>
      <c r="VFS213" t="s">
        <v>330</v>
      </c>
      <c r="VFT213" t="s">
        <v>330</v>
      </c>
      <c r="VFU213" t="s">
        <v>330</v>
      </c>
      <c r="VFV213" t="s">
        <v>330</v>
      </c>
      <c r="VFW213" t="s">
        <v>330</v>
      </c>
      <c r="VFX213" t="s">
        <v>330</v>
      </c>
      <c r="VFY213" t="s">
        <v>330</v>
      </c>
      <c r="VFZ213" t="s">
        <v>330</v>
      </c>
      <c r="VGA213" t="s">
        <v>330</v>
      </c>
      <c r="VGB213" t="s">
        <v>330</v>
      </c>
      <c r="VGC213" t="s">
        <v>330</v>
      </c>
      <c r="VGD213" t="s">
        <v>330</v>
      </c>
      <c r="VGE213" t="s">
        <v>330</v>
      </c>
      <c r="VGF213" t="s">
        <v>330</v>
      </c>
      <c r="VGG213" t="s">
        <v>330</v>
      </c>
      <c r="VGH213" t="s">
        <v>330</v>
      </c>
      <c r="VGI213" t="s">
        <v>330</v>
      </c>
      <c r="VGJ213" t="s">
        <v>330</v>
      </c>
      <c r="VGK213" t="s">
        <v>330</v>
      </c>
      <c r="VGL213" t="s">
        <v>330</v>
      </c>
      <c r="VGM213" t="s">
        <v>330</v>
      </c>
      <c r="VGN213" t="s">
        <v>330</v>
      </c>
      <c r="VGO213" t="s">
        <v>330</v>
      </c>
      <c r="VGP213" t="s">
        <v>330</v>
      </c>
      <c r="VGQ213" t="s">
        <v>330</v>
      </c>
      <c r="VGR213" t="s">
        <v>330</v>
      </c>
      <c r="VGS213" t="s">
        <v>330</v>
      </c>
      <c r="VGT213" t="s">
        <v>330</v>
      </c>
      <c r="VGU213" t="s">
        <v>330</v>
      </c>
      <c r="VGV213" t="s">
        <v>330</v>
      </c>
      <c r="VGW213" t="s">
        <v>330</v>
      </c>
      <c r="VGX213" t="s">
        <v>330</v>
      </c>
      <c r="VGY213" t="s">
        <v>330</v>
      </c>
      <c r="VGZ213" t="s">
        <v>330</v>
      </c>
      <c r="VHA213" t="s">
        <v>330</v>
      </c>
      <c r="VHB213" t="s">
        <v>330</v>
      </c>
      <c r="VHC213" t="s">
        <v>330</v>
      </c>
      <c r="VHD213" t="s">
        <v>330</v>
      </c>
      <c r="VHE213" t="s">
        <v>330</v>
      </c>
      <c r="VHF213" t="s">
        <v>330</v>
      </c>
      <c r="VHG213" t="s">
        <v>330</v>
      </c>
      <c r="VHH213" t="s">
        <v>330</v>
      </c>
      <c r="VHI213" t="s">
        <v>330</v>
      </c>
      <c r="VHJ213" t="s">
        <v>330</v>
      </c>
      <c r="VHK213" t="s">
        <v>330</v>
      </c>
      <c r="VHL213" t="s">
        <v>330</v>
      </c>
      <c r="VHM213" t="s">
        <v>330</v>
      </c>
      <c r="VHN213" t="s">
        <v>330</v>
      </c>
      <c r="VHO213" t="s">
        <v>330</v>
      </c>
      <c r="VHP213" t="s">
        <v>330</v>
      </c>
      <c r="VHQ213" t="s">
        <v>330</v>
      </c>
      <c r="VHR213" t="s">
        <v>330</v>
      </c>
      <c r="VHS213" t="s">
        <v>330</v>
      </c>
      <c r="VHT213" t="s">
        <v>330</v>
      </c>
      <c r="VHU213" t="s">
        <v>330</v>
      </c>
      <c r="VHV213" t="s">
        <v>330</v>
      </c>
      <c r="VHW213" t="s">
        <v>330</v>
      </c>
      <c r="VHX213" t="s">
        <v>330</v>
      </c>
      <c r="VHY213" t="s">
        <v>330</v>
      </c>
      <c r="VHZ213" t="s">
        <v>330</v>
      </c>
      <c r="VIA213" t="s">
        <v>330</v>
      </c>
      <c r="VIB213" t="s">
        <v>330</v>
      </c>
      <c r="VIC213" t="s">
        <v>330</v>
      </c>
      <c r="VID213" t="s">
        <v>330</v>
      </c>
      <c r="VIE213" t="s">
        <v>330</v>
      </c>
      <c r="VIF213" t="s">
        <v>330</v>
      </c>
      <c r="VIG213" t="s">
        <v>330</v>
      </c>
      <c r="VIH213" t="s">
        <v>330</v>
      </c>
      <c r="VII213" t="s">
        <v>330</v>
      </c>
      <c r="VIJ213" t="s">
        <v>330</v>
      </c>
      <c r="VIK213" t="s">
        <v>330</v>
      </c>
      <c r="VIL213" t="s">
        <v>330</v>
      </c>
      <c r="VIM213" t="s">
        <v>330</v>
      </c>
      <c r="VIN213" t="s">
        <v>330</v>
      </c>
      <c r="VIO213" t="s">
        <v>330</v>
      </c>
      <c r="VIP213" t="s">
        <v>330</v>
      </c>
      <c r="VIQ213" t="s">
        <v>330</v>
      </c>
      <c r="VIR213" t="s">
        <v>330</v>
      </c>
      <c r="VIS213" t="s">
        <v>330</v>
      </c>
      <c r="VIT213" t="s">
        <v>330</v>
      </c>
      <c r="VIU213" t="s">
        <v>330</v>
      </c>
      <c r="VIV213" t="s">
        <v>330</v>
      </c>
      <c r="VIW213" t="s">
        <v>330</v>
      </c>
      <c r="VIX213" t="s">
        <v>330</v>
      </c>
      <c r="VIY213" t="s">
        <v>330</v>
      </c>
      <c r="VIZ213" t="s">
        <v>330</v>
      </c>
      <c r="VJA213" t="s">
        <v>330</v>
      </c>
      <c r="VJB213" t="s">
        <v>330</v>
      </c>
      <c r="VJC213" t="s">
        <v>330</v>
      </c>
      <c r="VJD213" t="s">
        <v>330</v>
      </c>
      <c r="VJE213" t="s">
        <v>330</v>
      </c>
      <c r="VJF213" t="s">
        <v>330</v>
      </c>
      <c r="VJG213" t="s">
        <v>330</v>
      </c>
      <c r="VJH213" t="s">
        <v>330</v>
      </c>
      <c r="VJI213" t="s">
        <v>330</v>
      </c>
      <c r="VJJ213" t="s">
        <v>330</v>
      </c>
      <c r="VJK213" t="s">
        <v>330</v>
      </c>
      <c r="VJL213" t="s">
        <v>330</v>
      </c>
      <c r="VJM213" t="s">
        <v>330</v>
      </c>
      <c r="VJN213" t="s">
        <v>330</v>
      </c>
      <c r="VJO213" t="s">
        <v>330</v>
      </c>
      <c r="VJP213" t="s">
        <v>330</v>
      </c>
      <c r="VJQ213" t="s">
        <v>330</v>
      </c>
      <c r="VJR213" t="s">
        <v>330</v>
      </c>
      <c r="VJS213" t="s">
        <v>330</v>
      </c>
      <c r="VJT213" t="s">
        <v>330</v>
      </c>
      <c r="VJU213" t="s">
        <v>330</v>
      </c>
      <c r="VJV213" t="s">
        <v>330</v>
      </c>
      <c r="VJW213" t="s">
        <v>330</v>
      </c>
      <c r="VJX213" t="s">
        <v>330</v>
      </c>
      <c r="VJY213" t="s">
        <v>330</v>
      </c>
      <c r="VJZ213" t="s">
        <v>330</v>
      </c>
      <c r="VKA213" t="s">
        <v>330</v>
      </c>
      <c r="VKB213" t="s">
        <v>330</v>
      </c>
      <c r="VKC213" t="s">
        <v>330</v>
      </c>
      <c r="VKD213" t="s">
        <v>330</v>
      </c>
      <c r="VKE213" t="s">
        <v>330</v>
      </c>
      <c r="VKF213" t="s">
        <v>330</v>
      </c>
      <c r="VKG213" t="s">
        <v>330</v>
      </c>
      <c r="VKH213" t="s">
        <v>330</v>
      </c>
      <c r="VKI213" t="s">
        <v>330</v>
      </c>
      <c r="VKJ213" t="s">
        <v>330</v>
      </c>
      <c r="VKK213" t="s">
        <v>330</v>
      </c>
      <c r="VKL213" t="s">
        <v>330</v>
      </c>
      <c r="VKM213" t="s">
        <v>330</v>
      </c>
      <c r="VKN213" t="s">
        <v>330</v>
      </c>
      <c r="VKO213" t="s">
        <v>330</v>
      </c>
      <c r="VKP213" t="s">
        <v>330</v>
      </c>
      <c r="VKQ213" t="s">
        <v>330</v>
      </c>
      <c r="VKR213" t="s">
        <v>330</v>
      </c>
      <c r="VKS213" t="s">
        <v>330</v>
      </c>
      <c r="VKT213" t="s">
        <v>330</v>
      </c>
      <c r="VKU213" t="s">
        <v>330</v>
      </c>
      <c r="VKV213" t="s">
        <v>330</v>
      </c>
      <c r="VKW213" t="s">
        <v>330</v>
      </c>
      <c r="VKX213" t="s">
        <v>330</v>
      </c>
      <c r="VKY213" t="s">
        <v>330</v>
      </c>
      <c r="VKZ213" t="s">
        <v>330</v>
      </c>
      <c r="VLA213" t="s">
        <v>330</v>
      </c>
      <c r="VLB213" t="s">
        <v>330</v>
      </c>
      <c r="VLC213" t="s">
        <v>330</v>
      </c>
      <c r="VLD213" t="s">
        <v>330</v>
      </c>
      <c r="VLE213" t="s">
        <v>330</v>
      </c>
      <c r="VLF213" t="s">
        <v>330</v>
      </c>
      <c r="VLG213" t="s">
        <v>330</v>
      </c>
      <c r="VLH213" t="s">
        <v>330</v>
      </c>
      <c r="VLI213" t="s">
        <v>330</v>
      </c>
      <c r="VLJ213" t="s">
        <v>330</v>
      </c>
      <c r="VLK213" t="s">
        <v>330</v>
      </c>
      <c r="VLL213" t="s">
        <v>330</v>
      </c>
      <c r="VLM213" t="s">
        <v>330</v>
      </c>
      <c r="VLN213" t="s">
        <v>330</v>
      </c>
      <c r="VLO213" t="s">
        <v>330</v>
      </c>
      <c r="VLP213" t="s">
        <v>330</v>
      </c>
      <c r="VLQ213" t="s">
        <v>330</v>
      </c>
      <c r="VLR213" t="s">
        <v>330</v>
      </c>
      <c r="VLS213" t="s">
        <v>330</v>
      </c>
      <c r="VLT213" t="s">
        <v>330</v>
      </c>
      <c r="VLU213" t="s">
        <v>330</v>
      </c>
      <c r="VLV213" t="s">
        <v>330</v>
      </c>
      <c r="VLW213" t="s">
        <v>330</v>
      </c>
      <c r="VLX213" t="s">
        <v>330</v>
      </c>
      <c r="VLY213" t="s">
        <v>330</v>
      </c>
      <c r="VLZ213" t="s">
        <v>330</v>
      </c>
      <c r="VMA213" t="s">
        <v>330</v>
      </c>
      <c r="VMB213" t="s">
        <v>330</v>
      </c>
      <c r="VMC213" t="s">
        <v>330</v>
      </c>
      <c r="VMD213" t="s">
        <v>330</v>
      </c>
      <c r="VME213" t="s">
        <v>330</v>
      </c>
      <c r="VMF213" t="s">
        <v>330</v>
      </c>
      <c r="VMG213" t="s">
        <v>330</v>
      </c>
      <c r="VMH213" t="s">
        <v>330</v>
      </c>
      <c r="VMI213" t="s">
        <v>330</v>
      </c>
      <c r="VMJ213" t="s">
        <v>330</v>
      </c>
      <c r="VMK213" t="s">
        <v>330</v>
      </c>
      <c r="VML213" t="s">
        <v>330</v>
      </c>
      <c r="VMM213" t="s">
        <v>330</v>
      </c>
      <c r="VMN213" t="s">
        <v>330</v>
      </c>
      <c r="VMO213" t="s">
        <v>330</v>
      </c>
      <c r="VMP213" t="s">
        <v>330</v>
      </c>
      <c r="VMQ213" t="s">
        <v>330</v>
      </c>
      <c r="VMR213" t="s">
        <v>330</v>
      </c>
      <c r="VMS213" t="s">
        <v>330</v>
      </c>
      <c r="VMT213" t="s">
        <v>330</v>
      </c>
      <c r="VMU213" t="s">
        <v>330</v>
      </c>
      <c r="VMV213" t="s">
        <v>330</v>
      </c>
      <c r="VMW213" t="s">
        <v>330</v>
      </c>
      <c r="VMX213" t="s">
        <v>330</v>
      </c>
      <c r="VMY213" t="s">
        <v>330</v>
      </c>
      <c r="VMZ213" t="s">
        <v>330</v>
      </c>
      <c r="VNA213" t="s">
        <v>330</v>
      </c>
      <c r="VNB213" t="s">
        <v>330</v>
      </c>
      <c r="VNC213" t="s">
        <v>330</v>
      </c>
      <c r="VND213" t="s">
        <v>330</v>
      </c>
      <c r="VNE213" t="s">
        <v>330</v>
      </c>
      <c r="VNF213" t="s">
        <v>330</v>
      </c>
      <c r="VNG213" t="s">
        <v>330</v>
      </c>
      <c r="VNH213" t="s">
        <v>330</v>
      </c>
      <c r="VNI213" t="s">
        <v>330</v>
      </c>
      <c r="VNJ213" t="s">
        <v>330</v>
      </c>
      <c r="VNK213" t="s">
        <v>330</v>
      </c>
      <c r="VNL213" t="s">
        <v>330</v>
      </c>
      <c r="VNM213" t="s">
        <v>330</v>
      </c>
      <c r="VNN213" t="s">
        <v>330</v>
      </c>
      <c r="VNO213" t="s">
        <v>330</v>
      </c>
      <c r="VNP213" t="s">
        <v>330</v>
      </c>
      <c r="VNQ213" t="s">
        <v>330</v>
      </c>
      <c r="VNR213" t="s">
        <v>330</v>
      </c>
      <c r="VNS213" t="s">
        <v>330</v>
      </c>
      <c r="VNT213" t="s">
        <v>330</v>
      </c>
      <c r="VNU213" t="s">
        <v>330</v>
      </c>
      <c r="VNV213" t="s">
        <v>330</v>
      </c>
      <c r="VNW213" t="s">
        <v>330</v>
      </c>
      <c r="VNX213" t="s">
        <v>330</v>
      </c>
      <c r="VNY213" t="s">
        <v>330</v>
      </c>
      <c r="VNZ213" t="s">
        <v>330</v>
      </c>
      <c r="VOA213" t="s">
        <v>330</v>
      </c>
      <c r="VOB213" t="s">
        <v>330</v>
      </c>
      <c r="VOC213" t="s">
        <v>330</v>
      </c>
      <c r="VOD213" t="s">
        <v>330</v>
      </c>
      <c r="VOE213" t="s">
        <v>330</v>
      </c>
      <c r="VOF213" t="s">
        <v>330</v>
      </c>
      <c r="VOG213" t="s">
        <v>330</v>
      </c>
      <c r="VOH213" t="s">
        <v>330</v>
      </c>
      <c r="VOI213" t="s">
        <v>330</v>
      </c>
      <c r="VOJ213" t="s">
        <v>330</v>
      </c>
      <c r="VOK213" t="s">
        <v>330</v>
      </c>
      <c r="VOL213" t="s">
        <v>330</v>
      </c>
      <c r="VOM213" t="s">
        <v>330</v>
      </c>
      <c r="VON213" t="s">
        <v>330</v>
      </c>
      <c r="VOO213" t="s">
        <v>330</v>
      </c>
      <c r="VOP213" t="s">
        <v>330</v>
      </c>
      <c r="VOQ213" t="s">
        <v>330</v>
      </c>
      <c r="VOR213" t="s">
        <v>330</v>
      </c>
      <c r="VOS213" t="s">
        <v>330</v>
      </c>
      <c r="VOT213" t="s">
        <v>330</v>
      </c>
      <c r="VOU213" t="s">
        <v>330</v>
      </c>
      <c r="VOV213" t="s">
        <v>330</v>
      </c>
      <c r="VOW213" t="s">
        <v>330</v>
      </c>
      <c r="VOX213" t="s">
        <v>330</v>
      </c>
      <c r="VOY213" t="s">
        <v>330</v>
      </c>
      <c r="VOZ213" t="s">
        <v>330</v>
      </c>
      <c r="VPA213" t="s">
        <v>330</v>
      </c>
      <c r="VPB213" t="s">
        <v>330</v>
      </c>
      <c r="VPC213" t="s">
        <v>330</v>
      </c>
      <c r="VPD213" t="s">
        <v>330</v>
      </c>
      <c r="VPE213" t="s">
        <v>330</v>
      </c>
      <c r="VPF213" t="s">
        <v>330</v>
      </c>
      <c r="VPG213" t="s">
        <v>330</v>
      </c>
      <c r="VPH213" t="s">
        <v>330</v>
      </c>
      <c r="VPI213" t="s">
        <v>330</v>
      </c>
      <c r="VPJ213" t="s">
        <v>330</v>
      </c>
      <c r="VPK213" t="s">
        <v>330</v>
      </c>
      <c r="VPL213" t="s">
        <v>330</v>
      </c>
      <c r="VPM213" t="s">
        <v>330</v>
      </c>
      <c r="VPN213" t="s">
        <v>330</v>
      </c>
      <c r="VPO213" t="s">
        <v>330</v>
      </c>
      <c r="VPP213" t="s">
        <v>330</v>
      </c>
      <c r="VPQ213" t="s">
        <v>330</v>
      </c>
      <c r="VPR213" t="s">
        <v>330</v>
      </c>
      <c r="VPS213" t="s">
        <v>330</v>
      </c>
      <c r="VPT213" t="s">
        <v>330</v>
      </c>
      <c r="VPU213" t="s">
        <v>330</v>
      </c>
      <c r="VPV213" t="s">
        <v>330</v>
      </c>
      <c r="VPW213" t="s">
        <v>330</v>
      </c>
      <c r="VPX213" t="s">
        <v>330</v>
      </c>
      <c r="VPY213" t="s">
        <v>330</v>
      </c>
      <c r="VPZ213" t="s">
        <v>330</v>
      </c>
      <c r="VQA213" t="s">
        <v>330</v>
      </c>
      <c r="VQB213" t="s">
        <v>330</v>
      </c>
      <c r="VQC213" t="s">
        <v>330</v>
      </c>
      <c r="VQD213" t="s">
        <v>330</v>
      </c>
      <c r="VQE213" t="s">
        <v>330</v>
      </c>
      <c r="VQF213" t="s">
        <v>330</v>
      </c>
      <c r="VQG213" t="s">
        <v>330</v>
      </c>
      <c r="VQH213" t="s">
        <v>330</v>
      </c>
      <c r="VQI213" t="s">
        <v>330</v>
      </c>
      <c r="VQJ213" t="s">
        <v>330</v>
      </c>
      <c r="VQK213" t="s">
        <v>330</v>
      </c>
      <c r="VQL213" t="s">
        <v>330</v>
      </c>
      <c r="VQM213" t="s">
        <v>330</v>
      </c>
      <c r="VQN213" t="s">
        <v>330</v>
      </c>
      <c r="VQO213" t="s">
        <v>330</v>
      </c>
      <c r="VQP213" t="s">
        <v>330</v>
      </c>
      <c r="VQQ213" t="s">
        <v>330</v>
      </c>
      <c r="VQR213" t="s">
        <v>330</v>
      </c>
      <c r="VQS213" t="s">
        <v>330</v>
      </c>
      <c r="VQT213" t="s">
        <v>330</v>
      </c>
      <c r="VQU213" t="s">
        <v>330</v>
      </c>
      <c r="VQV213" t="s">
        <v>330</v>
      </c>
      <c r="VQW213" t="s">
        <v>330</v>
      </c>
      <c r="VQX213" t="s">
        <v>330</v>
      </c>
      <c r="VQY213" t="s">
        <v>330</v>
      </c>
      <c r="VQZ213" t="s">
        <v>330</v>
      </c>
      <c r="VRA213" t="s">
        <v>330</v>
      </c>
      <c r="VRB213" t="s">
        <v>330</v>
      </c>
      <c r="VRC213" t="s">
        <v>330</v>
      </c>
      <c r="VRD213" t="s">
        <v>330</v>
      </c>
      <c r="VRE213" t="s">
        <v>330</v>
      </c>
      <c r="VRF213" t="s">
        <v>330</v>
      </c>
      <c r="VRG213" t="s">
        <v>330</v>
      </c>
      <c r="VRH213" t="s">
        <v>330</v>
      </c>
      <c r="VRI213" t="s">
        <v>330</v>
      </c>
      <c r="VRJ213" t="s">
        <v>330</v>
      </c>
      <c r="VRK213" t="s">
        <v>330</v>
      </c>
      <c r="VRL213" t="s">
        <v>330</v>
      </c>
      <c r="VRM213" t="s">
        <v>330</v>
      </c>
      <c r="VRN213" t="s">
        <v>330</v>
      </c>
      <c r="VRO213" t="s">
        <v>330</v>
      </c>
      <c r="VRP213" t="s">
        <v>330</v>
      </c>
      <c r="VRQ213" t="s">
        <v>330</v>
      </c>
      <c r="VRR213" t="s">
        <v>330</v>
      </c>
      <c r="VRS213" t="s">
        <v>330</v>
      </c>
      <c r="VRT213" t="s">
        <v>330</v>
      </c>
      <c r="VRU213" t="s">
        <v>330</v>
      </c>
      <c r="VRV213" t="s">
        <v>330</v>
      </c>
      <c r="VRW213" t="s">
        <v>330</v>
      </c>
      <c r="VRX213" t="s">
        <v>330</v>
      </c>
      <c r="VRY213" t="s">
        <v>330</v>
      </c>
      <c r="VRZ213" t="s">
        <v>330</v>
      </c>
      <c r="VSA213" t="s">
        <v>330</v>
      </c>
      <c r="VSB213" t="s">
        <v>330</v>
      </c>
      <c r="VSC213" t="s">
        <v>330</v>
      </c>
      <c r="VSD213" t="s">
        <v>330</v>
      </c>
      <c r="VSE213" t="s">
        <v>330</v>
      </c>
      <c r="VSF213" t="s">
        <v>330</v>
      </c>
      <c r="VSG213" t="s">
        <v>330</v>
      </c>
      <c r="VSH213" t="s">
        <v>330</v>
      </c>
      <c r="VSI213" t="s">
        <v>330</v>
      </c>
      <c r="VSJ213" t="s">
        <v>330</v>
      </c>
      <c r="VSK213" t="s">
        <v>330</v>
      </c>
      <c r="VSL213" t="s">
        <v>330</v>
      </c>
      <c r="VSM213" t="s">
        <v>330</v>
      </c>
      <c r="VSN213" t="s">
        <v>330</v>
      </c>
      <c r="VSO213" t="s">
        <v>330</v>
      </c>
      <c r="VSP213" t="s">
        <v>330</v>
      </c>
      <c r="VSQ213" t="s">
        <v>330</v>
      </c>
      <c r="VSR213" t="s">
        <v>330</v>
      </c>
      <c r="VSS213" t="s">
        <v>330</v>
      </c>
      <c r="VST213" t="s">
        <v>330</v>
      </c>
      <c r="VSU213" t="s">
        <v>330</v>
      </c>
      <c r="VSV213" t="s">
        <v>330</v>
      </c>
      <c r="VSW213" t="s">
        <v>330</v>
      </c>
      <c r="VSX213" t="s">
        <v>330</v>
      </c>
      <c r="VSY213" t="s">
        <v>330</v>
      </c>
      <c r="VSZ213" t="s">
        <v>330</v>
      </c>
      <c r="VTA213" t="s">
        <v>330</v>
      </c>
      <c r="VTB213" t="s">
        <v>330</v>
      </c>
      <c r="VTC213" t="s">
        <v>330</v>
      </c>
      <c r="VTD213" t="s">
        <v>330</v>
      </c>
      <c r="VTE213" t="s">
        <v>330</v>
      </c>
      <c r="VTF213" t="s">
        <v>330</v>
      </c>
      <c r="VTG213" t="s">
        <v>330</v>
      </c>
      <c r="VTH213" t="s">
        <v>330</v>
      </c>
      <c r="VTI213" t="s">
        <v>330</v>
      </c>
      <c r="VTJ213" t="s">
        <v>330</v>
      </c>
      <c r="VTK213" t="s">
        <v>330</v>
      </c>
      <c r="VTL213" t="s">
        <v>330</v>
      </c>
      <c r="VTM213" t="s">
        <v>330</v>
      </c>
      <c r="VTN213" t="s">
        <v>330</v>
      </c>
      <c r="VTO213" t="s">
        <v>330</v>
      </c>
      <c r="VTP213" t="s">
        <v>330</v>
      </c>
      <c r="VTQ213" t="s">
        <v>330</v>
      </c>
      <c r="VTR213" t="s">
        <v>330</v>
      </c>
      <c r="VTS213" t="s">
        <v>330</v>
      </c>
      <c r="VTT213" t="s">
        <v>330</v>
      </c>
      <c r="VTU213" t="s">
        <v>330</v>
      </c>
      <c r="VTV213" t="s">
        <v>330</v>
      </c>
      <c r="VTW213" t="s">
        <v>330</v>
      </c>
      <c r="VTX213" t="s">
        <v>330</v>
      </c>
      <c r="VTY213" t="s">
        <v>330</v>
      </c>
      <c r="VTZ213" t="s">
        <v>330</v>
      </c>
      <c r="VUA213" t="s">
        <v>330</v>
      </c>
      <c r="VUB213" t="s">
        <v>330</v>
      </c>
      <c r="VUC213" t="s">
        <v>330</v>
      </c>
      <c r="VUD213" t="s">
        <v>330</v>
      </c>
      <c r="VUE213" t="s">
        <v>330</v>
      </c>
      <c r="VUF213" t="s">
        <v>330</v>
      </c>
      <c r="VUG213" t="s">
        <v>330</v>
      </c>
      <c r="VUH213" t="s">
        <v>330</v>
      </c>
      <c r="VUI213" t="s">
        <v>330</v>
      </c>
      <c r="VUJ213" t="s">
        <v>330</v>
      </c>
      <c r="VUK213" t="s">
        <v>330</v>
      </c>
      <c r="VUL213" t="s">
        <v>330</v>
      </c>
      <c r="VUM213" t="s">
        <v>330</v>
      </c>
      <c r="VUN213" t="s">
        <v>330</v>
      </c>
      <c r="VUO213" t="s">
        <v>330</v>
      </c>
      <c r="VUP213" t="s">
        <v>330</v>
      </c>
      <c r="VUQ213" t="s">
        <v>330</v>
      </c>
      <c r="VUR213" t="s">
        <v>330</v>
      </c>
      <c r="VUS213" t="s">
        <v>330</v>
      </c>
      <c r="VUT213" t="s">
        <v>330</v>
      </c>
      <c r="VUU213" t="s">
        <v>330</v>
      </c>
      <c r="VUV213" t="s">
        <v>330</v>
      </c>
      <c r="VUW213" t="s">
        <v>330</v>
      </c>
      <c r="VUX213" t="s">
        <v>330</v>
      </c>
      <c r="VUY213" t="s">
        <v>330</v>
      </c>
      <c r="VUZ213" t="s">
        <v>330</v>
      </c>
      <c r="VVA213" t="s">
        <v>330</v>
      </c>
      <c r="VVB213" t="s">
        <v>330</v>
      </c>
      <c r="VVC213" t="s">
        <v>330</v>
      </c>
      <c r="VVD213" t="s">
        <v>330</v>
      </c>
      <c r="VVE213" t="s">
        <v>330</v>
      </c>
      <c r="VVF213" t="s">
        <v>330</v>
      </c>
      <c r="VVG213" t="s">
        <v>330</v>
      </c>
      <c r="VVH213" t="s">
        <v>330</v>
      </c>
      <c r="VVI213" t="s">
        <v>330</v>
      </c>
      <c r="VVJ213" t="s">
        <v>330</v>
      </c>
      <c r="VVK213" t="s">
        <v>330</v>
      </c>
      <c r="VVL213" t="s">
        <v>330</v>
      </c>
      <c r="VVM213" t="s">
        <v>330</v>
      </c>
      <c r="VVN213" t="s">
        <v>330</v>
      </c>
      <c r="VVO213" t="s">
        <v>330</v>
      </c>
      <c r="VVP213" t="s">
        <v>330</v>
      </c>
      <c r="VVQ213" t="s">
        <v>330</v>
      </c>
      <c r="VVR213" t="s">
        <v>330</v>
      </c>
      <c r="VVS213" t="s">
        <v>330</v>
      </c>
      <c r="VVT213" t="s">
        <v>330</v>
      </c>
      <c r="VVU213" t="s">
        <v>330</v>
      </c>
      <c r="VVV213" t="s">
        <v>330</v>
      </c>
      <c r="VVW213" t="s">
        <v>330</v>
      </c>
      <c r="VVX213" t="s">
        <v>330</v>
      </c>
      <c r="VVY213" t="s">
        <v>330</v>
      </c>
      <c r="VVZ213" t="s">
        <v>330</v>
      </c>
      <c r="VWA213" t="s">
        <v>330</v>
      </c>
      <c r="VWB213" t="s">
        <v>330</v>
      </c>
      <c r="VWC213" t="s">
        <v>330</v>
      </c>
      <c r="VWD213" t="s">
        <v>330</v>
      </c>
      <c r="VWE213" t="s">
        <v>330</v>
      </c>
      <c r="VWF213" t="s">
        <v>330</v>
      </c>
      <c r="VWG213" t="s">
        <v>330</v>
      </c>
      <c r="VWH213" t="s">
        <v>330</v>
      </c>
      <c r="VWI213" t="s">
        <v>330</v>
      </c>
      <c r="VWJ213" t="s">
        <v>330</v>
      </c>
      <c r="VWK213" t="s">
        <v>330</v>
      </c>
      <c r="VWL213" t="s">
        <v>330</v>
      </c>
      <c r="VWM213" t="s">
        <v>330</v>
      </c>
      <c r="VWN213" t="s">
        <v>330</v>
      </c>
      <c r="VWO213" t="s">
        <v>330</v>
      </c>
      <c r="VWP213" t="s">
        <v>330</v>
      </c>
      <c r="VWQ213" t="s">
        <v>330</v>
      </c>
      <c r="VWR213" t="s">
        <v>330</v>
      </c>
      <c r="VWS213" t="s">
        <v>330</v>
      </c>
      <c r="VWT213" t="s">
        <v>330</v>
      </c>
      <c r="VWU213" t="s">
        <v>330</v>
      </c>
      <c r="VWV213" t="s">
        <v>330</v>
      </c>
      <c r="VWW213" t="s">
        <v>330</v>
      </c>
      <c r="VWX213" t="s">
        <v>330</v>
      </c>
      <c r="VWY213" t="s">
        <v>330</v>
      </c>
      <c r="VWZ213" t="s">
        <v>330</v>
      </c>
      <c r="VXA213" t="s">
        <v>330</v>
      </c>
      <c r="VXB213" t="s">
        <v>330</v>
      </c>
      <c r="VXC213" t="s">
        <v>330</v>
      </c>
      <c r="VXD213" t="s">
        <v>330</v>
      </c>
      <c r="VXE213" t="s">
        <v>330</v>
      </c>
      <c r="VXF213" t="s">
        <v>330</v>
      </c>
      <c r="VXG213" t="s">
        <v>330</v>
      </c>
      <c r="VXH213" t="s">
        <v>330</v>
      </c>
      <c r="VXI213" t="s">
        <v>330</v>
      </c>
      <c r="VXJ213" t="s">
        <v>330</v>
      </c>
      <c r="VXK213" t="s">
        <v>330</v>
      </c>
      <c r="VXL213" t="s">
        <v>330</v>
      </c>
      <c r="VXM213" t="s">
        <v>330</v>
      </c>
      <c r="VXN213" t="s">
        <v>330</v>
      </c>
      <c r="VXO213" t="s">
        <v>330</v>
      </c>
      <c r="VXP213" t="s">
        <v>330</v>
      </c>
      <c r="VXQ213" t="s">
        <v>330</v>
      </c>
      <c r="VXR213" t="s">
        <v>330</v>
      </c>
      <c r="VXS213" t="s">
        <v>330</v>
      </c>
      <c r="VXT213" t="s">
        <v>330</v>
      </c>
      <c r="VXU213" t="s">
        <v>330</v>
      </c>
      <c r="VXV213" t="s">
        <v>330</v>
      </c>
      <c r="VXW213" t="s">
        <v>330</v>
      </c>
      <c r="VXX213" t="s">
        <v>330</v>
      </c>
      <c r="VXY213" t="s">
        <v>330</v>
      </c>
      <c r="VXZ213" t="s">
        <v>330</v>
      </c>
      <c r="VYA213" t="s">
        <v>330</v>
      </c>
      <c r="VYB213" t="s">
        <v>330</v>
      </c>
      <c r="VYC213" t="s">
        <v>330</v>
      </c>
      <c r="VYD213" t="s">
        <v>330</v>
      </c>
      <c r="VYE213" t="s">
        <v>330</v>
      </c>
      <c r="VYF213" t="s">
        <v>330</v>
      </c>
      <c r="VYG213" t="s">
        <v>330</v>
      </c>
      <c r="VYH213" t="s">
        <v>330</v>
      </c>
      <c r="VYI213" t="s">
        <v>330</v>
      </c>
      <c r="VYJ213" t="s">
        <v>330</v>
      </c>
      <c r="VYK213" t="s">
        <v>330</v>
      </c>
      <c r="VYL213" t="s">
        <v>330</v>
      </c>
      <c r="VYM213" t="s">
        <v>330</v>
      </c>
      <c r="VYN213" t="s">
        <v>330</v>
      </c>
      <c r="VYO213" t="s">
        <v>330</v>
      </c>
      <c r="VYP213" t="s">
        <v>330</v>
      </c>
      <c r="VYQ213" t="s">
        <v>330</v>
      </c>
      <c r="VYR213" t="s">
        <v>330</v>
      </c>
      <c r="VYS213" t="s">
        <v>330</v>
      </c>
      <c r="VYT213" t="s">
        <v>330</v>
      </c>
      <c r="VYU213" t="s">
        <v>330</v>
      </c>
      <c r="VYV213" t="s">
        <v>330</v>
      </c>
      <c r="VYW213" t="s">
        <v>330</v>
      </c>
      <c r="VYX213" t="s">
        <v>330</v>
      </c>
      <c r="VYY213" t="s">
        <v>330</v>
      </c>
      <c r="VYZ213" t="s">
        <v>330</v>
      </c>
      <c r="VZA213" t="s">
        <v>330</v>
      </c>
      <c r="VZB213" t="s">
        <v>330</v>
      </c>
      <c r="VZC213" t="s">
        <v>330</v>
      </c>
      <c r="VZD213" t="s">
        <v>330</v>
      </c>
      <c r="VZE213" t="s">
        <v>330</v>
      </c>
      <c r="VZF213" t="s">
        <v>330</v>
      </c>
      <c r="VZG213" t="s">
        <v>330</v>
      </c>
      <c r="VZH213" t="s">
        <v>330</v>
      </c>
      <c r="VZI213" t="s">
        <v>330</v>
      </c>
      <c r="VZJ213" t="s">
        <v>330</v>
      </c>
      <c r="VZK213" t="s">
        <v>330</v>
      </c>
      <c r="VZL213" t="s">
        <v>330</v>
      </c>
      <c r="VZM213" t="s">
        <v>330</v>
      </c>
      <c r="VZN213" t="s">
        <v>330</v>
      </c>
      <c r="VZO213" t="s">
        <v>330</v>
      </c>
      <c r="VZP213" t="s">
        <v>330</v>
      </c>
      <c r="VZQ213" t="s">
        <v>330</v>
      </c>
      <c r="VZR213" t="s">
        <v>330</v>
      </c>
      <c r="VZS213" t="s">
        <v>330</v>
      </c>
      <c r="VZT213" t="s">
        <v>330</v>
      </c>
      <c r="VZU213" t="s">
        <v>330</v>
      </c>
      <c r="VZV213" t="s">
        <v>330</v>
      </c>
      <c r="VZW213" t="s">
        <v>330</v>
      </c>
      <c r="VZX213" t="s">
        <v>330</v>
      </c>
      <c r="VZY213" t="s">
        <v>330</v>
      </c>
      <c r="VZZ213" t="s">
        <v>330</v>
      </c>
      <c r="WAA213" t="s">
        <v>330</v>
      </c>
      <c r="WAB213" t="s">
        <v>330</v>
      </c>
      <c r="WAC213" t="s">
        <v>330</v>
      </c>
      <c r="WAD213" t="s">
        <v>330</v>
      </c>
      <c r="WAE213" t="s">
        <v>330</v>
      </c>
      <c r="WAF213" t="s">
        <v>330</v>
      </c>
      <c r="WAG213" t="s">
        <v>330</v>
      </c>
      <c r="WAH213" t="s">
        <v>330</v>
      </c>
      <c r="WAI213" t="s">
        <v>330</v>
      </c>
      <c r="WAJ213" t="s">
        <v>330</v>
      </c>
      <c r="WAK213" t="s">
        <v>330</v>
      </c>
      <c r="WAL213" t="s">
        <v>330</v>
      </c>
      <c r="WAM213" t="s">
        <v>330</v>
      </c>
      <c r="WAN213" t="s">
        <v>330</v>
      </c>
      <c r="WAO213" t="s">
        <v>330</v>
      </c>
      <c r="WAP213" t="s">
        <v>330</v>
      </c>
      <c r="WAQ213" t="s">
        <v>330</v>
      </c>
      <c r="WAR213" t="s">
        <v>330</v>
      </c>
      <c r="WAS213" t="s">
        <v>330</v>
      </c>
      <c r="WAT213" t="s">
        <v>330</v>
      </c>
      <c r="WAU213" t="s">
        <v>330</v>
      </c>
      <c r="WAV213" t="s">
        <v>330</v>
      </c>
      <c r="WAW213" t="s">
        <v>330</v>
      </c>
      <c r="WAX213" t="s">
        <v>330</v>
      </c>
      <c r="WAY213" t="s">
        <v>330</v>
      </c>
      <c r="WAZ213" t="s">
        <v>330</v>
      </c>
      <c r="WBA213" t="s">
        <v>330</v>
      </c>
      <c r="WBB213" t="s">
        <v>330</v>
      </c>
      <c r="WBC213" t="s">
        <v>330</v>
      </c>
      <c r="WBD213" t="s">
        <v>330</v>
      </c>
      <c r="WBE213" t="s">
        <v>330</v>
      </c>
      <c r="WBF213" t="s">
        <v>330</v>
      </c>
      <c r="WBG213" t="s">
        <v>330</v>
      </c>
      <c r="WBH213" t="s">
        <v>330</v>
      </c>
      <c r="WBI213" t="s">
        <v>330</v>
      </c>
      <c r="WBJ213" t="s">
        <v>330</v>
      </c>
      <c r="WBK213" t="s">
        <v>330</v>
      </c>
      <c r="WBL213" t="s">
        <v>330</v>
      </c>
      <c r="WBM213" t="s">
        <v>330</v>
      </c>
      <c r="WBN213" t="s">
        <v>330</v>
      </c>
      <c r="WBO213" t="s">
        <v>330</v>
      </c>
      <c r="WBP213" t="s">
        <v>330</v>
      </c>
      <c r="WBQ213" t="s">
        <v>330</v>
      </c>
      <c r="WBR213" t="s">
        <v>330</v>
      </c>
      <c r="WBS213" t="s">
        <v>330</v>
      </c>
      <c r="WBT213" t="s">
        <v>330</v>
      </c>
      <c r="WBU213" t="s">
        <v>330</v>
      </c>
      <c r="WBV213" t="s">
        <v>330</v>
      </c>
      <c r="WBW213" t="s">
        <v>330</v>
      </c>
      <c r="WBX213" t="s">
        <v>330</v>
      </c>
      <c r="WBY213" t="s">
        <v>330</v>
      </c>
      <c r="WBZ213" t="s">
        <v>330</v>
      </c>
      <c r="WCA213" t="s">
        <v>330</v>
      </c>
      <c r="WCB213" t="s">
        <v>330</v>
      </c>
      <c r="WCC213" t="s">
        <v>330</v>
      </c>
      <c r="WCD213" t="s">
        <v>330</v>
      </c>
      <c r="WCE213" t="s">
        <v>330</v>
      </c>
      <c r="WCF213" t="s">
        <v>330</v>
      </c>
      <c r="WCG213" t="s">
        <v>330</v>
      </c>
      <c r="WCH213" t="s">
        <v>330</v>
      </c>
      <c r="WCI213" t="s">
        <v>330</v>
      </c>
      <c r="WCJ213" t="s">
        <v>330</v>
      </c>
      <c r="WCK213" t="s">
        <v>330</v>
      </c>
      <c r="WCL213" t="s">
        <v>330</v>
      </c>
      <c r="WCM213" t="s">
        <v>330</v>
      </c>
      <c r="WCN213" t="s">
        <v>330</v>
      </c>
      <c r="WCO213" t="s">
        <v>330</v>
      </c>
      <c r="WCP213" t="s">
        <v>330</v>
      </c>
      <c r="WCQ213" t="s">
        <v>330</v>
      </c>
      <c r="WCR213" t="s">
        <v>330</v>
      </c>
      <c r="WCS213" t="s">
        <v>330</v>
      </c>
      <c r="WCT213" t="s">
        <v>330</v>
      </c>
      <c r="WCU213" t="s">
        <v>330</v>
      </c>
      <c r="WCV213" t="s">
        <v>330</v>
      </c>
      <c r="WCW213" t="s">
        <v>330</v>
      </c>
      <c r="WCX213" t="s">
        <v>330</v>
      </c>
      <c r="WCY213" t="s">
        <v>330</v>
      </c>
      <c r="WCZ213" t="s">
        <v>330</v>
      </c>
      <c r="WDA213" t="s">
        <v>330</v>
      </c>
      <c r="WDB213" t="s">
        <v>330</v>
      </c>
      <c r="WDC213" t="s">
        <v>330</v>
      </c>
      <c r="WDD213" t="s">
        <v>330</v>
      </c>
      <c r="WDE213" t="s">
        <v>330</v>
      </c>
      <c r="WDF213" t="s">
        <v>330</v>
      </c>
      <c r="WDG213" t="s">
        <v>330</v>
      </c>
      <c r="WDH213" t="s">
        <v>330</v>
      </c>
      <c r="WDI213" t="s">
        <v>330</v>
      </c>
      <c r="WDJ213" t="s">
        <v>330</v>
      </c>
      <c r="WDK213" t="s">
        <v>330</v>
      </c>
      <c r="WDL213" t="s">
        <v>330</v>
      </c>
      <c r="WDM213" t="s">
        <v>330</v>
      </c>
      <c r="WDN213" t="s">
        <v>330</v>
      </c>
      <c r="WDO213" t="s">
        <v>330</v>
      </c>
      <c r="WDP213" t="s">
        <v>330</v>
      </c>
      <c r="WDQ213" t="s">
        <v>330</v>
      </c>
      <c r="WDR213" t="s">
        <v>330</v>
      </c>
      <c r="WDS213" t="s">
        <v>330</v>
      </c>
      <c r="WDT213" t="s">
        <v>330</v>
      </c>
      <c r="WDU213" t="s">
        <v>330</v>
      </c>
      <c r="WDV213" t="s">
        <v>330</v>
      </c>
      <c r="WDW213" t="s">
        <v>330</v>
      </c>
      <c r="WDX213" t="s">
        <v>330</v>
      </c>
      <c r="WDY213" t="s">
        <v>330</v>
      </c>
      <c r="WDZ213" t="s">
        <v>330</v>
      </c>
      <c r="WEA213" t="s">
        <v>330</v>
      </c>
      <c r="WEB213" t="s">
        <v>330</v>
      </c>
      <c r="WEC213" t="s">
        <v>330</v>
      </c>
      <c r="WED213" t="s">
        <v>330</v>
      </c>
      <c r="WEE213" t="s">
        <v>330</v>
      </c>
      <c r="WEF213" t="s">
        <v>330</v>
      </c>
      <c r="WEG213" t="s">
        <v>330</v>
      </c>
      <c r="WEH213" t="s">
        <v>330</v>
      </c>
      <c r="WEI213" t="s">
        <v>330</v>
      </c>
      <c r="WEJ213" t="s">
        <v>330</v>
      </c>
      <c r="WEK213" t="s">
        <v>330</v>
      </c>
      <c r="WEL213" t="s">
        <v>330</v>
      </c>
      <c r="WEM213" t="s">
        <v>330</v>
      </c>
      <c r="WEN213" t="s">
        <v>330</v>
      </c>
      <c r="WEO213" t="s">
        <v>330</v>
      </c>
      <c r="WEP213" t="s">
        <v>330</v>
      </c>
      <c r="WEQ213" t="s">
        <v>330</v>
      </c>
      <c r="WER213" t="s">
        <v>330</v>
      </c>
      <c r="WES213" t="s">
        <v>330</v>
      </c>
      <c r="WET213" t="s">
        <v>330</v>
      </c>
      <c r="WEU213" t="s">
        <v>330</v>
      </c>
      <c r="WEV213" t="s">
        <v>330</v>
      </c>
      <c r="WEW213" t="s">
        <v>330</v>
      </c>
      <c r="WEX213" t="s">
        <v>330</v>
      </c>
      <c r="WEY213" t="s">
        <v>330</v>
      </c>
      <c r="WEZ213" t="s">
        <v>330</v>
      </c>
      <c r="WFA213" t="s">
        <v>330</v>
      </c>
      <c r="WFB213" t="s">
        <v>330</v>
      </c>
      <c r="WFC213" t="s">
        <v>330</v>
      </c>
      <c r="WFD213" t="s">
        <v>330</v>
      </c>
      <c r="WFE213" t="s">
        <v>330</v>
      </c>
      <c r="WFF213" t="s">
        <v>330</v>
      </c>
      <c r="WFG213" t="s">
        <v>330</v>
      </c>
      <c r="WFH213" t="s">
        <v>330</v>
      </c>
      <c r="WFI213" t="s">
        <v>330</v>
      </c>
      <c r="WFJ213" t="s">
        <v>330</v>
      </c>
      <c r="WFK213" t="s">
        <v>330</v>
      </c>
      <c r="WFL213" t="s">
        <v>330</v>
      </c>
      <c r="WFM213" t="s">
        <v>330</v>
      </c>
      <c r="WFN213" t="s">
        <v>330</v>
      </c>
      <c r="WFO213" t="s">
        <v>330</v>
      </c>
      <c r="WFP213" t="s">
        <v>330</v>
      </c>
      <c r="WFQ213" t="s">
        <v>330</v>
      </c>
      <c r="WFR213" t="s">
        <v>330</v>
      </c>
      <c r="WFS213" t="s">
        <v>330</v>
      </c>
      <c r="WFT213" t="s">
        <v>330</v>
      </c>
      <c r="WFU213" t="s">
        <v>330</v>
      </c>
      <c r="WFV213" t="s">
        <v>330</v>
      </c>
      <c r="WFW213" t="s">
        <v>330</v>
      </c>
      <c r="WFX213" t="s">
        <v>330</v>
      </c>
      <c r="WFY213" t="s">
        <v>330</v>
      </c>
      <c r="WFZ213" t="s">
        <v>330</v>
      </c>
      <c r="WGA213" t="s">
        <v>330</v>
      </c>
      <c r="WGB213" t="s">
        <v>330</v>
      </c>
      <c r="WGC213" t="s">
        <v>330</v>
      </c>
      <c r="WGD213" t="s">
        <v>330</v>
      </c>
      <c r="WGE213" t="s">
        <v>330</v>
      </c>
      <c r="WGF213" t="s">
        <v>330</v>
      </c>
      <c r="WGG213" t="s">
        <v>330</v>
      </c>
      <c r="WGH213" t="s">
        <v>330</v>
      </c>
      <c r="WGI213" t="s">
        <v>330</v>
      </c>
      <c r="WGJ213" t="s">
        <v>330</v>
      </c>
      <c r="WGK213" t="s">
        <v>330</v>
      </c>
      <c r="WGL213" t="s">
        <v>330</v>
      </c>
      <c r="WGM213" t="s">
        <v>330</v>
      </c>
      <c r="WGN213" t="s">
        <v>330</v>
      </c>
      <c r="WGO213" t="s">
        <v>330</v>
      </c>
      <c r="WGP213" t="s">
        <v>330</v>
      </c>
      <c r="WGQ213" t="s">
        <v>330</v>
      </c>
      <c r="WGR213" t="s">
        <v>330</v>
      </c>
      <c r="WGS213" t="s">
        <v>330</v>
      </c>
      <c r="WGT213" t="s">
        <v>330</v>
      </c>
      <c r="WGU213" t="s">
        <v>330</v>
      </c>
      <c r="WGV213" t="s">
        <v>330</v>
      </c>
      <c r="WGW213" t="s">
        <v>330</v>
      </c>
      <c r="WGX213" t="s">
        <v>330</v>
      </c>
      <c r="WGY213" t="s">
        <v>330</v>
      </c>
      <c r="WGZ213" t="s">
        <v>330</v>
      </c>
      <c r="WHA213" t="s">
        <v>330</v>
      </c>
      <c r="WHB213" t="s">
        <v>330</v>
      </c>
      <c r="WHC213" t="s">
        <v>330</v>
      </c>
      <c r="WHD213" t="s">
        <v>330</v>
      </c>
      <c r="WHE213" t="s">
        <v>330</v>
      </c>
      <c r="WHF213" t="s">
        <v>330</v>
      </c>
      <c r="WHG213" t="s">
        <v>330</v>
      </c>
      <c r="WHH213" t="s">
        <v>330</v>
      </c>
      <c r="WHI213" t="s">
        <v>330</v>
      </c>
      <c r="WHJ213" t="s">
        <v>330</v>
      </c>
      <c r="WHK213" t="s">
        <v>330</v>
      </c>
      <c r="WHL213" t="s">
        <v>330</v>
      </c>
      <c r="WHM213" t="s">
        <v>330</v>
      </c>
      <c r="WHN213" t="s">
        <v>330</v>
      </c>
      <c r="WHO213" t="s">
        <v>330</v>
      </c>
      <c r="WHP213" t="s">
        <v>330</v>
      </c>
      <c r="WHQ213" t="s">
        <v>330</v>
      </c>
      <c r="WHR213" t="s">
        <v>330</v>
      </c>
      <c r="WHS213" t="s">
        <v>330</v>
      </c>
      <c r="WHT213" t="s">
        <v>330</v>
      </c>
      <c r="WHU213" t="s">
        <v>330</v>
      </c>
      <c r="WHV213" t="s">
        <v>330</v>
      </c>
      <c r="WHW213" t="s">
        <v>330</v>
      </c>
      <c r="WHX213" t="s">
        <v>330</v>
      </c>
      <c r="WHY213" t="s">
        <v>330</v>
      </c>
      <c r="WHZ213" t="s">
        <v>330</v>
      </c>
      <c r="WIA213" t="s">
        <v>330</v>
      </c>
      <c r="WIB213" t="s">
        <v>330</v>
      </c>
      <c r="WIC213" t="s">
        <v>330</v>
      </c>
      <c r="WID213" t="s">
        <v>330</v>
      </c>
      <c r="WIE213" t="s">
        <v>330</v>
      </c>
      <c r="WIF213" t="s">
        <v>330</v>
      </c>
      <c r="WIG213" t="s">
        <v>330</v>
      </c>
      <c r="WIH213" t="s">
        <v>330</v>
      </c>
      <c r="WII213" t="s">
        <v>330</v>
      </c>
      <c r="WIJ213" t="s">
        <v>330</v>
      </c>
      <c r="WIK213" t="s">
        <v>330</v>
      </c>
      <c r="WIL213" t="s">
        <v>330</v>
      </c>
      <c r="WIM213" t="s">
        <v>330</v>
      </c>
      <c r="WIN213" t="s">
        <v>330</v>
      </c>
      <c r="WIO213" t="s">
        <v>330</v>
      </c>
      <c r="WIP213" t="s">
        <v>330</v>
      </c>
      <c r="WIQ213" t="s">
        <v>330</v>
      </c>
      <c r="WIR213" t="s">
        <v>330</v>
      </c>
      <c r="WIS213" t="s">
        <v>330</v>
      </c>
      <c r="WIT213" t="s">
        <v>330</v>
      </c>
      <c r="WIU213" t="s">
        <v>330</v>
      </c>
      <c r="WIV213" t="s">
        <v>330</v>
      </c>
      <c r="WIW213" t="s">
        <v>330</v>
      </c>
      <c r="WIX213" t="s">
        <v>330</v>
      </c>
      <c r="WIY213" t="s">
        <v>330</v>
      </c>
      <c r="WIZ213" t="s">
        <v>330</v>
      </c>
      <c r="WJA213" t="s">
        <v>330</v>
      </c>
      <c r="WJB213" t="s">
        <v>330</v>
      </c>
      <c r="WJC213" t="s">
        <v>330</v>
      </c>
      <c r="WJD213" t="s">
        <v>330</v>
      </c>
      <c r="WJE213" t="s">
        <v>330</v>
      </c>
      <c r="WJF213" t="s">
        <v>330</v>
      </c>
      <c r="WJG213" t="s">
        <v>330</v>
      </c>
      <c r="WJH213" t="s">
        <v>330</v>
      </c>
      <c r="WJI213" t="s">
        <v>330</v>
      </c>
      <c r="WJJ213" t="s">
        <v>330</v>
      </c>
      <c r="WJK213" t="s">
        <v>330</v>
      </c>
      <c r="WJL213" t="s">
        <v>330</v>
      </c>
      <c r="WJM213" t="s">
        <v>330</v>
      </c>
      <c r="WJN213" t="s">
        <v>330</v>
      </c>
      <c r="WJO213" t="s">
        <v>330</v>
      </c>
      <c r="WJP213" t="s">
        <v>330</v>
      </c>
      <c r="WJQ213" t="s">
        <v>330</v>
      </c>
      <c r="WJR213" t="s">
        <v>330</v>
      </c>
      <c r="WJS213" t="s">
        <v>330</v>
      </c>
      <c r="WJT213" t="s">
        <v>330</v>
      </c>
      <c r="WJU213" t="s">
        <v>330</v>
      </c>
      <c r="WJV213" t="s">
        <v>330</v>
      </c>
      <c r="WJW213" t="s">
        <v>330</v>
      </c>
      <c r="WJX213" t="s">
        <v>330</v>
      </c>
      <c r="WJY213" t="s">
        <v>330</v>
      </c>
      <c r="WJZ213" t="s">
        <v>330</v>
      </c>
      <c r="WKA213" t="s">
        <v>330</v>
      </c>
      <c r="WKB213" t="s">
        <v>330</v>
      </c>
      <c r="WKC213" t="s">
        <v>330</v>
      </c>
      <c r="WKD213" t="s">
        <v>330</v>
      </c>
      <c r="WKE213" t="s">
        <v>330</v>
      </c>
      <c r="WKF213" t="s">
        <v>330</v>
      </c>
      <c r="WKG213" t="s">
        <v>330</v>
      </c>
      <c r="WKH213" t="s">
        <v>330</v>
      </c>
      <c r="WKI213" t="s">
        <v>330</v>
      </c>
      <c r="WKJ213" t="s">
        <v>330</v>
      </c>
      <c r="WKK213" t="s">
        <v>330</v>
      </c>
      <c r="WKL213" t="s">
        <v>330</v>
      </c>
      <c r="WKM213" t="s">
        <v>330</v>
      </c>
      <c r="WKN213" t="s">
        <v>330</v>
      </c>
      <c r="WKO213" t="s">
        <v>330</v>
      </c>
      <c r="WKP213" t="s">
        <v>330</v>
      </c>
      <c r="WKQ213" t="s">
        <v>330</v>
      </c>
      <c r="WKR213" t="s">
        <v>330</v>
      </c>
      <c r="WKS213" t="s">
        <v>330</v>
      </c>
      <c r="WKT213" t="s">
        <v>330</v>
      </c>
      <c r="WKU213" t="s">
        <v>330</v>
      </c>
      <c r="WKV213" t="s">
        <v>330</v>
      </c>
      <c r="WKW213" t="s">
        <v>330</v>
      </c>
      <c r="WKX213" t="s">
        <v>330</v>
      </c>
      <c r="WKY213" t="s">
        <v>330</v>
      </c>
      <c r="WKZ213" t="s">
        <v>330</v>
      </c>
      <c r="WLA213" t="s">
        <v>330</v>
      </c>
      <c r="WLB213" t="s">
        <v>330</v>
      </c>
      <c r="WLC213" t="s">
        <v>330</v>
      </c>
      <c r="WLD213" t="s">
        <v>330</v>
      </c>
      <c r="WLE213" t="s">
        <v>330</v>
      </c>
      <c r="WLF213" t="s">
        <v>330</v>
      </c>
      <c r="WLG213" t="s">
        <v>330</v>
      </c>
      <c r="WLH213" t="s">
        <v>330</v>
      </c>
      <c r="WLI213" t="s">
        <v>330</v>
      </c>
      <c r="WLJ213" t="s">
        <v>330</v>
      </c>
      <c r="WLK213" t="s">
        <v>330</v>
      </c>
      <c r="WLL213" t="s">
        <v>330</v>
      </c>
      <c r="WLM213" t="s">
        <v>330</v>
      </c>
      <c r="WLN213" t="s">
        <v>330</v>
      </c>
      <c r="WLO213" t="s">
        <v>330</v>
      </c>
      <c r="WLP213" t="s">
        <v>330</v>
      </c>
      <c r="WLQ213" t="s">
        <v>330</v>
      </c>
      <c r="WLR213" t="s">
        <v>330</v>
      </c>
      <c r="WLS213" t="s">
        <v>330</v>
      </c>
      <c r="WLT213" t="s">
        <v>330</v>
      </c>
      <c r="WLU213" t="s">
        <v>330</v>
      </c>
      <c r="WLV213" t="s">
        <v>330</v>
      </c>
      <c r="WLW213" t="s">
        <v>330</v>
      </c>
      <c r="WLX213" t="s">
        <v>330</v>
      </c>
      <c r="WLY213" t="s">
        <v>330</v>
      </c>
      <c r="WLZ213" t="s">
        <v>330</v>
      </c>
      <c r="WMA213" t="s">
        <v>330</v>
      </c>
      <c r="WMB213" t="s">
        <v>330</v>
      </c>
      <c r="WMC213" t="s">
        <v>330</v>
      </c>
      <c r="WMD213" t="s">
        <v>330</v>
      </c>
      <c r="WME213" t="s">
        <v>330</v>
      </c>
      <c r="WMF213" t="s">
        <v>330</v>
      </c>
      <c r="WMG213" t="s">
        <v>330</v>
      </c>
      <c r="WMH213" t="s">
        <v>330</v>
      </c>
      <c r="WMI213" t="s">
        <v>330</v>
      </c>
      <c r="WMJ213" t="s">
        <v>330</v>
      </c>
      <c r="WMK213" t="s">
        <v>330</v>
      </c>
      <c r="WML213" t="s">
        <v>330</v>
      </c>
      <c r="WMM213" t="s">
        <v>330</v>
      </c>
      <c r="WMN213" t="s">
        <v>330</v>
      </c>
      <c r="WMO213" t="s">
        <v>330</v>
      </c>
      <c r="WMP213" t="s">
        <v>330</v>
      </c>
      <c r="WMQ213" t="s">
        <v>330</v>
      </c>
      <c r="WMR213" t="s">
        <v>330</v>
      </c>
      <c r="WMS213" t="s">
        <v>330</v>
      </c>
      <c r="WMT213" t="s">
        <v>330</v>
      </c>
      <c r="WMU213" t="s">
        <v>330</v>
      </c>
      <c r="WMV213" t="s">
        <v>330</v>
      </c>
      <c r="WMW213" t="s">
        <v>330</v>
      </c>
      <c r="WMX213" t="s">
        <v>330</v>
      </c>
      <c r="WMY213" t="s">
        <v>330</v>
      </c>
      <c r="WMZ213" t="s">
        <v>330</v>
      </c>
      <c r="WNA213" t="s">
        <v>330</v>
      </c>
      <c r="WNB213" t="s">
        <v>330</v>
      </c>
      <c r="WNC213" t="s">
        <v>330</v>
      </c>
      <c r="WND213" t="s">
        <v>330</v>
      </c>
      <c r="WNE213" t="s">
        <v>330</v>
      </c>
      <c r="WNF213" t="s">
        <v>330</v>
      </c>
      <c r="WNG213" t="s">
        <v>330</v>
      </c>
      <c r="WNH213" t="s">
        <v>330</v>
      </c>
      <c r="WNI213" t="s">
        <v>330</v>
      </c>
      <c r="WNJ213" t="s">
        <v>330</v>
      </c>
      <c r="WNK213" t="s">
        <v>330</v>
      </c>
      <c r="WNL213" t="s">
        <v>330</v>
      </c>
      <c r="WNM213" t="s">
        <v>330</v>
      </c>
      <c r="WNN213" t="s">
        <v>330</v>
      </c>
      <c r="WNO213" t="s">
        <v>330</v>
      </c>
      <c r="WNP213" t="s">
        <v>330</v>
      </c>
      <c r="WNQ213" t="s">
        <v>330</v>
      </c>
      <c r="WNR213" t="s">
        <v>330</v>
      </c>
      <c r="WNS213" t="s">
        <v>330</v>
      </c>
      <c r="WNT213" t="s">
        <v>330</v>
      </c>
      <c r="WNU213" t="s">
        <v>330</v>
      </c>
      <c r="WNV213" t="s">
        <v>330</v>
      </c>
      <c r="WNW213" t="s">
        <v>330</v>
      </c>
      <c r="WNX213" t="s">
        <v>330</v>
      </c>
      <c r="WNY213" t="s">
        <v>330</v>
      </c>
      <c r="WNZ213" t="s">
        <v>330</v>
      </c>
      <c r="WOA213" t="s">
        <v>330</v>
      </c>
      <c r="WOB213" t="s">
        <v>330</v>
      </c>
      <c r="WOC213" t="s">
        <v>330</v>
      </c>
      <c r="WOD213" t="s">
        <v>330</v>
      </c>
      <c r="WOE213" t="s">
        <v>330</v>
      </c>
      <c r="WOF213" t="s">
        <v>330</v>
      </c>
      <c r="WOG213" t="s">
        <v>330</v>
      </c>
      <c r="WOH213" t="s">
        <v>330</v>
      </c>
      <c r="WOI213" t="s">
        <v>330</v>
      </c>
      <c r="WOJ213" t="s">
        <v>330</v>
      </c>
      <c r="WOK213" t="s">
        <v>330</v>
      </c>
      <c r="WOL213" t="s">
        <v>330</v>
      </c>
      <c r="WOM213" t="s">
        <v>330</v>
      </c>
      <c r="WON213" t="s">
        <v>330</v>
      </c>
      <c r="WOO213" t="s">
        <v>330</v>
      </c>
      <c r="WOP213" t="s">
        <v>330</v>
      </c>
      <c r="WOQ213" t="s">
        <v>330</v>
      </c>
      <c r="WOR213" t="s">
        <v>330</v>
      </c>
      <c r="WOS213" t="s">
        <v>330</v>
      </c>
      <c r="WOT213" t="s">
        <v>330</v>
      </c>
      <c r="WOU213" t="s">
        <v>330</v>
      </c>
      <c r="WOV213" t="s">
        <v>330</v>
      </c>
      <c r="WOW213" t="s">
        <v>330</v>
      </c>
      <c r="WOX213" t="s">
        <v>330</v>
      </c>
      <c r="WOY213" t="s">
        <v>330</v>
      </c>
      <c r="WOZ213" t="s">
        <v>330</v>
      </c>
      <c r="WPA213" t="s">
        <v>330</v>
      </c>
      <c r="WPB213" t="s">
        <v>330</v>
      </c>
      <c r="WPC213" t="s">
        <v>330</v>
      </c>
      <c r="WPD213" t="s">
        <v>330</v>
      </c>
      <c r="WPE213" t="s">
        <v>330</v>
      </c>
      <c r="WPF213" t="s">
        <v>330</v>
      </c>
      <c r="WPG213" t="s">
        <v>330</v>
      </c>
      <c r="WPH213" t="s">
        <v>330</v>
      </c>
      <c r="WPI213" t="s">
        <v>330</v>
      </c>
      <c r="WPJ213" t="s">
        <v>330</v>
      </c>
      <c r="WPK213" t="s">
        <v>330</v>
      </c>
      <c r="WPL213" t="s">
        <v>330</v>
      </c>
      <c r="WPM213" t="s">
        <v>330</v>
      </c>
      <c r="WPN213" t="s">
        <v>330</v>
      </c>
      <c r="WPO213" t="s">
        <v>330</v>
      </c>
      <c r="WPP213" t="s">
        <v>330</v>
      </c>
      <c r="WPQ213" t="s">
        <v>330</v>
      </c>
      <c r="WPR213" t="s">
        <v>330</v>
      </c>
      <c r="WPS213" t="s">
        <v>330</v>
      </c>
      <c r="WPT213" t="s">
        <v>330</v>
      </c>
      <c r="WPU213" t="s">
        <v>330</v>
      </c>
      <c r="WPV213" t="s">
        <v>330</v>
      </c>
      <c r="WPW213" t="s">
        <v>330</v>
      </c>
      <c r="WPX213" t="s">
        <v>330</v>
      </c>
      <c r="WPY213" t="s">
        <v>330</v>
      </c>
      <c r="WPZ213" t="s">
        <v>330</v>
      </c>
      <c r="WQA213" t="s">
        <v>330</v>
      </c>
      <c r="WQB213" t="s">
        <v>330</v>
      </c>
      <c r="WQC213" t="s">
        <v>330</v>
      </c>
      <c r="WQD213" t="s">
        <v>330</v>
      </c>
      <c r="WQE213" t="s">
        <v>330</v>
      </c>
      <c r="WQF213" t="s">
        <v>330</v>
      </c>
      <c r="WQG213" t="s">
        <v>330</v>
      </c>
      <c r="WQH213" t="s">
        <v>330</v>
      </c>
      <c r="WQI213" t="s">
        <v>330</v>
      </c>
      <c r="WQJ213" t="s">
        <v>330</v>
      </c>
      <c r="WQK213" t="s">
        <v>330</v>
      </c>
      <c r="WQL213" t="s">
        <v>330</v>
      </c>
      <c r="WQM213" t="s">
        <v>330</v>
      </c>
      <c r="WQN213" t="s">
        <v>330</v>
      </c>
      <c r="WQO213" t="s">
        <v>330</v>
      </c>
      <c r="WQP213" t="s">
        <v>330</v>
      </c>
      <c r="WQQ213" t="s">
        <v>330</v>
      </c>
      <c r="WQR213" t="s">
        <v>330</v>
      </c>
      <c r="WQS213" t="s">
        <v>330</v>
      </c>
      <c r="WQT213" t="s">
        <v>330</v>
      </c>
      <c r="WQU213" t="s">
        <v>330</v>
      </c>
      <c r="WQV213" t="s">
        <v>330</v>
      </c>
      <c r="WQW213" t="s">
        <v>330</v>
      </c>
      <c r="WQX213" t="s">
        <v>330</v>
      </c>
      <c r="WQY213" t="s">
        <v>330</v>
      </c>
      <c r="WQZ213" t="s">
        <v>330</v>
      </c>
      <c r="WRA213" t="s">
        <v>330</v>
      </c>
      <c r="WRB213" t="s">
        <v>330</v>
      </c>
      <c r="WRC213" t="s">
        <v>330</v>
      </c>
      <c r="WRD213" t="s">
        <v>330</v>
      </c>
      <c r="WRE213" t="s">
        <v>330</v>
      </c>
      <c r="WRF213" t="s">
        <v>330</v>
      </c>
      <c r="WRG213" t="s">
        <v>330</v>
      </c>
      <c r="WRH213" t="s">
        <v>330</v>
      </c>
      <c r="WRI213" t="s">
        <v>330</v>
      </c>
      <c r="WRJ213" t="s">
        <v>330</v>
      </c>
      <c r="WRK213" t="s">
        <v>330</v>
      </c>
      <c r="WRL213" t="s">
        <v>330</v>
      </c>
      <c r="WRM213" t="s">
        <v>330</v>
      </c>
      <c r="WRN213" t="s">
        <v>330</v>
      </c>
      <c r="WRO213" t="s">
        <v>330</v>
      </c>
      <c r="WRP213" t="s">
        <v>330</v>
      </c>
      <c r="WRQ213" t="s">
        <v>330</v>
      </c>
      <c r="WRR213" t="s">
        <v>330</v>
      </c>
      <c r="WRS213" t="s">
        <v>330</v>
      </c>
      <c r="WRT213" t="s">
        <v>330</v>
      </c>
      <c r="WRU213" t="s">
        <v>330</v>
      </c>
      <c r="WRV213" t="s">
        <v>330</v>
      </c>
      <c r="WRW213" t="s">
        <v>330</v>
      </c>
      <c r="WRX213" t="s">
        <v>330</v>
      </c>
      <c r="WRY213" t="s">
        <v>330</v>
      </c>
      <c r="WRZ213" t="s">
        <v>330</v>
      </c>
      <c r="WSA213" t="s">
        <v>330</v>
      </c>
      <c r="WSB213" t="s">
        <v>330</v>
      </c>
      <c r="WSC213" t="s">
        <v>330</v>
      </c>
      <c r="WSD213" t="s">
        <v>330</v>
      </c>
      <c r="WSE213" t="s">
        <v>330</v>
      </c>
      <c r="WSF213" t="s">
        <v>330</v>
      </c>
      <c r="WSG213" t="s">
        <v>330</v>
      </c>
      <c r="WSH213" t="s">
        <v>330</v>
      </c>
      <c r="WSI213" t="s">
        <v>330</v>
      </c>
      <c r="WSJ213" t="s">
        <v>330</v>
      </c>
      <c r="WSK213" t="s">
        <v>330</v>
      </c>
      <c r="WSL213" t="s">
        <v>330</v>
      </c>
      <c r="WSM213" t="s">
        <v>330</v>
      </c>
      <c r="WSN213" t="s">
        <v>330</v>
      </c>
      <c r="WSO213" t="s">
        <v>330</v>
      </c>
      <c r="WSP213" t="s">
        <v>330</v>
      </c>
      <c r="WSQ213" t="s">
        <v>330</v>
      </c>
      <c r="WSR213" t="s">
        <v>330</v>
      </c>
      <c r="WSS213" t="s">
        <v>330</v>
      </c>
      <c r="WST213" t="s">
        <v>330</v>
      </c>
      <c r="WSU213" t="s">
        <v>330</v>
      </c>
      <c r="WSV213" t="s">
        <v>330</v>
      </c>
      <c r="WSW213" t="s">
        <v>330</v>
      </c>
      <c r="WSX213" t="s">
        <v>330</v>
      </c>
      <c r="WSY213" t="s">
        <v>330</v>
      </c>
      <c r="WSZ213" t="s">
        <v>330</v>
      </c>
      <c r="WTA213" t="s">
        <v>330</v>
      </c>
      <c r="WTB213" t="s">
        <v>330</v>
      </c>
      <c r="WTC213" t="s">
        <v>330</v>
      </c>
      <c r="WTD213" t="s">
        <v>330</v>
      </c>
      <c r="WTE213" t="s">
        <v>330</v>
      </c>
      <c r="WTF213" t="s">
        <v>330</v>
      </c>
      <c r="WTG213" t="s">
        <v>330</v>
      </c>
      <c r="WTH213" t="s">
        <v>330</v>
      </c>
      <c r="WTI213" t="s">
        <v>330</v>
      </c>
      <c r="WTJ213" t="s">
        <v>330</v>
      </c>
      <c r="WTK213" t="s">
        <v>330</v>
      </c>
      <c r="WTL213" t="s">
        <v>330</v>
      </c>
      <c r="WTM213" t="s">
        <v>330</v>
      </c>
      <c r="WTN213" t="s">
        <v>330</v>
      </c>
      <c r="WTO213" t="s">
        <v>330</v>
      </c>
      <c r="WTP213" t="s">
        <v>330</v>
      </c>
      <c r="WTQ213" t="s">
        <v>330</v>
      </c>
      <c r="WTR213" t="s">
        <v>330</v>
      </c>
      <c r="WTS213" t="s">
        <v>330</v>
      </c>
      <c r="WTT213" t="s">
        <v>330</v>
      </c>
      <c r="WTU213" t="s">
        <v>330</v>
      </c>
      <c r="WTV213" t="s">
        <v>330</v>
      </c>
      <c r="WTW213" t="s">
        <v>330</v>
      </c>
      <c r="WTX213" t="s">
        <v>330</v>
      </c>
      <c r="WTY213" t="s">
        <v>330</v>
      </c>
      <c r="WTZ213" t="s">
        <v>330</v>
      </c>
      <c r="WUA213" t="s">
        <v>330</v>
      </c>
      <c r="WUB213" t="s">
        <v>330</v>
      </c>
      <c r="WUC213" t="s">
        <v>330</v>
      </c>
      <c r="WUD213" t="s">
        <v>330</v>
      </c>
      <c r="WUE213" t="s">
        <v>330</v>
      </c>
      <c r="WUF213" t="s">
        <v>330</v>
      </c>
      <c r="WUG213" t="s">
        <v>330</v>
      </c>
      <c r="WUH213" t="s">
        <v>330</v>
      </c>
      <c r="WUI213" t="s">
        <v>330</v>
      </c>
      <c r="WUJ213" t="s">
        <v>330</v>
      </c>
      <c r="WUK213" t="s">
        <v>330</v>
      </c>
      <c r="WUL213" t="s">
        <v>330</v>
      </c>
      <c r="WUM213" t="s">
        <v>330</v>
      </c>
      <c r="WUN213" t="s">
        <v>330</v>
      </c>
      <c r="WUO213" t="s">
        <v>330</v>
      </c>
      <c r="WUP213" t="s">
        <v>330</v>
      </c>
      <c r="WUQ213" t="s">
        <v>330</v>
      </c>
      <c r="WUR213" t="s">
        <v>330</v>
      </c>
      <c r="WUS213" t="s">
        <v>330</v>
      </c>
      <c r="WUT213" t="s">
        <v>330</v>
      </c>
      <c r="WUU213" t="s">
        <v>330</v>
      </c>
      <c r="WUV213" t="s">
        <v>330</v>
      </c>
      <c r="WUW213" t="s">
        <v>330</v>
      </c>
      <c r="WUX213" t="s">
        <v>330</v>
      </c>
      <c r="WUY213" t="s">
        <v>330</v>
      </c>
      <c r="WUZ213" t="s">
        <v>330</v>
      </c>
      <c r="WVA213" t="s">
        <v>330</v>
      </c>
      <c r="WVB213" t="s">
        <v>330</v>
      </c>
      <c r="WVC213" t="s">
        <v>330</v>
      </c>
      <c r="WVD213" t="s">
        <v>330</v>
      </c>
      <c r="WVE213" t="s">
        <v>330</v>
      </c>
      <c r="WVF213" t="s">
        <v>330</v>
      </c>
      <c r="WVG213" t="s">
        <v>330</v>
      </c>
      <c r="WVH213" t="s">
        <v>330</v>
      </c>
      <c r="WVI213" t="s">
        <v>330</v>
      </c>
      <c r="WVJ213" t="s">
        <v>330</v>
      </c>
      <c r="WVK213" t="s">
        <v>330</v>
      </c>
      <c r="WVL213" t="s">
        <v>330</v>
      </c>
      <c r="WVM213" t="s">
        <v>330</v>
      </c>
      <c r="WVN213" t="s">
        <v>330</v>
      </c>
      <c r="WVO213" t="s">
        <v>330</v>
      </c>
      <c r="WVP213" t="s">
        <v>330</v>
      </c>
      <c r="WVQ213" t="s">
        <v>330</v>
      </c>
      <c r="WVR213" t="s">
        <v>330</v>
      </c>
      <c r="WVS213" t="s">
        <v>330</v>
      </c>
      <c r="WVT213" t="s">
        <v>330</v>
      </c>
      <c r="WVU213" t="s">
        <v>330</v>
      </c>
      <c r="WVV213" t="s">
        <v>330</v>
      </c>
      <c r="WVW213" t="s">
        <v>330</v>
      </c>
      <c r="WVX213" t="s">
        <v>330</v>
      </c>
      <c r="WVY213" t="s">
        <v>330</v>
      </c>
      <c r="WVZ213" t="s">
        <v>330</v>
      </c>
      <c r="WWA213" t="s">
        <v>330</v>
      </c>
      <c r="WWB213" t="s">
        <v>330</v>
      </c>
      <c r="WWC213" t="s">
        <v>330</v>
      </c>
      <c r="WWD213" t="s">
        <v>330</v>
      </c>
      <c r="WWE213" t="s">
        <v>330</v>
      </c>
      <c r="WWF213" t="s">
        <v>330</v>
      </c>
      <c r="WWG213" t="s">
        <v>330</v>
      </c>
      <c r="WWH213" t="s">
        <v>330</v>
      </c>
      <c r="WWI213" t="s">
        <v>330</v>
      </c>
      <c r="WWJ213" t="s">
        <v>330</v>
      </c>
      <c r="WWK213" t="s">
        <v>330</v>
      </c>
      <c r="WWL213" t="s">
        <v>330</v>
      </c>
      <c r="WWM213" t="s">
        <v>330</v>
      </c>
      <c r="WWN213" t="s">
        <v>330</v>
      </c>
      <c r="WWO213" t="s">
        <v>330</v>
      </c>
      <c r="WWP213" t="s">
        <v>330</v>
      </c>
      <c r="WWQ213" t="s">
        <v>330</v>
      </c>
      <c r="WWR213" t="s">
        <v>330</v>
      </c>
      <c r="WWS213" t="s">
        <v>330</v>
      </c>
      <c r="WWT213" t="s">
        <v>330</v>
      </c>
      <c r="WWU213" t="s">
        <v>330</v>
      </c>
      <c r="WWV213" t="s">
        <v>330</v>
      </c>
      <c r="WWW213" t="s">
        <v>330</v>
      </c>
      <c r="WWX213" t="s">
        <v>330</v>
      </c>
      <c r="WWY213" t="s">
        <v>330</v>
      </c>
      <c r="WWZ213" t="s">
        <v>330</v>
      </c>
      <c r="WXA213" t="s">
        <v>330</v>
      </c>
      <c r="WXB213" t="s">
        <v>330</v>
      </c>
      <c r="WXC213" t="s">
        <v>330</v>
      </c>
      <c r="WXD213" t="s">
        <v>330</v>
      </c>
      <c r="WXE213" t="s">
        <v>330</v>
      </c>
      <c r="WXF213" t="s">
        <v>330</v>
      </c>
      <c r="WXG213" t="s">
        <v>330</v>
      </c>
      <c r="WXH213" t="s">
        <v>330</v>
      </c>
      <c r="WXI213" t="s">
        <v>330</v>
      </c>
      <c r="WXJ213" t="s">
        <v>330</v>
      </c>
      <c r="WXK213" t="s">
        <v>330</v>
      </c>
      <c r="WXL213" t="s">
        <v>330</v>
      </c>
      <c r="WXM213" t="s">
        <v>330</v>
      </c>
      <c r="WXN213" t="s">
        <v>330</v>
      </c>
      <c r="WXO213" t="s">
        <v>330</v>
      </c>
      <c r="WXP213" t="s">
        <v>330</v>
      </c>
      <c r="WXQ213" t="s">
        <v>330</v>
      </c>
      <c r="WXR213" t="s">
        <v>330</v>
      </c>
      <c r="WXS213" t="s">
        <v>330</v>
      </c>
      <c r="WXT213" t="s">
        <v>330</v>
      </c>
      <c r="WXU213" t="s">
        <v>330</v>
      </c>
      <c r="WXV213" t="s">
        <v>330</v>
      </c>
      <c r="WXW213" t="s">
        <v>330</v>
      </c>
      <c r="WXX213" t="s">
        <v>330</v>
      </c>
      <c r="WXY213" t="s">
        <v>330</v>
      </c>
      <c r="WXZ213" t="s">
        <v>330</v>
      </c>
      <c r="WYA213" t="s">
        <v>330</v>
      </c>
      <c r="WYB213" t="s">
        <v>330</v>
      </c>
      <c r="WYC213" t="s">
        <v>330</v>
      </c>
      <c r="WYD213" t="s">
        <v>330</v>
      </c>
      <c r="WYE213" t="s">
        <v>330</v>
      </c>
      <c r="WYF213" t="s">
        <v>330</v>
      </c>
      <c r="WYG213" t="s">
        <v>330</v>
      </c>
      <c r="WYH213" t="s">
        <v>330</v>
      </c>
      <c r="WYI213" t="s">
        <v>330</v>
      </c>
      <c r="WYJ213" t="s">
        <v>330</v>
      </c>
      <c r="WYK213" t="s">
        <v>330</v>
      </c>
      <c r="WYL213" t="s">
        <v>330</v>
      </c>
      <c r="WYM213" t="s">
        <v>330</v>
      </c>
      <c r="WYN213" t="s">
        <v>330</v>
      </c>
      <c r="WYO213" t="s">
        <v>330</v>
      </c>
      <c r="WYP213" t="s">
        <v>330</v>
      </c>
      <c r="WYQ213" t="s">
        <v>330</v>
      </c>
      <c r="WYR213" t="s">
        <v>330</v>
      </c>
      <c r="WYS213" t="s">
        <v>330</v>
      </c>
      <c r="WYT213" t="s">
        <v>330</v>
      </c>
      <c r="WYU213" t="s">
        <v>330</v>
      </c>
      <c r="WYV213" t="s">
        <v>330</v>
      </c>
      <c r="WYW213" t="s">
        <v>330</v>
      </c>
      <c r="WYX213" t="s">
        <v>330</v>
      </c>
      <c r="WYY213" t="s">
        <v>330</v>
      </c>
      <c r="WYZ213" t="s">
        <v>330</v>
      </c>
      <c r="WZA213" t="s">
        <v>330</v>
      </c>
      <c r="WZB213" t="s">
        <v>330</v>
      </c>
      <c r="WZC213" t="s">
        <v>330</v>
      </c>
      <c r="WZD213" t="s">
        <v>330</v>
      </c>
      <c r="WZE213" t="s">
        <v>330</v>
      </c>
      <c r="WZF213" t="s">
        <v>330</v>
      </c>
      <c r="WZG213" t="s">
        <v>330</v>
      </c>
      <c r="WZH213" t="s">
        <v>330</v>
      </c>
      <c r="WZI213" t="s">
        <v>330</v>
      </c>
      <c r="WZJ213" t="s">
        <v>330</v>
      </c>
      <c r="WZK213" t="s">
        <v>330</v>
      </c>
      <c r="WZL213" t="s">
        <v>330</v>
      </c>
      <c r="WZM213" t="s">
        <v>330</v>
      </c>
      <c r="WZN213" t="s">
        <v>330</v>
      </c>
      <c r="WZO213" t="s">
        <v>330</v>
      </c>
      <c r="WZP213" t="s">
        <v>330</v>
      </c>
      <c r="WZQ213" t="s">
        <v>330</v>
      </c>
      <c r="WZR213" t="s">
        <v>330</v>
      </c>
      <c r="WZS213" t="s">
        <v>330</v>
      </c>
      <c r="WZT213" t="s">
        <v>330</v>
      </c>
      <c r="WZU213" t="s">
        <v>330</v>
      </c>
      <c r="WZV213" t="s">
        <v>330</v>
      </c>
      <c r="WZW213" t="s">
        <v>330</v>
      </c>
      <c r="WZX213" t="s">
        <v>330</v>
      </c>
      <c r="WZY213" t="s">
        <v>330</v>
      </c>
      <c r="WZZ213" t="s">
        <v>330</v>
      </c>
      <c r="XAA213" t="s">
        <v>330</v>
      </c>
      <c r="XAB213" t="s">
        <v>330</v>
      </c>
      <c r="XAC213" t="s">
        <v>330</v>
      </c>
      <c r="XAD213" t="s">
        <v>330</v>
      </c>
      <c r="XAE213" t="s">
        <v>330</v>
      </c>
      <c r="XAF213" t="s">
        <v>330</v>
      </c>
      <c r="XAG213" t="s">
        <v>330</v>
      </c>
      <c r="XAH213" t="s">
        <v>330</v>
      </c>
      <c r="XAI213" t="s">
        <v>330</v>
      </c>
      <c r="XAJ213" t="s">
        <v>330</v>
      </c>
      <c r="XAK213" t="s">
        <v>330</v>
      </c>
      <c r="XAL213" t="s">
        <v>330</v>
      </c>
      <c r="XAM213" t="s">
        <v>330</v>
      </c>
      <c r="XAN213" t="s">
        <v>330</v>
      </c>
      <c r="XAO213" t="s">
        <v>330</v>
      </c>
      <c r="XAP213" t="s">
        <v>330</v>
      </c>
      <c r="XAQ213" t="s">
        <v>330</v>
      </c>
      <c r="XAR213" t="s">
        <v>330</v>
      </c>
      <c r="XAS213" t="s">
        <v>330</v>
      </c>
      <c r="XAT213" t="s">
        <v>330</v>
      </c>
      <c r="XAU213" t="s">
        <v>330</v>
      </c>
      <c r="XAV213" t="s">
        <v>330</v>
      </c>
      <c r="XAW213" t="s">
        <v>330</v>
      </c>
      <c r="XAX213" t="s">
        <v>330</v>
      </c>
      <c r="XAY213" t="s">
        <v>330</v>
      </c>
      <c r="XAZ213" t="s">
        <v>330</v>
      </c>
      <c r="XBA213" t="s">
        <v>330</v>
      </c>
      <c r="XBB213" t="s">
        <v>330</v>
      </c>
      <c r="XBC213" t="s">
        <v>330</v>
      </c>
      <c r="XBD213" t="s">
        <v>330</v>
      </c>
      <c r="XBE213" t="s">
        <v>330</v>
      </c>
      <c r="XBF213" t="s">
        <v>330</v>
      </c>
      <c r="XBG213" t="s">
        <v>330</v>
      </c>
      <c r="XBH213" t="s">
        <v>330</v>
      </c>
      <c r="XBI213" t="s">
        <v>330</v>
      </c>
      <c r="XBJ213" t="s">
        <v>330</v>
      </c>
      <c r="XBK213" t="s">
        <v>330</v>
      </c>
      <c r="XBL213" t="s">
        <v>330</v>
      </c>
      <c r="XBM213" t="s">
        <v>330</v>
      </c>
      <c r="XBN213" t="s">
        <v>330</v>
      </c>
      <c r="XBO213" t="s">
        <v>330</v>
      </c>
      <c r="XBP213" t="s">
        <v>330</v>
      </c>
      <c r="XBQ213" t="s">
        <v>330</v>
      </c>
      <c r="XBR213" t="s">
        <v>330</v>
      </c>
      <c r="XBS213" t="s">
        <v>330</v>
      </c>
      <c r="XBT213" t="s">
        <v>330</v>
      </c>
      <c r="XBU213" t="s">
        <v>330</v>
      </c>
      <c r="XBV213" t="s">
        <v>330</v>
      </c>
      <c r="XBW213" t="s">
        <v>330</v>
      </c>
      <c r="XBX213" t="s">
        <v>330</v>
      </c>
      <c r="XBY213" t="s">
        <v>330</v>
      </c>
      <c r="XBZ213" t="s">
        <v>330</v>
      </c>
      <c r="XCA213" t="s">
        <v>330</v>
      </c>
      <c r="XCB213" t="s">
        <v>330</v>
      </c>
      <c r="XCC213" t="s">
        <v>330</v>
      </c>
      <c r="XCD213" t="s">
        <v>330</v>
      </c>
      <c r="XCE213" t="s">
        <v>330</v>
      </c>
      <c r="XCF213" t="s">
        <v>330</v>
      </c>
      <c r="XCG213" t="s">
        <v>330</v>
      </c>
      <c r="XCH213" t="s">
        <v>330</v>
      </c>
      <c r="XCI213" t="s">
        <v>330</v>
      </c>
      <c r="XCJ213" t="s">
        <v>330</v>
      </c>
      <c r="XCK213" t="s">
        <v>330</v>
      </c>
      <c r="XCL213" t="s">
        <v>330</v>
      </c>
      <c r="XCM213" t="s">
        <v>330</v>
      </c>
      <c r="XCN213" t="s">
        <v>330</v>
      </c>
      <c r="XCO213" t="s">
        <v>330</v>
      </c>
      <c r="XCP213" t="s">
        <v>330</v>
      </c>
      <c r="XCQ213" t="s">
        <v>330</v>
      </c>
      <c r="XCR213" t="s">
        <v>330</v>
      </c>
      <c r="XCS213" t="s">
        <v>330</v>
      </c>
      <c r="XCT213" t="s">
        <v>330</v>
      </c>
      <c r="XCU213" t="s">
        <v>330</v>
      </c>
      <c r="XCV213" t="s">
        <v>330</v>
      </c>
      <c r="XCW213" t="s">
        <v>330</v>
      </c>
      <c r="XCX213" t="s">
        <v>330</v>
      </c>
      <c r="XCY213" t="s">
        <v>330</v>
      </c>
      <c r="XCZ213" t="s">
        <v>330</v>
      </c>
      <c r="XDA213" t="s">
        <v>330</v>
      </c>
      <c r="XDB213" t="s">
        <v>330</v>
      </c>
      <c r="XDC213" t="s">
        <v>330</v>
      </c>
      <c r="XDD213" t="s">
        <v>330</v>
      </c>
      <c r="XDE213" t="s">
        <v>330</v>
      </c>
      <c r="XDF213" t="s">
        <v>330</v>
      </c>
      <c r="XDG213" t="s">
        <v>330</v>
      </c>
      <c r="XDH213" t="s">
        <v>330</v>
      </c>
      <c r="XDI213" t="s">
        <v>330</v>
      </c>
      <c r="XDJ213" t="s">
        <v>330</v>
      </c>
      <c r="XDK213" t="s">
        <v>330</v>
      </c>
      <c r="XDL213" t="s">
        <v>330</v>
      </c>
      <c r="XDM213" t="s">
        <v>330</v>
      </c>
      <c r="XDN213" t="s">
        <v>330</v>
      </c>
      <c r="XDO213" t="s">
        <v>330</v>
      </c>
      <c r="XDP213" t="s">
        <v>330</v>
      </c>
      <c r="XDQ213" t="s">
        <v>330</v>
      </c>
      <c r="XDR213" t="s">
        <v>330</v>
      </c>
      <c r="XDS213" t="s">
        <v>330</v>
      </c>
      <c r="XDT213" t="s">
        <v>330</v>
      </c>
      <c r="XDU213" t="s">
        <v>330</v>
      </c>
      <c r="XDV213" t="s">
        <v>330</v>
      </c>
      <c r="XDW213" t="s">
        <v>330</v>
      </c>
      <c r="XDX213" t="s">
        <v>330</v>
      </c>
      <c r="XDY213" t="s">
        <v>330</v>
      </c>
      <c r="XDZ213" t="s">
        <v>330</v>
      </c>
      <c r="XEA213" t="s">
        <v>330</v>
      </c>
      <c r="XEB213" t="s">
        <v>330</v>
      </c>
      <c r="XEC213" t="s">
        <v>330</v>
      </c>
      <c r="XED213" t="s">
        <v>330</v>
      </c>
      <c r="XEE213" t="s">
        <v>330</v>
      </c>
      <c r="XEF213" t="s">
        <v>330</v>
      </c>
      <c r="XEG213" t="s">
        <v>330</v>
      </c>
      <c r="XEH213" t="s">
        <v>330</v>
      </c>
      <c r="XEI213" t="s">
        <v>330</v>
      </c>
      <c r="XEJ213" t="s">
        <v>330</v>
      </c>
      <c r="XEK213" t="s">
        <v>330</v>
      </c>
      <c r="XEL213" t="s">
        <v>330</v>
      </c>
      <c r="XEM213" t="s">
        <v>330</v>
      </c>
      <c r="XEN213" t="s">
        <v>330</v>
      </c>
      <c r="XEO213" t="s">
        <v>330</v>
      </c>
      <c r="XEP213" t="s">
        <v>330</v>
      </c>
      <c r="XEQ213" t="s">
        <v>330</v>
      </c>
      <c r="XER213" t="s">
        <v>330</v>
      </c>
      <c r="XES213" t="s">
        <v>330</v>
      </c>
      <c r="XET213" t="s">
        <v>330</v>
      </c>
      <c r="XEU213" t="s">
        <v>330</v>
      </c>
      <c r="XEV213" t="s">
        <v>330</v>
      </c>
      <c r="XEW213" t="s">
        <v>330</v>
      </c>
      <c r="XEX213" t="s">
        <v>330</v>
      </c>
      <c r="XEY213" t="s">
        <v>330</v>
      </c>
      <c r="XEZ213" t="s">
        <v>330</v>
      </c>
      <c r="XFA213" t="s">
        <v>330</v>
      </c>
      <c r="XFB213" t="s">
        <v>330</v>
      </c>
      <c r="XFC213" t="s">
        <v>330</v>
      </c>
      <c r="XFD213" t="s">
        <v>330</v>
      </c>
    </row>
    <row r="214" spans="1:16384" customFormat="1" x14ac:dyDescent="0.25">
      <c r="A214" t="s">
        <v>278</v>
      </c>
      <c r="B214" t="s">
        <v>259</v>
      </c>
    </row>
    <row r="215" spans="1:16384" customFormat="1" x14ac:dyDescent="0.25">
      <c r="A215" t="s">
        <v>368</v>
      </c>
      <c r="B215" t="s">
        <v>105</v>
      </c>
    </row>
    <row r="216" spans="1:16384" customFormat="1" x14ac:dyDescent="0.25">
      <c r="A216" t="s">
        <v>370</v>
      </c>
      <c r="B216" t="s">
        <v>330</v>
      </c>
    </row>
    <row r="217" spans="1:16384" customFormat="1" x14ac:dyDescent="0.25">
      <c r="A217" t="s">
        <v>225</v>
      </c>
      <c r="B217" t="s">
        <v>262</v>
      </c>
    </row>
    <row r="218" spans="1:16384" customFormat="1" x14ac:dyDescent="0.25">
      <c r="A218" t="s">
        <v>210</v>
      </c>
      <c r="B218" t="s">
        <v>263</v>
      </c>
    </row>
    <row r="219" spans="1:16384" customFormat="1" x14ac:dyDescent="0.25">
      <c r="A219" t="s">
        <v>194</v>
      </c>
      <c r="B219" t="s">
        <v>264</v>
      </c>
    </row>
    <row r="220" spans="1:16384" customFormat="1" x14ac:dyDescent="0.25">
      <c r="A220" t="s">
        <v>248</v>
      </c>
      <c r="B220" t="s">
        <v>265</v>
      </c>
    </row>
    <row r="221" spans="1:16384" customFormat="1" x14ac:dyDescent="0.25">
      <c r="A221" t="s">
        <v>195</v>
      </c>
      <c r="B221" t="s">
        <v>268</v>
      </c>
    </row>
    <row r="222" spans="1:16384" customFormat="1" x14ac:dyDescent="0.25">
      <c r="A222" t="s">
        <v>293</v>
      </c>
      <c r="B222" t="s">
        <v>270</v>
      </c>
    </row>
    <row r="223" spans="1:16384" customFormat="1" x14ac:dyDescent="0.25">
      <c r="A223" t="s">
        <v>211</v>
      </c>
      <c r="B223" t="s">
        <v>207</v>
      </c>
    </row>
    <row r="224" spans="1:16384" customFormat="1" x14ac:dyDescent="0.25">
      <c r="A224" t="s">
        <v>422</v>
      </c>
      <c r="B224" t="s">
        <v>271</v>
      </c>
    </row>
    <row r="225" spans="1:4" x14ac:dyDescent="0.25">
      <c r="A225" t="s">
        <v>423</v>
      </c>
      <c r="B225" t="s">
        <v>329</v>
      </c>
    </row>
    <row r="226" spans="1:4" x14ac:dyDescent="0.25">
      <c r="A226" t="s">
        <v>294</v>
      </c>
    </row>
    <row r="227" spans="1:4" x14ac:dyDescent="0.25">
      <c r="A227" t="s">
        <v>295</v>
      </c>
    </row>
    <row r="228" spans="1:4" x14ac:dyDescent="0.25">
      <c r="A228" t="s">
        <v>300</v>
      </c>
    </row>
    <row r="229" spans="1:4" x14ac:dyDescent="0.25">
      <c r="A229" t="s">
        <v>232</v>
      </c>
      <c r="D229" t="s">
        <v>158</v>
      </c>
    </row>
    <row r="230" spans="1:4" x14ac:dyDescent="0.25">
      <c r="A230" t="s">
        <v>279</v>
      </c>
      <c r="D230" t="s">
        <v>424</v>
      </c>
    </row>
    <row r="231" spans="1:4" x14ac:dyDescent="0.25">
      <c r="A231" t="s">
        <v>250</v>
      </c>
      <c r="D231" t="s">
        <v>159</v>
      </c>
    </row>
    <row r="232" spans="1:4" x14ac:dyDescent="0.25">
      <c r="A232" t="s">
        <v>303</v>
      </c>
      <c r="D232" t="s">
        <v>160</v>
      </c>
    </row>
    <row r="233" spans="1:4" x14ac:dyDescent="0.25">
      <c r="A233" t="s">
        <v>386</v>
      </c>
      <c r="D233" t="s">
        <v>161</v>
      </c>
    </row>
    <row r="234" spans="1:4" x14ac:dyDescent="0.25">
      <c r="A234" t="s">
        <v>387</v>
      </c>
      <c r="D234" t="s">
        <v>162</v>
      </c>
    </row>
    <row r="235" spans="1:4" x14ac:dyDescent="0.25">
      <c r="A235" t="s">
        <v>226</v>
      </c>
      <c r="D235" t="s">
        <v>163</v>
      </c>
    </row>
    <row r="236" spans="1:4" x14ac:dyDescent="0.25">
      <c r="A236" t="s">
        <v>252</v>
      </c>
      <c r="B236" t="s">
        <v>2</v>
      </c>
      <c r="D236" t="s">
        <v>164</v>
      </c>
    </row>
    <row r="237" spans="1:4" x14ac:dyDescent="0.25">
      <c r="A237" t="s">
        <v>322</v>
      </c>
      <c r="B237" t="s">
        <v>3</v>
      </c>
      <c r="D237" t="s">
        <v>165</v>
      </c>
    </row>
    <row r="238" spans="1:4" x14ac:dyDescent="0.25">
      <c r="A238" t="s">
        <v>283</v>
      </c>
      <c r="B238" t="s">
        <v>4</v>
      </c>
      <c r="D238" t="s">
        <v>166</v>
      </c>
    </row>
    <row r="239" spans="1:4" x14ac:dyDescent="0.25">
      <c r="A239" t="s">
        <v>273</v>
      </c>
      <c r="B239" t="s">
        <v>5</v>
      </c>
      <c r="D239" t="s">
        <v>167</v>
      </c>
    </row>
    <row r="240" spans="1:4" x14ac:dyDescent="0.25">
      <c r="A240" t="s">
        <v>314</v>
      </c>
      <c r="B240" t="s">
        <v>6</v>
      </c>
      <c r="D240" t="s">
        <v>168</v>
      </c>
    </row>
    <row r="241" spans="1:4" x14ac:dyDescent="0.25">
      <c r="A241" t="s">
        <v>206</v>
      </c>
      <c r="B241" t="s">
        <v>7</v>
      </c>
      <c r="D241" t="s">
        <v>169</v>
      </c>
    </row>
    <row r="242" spans="1:4" x14ac:dyDescent="0.25">
      <c r="A242" t="s">
        <v>304</v>
      </c>
      <c r="B242" t="s">
        <v>8</v>
      </c>
      <c r="D242" t="s">
        <v>426</v>
      </c>
    </row>
    <row r="243" spans="1:4" x14ac:dyDescent="0.25">
      <c r="A243" t="s">
        <v>328</v>
      </c>
      <c r="B243" t="s">
        <v>425</v>
      </c>
      <c r="D243" t="s">
        <v>171</v>
      </c>
    </row>
    <row r="244" spans="1:4" x14ac:dyDescent="0.25">
      <c r="A244" t="s">
        <v>395</v>
      </c>
      <c r="B244" t="s">
        <v>10</v>
      </c>
    </row>
    <row r="245" spans="1:4" x14ac:dyDescent="0.25">
      <c r="A245" t="s">
        <v>288</v>
      </c>
      <c r="B245" t="s">
        <v>443</v>
      </c>
    </row>
    <row r="246" spans="1:4" x14ac:dyDescent="0.25">
      <c r="A246" t="s">
        <v>239</v>
      </c>
      <c r="B246" t="s">
        <v>11</v>
      </c>
    </row>
    <row r="247" spans="1:4" x14ac:dyDescent="0.25">
      <c r="A247" t="s">
        <v>254</v>
      </c>
      <c r="B247" t="s">
        <v>12</v>
      </c>
    </row>
    <row r="248" spans="1:4" x14ac:dyDescent="0.25">
      <c r="A248" t="s">
        <v>324</v>
      </c>
      <c r="B248" t="s">
        <v>13</v>
      </c>
    </row>
    <row r="249" spans="1:4" x14ac:dyDescent="0.25">
      <c r="A249" t="s">
        <v>306</v>
      </c>
      <c r="B249" t="s">
        <v>14</v>
      </c>
    </row>
    <row r="250" spans="1:4" x14ac:dyDescent="0.25">
      <c r="A250" t="s">
        <v>397</v>
      </c>
      <c r="B250" t="s">
        <v>15</v>
      </c>
    </row>
    <row r="251" spans="1:4" x14ac:dyDescent="0.25">
      <c r="A251" t="s">
        <v>280</v>
      </c>
      <c r="B251" t="s">
        <v>16</v>
      </c>
    </row>
    <row r="252" spans="1:4" x14ac:dyDescent="0.25">
      <c r="A252" t="s">
        <v>197</v>
      </c>
      <c r="B252" t="s">
        <v>17</v>
      </c>
    </row>
    <row r="253" spans="1:4" x14ac:dyDescent="0.25">
      <c r="A253" t="s">
        <v>320</v>
      </c>
      <c r="B253" t="s">
        <v>18</v>
      </c>
    </row>
    <row r="254" spans="1:4" x14ac:dyDescent="0.25">
      <c r="A254" t="s">
        <v>400</v>
      </c>
      <c r="B254" t="s">
        <v>19</v>
      </c>
    </row>
    <row r="255" spans="1:4" x14ac:dyDescent="0.25">
      <c r="A255" t="s">
        <v>289</v>
      </c>
      <c r="B255" t="s">
        <v>20</v>
      </c>
    </row>
    <row r="256" spans="1:4" x14ac:dyDescent="0.25">
      <c r="A256" t="s">
        <v>317</v>
      </c>
      <c r="B256" t="s">
        <v>21</v>
      </c>
    </row>
    <row r="257" spans="1:2" x14ac:dyDescent="0.25">
      <c r="A257" t="s">
        <v>212</v>
      </c>
      <c r="B257" t="s">
        <v>22</v>
      </c>
    </row>
    <row r="258" spans="1:2" x14ac:dyDescent="0.25">
      <c r="A258" t="s">
        <v>255</v>
      </c>
      <c r="B258" t="s">
        <v>23</v>
      </c>
    </row>
    <row r="259" spans="1:2" x14ac:dyDescent="0.25">
      <c r="A259" t="s">
        <v>301</v>
      </c>
      <c r="B259" t="s">
        <v>24</v>
      </c>
    </row>
    <row r="260" spans="1:2" x14ac:dyDescent="0.25">
      <c r="A260" t="s">
        <v>309</v>
      </c>
      <c r="B260" t="s">
        <v>25</v>
      </c>
    </row>
    <row r="261" spans="1:2" x14ac:dyDescent="0.25">
      <c r="A261" t="s">
        <v>198</v>
      </c>
      <c r="B261" t="s">
        <v>26</v>
      </c>
    </row>
    <row r="262" spans="1:2" x14ac:dyDescent="0.25">
      <c r="A262" t="s">
        <v>427</v>
      </c>
      <c r="B262" t="s">
        <v>27</v>
      </c>
    </row>
    <row r="263" spans="1:2" x14ac:dyDescent="0.25">
      <c r="A263" t="s">
        <v>402</v>
      </c>
      <c r="B263" t="s">
        <v>28</v>
      </c>
    </row>
    <row r="264" spans="1:2" x14ac:dyDescent="0.25">
      <c r="A264" t="s">
        <v>313</v>
      </c>
      <c r="B264" t="s">
        <v>29</v>
      </c>
    </row>
    <row r="265" spans="1:2" x14ac:dyDescent="0.25">
      <c r="A265" t="s">
        <v>256</v>
      </c>
      <c r="B265" t="s">
        <v>30</v>
      </c>
    </row>
    <row r="266" spans="1:2" x14ac:dyDescent="0.25">
      <c r="A266" t="s">
        <v>213</v>
      </c>
      <c r="B266" t="s">
        <v>31</v>
      </c>
    </row>
    <row r="267" spans="1:2" x14ac:dyDescent="0.25">
      <c r="A267" t="s">
        <v>403</v>
      </c>
      <c r="B267" t="s">
        <v>32</v>
      </c>
    </row>
    <row r="268" spans="1:2" x14ac:dyDescent="0.25">
      <c r="A268" t="s">
        <v>228</v>
      </c>
      <c r="B268" t="s">
        <v>33</v>
      </c>
    </row>
    <row r="269" spans="1:2" x14ac:dyDescent="0.25">
      <c r="A269" t="s">
        <v>274</v>
      </c>
      <c r="B269" t="s">
        <v>34</v>
      </c>
    </row>
    <row r="270" spans="1:2" x14ac:dyDescent="0.25">
      <c r="A270" t="s">
        <v>257</v>
      </c>
      <c r="B270" t="s">
        <v>35</v>
      </c>
    </row>
    <row r="271" spans="1:2" x14ac:dyDescent="0.25">
      <c r="A271" t="s">
        <v>281</v>
      </c>
      <c r="B271" t="s">
        <v>151</v>
      </c>
    </row>
    <row r="272" spans="1:2" x14ac:dyDescent="0.25">
      <c r="A272" t="s">
        <v>319</v>
      </c>
      <c r="B272" t="s">
        <v>36</v>
      </c>
    </row>
    <row r="273" spans="1:2" x14ac:dyDescent="0.25">
      <c r="A273" t="s">
        <v>229</v>
      </c>
      <c r="B273" t="s">
        <v>37</v>
      </c>
    </row>
    <row r="274" spans="1:2" x14ac:dyDescent="0.25">
      <c r="A274" t="s">
        <v>214</v>
      </c>
      <c r="B274" t="s">
        <v>38</v>
      </c>
    </row>
    <row r="275" spans="1:2" x14ac:dyDescent="0.25">
      <c r="A275" t="s">
        <v>240</v>
      </c>
      <c r="B275" t="s">
        <v>39</v>
      </c>
    </row>
    <row r="276" spans="1:2" x14ac:dyDescent="0.25">
      <c r="A276" t="s">
        <v>296</v>
      </c>
      <c r="B276" t="s">
        <v>40</v>
      </c>
    </row>
    <row r="277" spans="1:2" x14ac:dyDescent="0.25">
      <c r="A277" t="s">
        <v>199</v>
      </c>
      <c r="B277" t="s">
        <v>41</v>
      </c>
    </row>
    <row r="278" spans="1:2" x14ac:dyDescent="0.25">
      <c r="A278" t="s">
        <v>405</v>
      </c>
      <c r="B278" t="s">
        <v>42</v>
      </c>
    </row>
    <row r="279" spans="1:2" x14ac:dyDescent="0.25">
      <c r="A279" t="s">
        <v>215</v>
      </c>
      <c r="B279" t="s">
        <v>43</v>
      </c>
    </row>
    <row r="280" spans="1:2" x14ac:dyDescent="0.25">
      <c r="A280" t="s">
        <v>258</v>
      </c>
      <c r="B280" t="s">
        <v>44</v>
      </c>
    </row>
    <row r="281" spans="1:2" x14ac:dyDescent="0.25">
      <c r="A281" t="s">
        <v>285</v>
      </c>
      <c r="B281" t="s">
        <v>45</v>
      </c>
    </row>
    <row r="282" spans="1:2" x14ac:dyDescent="0.25">
      <c r="A282" t="s">
        <v>216</v>
      </c>
      <c r="B282" t="s">
        <v>46</v>
      </c>
    </row>
    <row r="283" spans="1:2" x14ac:dyDescent="0.25">
      <c r="A283" t="s">
        <v>241</v>
      </c>
      <c r="B283" t="s">
        <v>47</v>
      </c>
    </row>
    <row r="284" spans="1:2" x14ac:dyDescent="0.25">
      <c r="A284" t="s">
        <v>230</v>
      </c>
      <c r="B284" t="s">
        <v>48</v>
      </c>
    </row>
    <row r="285" spans="1:2" x14ac:dyDescent="0.25">
      <c r="A285" t="s">
        <v>201</v>
      </c>
      <c r="B285" t="s">
        <v>49</v>
      </c>
    </row>
    <row r="286" spans="1:2" x14ac:dyDescent="0.25">
      <c r="A286" t="s">
        <v>407</v>
      </c>
      <c r="B286" t="s">
        <v>50</v>
      </c>
    </row>
    <row r="287" spans="1:2" x14ac:dyDescent="0.25">
      <c r="A287" t="s">
        <v>217</v>
      </c>
      <c r="B287" t="s">
        <v>51</v>
      </c>
    </row>
    <row r="288" spans="1:2" x14ac:dyDescent="0.25">
      <c r="A288" t="s">
        <v>259</v>
      </c>
      <c r="B288" t="s">
        <v>52</v>
      </c>
    </row>
    <row r="289" spans="1:3" x14ac:dyDescent="0.25">
      <c r="A289" t="s">
        <v>310</v>
      </c>
      <c r="B289" t="s">
        <v>53</v>
      </c>
    </row>
    <row r="290" spans="1:3" x14ac:dyDescent="0.25">
      <c r="A290" t="s">
        <v>409</v>
      </c>
      <c r="B290" t="s">
        <v>54</v>
      </c>
    </row>
    <row r="291" spans="1:3" x14ac:dyDescent="0.25">
      <c r="A291" t="s">
        <v>302</v>
      </c>
      <c r="B291" t="s">
        <v>55</v>
      </c>
    </row>
    <row r="292" spans="1:3" x14ac:dyDescent="0.25">
      <c r="A292" t="s">
        <v>202</v>
      </c>
      <c r="B292" t="s">
        <v>56</v>
      </c>
    </row>
    <row r="293" spans="1:3" x14ac:dyDescent="0.25">
      <c r="A293" t="s">
        <v>203</v>
      </c>
      <c r="B293" t="s">
        <v>57</v>
      </c>
    </row>
    <row r="294" spans="1:3" x14ac:dyDescent="0.25">
      <c r="A294" t="s">
        <v>411</v>
      </c>
      <c r="B294" t="s">
        <v>58</v>
      </c>
    </row>
    <row r="295" spans="1:3" x14ac:dyDescent="0.25">
      <c r="A295" t="s">
        <v>242</v>
      </c>
      <c r="B295" t="s">
        <v>59</v>
      </c>
    </row>
    <row r="296" spans="1:3" x14ac:dyDescent="0.25">
      <c r="A296" t="s">
        <v>282</v>
      </c>
      <c r="B296" t="s">
        <v>60</v>
      </c>
    </row>
    <row r="297" spans="1:3" x14ac:dyDescent="0.25">
      <c r="A297" t="s">
        <v>231</v>
      </c>
      <c r="B297" t="s">
        <v>61</v>
      </c>
    </row>
    <row r="298" spans="1:3" x14ac:dyDescent="0.25">
      <c r="A298" t="s">
        <v>428</v>
      </c>
      <c r="B298" t="s">
        <v>62</v>
      </c>
    </row>
    <row r="299" spans="1:3" x14ac:dyDescent="0.25">
      <c r="A299" t="s">
        <v>260</v>
      </c>
      <c r="B299" t="s">
        <v>63</v>
      </c>
    </row>
    <row r="300" spans="1:3" x14ac:dyDescent="0.25">
      <c r="A300" t="s">
        <v>275</v>
      </c>
      <c r="B300" t="s">
        <v>64</v>
      </c>
    </row>
    <row r="301" spans="1:3" x14ac:dyDescent="0.25">
      <c r="A301" t="s">
        <v>261</v>
      </c>
      <c r="B301" t="s">
        <v>65</v>
      </c>
    </row>
    <row r="302" spans="1:3" x14ac:dyDescent="0.25">
      <c r="A302" t="s">
        <v>429</v>
      </c>
      <c r="B302" t="s">
        <v>66</v>
      </c>
      <c r="C302" t="s">
        <v>323</v>
      </c>
    </row>
    <row r="303" spans="1:3" x14ac:dyDescent="0.25">
      <c r="A303" t="s">
        <v>218</v>
      </c>
      <c r="B303" t="s">
        <v>67</v>
      </c>
    </row>
    <row r="304" spans="1:3" x14ac:dyDescent="0.25">
      <c r="A304" t="s">
        <v>413</v>
      </c>
      <c r="B304" t="s">
        <v>68</v>
      </c>
    </row>
    <row r="305" spans="1:2" x14ac:dyDescent="0.25">
      <c r="A305" t="s">
        <v>414</v>
      </c>
      <c r="B305" t="s">
        <v>69</v>
      </c>
    </row>
    <row r="306" spans="1:2" x14ac:dyDescent="0.25">
      <c r="A306" t="s">
        <v>415</v>
      </c>
      <c r="B306" t="s">
        <v>70</v>
      </c>
    </row>
    <row r="307" spans="1:2" x14ac:dyDescent="0.25">
      <c r="A307" t="s">
        <v>265</v>
      </c>
      <c r="B307" t="s">
        <v>71</v>
      </c>
    </row>
    <row r="308" spans="1:2" x14ac:dyDescent="0.25">
      <c r="A308" t="s">
        <v>286</v>
      </c>
      <c r="B308" t="s">
        <v>72</v>
      </c>
    </row>
    <row r="309" spans="1:2" x14ac:dyDescent="0.25">
      <c r="A309" t="s">
        <v>266</v>
      </c>
      <c r="B309" t="s">
        <v>73</v>
      </c>
    </row>
    <row r="310" spans="1:2" x14ac:dyDescent="0.25">
      <c r="A310" t="s">
        <v>267</v>
      </c>
      <c r="B310" t="s">
        <v>74</v>
      </c>
    </row>
    <row r="311" spans="1:2" x14ac:dyDescent="0.25">
      <c r="A311" t="s">
        <v>430</v>
      </c>
      <c r="B311" t="s">
        <v>75</v>
      </c>
    </row>
    <row r="312" spans="1:2" x14ac:dyDescent="0.25">
      <c r="A312" t="s">
        <v>325</v>
      </c>
      <c r="B312" t="s">
        <v>76</v>
      </c>
    </row>
    <row r="313" spans="1:2" x14ac:dyDescent="0.25">
      <c r="A313" t="s">
        <v>305</v>
      </c>
      <c r="B313" t="s">
        <v>77</v>
      </c>
    </row>
    <row r="314" spans="1:2" x14ac:dyDescent="0.25">
      <c r="A314" t="s">
        <v>236</v>
      </c>
      <c r="B314" t="s">
        <v>78</v>
      </c>
    </row>
    <row r="315" spans="1:2" x14ac:dyDescent="0.25">
      <c r="A315" t="s">
        <v>316</v>
      </c>
      <c r="B315" t="s">
        <v>79</v>
      </c>
    </row>
    <row r="316" spans="1:2" x14ac:dyDescent="0.25">
      <c r="A316" t="s">
        <v>268</v>
      </c>
      <c r="B316" t="s">
        <v>80</v>
      </c>
    </row>
    <row r="317" spans="1:2" x14ac:dyDescent="0.25">
      <c r="A317" t="s">
        <v>269</v>
      </c>
      <c r="B317" t="s">
        <v>81</v>
      </c>
    </row>
    <row r="318" spans="1:2" x14ac:dyDescent="0.25">
      <c r="A318" t="s">
        <v>204</v>
      </c>
      <c r="B318" t="s">
        <v>82</v>
      </c>
    </row>
    <row r="319" spans="1:2" x14ac:dyDescent="0.25">
      <c r="A319" t="s">
        <v>298</v>
      </c>
      <c r="B319" t="s">
        <v>83</v>
      </c>
    </row>
    <row r="320" spans="1:2" x14ac:dyDescent="0.25">
      <c r="A320" t="s">
        <v>291</v>
      </c>
      <c r="B320" t="s">
        <v>84</v>
      </c>
    </row>
    <row r="321" spans="1:2" x14ac:dyDescent="0.25">
      <c r="A321" t="s">
        <v>219</v>
      </c>
      <c r="B321" t="s">
        <v>85</v>
      </c>
    </row>
    <row r="322" spans="1:2" x14ac:dyDescent="0.25">
      <c r="A322" t="s">
        <v>270</v>
      </c>
      <c r="B322" t="s">
        <v>86</v>
      </c>
    </row>
    <row r="323" spans="1:2" x14ac:dyDescent="0.25">
      <c r="A323" t="s">
        <v>287</v>
      </c>
      <c r="B323" t="s">
        <v>87</v>
      </c>
    </row>
    <row r="324" spans="1:2" x14ac:dyDescent="0.25">
      <c r="A324" t="s">
        <v>220</v>
      </c>
      <c r="B324" t="s">
        <v>88</v>
      </c>
    </row>
    <row r="325" spans="1:2" x14ac:dyDescent="0.25">
      <c r="A325" t="s">
        <v>431</v>
      </c>
      <c r="B325" t="s">
        <v>89</v>
      </c>
    </row>
    <row r="326" spans="1:2" x14ac:dyDescent="0.25">
      <c r="A326" t="s">
        <v>271</v>
      </c>
      <c r="B326" t="s">
        <v>90</v>
      </c>
    </row>
    <row r="327" spans="1:2" x14ac:dyDescent="0.25">
      <c r="A327" t="s">
        <v>321</v>
      </c>
      <c r="B327" t="s">
        <v>91</v>
      </c>
    </row>
    <row r="328" spans="1:2" x14ac:dyDescent="0.25">
      <c r="A328" t="s">
        <v>299</v>
      </c>
      <c r="B328" t="s">
        <v>92</v>
      </c>
    </row>
    <row r="329" spans="1:2" x14ac:dyDescent="0.25">
      <c r="B329" t="s">
        <v>93</v>
      </c>
    </row>
    <row r="330" spans="1:2" x14ac:dyDescent="0.25">
      <c r="A330" t="s">
        <v>318</v>
      </c>
      <c r="B330" t="s">
        <v>94</v>
      </c>
    </row>
    <row r="331" spans="1:2" x14ac:dyDescent="0.25">
      <c r="B331" t="s">
        <v>95</v>
      </c>
    </row>
    <row r="332" spans="1:2" x14ac:dyDescent="0.25">
      <c r="B332" t="s">
        <v>96</v>
      </c>
    </row>
    <row r="333" spans="1:2" x14ac:dyDescent="0.25">
      <c r="B333" t="s">
        <v>97</v>
      </c>
    </row>
    <row r="334" spans="1:2" x14ac:dyDescent="0.25">
      <c r="B334" t="s">
        <v>98</v>
      </c>
    </row>
    <row r="335" spans="1:2" x14ac:dyDescent="0.25">
      <c r="B335" t="s">
        <v>99</v>
      </c>
    </row>
    <row r="336" spans="1:2" x14ac:dyDescent="0.25">
      <c r="B336" t="s">
        <v>100</v>
      </c>
    </row>
    <row r="337" spans="2:2" x14ac:dyDescent="0.25">
      <c r="B337" t="s">
        <v>101</v>
      </c>
    </row>
    <row r="338" spans="2:2" x14ac:dyDescent="0.25">
      <c r="B338" t="s">
        <v>102</v>
      </c>
    </row>
    <row r="339" spans="2:2" x14ac:dyDescent="0.25">
      <c r="B339" t="s">
        <v>103</v>
      </c>
    </row>
    <row r="340" spans="2:2" x14ac:dyDescent="0.25">
      <c r="B340" t="s">
        <v>104</v>
      </c>
    </row>
    <row r="341" spans="2:2" x14ac:dyDescent="0.25">
      <c r="B341" t="s">
        <v>105</v>
      </c>
    </row>
    <row r="342" spans="2:2" x14ac:dyDescent="0.25">
      <c r="B342" t="s">
        <v>106</v>
      </c>
    </row>
    <row r="343" spans="2:2" x14ac:dyDescent="0.25">
      <c r="B343" t="s">
        <v>107</v>
      </c>
    </row>
    <row r="344" spans="2:2" x14ac:dyDescent="0.25">
      <c r="B344" t="s">
        <v>108</v>
      </c>
    </row>
    <row r="345" spans="2:2" x14ac:dyDescent="0.25">
      <c r="B345" t="s">
        <v>109</v>
      </c>
    </row>
    <row r="346" spans="2:2" x14ac:dyDescent="0.25">
      <c r="B346" t="s">
        <v>110</v>
      </c>
    </row>
    <row r="347" spans="2:2" x14ac:dyDescent="0.25">
      <c r="B347" t="s">
        <v>111</v>
      </c>
    </row>
    <row r="348" spans="2:2" x14ac:dyDescent="0.25">
      <c r="B348" t="s">
        <v>112</v>
      </c>
    </row>
    <row r="349" spans="2:2" x14ac:dyDescent="0.25">
      <c r="B349" t="s">
        <v>113</v>
      </c>
    </row>
    <row r="350" spans="2:2" x14ac:dyDescent="0.25">
      <c r="B350" t="s">
        <v>114</v>
      </c>
    </row>
    <row r="351" spans="2:2" x14ac:dyDescent="0.25">
      <c r="B351" t="s">
        <v>115</v>
      </c>
    </row>
    <row r="352" spans="2:2" x14ac:dyDescent="0.25">
      <c r="B352" t="s">
        <v>116</v>
      </c>
    </row>
    <row r="353" spans="2:2" x14ac:dyDescent="0.25">
      <c r="B353" t="s">
        <v>117</v>
      </c>
    </row>
    <row r="354" spans="2:2" x14ac:dyDescent="0.25">
      <c r="B354" t="s">
        <v>118</v>
      </c>
    </row>
    <row r="355" spans="2:2" x14ac:dyDescent="0.25">
      <c r="B355" t="s">
        <v>119</v>
      </c>
    </row>
    <row r="356" spans="2:2" x14ac:dyDescent="0.25">
      <c r="B356" t="s">
        <v>120</v>
      </c>
    </row>
    <row r="357" spans="2:2" x14ac:dyDescent="0.25">
      <c r="B357" t="s">
        <v>121</v>
      </c>
    </row>
    <row r="358" spans="2:2" x14ac:dyDescent="0.25">
      <c r="B358" t="s">
        <v>122</v>
      </c>
    </row>
    <row r="359" spans="2:2" x14ac:dyDescent="0.25">
      <c r="B359" t="s">
        <v>123</v>
      </c>
    </row>
    <row r="360" spans="2:2" x14ac:dyDescent="0.25">
      <c r="B360" t="s">
        <v>124</v>
      </c>
    </row>
    <row r="361" spans="2:2" x14ac:dyDescent="0.25">
      <c r="B361" t="s">
        <v>125</v>
      </c>
    </row>
    <row r="362" spans="2:2" x14ac:dyDescent="0.25">
      <c r="B362" t="s">
        <v>126</v>
      </c>
    </row>
    <row r="363" spans="2:2" x14ac:dyDescent="0.25">
      <c r="B363" t="s">
        <v>127</v>
      </c>
    </row>
    <row r="364" spans="2:2" x14ac:dyDescent="0.25">
      <c r="B364" t="s">
        <v>128</v>
      </c>
    </row>
    <row r="365" spans="2:2" x14ac:dyDescent="0.25">
      <c r="B365" t="s">
        <v>129</v>
      </c>
    </row>
    <row r="366" spans="2:2" x14ac:dyDescent="0.25">
      <c r="B366" t="s">
        <v>130</v>
      </c>
    </row>
    <row r="367" spans="2:2" x14ac:dyDescent="0.25">
      <c r="B367" t="s">
        <v>131</v>
      </c>
    </row>
    <row r="368" spans="2:2" x14ac:dyDescent="0.25">
      <c r="B368" t="s">
        <v>132</v>
      </c>
    </row>
    <row r="369" spans="2:2" x14ac:dyDescent="0.25">
      <c r="B369" t="s">
        <v>133</v>
      </c>
    </row>
    <row r="370" spans="2:2" x14ac:dyDescent="0.25">
      <c r="B370" t="s">
        <v>134</v>
      </c>
    </row>
    <row r="371" spans="2:2" x14ac:dyDescent="0.25">
      <c r="B371" t="s">
        <v>135</v>
      </c>
    </row>
    <row r="372" spans="2:2" x14ac:dyDescent="0.25">
      <c r="B372" t="s">
        <v>136</v>
      </c>
    </row>
    <row r="373" spans="2:2" x14ac:dyDescent="0.25">
      <c r="B373" t="s">
        <v>137</v>
      </c>
    </row>
    <row r="374" spans="2:2" x14ac:dyDescent="0.25">
      <c r="B374" t="s">
        <v>412</v>
      </c>
    </row>
    <row r="375" spans="2:2" x14ac:dyDescent="0.25">
      <c r="B375" t="s">
        <v>139</v>
      </c>
    </row>
    <row r="376" spans="2:2" x14ac:dyDescent="0.25">
      <c r="B376" t="s">
        <v>140</v>
      </c>
    </row>
    <row r="377" spans="2:2" x14ac:dyDescent="0.25">
      <c r="B377" t="s">
        <v>141</v>
      </c>
    </row>
    <row r="378" spans="2:2" x14ac:dyDescent="0.25">
      <c r="B378" t="s">
        <v>142</v>
      </c>
    </row>
    <row r="379" spans="2:2" x14ac:dyDescent="0.25">
      <c r="B379" t="s">
        <v>143</v>
      </c>
    </row>
    <row r="380" spans="2:2" x14ac:dyDescent="0.25">
      <c r="B380" t="s">
        <v>144</v>
      </c>
    </row>
    <row r="381" spans="2:2" x14ac:dyDescent="0.25">
      <c r="B381" t="s">
        <v>145</v>
      </c>
    </row>
    <row r="382" spans="2:2" x14ac:dyDescent="0.25">
      <c r="B382" t="s">
        <v>138</v>
      </c>
    </row>
  </sheetData>
  <sortState xmlns:xlrd2="http://schemas.microsoft.com/office/spreadsheetml/2017/richdata2" ref="B77:B184">
    <sortCondition ref="B184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99CF394-E8EF-41EF-A9BC-2B853B3233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BAB205C-E2EC-4436-A330-BC6F6F3D3AD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BUE</vt:lpstr>
      <vt:lpstr>CAJA NAP BUE</vt:lpstr>
      <vt:lpstr>Gráfico</vt:lpstr>
      <vt:lpstr>Hoja1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Sylvia Garcia</cp:lastModifiedBy>
  <cp:revision/>
  <dcterms:created xsi:type="dcterms:W3CDTF">2019-08-05T18:51:54Z</dcterms:created>
  <dcterms:modified xsi:type="dcterms:W3CDTF">2022-04-21T13:54:34Z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0x010100C5D1BDDC4272304585E11A67AEFECCCB</vt:lpwstr>
  </property>
</Properties>
</file>