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147" documentId="8_{7069298A-F421-4807-96DB-D3DCBB7F152A}" xr6:coauthVersionLast="47" xr6:coauthVersionMax="47" xr10:uidLastSave="{9C2C807A-85EF-4861-926D-4A6E5172F432}"/>
  <bookViews>
    <workbookView xWindow="-120" yWindow="-120" windowWidth="20730" windowHeight="11160" activeTab="2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66" i="2" l="1"/>
  <c r="B18" i="3"/>
  <c r="C18" i="3"/>
  <c r="D18" i="3"/>
  <c r="K6" i="3"/>
  <c r="D21" i="3"/>
  <c r="T301" i="1"/>
  <c r="T316" i="1"/>
  <c r="E589" i="1"/>
  <c r="C1743" i="2"/>
  <c r="E1805" i="2"/>
  <c r="I18" i="3"/>
  <c r="C177" i="1"/>
  <c r="E1781" i="2"/>
  <c r="G1698" i="2"/>
  <c r="C176" i="1"/>
  <c r="G1653" i="2" l="1"/>
  <c r="F18" i="3" s="1"/>
  <c r="C174" i="1"/>
  <c r="C164" i="1"/>
  <c r="U769" i="1"/>
  <c r="U765" i="1"/>
  <c r="U771" i="1"/>
  <c r="U767" i="1"/>
  <c r="U761" i="1"/>
  <c r="U763" i="1"/>
  <c r="C175" i="1" s="1"/>
  <c r="G18" i="3"/>
  <c r="K18" i="3"/>
  <c r="C1598" i="2"/>
  <c r="C17" i="3" s="1"/>
  <c r="D17" i="3"/>
  <c r="C1521" i="2" l="1"/>
  <c r="D589" i="1" l="1"/>
  <c r="E1804" i="2" l="1"/>
  <c r="I17" i="3"/>
  <c r="V808" i="1"/>
  <c r="C1496" i="2"/>
  <c r="B17" i="3" s="1"/>
  <c r="M316" i="1"/>
  <c r="M301" i="1"/>
  <c r="G17" i="3"/>
  <c r="C1451" i="2"/>
  <c r="C16" i="3" s="1"/>
  <c r="D16" i="3"/>
  <c r="B16" i="3"/>
  <c r="K16" i="3" s="1"/>
  <c r="K17" i="3" l="1"/>
  <c r="E1803" i="2"/>
  <c r="I16" i="3"/>
  <c r="G16" i="3"/>
  <c r="C1308" i="2" l="1"/>
  <c r="D15" i="3" l="1"/>
  <c r="C15" i="3"/>
  <c r="C1305" i="2"/>
  <c r="C1259" i="2" l="1"/>
  <c r="E1802" i="2"/>
  <c r="I15" i="3"/>
  <c r="G15" i="3"/>
  <c r="C1166" i="2"/>
  <c r="C1165" i="2" l="1"/>
  <c r="B15" i="3" s="1"/>
  <c r="G1162" i="2"/>
  <c r="F15" i="3" s="1"/>
  <c r="C1158" i="2"/>
  <c r="C14" i="3" s="1"/>
  <c r="G13" i="3"/>
  <c r="G14" i="3"/>
  <c r="D14" i="3"/>
  <c r="G1155" i="2"/>
  <c r="G1123" i="2"/>
  <c r="G1107" i="2" l="1"/>
  <c r="F14" i="3" s="1"/>
  <c r="I14" i="3"/>
  <c r="E1801" i="2"/>
  <c r="J651" i="1" l="1"/>
  <c r="C1017" i="2"/>
  <c r="B14" i="3" s="1"/>
  <c r="C1006" i="2" l="1"/>
  <c r="C1003" i="2" l="1"/>
  <c r="D13" i="3"/>
  <c r="C13" i="3"/>
  <c r="I449" i="1" l="1"/>
  <c r="C969" i="2"/>
  <c r="B13" i="3" s="1"/>
  <c r="U793" i="1" l="1"/>
  <c r="C190" i="1" s="1"/>
  <c r="G935" i="2"/>
  <c r="G888" i="2" l="1"/>
  <c r="I13" i="3"/>
  <c r="E1800" i="2"/>
  <c r="G884" i="2"/>
  <c r="D12" i="3"/>
  <c r="C878" i="2"/>
  <c r="C12" i="3" s="1"/>
  <c r="F13" i="3" l="1"/>
  <c r="K13" i="3"/>
  <c r="G871" i="2"/>
  <c r="F12" i="3" s="1"/>
  <c r="M361" i="1"/>
  <c r="M358" i="1"/>
  <c r="M359" i="1"/>
  <c r="M357" i="1"/>
  <c r="H449" i="1"/>
  <c r="C818" i="2"/>
  <c r="G621" i="1"/>
  <c r="C777" i="2"/>
  <c r="B12" i="3" s="1"/>
  <c r="K12" i="3" l="1"/>
  <c r="G12" i="3"/>
  <c r="C730" i="2"/>
  <c r="C11" i="3" s="1"/>
  <c r="E273" i="1"/>
  <c r="D11" i="3"/>
  <c r="B11" i="3"/>
  <c r="K11" i="3" s="1"/>
  <c r="I11" i="3"/>
  <c r="E1799" i="2"/>
  <c r="G641" i="2"/>
  <c r="G626" i="2" l="1"/>
  <c r="J215" i="1"/>
  <c r="G11" i="3" l="1"/>
  <c r="G578" i="2"/>
  <c r="F11" i="3" s="1"/>
  <c r="C572" i="2"/>
  <c r="D10" i="3"/>
  <c r="C10" i="3"/>
  <c r="C569" i="2"/>
  <c r="C560" i="2" l="1"/>
  <c r="B10" i="3" s="1"/>
  <c r="I10" i="3"/>
  <c r="E1798" i="2"/>
  <c r="G520" i="2"/>
  <c r="G517" i="2"/>
  <c r="F10" i="3" l="1"/>
  <c r="I395" i="1"/>
  <c r="G10" i="3"/>
  <c r="C433" i="2"/>
  <c r="C9" i="3" s="1"/>
  <c r="B9" i="3"/>
  <c r="D9" i="3"/>
  <c r="K10" i="3"/>
  <c r="I9" i="3"/>
  <c r="E1797" i="2"/>
  <c r="G9" i="3"/>
  <c r="C283" i="2" l="1"/>
  <c r="C8" i="3" s="1"/>
  <c r="D8" i="3"/>
  <c r="K9" i="3"/>
  <c r="G355" i="1" l="1"/>
  <c r="G354" i="1"/>
  <c r="B7" i="3"/>
  <c r="E1796" i="2"/>
  <c r="I8" i="3"/>
  <c r="G8" i="3"/>
  <c r="D7" i="3"/>
  <c r="C135" i="2"/>
  <c r="C7" i="3" l="1"/>
  <c r="C19" i="3" s="1"/>
  <c r="E1778" i="2"/>
  <c r="D597" i="1"/>
  <c r="C164" i="2"/>
  <c r="B8" i="3" s="1"/>
  <c r="K7" i="3" l="1"/>
  <c r="M32" i="2"/>
  <c r="I7" i="3" s="1"/>
  <c r="G7" i="3"/>
  <c r="K8" i="3" l="1"/>
  <c r="E1795" i="2"/>
  <c r="E1806" i="2" s="1"/>
  <c r="U445" i="1" l="1"/>
  <c r="U759" i="1" l="1"/>
  <c r="C173" i="1" s="1"/>
  <c r="U757" i="1"/>
  <c r="C172" i="1" s="1"/>
  <c r="U755" i="1"/>
  <c r="C171" i="1" s="1"/>
  <c r="U753" i="1"/>
  <c r="C170" i="1" s="1"/>
  <c r="U731" i="1"/>
  <c r="K15" i="3" l="1"/>
  <c r="K19" i="3" s="1"/>
  <c r="U749" i="1"/>
  <c r="C168" i="1" s="1"/>
  <c r="U747" i="1"/>
  <c r="C167" i="1" s="1"/>
  <c r="O395" i="1" l="1"/>
  <c r="U745" i="1" l="1"/>
  <c r="C166" i="1" s="1"/>
  <c r="U743" i="1"/>
  <c r="C165" i="1" s="1"/>
  <c r="E1782" i="2" l="1"/>
  <c r="U741" i="1" l="1"/>
  <c r="U739" i="1"/>
  <c r="C163" i="1" s="1"/>
  <c r="U751" i="1" l="1"/>
  <c r="C169" i="1" s="1"/>
  <c r="U737" i="1"/>
  <c r="C162" i="1" s="1"/>
  <c r="U477" i="1" l="1"/>
  <c r="C32" i="1" s="1"/>
  <c r="U621" i="1"/>
  <c r="C104" i="1" s="1"/>
  <c r="E1783" i="2"/>
  <c r="U599" i="1"/>
  <c r="C93" i="1" s="1"/>
  <c r="G395" i="1"/>
  <c r="D395" i="1"/>
  <c r="C395" i="1"/>
  <c r="U733" i="1"/>
  <c r="C160" i="1" s="1"/>
  <c r="C159" i="1"/>
  <c r="U539" i="1"/>
  <c r="C63" i="1" s="1"/>
  <c r="U773" i="1"/>
  <c r="U735" i="1"/>
  <c r="C161" i="1" s="1"/>
  <c r="U729" i="1"/>
  <c r="U727" i="1"/>
  <c r="C157" i="1" s="1"/>
  <c r="U725" i="1"/>
  <c r="C156" i="1" s="1"/>
  <c r="U723" i="1"/>
  <c r="C155" i="1" s="1"/>
  <c r="J395" i="1"/>
  <c r="L395" i="1"/>
  <c r="N395" i="1"/>
  <c r="P395" i="1"/>
  <c r="Q395" i="1"/>
  <c r="R395" i="1"/>
  <c r="R397" i="1" s="1"/>
  <c r="S395" i="1"/>
  <c r="T395" i="1"/>
  <c r="U721" i="1"/>
  <c r="C154" i="1" s="1"/>
  <c r="U673" i="1"/>
  <c r="C130" i="1" s="1"/>
  <c r="U567" i="1"/>
  <c r="C77" i="1" s="1"/>
  <c r="U719" i="1"/>
  <c r="C153" i="1" s="1"/>
  <c r="U717" i="1"/>
  <c r="C152" i="1" s="1"/>
  <c r="U715" i="1"/>
  <c r="C151" i="1" s="1"/>
  <c r="U531" i="1"/>
  <c r="U479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778" i="2"/>
  <c r="I1778" i="2"/>
  <c r="E1786" i="2" s="1"/>
  <c r="J1778" i="2"/>
  <c r="K1778" i="2"/>
  <c r="L1778" i="2"/>
  <c r="M1778" i="2"/>
  <c r="N1778" i="2"/>
  <c r="K395" i="1"/>
  <c r="U425" i="1"/>
  <c r="C6" i="1" s="1"/>
  <c r="U427" i="1"/>
  <c r="C7" i="1" s="1"/>
  <c r="U429" i="1"/>
  <c r="C8" i="1" s="1"/>
  <c r="U431" i="1"/>
  <c r="C9" i="1" s="1"/>
  <c r="U433" i="1"/>
  <c r="C10" i="1" s="1"/>
  <c r="U435" i="1"/>
  <c r="C11" i="1" s="1"/>
  <c r="U437" i="1"/>
  <c r="C12" i="1" s="1"/>
  <c r="U439" i="1"/>
  <c r="C13" i="1" s="1"/>
  <c r="U441" i="1"/>
  <c r="C14" i="1" s="1"/>
  <c r="U443" i="1"/>
  <c r="C15" i="1" s="1"/>
  <c r="C16" i="1"/>
  <c r="U447" i="1"/>
  <c r="C17" i="1" s="1"/>
  <c r="U449" i="1"/>
  <c r="C18" i="1" s="1"/>
  <c r="U451" i="1"/>
  <c r="C19" i="1" s="1"/>
  <c r="U453" i="1"/>
  <c r="C20" i="1" s="1"/>
  <c r="U455" i="1"/>
  <c r="C21" i="1" s="1"/>
  <c r="U457" i="1"/>
  <c r="C22" i="1" s="1"/>
  <c r="U459" i="1"/>
  <c r="C23" i="1" s="1"/>
  <c r="U461" i="1"/>
  <c r="C24" i="1" s="1"/>
  <c r="U463" i="1"/>
  <c r="C25" i="1" s="1"/>
  <c r="U465" i="1"/>
  <c r="C26" i="1" s="1"/>
  <c r="U467" i="1"/>
  <c r="C27" i="1" s="1"/>
  <c r="U469" i="1"/>
  <c r="C28" i="1" s="1"/>
  <c r="U471" i="1"/>
  <c r="C29" i="1" s="1"/>
  <c r="U473" i="1"/>
  <c r="C30" i="1" s="1"/>
  <c r="U475" i="1"/>
  <c r="C31" i="1" s="1"/>
  <c r="U481" i="1"/>
  <c r="C34" i="1" s="1"/>
  <c r="U483" i="1"/>
  <c r="C35" i="1" s="1"/>
  <c r="U485" i="1"/>
  <c r="C36" i="1" s="1"/>
  <c r="U487" i="1"/>
  <c r="C37" i="1" s="1"/>
  <c r="U489" i="1"/>
  <c r="C38" i="1" s="1"/>
  <c r="U491" i="1"/>
  <c r="C39" i="1" s="1"/>
  <c r="U493" i="1"/>
  <c r="C40" i="1" s="1"/>
  <c r="U495" i="1"/>
  <c r="C41" i="1" s="1"/>
  <c r="U497" i="1"/>
  <c r="C42" i="1" s="1"/>
  <c r="U499" i="1"/>
  <c r="C43" i="1" s="1"/>
  <c r="U501" i="1"/>
  <c r="C44" i="1" s="1"/>
  <c r="U503" i="1"/>
  <c r="C45" i="1" s="1"/>
  <c r="U505" i="1"/>
  <c r="C46" i="1" s="1"/>
  <c r="U507" i="1"/>
  <c r="C47" i="1" s="1"/>
  <c r="U509" i="1"/>
  <c r="C48" i="1" s="1"/>
  <c r="U511" i="1"/>
  <c r="C49" i="1" s="1"/>
  <c r="U513" i="1"/>
  <c r="C50" i="1" s="1"/>
  <c r="U515" i="1"/>
  <c r="C51" i="1" s="1"/>
  <c r="U517" i="1"/>
  <c r="C52" i="1" s="1"/>
  <c r="U519" i="1"/>
  <c r="C53" i="1" s="1"/>
  <c r="U521" i="1"/>
  <c r="C54" i="1" s="1"/>
  <c r="U523" i="1"/>
  <c r="C55" i="1" s="1"/>
  <c r="U525" i="1"/>
  <c r="C56" i="1" s="1"/>
  <c r="U527" i="1"/>
  <c r="C57" i="1" s="1"/>
  <c r="U529" i="1"/>
  <c r="C58" i="1" s="1"/>
  <c r="U533" i="1"/>
  <c r="C60" i="1" s="1"/>
  <c r="U535" i="1"/>
  <c r="C61" i="1" s="1"/>
  <c r="U537" i="1"/>
  <c r="C62" i="1" s="1"/>
  <c r="U541" i="1"/>
  <c r="C64" i="1" s="1"/>
  <c r="U543" i="1"/>
  <c r="C65" i="1" s="1"/>
  <c r="U545" i="1"/>
  <c r="C66" i="1" s="1"/>
  <c r="U547" i="1"/>
  <c r="C67" i="1" s="1"/>
  <c r="U549" i="1"/>
  <c r="C68" i="1" s="1"/>
  <c r="U551" i="1"/>
  <c r="C69" i="1" s="1"/>
  <c r="U553" i="1"/>
  <c r="C70" i="1" s="1"/>
  <c r="U555" i="1"/>
  <c r="C71" i="1" s="1"/>
  <c r="U557" i="1"/>
  <c r="C72" i="1" s="1"/>
  <c r="U559" i="1"/>
  <c r="C73" i="1" s="1"/>
  <c r="U561" i="1"/>
  <c r="C74" i="1" s="1"/>
  <c r="U563" i="1"/>
  <c r="C75" i="1" s="1"/>
  <c r="U565" i="1"/>
  <c r="C76" i="1" s="1"/>
  <c r="U569" i="1"/>
  <c r="C78" i="1" s="1"/>
  <c r="U573" i="1"/>
  <c r="C80" i="1" s="1"/>
  <c r="U575" i="1"/>
  <c r="C81" i="1" s="1"/>
  <c r="U577" i="1"/>
  <c r="C82" i="1" s="1"/>
  <c r="U579" i="1"/>
  <c r="C83" i="1" s="1"/>
  <c r="U581" i="1"/>
  <c r="C84" i="1" s="1"/>
  <c r="U583" i="1"/>
  <c r="C85" i="1" s="1"/>
  <c r="U585" i="1"/>
  <c r="C86" i="1" s="1"/>
  <c r="U587" i="1"/>
  <c r="C87" i="1" s="1"/>
  <c r="U589" i="1"/>
  <c r="C88" i="1" s="1"/>
  <c r="U591" i="1"/>
  <c r="C89" i="1" s="1"/>
  <c r="U593" i="1"/>
  <c r="C90" i="1" s="1"/>
  <c r="U595" i="1"/>
  <c r="C91" i="1" s="1"/>
  <c r="U597" i="1"/>
  <c r="C92" i="1" s="1"/>
  <c r="U601" i="1"/>
  <c r="C94" i="1" s="1"/>
  <c r="U603" i="1"/>
  <c r="C95" i="1" s="1"/>
  <c r="U605" i="1"/>
  <c r="C96" i="1" s="1"/>
  <c r="U607" i="1"/>
  <c r="C97" i="1" s="1"/>
  <c r="U609" i="1"/>
  <c r="C98" i="1" s="1"/>
  <c r="U611" i="1"/>
  <c r="C99" i="1" s="1"/>
  <c r="U613" i="1"/>
  <c r="C100" i="1" s="1"/>
  <c r="U615" i="1"/>
  <c r="C101" i="1" s="1"/>
  <c r="U617" i="1"/>
  <c r="C102" i="1" s="1"/>
  <c r="U619" i="1"/>
  <c r="C103" i="1" s="1"/>
  <c r="U623" i="1"/>
  <c r="C105" i="1" s="1"/>
  <c r="U625" i="1"/>
  <c r="C106" i="1" s="1"/>
  <c r="U627" i="1"/>
  <c r="C107" i="1" s="1"/>
  <c r="U629" i="1"/>
  <c r="C108" i="1" s="1"/>
  <c r="U631" i="1"/>
  <c r="C109" i="1" s="1"/>
  <c r="U633" i="1"/>
  <c r="C110" i="1" s="1"/>
  <c r="U635" i="1"/>
  <c r="C111" i="1" s="1"/>
  <c r="U637" i="1"/>
  <c r="C112" i="1" s="1"/>
  <c r="U639" i="1"/>
  <c r="C113" i="1" s="1"/>
  <c r="U641" i="1"/>
  <c r="C114" i="1" s="1"/>
  <c r="U643" i="1"/>
  <c r="C115" i="1" s="1"/>
  <c r="U645" i="1"/>
  <c r="C116" i="1" s="1"/>
  <c r="U647" i="1"/>
  <c r="C117" i="1" s="1"/>
  <c r="U649" i="1"/>
  <c r="C118" i="1" s="1"/>
  <c r="U653" i="1"/>
  <c r="C120" i="1" s="1"/>
  <c r="U655" i="1"/>
  <c r="C121" i="1" s="1"/>
  <c r="U657" i="1"/>
  <c r="C122" i="1" s="1"/>
  <c r="U659" i="1"/>
  <c r="C123" i="1" s="1"/>
  <c r="U661" i="1"/>
  <c r="C124" i="1" s="1"/>
  <c r="U663" i="1"/>
  <c r="C125" i="1" s="1"/>
  <c r="U665" i="1"/>
  <c r="C126" i="1" s="1"/>
  <c r="U667" i="1"/>
  <c r="C127" i="1" s="1"/>
  <c r="U669" i="1"/>
  <c r="C128" i="1" s="1"/>
  <c r="U671" i="1"/>
  <c r="C129" i="1" s="1"/>
  <c r="U675" i="1"/>
  <c r="C131" i="1" s="1"/>
  <c r="U677" i="1"/>
  <c r="C132" i="1" s="1"/>
  <c r="U679" i="1"/>
  <c r="C133" i="1" s="1"/>
  <c r="U681" i="1"/>
  <c r="C134" i="1" s="1"/>
  <c r="U683" i="1"/>
  <c r="C135" i="1" s="1"/>
  <c r="U685" i="1"/>
  <c r="C136" i="1" s="1"/>
  <c r="U687" i="1"/>
  <c r="C137" i="1" s="1"/>
  <c r="U689" i="1"/>
  <c r="C138" i="1" s="1"/>
  <c r="U691" i="1"/>
  <c r="C139" i="1" s="1"/>
  <c r="U693" i="1"/>
  <c r="C140" i="1" s="1"/>
  <c r="U695" i="1"/>
  <c r="C141" i="1" s="1"/>
  <c r="U697" i="1"/>
  <c r="C142" i="1" s="1"/>
  <c r="U699" i="1"/>
  <c r="C143" i="1" s="1"/>
  <c r="U701" i="1"/>
  <c r="C144" i="1" s="1"/>
  <c r="U703" i="1"/>
  <c r="C145" i="1" s="1"/>
  <c r="U705" i="1"/>
  <c r="C146" i="1" s="1"/>
  <c r="U707" i="1"/>
  <c r="C147" i="1" s="1"/>
  <c r="U709" i="1"/>
  <c r="C148" i="1" s="1"/>
  <c r="U711" i="1"/>
  <c r="C149" i="1" s="1"/>
  <c r="U713" i="1"/>
  <c r="C150" i="1" s="1"/>
  <c r="U775" i="1"/>
  <c r="U777" i="1"/>
  <c r="C182" i="1" s="1"/>
  <c r="U779" i="1"/>
  <c r="C183" i="1" s="1"/>
  <c r="U781" i="1"/>
  <c r="C184" i="1" s="1"/>
  <c r="U783" i="1"/>
  <c r="C185" i="1" s="1"/>
  <c r="U785" i="1"/>
  <c r="C186" i="1" s="1"/>
  <c r="U787" i="1"/>
  <c r="C187" i="1" s="1"/>
  <c r="U789" i="1"/>
  <c r="C188" i="1" s="1"/>
  <c r="U791" i="1"/>
  <c r="C189" i="1" s="1"/>
  <c r="U795" i="1"/>
  <c r="C191" i="1" s="1"/>
  <c r="U797" i="1"/>
  <c r="U799" i="1"/>
  <c r="C193" i="1" s="1"/>
  <c r="U801" i="1"/>
  <c r="C194" i="1" s="1"/>
  <c r="U803" i="1"/>
  <c r="C195" i="1" s="1"/>
  <c r="U805" i="1"/>
  <c r="U807" i="1"/>
  <c r="M395" i="1"/>
  <c r="E395" i="1"/>
  <c r="F395" i="1"/>
  <c r="C181" i="1" l="1"/>
  <c r="C192" i="1"/>
  <c r="E126" i="2"/>
  <c r="H395" i="1"/>
  <c r="U395" i="1" s="1"/>
  <c r="U651" i="1"/>
  <c r="C119" i="1" s="1"/>
  <c r="E6" i="3"/>
  <c r="E7" i="3" s="1"/>
  <c r="C158" i="1"/>
  <c r="U571" i="1"/>
  <c r="C79" i="1" s="1"/>
  <c r="G1778" i="2"/>
  <c r="G1779" i="2" s="1"/>
  <c r="G19" i="3"/>
  <c r="C59" i="1"/>
  <c r="D198" i="1" s="1"/>
  <c r="K1779" i="2"/>
  <c r="E1791" i="2" s="1"/>
  <c r="M1779" i="2"/>
  <c r="D19" i="3"/>
  <c r="E1788" i="2"/>
  <c r="I1779" i="2"/>
  <c r="C198" i="1" l="1"/>
  <c r="D199" i="1" s="1"/>
  <c r="E127" i="2"/>
  <c r="E128" i="2" s="1"/>
  <c r="E129" i="2" s="1"/>
  <c r="E130" i="2" s="1"/>
  <c r="E8" i="3"/>
  <c r="E9" i="3" s="1"/>
  <c r="U808" i="1"/>
  <c r="W808" i="1" s="1"/>
  <c r="F19" i="3"/>
  <c r="B19" i="3"/>
  <c r="B20" i="3" s="1"/>
  <c r="E21" i="3" l="1"/>
  <c r="K20" i="3"/>
  <c r="X808" i="1"/>
  <c r="Y808" i="1" s="1"/>
  <c r="E10" i="3"/>
  <c r="E131" i="2"/>
  <c r="E132" i="2" s="1"/>
  <c r="F198" i="1"/>
  <c r="E199" i="1"/>
  <c r="E11" i="3" l="1"/>
  <c r="E12" i="3" s="1"/>
  <c r="F199" i="1"/>
  <c r="E133" i="2"/>
  <c r="E134" i="2" s="1"/>
  <c r="E135" i="2" s="1"/>
  <c r="E136" i="2" s="1"/>
  <c r="E137" i="2" s="1"/>
  <c r="E138" i="2" s="1"/>
  <c r="E139" i="2" s="1"/>
  <c r="E140" i="2" l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13" i="3"/>
  <c r="E14" i="3" s="1"/>
  <c r="E15" i="3" s="1"/>
  <c r="E16" i="3" s="1"/>
  <c r="E17" i="3" s="1"/>
  <c r="E18" i="3" l="1"/>
  <c r="E19" i="3" s="1"/>
  <c r="E345" i="2"/>
  <c r="E346" i="2" l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l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l="1"/>
  <c r="E430" i="2" l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l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l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l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l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l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l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l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l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l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l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l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l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l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l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l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l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l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l="1"/>
  <c r="E1648" i="2" s="1"/>
  <c r="E1649" i="2" s="1"/>
  <c r="E1650" i="2" s="1"/>
  <c r="E1651" i="2" s="1"/>
  <c r="E1652" i="2" s="1"/>
  <c r="E1653" i="2" l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l="1"/>
  <c r="E1667" i="2" s="1"/>
  <c r="E1668" i="2" s="1"/>
  <c r="E1669" i="2" s="1"/>
  <c r="E1670" i="2" s="1"/>
  <c r="E1671" i="2" s="1"/>
  <c r="E1672" i="2" s="1"/>
  <c r="E1673" i="2" s="1"/>
  <c r="E1674" i="2" l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l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l="1"/>
  <c r="E1703" i="2" s="1"/>
  <c r="E1704" i="2" s="1"/>
  <c r="E1705" i="2" s="1"/>
  <c r="E1706" i="2" s="1"/>
  <c r="E1707" i="2" l="1"/>
  <c r="E1708" i="2" s="1"/>
  <c r="E1709" i="2" s="1"/>
  <c r="E1710" i="2" l="1"/>
  <c r="E1711" i="2" l="1"/>
  <c r="E1712" i="2" s="1"/>
  <c r="E1713" i="2" l="1"/>
  <c r="E1714" i="2" s="1"/>
  <c r="E1715" i="2" l="1"/>
  <c r="E1716" i="2" s="1"/>
  <c r="E1717" i="2" s="1"/>
  <c r="E1718" i="2" s="1"/>
  <c r="E1719" i="2" s="1"/>
  <c r="E1720" i="2" l="1"/>
  <c r="E1721" i="2" s="1"/>
  <c r="E1722" i="2" l="1"/>
  <c r="E1723" i="2" l="1"/>
  <c r="E1724" i="2" l="1"/>
  <c r="E1725" i="2" s="1"/>
  <c r="E1726" i="2" l="1"/>
  <c r="E1727" i="2" s="1"/>
  <c r="E1728" i="2" s="1"/>
  <c r="E1729" i="2" s="1"/>
  <c r="E1730" i="2" s="1"/>
  <c r="E1731" i="2" s="1"/>
  <c r="E1732" i="2" s="1"/>
  <c r="E1733" i="2" s="1"/>
  <c r="E1734" i="2" l="1"/>
  <c r="E1735" i="2" s="1"/>
  <c r="E1736" i="2" l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</calcChain>
</file>

<file path=xl/sharedStrings.xml><?xml version="1.0" encoding="utf-8"?>
<sst xmlns="http://schemas.openxmlformats.org/spreadsheetml/2006/main" count="19484" uniqueCount="657">
  <si>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</si>
  <si>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</si>
  <si>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</si>
  <si>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</si>
  <si>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</si>
  <si>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</si>
  <si>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</si>
  <si>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</si>
  <si>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</si>
  <si>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</si>
  <si>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</si>
  <si>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</si>
  <si>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</si>
  <si>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</si>
  <si>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</si>
  <si>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</si>
  <si>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</si>
  <si>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</si>
  <si>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</si>
  <si>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</si>
  <si>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</si>
  <si>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</si>
  <si>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</si>
  <si>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</si>
  <si>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</si>
  <si>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</si>
  <si>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</si>
  <si>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</si>
  <si>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</si>
  <si>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</si>
  <si>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</si>
  <si>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</si>
  <si>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</si>
  <si>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</si>
  <si>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</si>
  <si>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</si>
  <si>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</si>
  <si>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</si>
  <si>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</si>
  <si>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</si>
  <si>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</si>
  <si>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</si>
  <si>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</si>
  <si>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</si>
  <si>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</si>
  <si>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</si>
  <si>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</si>
  <si>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</si>
  <si>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</si>
  <si>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</si>
  <si>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</si>
  <si>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</si>
  <si>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</si>
  <si>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</si>
  <si>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</si>
  <si>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</si>
  <si>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</si>
  <si>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</si>
  <si>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</si>
  <si>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</si>
  <si>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</si>
  <si>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</si>
  <si>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</si>
  <si>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</si>
  <si>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</si>
  <si>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</si>
  <si>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</si>
  <si>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</si>
  <si>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</si>
  <si>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</si>
  <si>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</si>
  <si>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</si>
  <si>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</si>
  <si>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</si>
  <si>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</si>
  <si>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</si>
  <si>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</si>
  <si>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</si>
  <si>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</si>
  <si>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</si>
  <si>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</si>
  <si>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</si>
  <si>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</si>
  <si>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</si>
  <si>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</si>
  <si>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</si>
  <si>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</si>
  <si>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</si>
  <si>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</si>
  <si>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</si>
  <si>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</si>
  <si>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</si>
  <si>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</si>
  <si>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</si>
  <si>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</si>
  <si>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</si>
  <si>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</si>
  <si>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</si>
  <si>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</si>
  <si>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</si>
  <si>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</si>
  <si>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</si>
  <si>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</si>
  <si>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</si>
  <si>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</si>
  <si>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</si>
  <si>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</si>
  <si>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</si>
  <si>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</si>
  <si>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</si>
  <si>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</si>
  <si>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</si>
  <si>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</si>
  <si>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</si>
  <si>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</si>
  <si>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</si>
  <si>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</si>
  <si>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</si>
  <si>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</si>
  <si>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</si>
  <si>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</si>
  <si>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</si>
  <si>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</si>
  <si>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</si>
  <si>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</si>
  <si>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</si>
  <si>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</si>
  <si>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</si>
  <si>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</si>
  <si>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</si>
  <si>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</si>
  <si>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</si>
  <si>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</si>
  <si>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</si>
  <si>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</si>
  <si>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</si>
  <si>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</si>
  <si>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</si>
  <si>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</si>
  <si>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</si>
  <si>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</si>
  <si>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</si>
  <si>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</si>
  <si>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</si>
  <si>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</si>
  <si>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</si>
  <si>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</si>
  <si>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</si>
  <si>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</si>
  <si>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</si>
  <si>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</si>
  <si>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</si>
  <si>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</si>
  <si>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</si>
  <si>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</si>
  <si>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</si>
  <si>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</si>
  <si>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</si>
  <si>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</si>
  <si>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</si>
  <si>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</si>
  <si>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</si>
  <si>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</si>
  <si>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</si>
  <si>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</si>
  <si>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</si>
  <si>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</si>
  <si>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</si>
  <si>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</si>
  <si>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</si>
  <si>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</si>
  <si>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</si>
  <si>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</si>
  <si>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</si>
  <si>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</si>
  <si>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</si>
  <si>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</si>
  <si>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</si>
  <si>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</si>
  <si>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</si>
  <si>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</si>
  <si>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</si>
  <si>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</si>
  <si>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</si>
  <si>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</si>
  <si>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</si>
  <si>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</si>
  <si>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</si>
  <si>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</si>
  <si>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</si>
  <si>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</si>
  <si>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</si>
  <si>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</si>
  <si>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</si>
  <si>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</si>
  <si>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</si>
  <si>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</si>
  <si>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</si>
  <si>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</si>
  <si>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</si>
  <si>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</si>
  <si>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</si>
  <si>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</si>
  <si>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</si>
  <si>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</si>
  <si>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</si>
  <si>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</si>
  <si>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</si>
  <si>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</si>
  <si>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</si>
  <si>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</si>
  <si>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</si>
  <si>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</si>
  <si>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</si>
  <si>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</si>
  <si>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</si>
  <si>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</si>
  <si>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</si>
  <si>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</si>
  <si>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</si>
  <si>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</si>
  <si>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</si>
  <si>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</si>
  <si>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</si>
  <si>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</si>
  <si>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</si>
  <si>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</si>
  <si>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</si>
  <si>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</si>
  <si>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</si>
  <si>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</si>
  <si>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</si>
  <si>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</si>
  <si>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</si>
  <si>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</si>
  <si>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</si>
  <si>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</si>
  <si>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</si>
  <si>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</si>
  <si>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</si>
  <si>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</si>
  <si>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</si>
  <si>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</si>
  <si>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</si>
  <si>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</si>
  <si>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</si>
  <si>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</si>
  <si>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</si>
  <si>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</si>
  <si>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</si>
  <si>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</si>
  <si>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</si>
  <si>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</si>
  <si>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</si>
  <si>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</si>
  <si>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</si>
  <si>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</si>
  <si>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</si>
  <si>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</si>
  <si>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</si>
  <si>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</si>
  <si>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</si>
  <si>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</si>
  <si>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</si>
  <si>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</si>
  <si>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</si>
  <si>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</si>
  <si>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</si>
  <si>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</si>
  <si>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</si>
  <si>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</si>
  <si>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</si>
  <si>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</si>
  <si>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</si>
  <si>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</si>
  <si>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</si>
  <si>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</si>
  <si>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</si>
  <si>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</si>
  <si>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</si>
  <si>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</si>
  <si>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</si>
  <si>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</si>
  <si>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</si>
  <si>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</si>
  <si>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</si>
  <si>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</si>
  <si>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</si>
  <si>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</si>
  <si>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</si>
  <si>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</si>
  <si>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</si>
  <si>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</si>
  <si>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</si>
  <si>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</si>
  <si>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</si>
  <si>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</si>
  <si>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</si>
  <si>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</si>
  <si>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</si>
  <si>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</si>
  <si>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</si>
  <si>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</si>
  <si>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</si>
  <si>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</si>
  <si>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</si>
  <si>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</si>
  <si>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</si>
  <si>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</si>
  <si>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</si>
  <si>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</si>
  <si>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</si>
  <si>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</si>
  <si>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</si>
  <si>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</si>
  <si>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</si>
  <si>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</si>
  <si>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</si>
  <si>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</si>
  <si>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</si>
  <si>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</si>
  <si>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</si>
  <si>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</si>
  <si>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</si>
  <si>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</si>
  <si>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</si>
  <si>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</si>
  <si>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</si>
  <si>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</si>
  <si>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</si>
  <si>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</si>
  <si>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</si>
  <si>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</si>
  <si>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</si>
  <si>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</si>
  <si>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</si>
  <si>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</si>
  <si>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</si>
  <si>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</si>
  <si>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</si>
  <si>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</si>
  <si>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</si>
  <si>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</si>
  <si>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</si>
  <si>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</si>
  <si>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</si>
  <si>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</si>
  <si>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</si>
  <si>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</si>
  <si>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</si>
  <si>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</si>
  <si>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</si>
  <si>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</si>
  <si>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</si>
  <si>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</si>
  <si>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</si>
  <si>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</si>
  <si>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</si>
  <si>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</si>
  <si>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</si>
  <si>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</si>
  <si>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</si>
  <si>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</si>
  <si>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</si>
  <si>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</si>
  <si>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</si>
  <si>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</si>
  <si>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</si>
  <si>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</si>
  <si>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</si>
  <si>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</si>
  <si>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</si>
  <si>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</si>
  <si>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</si>
  <si>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</si>
  <si>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</si>
  <si>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</si>
  <si>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</si>
  <si>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</si>
  <si>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</si>
  <si>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</si>
  <si>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</si>
  <si>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</si>
  <si>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</si>
  <si>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</si>
  <si>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</si>
  <si>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</si>
  <si>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</si>
  <si>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</si>
  <si>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</si>
  <si>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</si>
  <si>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</si>
  <si>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</si>
  <si>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</si>
  <si>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</si>
  <si>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</si>
  <si>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</si>
  <si>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</si>
  <si>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</si>
  <si>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</si>
  <si>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</si>
  <si>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</si>
  <si>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</si>
  <si>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</si>
  <si>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</si>
  <si>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</si>
  <si>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</si>
  <si>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</si>
  <si>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</si>
  <si>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</si>
  <si>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</si>
  <si>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</si>
  <si>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</si>
  <si>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</si>
  <si>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</si>
  <si>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</si>
  <si>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</si>
  <si>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</si>
  <si>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</si>
  <si>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</si>
  <si>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</si>
  <si>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</si>
  <si>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</si>
  <si>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</si>
  <si>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</si>
  <si>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</si>
  <si>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</si>
  <si>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</si>
  <si>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</si>
  <si>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</si>
  <si>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</si>
  <si>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</si>
  <si>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</si>
  <si>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</si>
  <si>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</si>
  <si>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</si>
  <si>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</si>
  <si>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</si>
  <si>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</si>
  <si>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</si>
  <si>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</si>
  <si>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</si>
  <si>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</si>
  <si>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</si>
  <si>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</si>
  <si>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</si>
  <si>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</si>
  <si>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</si>
  <si>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</si>
  <si>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</si>
  <si>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</si>
  <si>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</si>
  <si>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</si>
  <si>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</si>
  <si>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</si>
  <si>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</si>
  <si>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</si>
  <si>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</si>
  <si>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</si>
  <si>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</si>
  <si>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</si>
  <si>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</si>
  <si>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</si>
  <si>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</si>
  <si>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</si>
  <si>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</si>
  <si>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</si>
  <si>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</si>
  <si>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</si>
  <si>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</si>
  <si>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</si>
  <si>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</si>
  <si>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</si>
  <si>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</si>
  <si>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</si>
  <si>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</si>
  <si>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</si>
  <si>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</si>
  <si>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</si>
  <si>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</si>
  <si>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</si>
  <si>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</si>
  <si>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</si>
  <si>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</si>
  <si>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</si>
  <si>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</si>
  <si>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</si>
  <si>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</si>
  <si>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</si>
  <si>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</si>
  <si>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</si>
  <si>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</si>
  <si>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</si>
  <si>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</si>
  <si>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</si>
  <si>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</si>
  <si>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</si>
  <si>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</si>
  <si>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</si>
  <si>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</si>
  <si>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</si>
  <si>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</si>
  <si>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</si>
  <si>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</si>
  <si>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</si>
  <si>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</si>
  <si>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</si>
  <si>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</si>
  <si>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</si>
  <si>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</si>
  <si>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</si>
  <si>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</si>
  <si>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</si>
  <si>
    <t xml:space="preserve">Cortuc </t>
  </si>
  <si>
    <t>IBOSS INC baja</t>
  </si>
  <si>
    <t>SUBSPACE COMMUNICATION LLC</t>
  </si>
  <si>
    <t>Stackpath LLC</t>
  </si>
  <si>
    <t xml:space="preserve">    Fondo de Reserva Stackpath LLC</t>
  </si>
  <si>
    <t xml:space="preserve">    Fondo de Reserva Nfibra S.A.S.</t>
  </si>
  <si>
    <t xml:space="preserve"> Cables troncal de fibra óptica + gtos de envio </t>
  </si>
  <si>
    <t>Iva Debito Fiscal Octubre 2021</t>
  </si>
  <si>
    <t>Iva Credito Fiscal Directos Octubre 2021</t>
  </si>
  <si>
    <t>Iva Credito Fiscal Indirectos Octubre 2021</t>
  </si>
  <si>
    <t>Subspace Communication LLC</t>
  </si>
  <si>
    <t xml:space="preserve">    Fondo de Reserva Subspace Communication LLC</t>
  </si>
  <si>
    <t xml:space="preserve">   Gtos Directos Noviembre 2021</t>
  </si>
  <si>
    <t xml:space="preserve">   Gtos Indirectos Noviembre 2021</t>
  </si>
  <si>
    <t>Fibras (Patch LC/PC-LC/PC SM-STD Duple)</t>
  </si>
  <si>
    <t>1 PDU APC AP8959EU3  Adaptador electrico para RACK con Management</t>
  </si>
  <si>
    <t>Llaves magnéticas</t>
  </si>
  <si>
    <t>Cables para PDU C13 C14</t>
  </si>
  <si>
    <t>Twitch Interactive, INC</t>
  </si>
  <si>
    <t xml:space="preserve">    Fondo de Reserva Twitch Interactive, INC</t>
  </si>
  <si>
    <t>G-CORE LABS S.A.</t>
  </si>
  <si>
    <t xml:space="preserve">    Fondo de Reserva G-Core Labs S.A.</t>
  </si>
  <si>
    <t>Iva Debito Fiscal Noviembre 2021</t>
  </si>
  <si>
    <t>Iva Credito Fiscal Indirectos Noviembre 2021</t>
  </si>
  <si>
    <t>Iva Credito Fiscal Directos Noviembre 2021</t>
  </si>
  <si>
    <t xml:space="preserve">   Gtos Directos Diciembre 2021</t>
  </si>
  <si>
    <t xml:space="preserve">   Gtos Indirectos Diciembre 2021</t>
  </si>
  <si>
    <t>Fibra preconectorizada y patchords</t>
  </si>
  <si>
    <t>Chapa galvanizada</t>
  </si>
  <si>
    <t>UPT + Impactadora</t>
  </si>
  <si>
    <t xml:space="preserve">Service Aires Acondicionados </t>
  </si>
  <si>
    <t>2 placas N9K-X9736C-FX</t>
  </si>
  <si>
    <t>Alimentación central de alarma</t>
  </si>
  <si>
    <t>Armado chapon protector de fibra óptica</t>
  </si>
  <si>
    <t>Venta  al Nap LPL 3 modulos SFP+ Huawei  usd 70 c/u</t>
  </si>
  <si>
    <t>Venta  al Nap LPL 3 modulos</t>
  </si>
  <si>
    <t xml:space="preserve"> 3 modulos</t>
  </si>
  <si>
    <t>adelantado</t>
  </si>
  <si>
    <t>AX INTERNET SA</t>
  </si>
  <si>
    <t>ASOCIACION PARA EL FORTALECIMIENTO COMUNITARIO (AFOC)</t>
  </si>
  <si>
    <t>INTERBS SRL</t>
  </si>
  <si>
    <t>AX INTERNET SA (FIBRAZO) - NANO</t>
  </si>
  <si>
    <t>CORRIENTES TELECOMUNICACIONES S.A.P.E.M.</t>
  </si>
  <si>
    <r>
      <t>INTERBS SRL -</t>
    </r>
    <r>
      <rPr>
        <sz val="10"/>
        <color rgb="FF008000"/>
        <rFont val="Arial"/>
        <family val="2"/>
      </rPr>
      <t xml:space="preserve"> NANO</t>
    </r>
  </si>
  <si>
    <t>GLOBALTECH TELECOMUNICACIONES SAS</t>
  </si>
  <si>
    <t>Corrientes Telecomunicaciones S.A.P.E.M.</t>
  </si>
  <si>
    <t xml:space="preserve">    Fondo de Reserva Corrientes Telecomunicaciones S.A.P.E.M.</t>
  </si>
  <si>
    <t>Iva Debito Fiscal Diciembre 2021</t>
  </si>
  <si>
    <t>Iva Credito Fiscal Directos Diciembre 2021</t>
  </si>
  <si>
    <t>Iva Credito Fiscal Indirectos Diciembre 2021</t>
  </si>
  <si>
    <t>Interbs SRL</t>
  </si>
  <si>
    <t xml:space="preserve">    Fondo de Reserva Interbs SRL</t>
  </si>
  <si>
    <t>Ax Internet SA</t>
  </si>
  <si>
    <t xml:space="preserve">   Gtos Directos Enero 2022</t>
  </si>
  <si>
    <t xml:space="preserve">   Gtos Indirectos Enero 2022</t>
  </si>
  <si>
    <t>24 módulos 100GB QSFP Cisco</t>
  </si>
  <si>
    <t>RACK 45u 1000 AW Full server</t>
  </si>
  <si>
    <t>Soporte técnico equipo CISCO NEXUS</t>
  </si>
  <si>
    <t xml:space="preserve">    Fondo de Reserva Ax Internet SA</t>
  </si>
  <si>
    <t xml:space="preserve">    Fondo de Reserva Asociacion Mutual Obrera de Comunicaciones Amoc (Ex Lucas Valeria)</t>
  </si>
  <si>
    <t>ASOCIACION MUTUAL OBRERA DE COMUNICACIONES AMOC (Ex Lucas Valeria)</t>
  </si>
  <si>
    <t>MIN.DEJEFATURADEGAB.DEMINIS.BSAS</t>
  </si>
  <si>
    <t>TELEFONIA CELULAR DEL PARAGUAY S.A.E.</t>
  </si>
  <si>
    <t>Iva Credito Fiscal Directos Enero 2022</t>
  </si>
  <si>
    <t>Iva Credito Fiscal Indirectos Enero 2022</t>
  </si>
  <si>
    <t>Iva Debito Fiscal Enero 2022</t>
  </si>
  <si>
    <t xml:space="preserve">   Gtos Directos Febrero 2022</t>
  </si>
  <si>
    <t xml:space="preserve">   Gtos Indirectos Febrero 2022</t>
  </si>
  <si>
    <t>Soporte técnico equipo CISCO NEXUS 2-12</t>
  </si>
  <si>
    <t>22 Patch LC monomando 2 mt largo</t>
  </si>
  <si>
    <t>15 Patch LC monomando 4 mt largo</t>
  </si>
  <si>
    <t>15 Patch LC monomando 6 mt largo</t>
  </si>
  <si>
    <t>Extracción de rack y armado de uno nuevo</t>
  </si>
  <si>
    <t>MAXIHOST LLC</t>
  </si>
  <si>
    <t>TELENOVO S.A</t>
  </si>
  <si>
    <t>FIBRAS OPTICAS DE MAR DEL PLATA S.A.</t>
  </si>
  <si>
    <t>TR Technical Services INC</t>
  </si>
  <si>
    <t>Banco Galicia</t>
  </si>
  <si>
    <t>Fibras Opticas de Mar Del Plata S.A.</t>
  </si>
  <si>
    <t xml:space="preserve">    Fondo de Reserva TR Technical Services INC</t>
  </si>
  <si>
    <t xml:space="preserve">    Fondo de Reserva Fibras Opticas de Mar Del Plata S.A.</t>
  </si>
  <si>
    <t>Telefonia Celular del Paraguay S.A.E.</t>
  </si>
  <si>
    <t xml:space="preserve">    Fondo de Reserva Telefonia Celular del Paraguay S.A.E.</t>
  </si>
  <si>
    <t>Iva Debito Fiscal Febrero 2022</t>
  </si>
  <si>
    <t>Iva Credito Fiscal Directos Febrero 2022</t>
  </si>
  <si>
    <t>Iva Credito Fiscal Indirectos Febrero 2022</t>
  </si>
  <si>
    <t>Maxihost LLC</t>
  </si>
  <si>
    <t xml:space="preserve">    Fondo de Reserva Maxihost LLC</t>
  </si>
  <si>
    <t>Soporte técnico equipo CISCO NEXUS 3-12</t>
  </si>
  <si>
    <t>Matafuegos</t>
  </si>
  <si>
    <t>Turbo  Symonds SA</t>
  </si>
  <si>
    <t>Luz de emergencia Flinker</t>
  </si>
  <si>
    <t xml:space="preserve">   Gtos Directos Marzo 2022</t>
  </si>
  <si>
    <t xml:space="preserve">   Gtos Indirectos Marzo 2022</t>
  </si>
  <si>
    <t>Iva Debito Fiscal Marzo 2022</t>
  </si>
  <si>
    <t>Iva Credito Fiscal Directos Marzo 2022</t>
  </si>
  <si>
    <t>Iva Credito Fiscal Indirectos Marzo 2022</t>
  </si>
  <si>
    <t>Soporte técnico equipo CISCO NEXUS 4-12</t>
  </si>
  <si>
    <t>Prefectura Naval Argentina</t>
  </si>
  <si>
    <t>Min.Dejefaturadegab.Deminis.BSAS</t>
  </si>
  <si>
    <t>sociedad Cooperativa Popular Limitada (Comod Rivadavia)</t>
  </si>
  <si>
    <t xml:space="preserve">SMARTNET </t>
  </si>
  <si>
    <t>ZENLAYER INC</t>
  </si>
  <si>
    <t>Iva Debito Fiscal Abril 2022</t>
  </si>
  <si>
    <t>Iva Credito Fiscal Directos Abril 2022</t>
  </si>
  <si>
    <t>Iva Credito Fiscal Indirectos Abril 2022</t>
  </si>
  <si>
    <t>Materiales FS.COM</t>
  </si>
  <si>
    <t xml:space="preserve">   Gtos Directos Mayo 2022</t>
  </si>
  <si>
    <t xml:space="preserve">   Gtos Indirectos Mayo 2022</t>
  </si>
  <si>
    <t xml:space="preserve">   Gtos Directos Abril 2022</t>
  </si>
  <si>
    <t xml:space="preserve">   Gtos Indirectos Abril 2022</t>
  </si>
  <si>
    <t>nc periodo</t>
  </si>
  <si>
    <t>Banco Provincia de Bs As</t>
  </si>
  <si>
    <t>Iva Debito Fiscal mayo 2022</t>
  </si>
  <si>
    <t>Iva Credito Fiscal Directos Mayo 2022</t>
  </si>
  <si>
    <t>Iva Credito Fiscal Indirectos Mayo 2022</t>
  </si>
  <si>
    <t>INTERNET WINDS AG SA</t>
  </si>
  <si>
    <t xml:space="preserve">   Gtos Directos Junio 2022</t>
  </si>
  <si>
    <t xml:space="preserve">   Gtos Indirectos Junio 2022</t>
  </si>
  <si>
    <t>Materiales FS.COM saldo</t>
  </si>
  <si>
    <t>Aire Acondicionado a cuenta</t>
  </si>
  <si>
    <t>Bandejas y Cables</t>
  </si>
  <si>
    <t>Redes de Interc Univ Asoc Civil (ARIU)</t>
  </si>
  <si>
    <t xml:space="preserve">nc periodo 2 </t>
  </si>
  <si>
    <t>nc periodo (periodo 2 consultar a graciela)</t>
  </si>
  <si>
    <t>DATOS NET DEL SUR S.R.L.</t>
  </si>
  <si>
    <t>C Y M INTERNET S.R.L.</t>
  </si>
  <si>
    <t xml:space="preserve">Smartnet </t>
  </si>
  <si>
    <t>Zenlayer Inc</t>
  </si>
  <si>
    <t>Internet Winds Ag SA</t>
  </si>
  <si>
    <t>Datos Net del Sur S.R.L.</t>
  </si>
  <si>
    <t>C y M Internet S.R.L.</t>
  </si>
  <si>
    <t xml:space="preserve">    Fondo de Reserva Smartnet</t>
  </si>
  <si>
    <t>nc periodo 1, 4 y 5</t>
  </si>
  <si>
    <t>APORTE INICIAL</t>
  </si>
  <si>
    <t>SENCINET LATAM ARGENTINA (EX BT LATAM ARGENTINA SA/ EX COMSAT )</t>
  </si>
  <si>
    <t>TELCO 3 S.R.L.</t>
  </si>
  <si>
    <t>ZE.NET WISP SRL</t>
  </si>
  <si>
    <t>Nc</t>
  </si>
  <si>
    <t>nc pe 1</t>
  </si>
  <si>
    <t xml:space="preserve">nc </t>
  </si>
  <si>
    <t>Iva Debito Fiscal Junio 2022</t>
  </si>
  <si>
    <t>Iva Credito Fiscal Directos Junio 2022</t>
  </si>
  <si>
    <t>Iva Credito Fiscal Indirectos Junio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</si>
</sst>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6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10"/>
      <color rgb="FF008000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sz val="11"/>
      <color rgb="FF0070C0"/>
      <name val="Calibri"/>
      <family val="2"/>
      <scheme val="minor"/>
    </font>
    <font>
      <sz val="10"/>
      <color rgb="FF000080"/>
      <name val="Bookman Old Style"/>
      <family val="1"/>
    </font>
  </fonts>
  <fills count="27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9E1F2"/>
        <bgColor rgb="FF000000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410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8" fillId="2" borderId="0" xfId="0" applyNumberFormat="1" applyFont="1" applyFill="1" applyAlignment="1"/>
    <xf numFmtId="0" fontId="38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39" fillId="2" borderId="0" xfId="0" applyNumberFormat="1" applyFont="1" applyFill="1" applyAlignment="1">
      <alignment horizontal="center"/>
    </xf>
    <xf numFmtId="165" fontId="38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0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2" fillId="4" borderId="0" xfId="1" applyFont="1" applyFill="1" applyAlignment="1" applyProtection="1">
      <alignment horizontal="center"/>
      <protection locked="0"/>
    </xf>
    <xf numFmtId="0" fontId="43" fillId="4" borderId="0" xfId="1" applyFont="1" applyFill="1" applyProtection="1">
      <protection locked="0"/>
    </xf>
    <xf numFmtId="0" fontId="42" fillId="0" borderId="0" xfId="1" applyFont="1" applyFill="1" applyAlignment="1" applyProtection="1">
      <alignment horizontal="center"/>
      <protection locked="0"/>
    </xf>
    <xf numFmtId="164" fontId="44" fillId="0" borderId="0" xfId="0" applyNumberFormat="1" applyFont="1" applyFill="1"/>
    <xf numFmtId="0" fontId="45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0" fillId="14" borderId="29" xfId="0" applyNumberFormat="1" applyFont="1" applyFill="1" applyBorder="1"/>
    <xf numFmtId="164" fontId="40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6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7" fillId="3" borderId="1" xfId="0" applyNumberFormat="1" applyFont="1" applyFill="1" applyBorder="1" applyAlignment="1">
      <alignment horizontal="center" vertical="center"/>
    </xf>
    <xf numFmtId="164" fontId="48" fillId="4" borderId="28" xfId="0" applyNumberFormat="1" applyFont="1" applyFill="1" applyBorder="1"/>
    <xf numFmtId="164" fontId="48" fillId="4" borderId="29" xfId="0" applyNumberFormat="1" applyFont="1" applyFill="1" applyBorder="1"/>
    <xf numFmtId="164" fontId="48" fillId="4" borderId="30" xfId="0" applyNumberFormat="1" applyFont="1" applyFill="1" applyBorder="1"/>
    <xf numFmtId="168" fontId="48" fillId="0" borderId="0" xfId="0" applyNumberFormat="1" applyFont="1"/>
    <xf numFmtId="168" fontId="49" fillId="0" borderId="0" xfId="0" applyNumberFormat="1" applyFont="1" applyFill="1"/>
    <xf numFmtId="0" fontId="49" fillId="0" borderId="0" xfId="0" applyFont="1"/>
    <xf numFmtId="164" fontId="47" fillId="3" borderId="1" xfId="0" applyNumberFormat="1" applyFont="1" applyFill="1" applyBorder="1"/>
    <xf numFmtId="168" fontId="10" fillId="3" borderId="0" xfId="0" applyNumberFormat="1" applyFont="1" applyFill="1"/>
    <xf numFmtId="0" fontId="2" fillId="20" borderId="0" xfId="0" applyFont="1" applyFill="1"/>
    <xf numFmtId="164" fontId="5" fillId="22" borderId="0" xfId="0" applyNumberFormat="1" applyFont="1" applyFill="1"/>
    <xf numFmtId="0" fontId="26" fillId="0" borderId="15" xfId="1" quotePrefix="1" applyFont="1" applyBorder="1" applyProtection="1">
      <protection locked="0"/>
    </xf>
    <xf numFmtId="0" fontId="50" fillId="0" borderId="0" xfId="1" applyFont="1" applyProtection="1">
      <protection locked="0"/>
    </xf>
    <xf numFmtId="0" fontId="51" fillId="0" borderId="0" xfId="0" applyFont="1"/>
    <xf numFmtId="164" fontId="52" fillId="0" borderId="0" xfId="0" applyNumberFormat="1" applyFont="1"/>
    <xf numFmtId="164" fontId="52" fillId="4" borderId="0" xfId="0" applyNumberFormat="1" applyFont="1" applyFill="1"/>
    <xf numFmtId="0" fontId="0" fillId="25" borderId="0" xfId="0" applyFill="1"/>
    <xf numFmtId="8" fontId="0" fillId="25" borderId="0" xfId="0" applyNumberFormat="1" applyFill="1"/>
    <xf numFmtId="166" fontId="3" fillId="23" borderId="15" xfId="0" applyNumberFormat="1" applyFont="1" applyFill="1" applyBorder="1"/>
    <xf numFmtId="164" fontId="3" fillId="23" borderId="15" xfId="0" applyNumberFormat="1" applyFont="1" applyFill="1" applyBorder="1"/>
    <xf numFmtId="166" fontId="0" fillId="23" borderId="15" xfId="0" applyNumberFormat="1" applyFill="1" applyBorder="1"/>
    <xf numFmtId="166" fontId="0" fillId="23" borderId="18" xfId="0" applyNumberFormat="1" applyFill="1" applyBorder="1"/>
    <xf numFmtId="0" fontId="53" fillId="4" borderId="0" xfId="0" applyFont="1" applyFill="1"/>
    <xf numFmtId="0" fontId="54" fillId="0" borderId="0" xfId="0" applyFont="1"/>
    <xf numFmtId="0" fontId="0" fillId="20" borderId="0" xfId="0" applyFill="1" applyAlignment="1">
      <alignment horizontal="left"/>
    </xf>
    <xf numFmtId="164" fontId="3" fillId="19" borderId="15" xfId="0" applyNumberFormat="1" applyFont="1" applyFill="1" applyBorder="1"/>
    <xf numFmtId="0" fontId="54" fillId="0" borderId="0" xfId="0" applyFont="1" applyAlignment="1">
      <alignment vertical="center"/>
    </xf>
    <xf numFmtId="14" fontId="10" fillId="26" borderId="0" xfId="0" applyNumberFormat="1" applyFont="1" applyFill="1"/>
    <xf numFmtId="0" fontId="2" fillId="26" borderId="0" xfId="0" applyFont="1" applyFill="1"/>
    <xf numFmtId="8" fontId="10" fillId="26" borderId="0" xfId="0" applyNumberFormat="1" applyFont="1" applyFill="1"/>
    <xf numFmtId="168" fontId="55" fillId="19" borderId="15" xfId="0" applyNumberFormat="1" applyFont="1" applyFill="1" applyBorder="1"/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1" fillId="0" borderId="38" xfId="0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000080"/>
      <color rgb="FFFF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809"/>
  <sheetViews>
    <sheetView topLeftCell="Q791" zoomScale="90" zoomScaleNormal="90" workbookViewId="0">
      <selection activeCell="V808" sqref="V808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0" width="14.7109375" customWidth="1"/>
    <col min="11" max="11" width="13.85546875" customWidth="1"/>
    <col min="12" max="12" width="13.5703125" customWidth="1"/>
    <col min="13" max="13" width="14.42578125" customWidth="1"/>
    <col min="14" max="14" width="13.5703125" customWidth="1"/>
    <col min="15" max="15" width="14.85546875" customWidth="1"/>
    <col min="16" max="16" width="14.710937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5.28515625" bestFit="1" customWidth="1"/>
    <col min="24" max="24" width="15.42578125" customWidth="1"/>
    <col min="25" max="25" width="13.14062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92" t="s">
        <v>0</v>
      </c>
      <c r="B5" s="393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U425-SUM(C203:T203)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U427-SUM(C204:T204)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U429-SUM(C205:T205)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U431-SUM(C206:T206)</f>
        <v>-97604.649999999674</v>
      </c>
      <c r="D9" s="12"/>
      <c r="F9" s="7"/>
    </row>
    <row r="10" spans="1:21" x14ac:dyDescent="0.25">
      <c r="A10" s="9">
        <v>5</v>
      </c>
      <c r="B10" s="10" t="s">
        <v>6</v>
      </c>
      <c r="C10" s="11">
        <f>U433-SUM(C207:T207)</f>
        <v>0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U435-SUM(C208:T208)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U437-SUM(C209:T209)</f>
        <v>-20055.75</v>
      </c>
      <c r="D12" s="12"/>
      <c r="F12" s="14"/>
    </row>
    <row r="13" spans="1:21" x14ac:dyDescent="0.25">
      <c r="A13" s="9">
        <v>8</v>
      </c>
      <c r="B13" s="17" t="s">
        <v>8</v>
      </c>
      <c r="C13" s="11">
        <f>U439-SUM(C210:T210)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U441-SUM(C211:T211)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U443-SUM(C212:T212)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U445-SUM(C213:T213)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U447-SUM(C214:T214)</f>
        <v>-23968.890000000014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U449-SUM(C215:T215)</f>
        <v>-29484</v>
      </c>
      <c r="D18" s="12"/>
      <c r="E18" s="377" t="s">
        <v>624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U451-SUM(C216:T216)</f>
        <v>0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U453-SUM(C217:T217)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U455-SUM(C218:T218)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U457-SUM(C219:T219)</f>
        <v>-12033.449999999983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U459-SUM(C220:T220)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648</v>
      </c>
      <c r="C24" s="11">
        <f>U461-SUM(C221:T221)</f>
        <v>-19553.600000000006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U463-SUM(C222:T222)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U465-SUM(C223:T223)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U467-SUM(C224:T224)</f>
        <v>-4011.1500000000015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U469-SUM(C225:T225)</f>
        <v>0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U471-SUM(C226:T226)</f>
        <v>-116323.35000000033</v>
      </c>
      <c r="D29" s="12"/>
      <c r="E29" s="293"/>
      <c r="F29" s="14"/>
    </row>
    <row r="30" spans="1:21" x14ac:dyDescent="0.25">
      <c r="A30" s="9">
        <v>25</v>
      </c>
      <c r="B30" s="17" t="s">
        <v>25</v>
      </c>
      <c r="C30" s="11">
        <f>U473-SUM(C227:T227)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U475-SUM(C228:T228)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U477-SUM(C229:T229)</f>
        <v>-442260</v>
      </c>
      <c r="D32" s="12"/>
      <c r="F32" s="14"/>
      <c r="U32" s="8"/>
    </row>
    <row r="33" spans="1:21" x14ac:dyDescent="0.25">
      <c r="A33" s="9">
        <v>28</v>
      </c>
      <c r="B33" s="10" t="s">
        <v>28</v>
      </c>
      <c r="C33" s="11">
        <f>U479-SUM(C230:T230)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U481-SUM(C231:T231)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U483-SUM(C232:T232)</f>
        <v>-39948.149999999994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U485-SUM(C233:T233)</f>
        <v>-12033.450000000012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U487-SUM(C234:T234)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U489-SUM(C235:T235)</f>
        <v>-167756.82000000007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U491-SUM(C236:T236)</f>
        <v>-12033.450000000012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U493-SUM(C237:T237)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U495-SUM(C238:T238)</f>
        <v>0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U497-SUM(C239:T239)</f>
        <v>0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U499-SUM(C240:T240)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U501-SUM(C241:T241)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U503-SUM(C242:T242)</f>
        <v>-20055.75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U505-SUM(C243:T243)</f>
        <v>-26741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U507-SUM(C244:T244)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U509-SUM(C245:T245)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U511-SUM(C246:T246)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U513-SUM(C247:T247)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U515-SUM(C248:T248)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U517-SUM(C249:T249)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U519-SUM(C250:T250)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U521-SUM(C251:T251)</f>
        <v>-48652.890000000014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U523-SUM(C252:T252)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U525-SUM(C253:T253)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U527-SUM(C254:T254)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U529-SUM(C255:T255)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U531-SUM(C256:T256)</f>
        <v>-350307.09999999963</v>
      </c>
      <c r="D59" s="12"/>
      <c r="E59" s="295"/>
      <c r="F59" s="7"/>
    </row>
    <row r="60" spans="1:6" x14ac:dyDescent="0.25">
      <c r="A60" s="9">
        <v>55</v>
      </c>
      <c r="B60" s="17" t="s">
        <v>49</v>
      </c>
      <c r="C60" s="11">
        <f>U533-SUM(C257:T257)</f>
        <v>-20055.749999999942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U535-SUM(C258:T258)</f>
        <v>0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U537-SUM(C259:T259)</f>
        <v>0</v>
      </c>
      <c r="D62" s="12"/>
      <c r="E62">
        <v>0</v>
      </c>
    </row>
    <row r="63" spans="1:6" x14ac:dyDescent="0.25">
      <c r="A63" s="9">
        <v>58</v>
      </c>
      <c r="B63" s="17" t="s">
        <v>52</v>
      </c>
      <c r="C63" s="11">
        <f>U539-SUM(C260:T260)</f>
        <v>-56156.099999999977</v>
      </c>
      <c r="D63" s="12"/>
    </row>
    <row r="64" spans="1:6" x14ac:dyDescent="0.25">
      <c r="A64" s="9">
        <v>59</v>
      </c>
      <c r="B64" s="17" t="s">
        <v>53</v>
      </c>
      <c r="C64" s="11">
        <f>U541-SUM(C261:T261)</f>
        <v>-421170.74999999953</v>
      </c>
      <c r="D64" s="12"/>
      <c r="F64" s="7"/>
    </row>
    <row r="65" spans="1:7" x14ac:dyDescent="0.25">
      <c r="A65" s="9">
        <v>60</v>
      </c>
      <c r="B65" s="17" t="s">
        <v>54</v>
      </c>
      <c r="C65" s="11">
        <f>U543-SUM(C262:T262)</f>
        <v>-252702.45000000019</v>
      </c>
      <c r="D65" s="12"/>
      <c r="F65" s="14"/>
    </row>
    <row r="66" spans="1:7" x14ac:dyDescent="0.25">
      <c r="A66" s="9">
        <v>61</v>
      </c>
      <c r="B66" s="17" t="s">
        <v>55</v>
      </c>
      <c r="C66" s="11">
        <f>U545-SUM(C263:T263)</f>
        <v>0</v>
      </c>
      <c r="D66" s="12"/>
      <c r="F66" s="7"/>
    </row>
    <row r="67" spans="1:7" x14ac:dyDescent="0.25">
      <c r="A67" s="9">
        <v>62</v>
      </c>
      <c r="B67" s="17" t="s">
        <v>56</v>
      </c>
      <c r="C67" s="11">
        <f>U547-SUM(C264:T264)</f>
        <v>-52144.949999999953</v>
      </c>
      <c r="D67" s="12"/>
      <c r="F67" s="14"/>
    </row>
    <row r="68" spans="1:7" x14ac:dyDescent="0.25">
      <c r="A68" s="9">
        <v>63</v>
      </c>
      <c r="B68" s="17" t="s">
        <v>57</v>
      </c>
      <c r="C68" s="11">
        <f>U549-SUM(C265:T265)</f>
        <v>0</v>
      </c>
      <c r="D68" s="12"/>
      <c r="F68" s="14"/>
    </row>
    <row r="69" spans="1:7" x14ac:dyDescent="0.25">
      <c r="A69" s="9">
        <v>64</v>
      </c>
      <c r="B69" s="17" t="s">
        <v>58</v>
      </c>
      <c r="C69" s="11">
        <f>U551-SUM(C266:T266)</f>
        <v>-34763.299999999988</v>
      </c>
      <c r="D69" s="12"/>
      <c r="E69" s="12"/>
      <c r="F69" s="14"/>
    </row>
    <row r="70" spans="1:7" x14ac:dyDescent="0.25">
      <c r="A70" s="9">
        <v>65</v>
      </c>
      <c r="B70" s="17" t="s">
        <v>452</v>
      </c>
      <c r="C70" s="11">
        <f>U553-SUM(C267:T267)</f>
        <v>0</v>
      </c>
      <c r="D70" s="12"/>
      <c r="F70" s="7"/>
    </row>
    <row r="71" spans="1:7" x14ac:dyDescent="0.25">
      <c r="A71" s="9">
        <v>66</v>
      </c>
      <c r="B71" s="10" t="s">
        <v>59</v>
      </c>
      <c r="C71" s="11">
        <f>U555-SUM(C268:T268)</f>
        <v>0</v>
      </c>
      <c r="D71" s="12"/>
      <c r="F71" s="14"/>
    </row>
    <row r="72" spans="1:7" x14ac:dyDescent="0.25">
      <c r="A72" s="9">
        <v>67</v>
      </c>
      <c r="B72" s="17" t="s">
        <v>435</v>
      </c>
      <c r="C72" s="11">
        <f>U557-SUM(C269:T269)</f>
        <v>0</v>
      </c>
      <c r="D72" s="12"/>
      <c r="F72" s="7"/>
    </row>
    <row r="73" spans="1:7" x14ac:dyDescent="0.25">
      <c r="A73" s="9">
        <v>68</v>
      </c>
      <c r="B73" s="23" t="s">
        <v>61</v>
      </c>
      <c r="C73" s="11">
        <f>U559-SUM(C270:T270)</f>
        <v>0</v>
      </c>
      <c r="D73" s="12"/>
      <c r="F73" s="14"/>
    </row>
    <row r="74" spans="1:7" x14ac:dyDescent="0.25">
      <c r="A74" s="9">
        <v>69</v>
      </c>
      <c r="B74" s="17" t="s">
        <v>62</v>
      </c>
      <c r="C74" s="11">
        <f>U561-SUM(C271:T271)</f>
        <v>0</v>
      </c>
      <c r="D74" s="12"/>
      <c r="F74" s="14"/>
    </row>
    <row r="75" spans="1:7" x14ac:dyDescent="0.25">
      <c r="A75" s="9">
        <v>70</v>
      </c>
      <c r="B75" s="17" t="s">
        <v>63</v>
      </c>
      <c r="C75" s="11">
        <f>U563-SUM(C272:T272)</f>
        <v>-8022.3000000000029</v>
      </c>
      <c r="D75" s="12"/>
      <c r="F75" s="14"/>
    </row>
    <row r="76" spans="1:7" x14ac:dyDescent="0.25">
      <c r="A76" s="9">
        <v>71</v>
      </c>
      <c r="B76" s="17" t="s">
        <v>64</v>
      </c>
      <c r="C76" s="11">
        <f>U565-SUM(C273:T273)</f>
        <v>0</v>
      </c>
      <c r="D76" s="12"/>
      <c r="E76" t="s">
        <v>512</v>
      </c>
      <c r="F76" s="7"/>
      <c r="G76" s="363">
        <v>-14556.3</v>
      </c>
    </row>
    <row r="77" spans="1:7" x14ac:dyDescent="0.25">
      <c r="A77" s="9">
        <v>72</v>
      </c>
      <c r="B77" s="10" t="s">
        <v>65</v>
      </c>
      <c r="C77" s="11">
        <f>U567-SUM(C274:T274)</f>
        <v>0</v>
      </c>
      <c r="D77" s="12"/>
      <c r="F77" s="7"/>
    </row>
    <row r="78" spans="1:7" x14ac:dyDescent="0.25">
      <c r="A78" s="9">
        <v>73</v>
      </c>
      <c r="B78" s="10" t="s">
        <v>533</v>
      </c>
      <c r="C78" s="11">
        <f>U569-SUM(C275:T275)</f>
        <v>-442260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U571-SUM(C276:T276)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U573-SUM(C277:T277)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U575-SUM(C278:T278)</f>
        <v>-459793.95000000019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U577-SUM(C279:T279)</f>
        <v>0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U579-SUM(C280:T280)</f>
        <v>-23914.440000000017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U581-SUM(C281:T281)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U583-SUM(C282:T282)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U585-SUM(C283:T283)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U587-SUM(C284:T284)</f>
        <v>-7821.4399999999951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U589-SUM(C285:T285)</f>
        <v>0</v>
      </c>
      <c r="D88" s="12"/>
      <c r="E88" t="s">
        <v>651</v>
      </c>
      <c r="F88" s="7"/>
    </row>
    <row r="89" spans="1:6" x14ac:dyDescent="0.25">
      <c r="A89" s="9">
        <v>84</v>
      </c>
      <c r="B89" s="10" t="s">
        <v>80</v>
      </c>
      <c r="C89" s="11">
        <f>U591-SUM(C286:T286)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U593-SUM(C287:T287)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U595-SUM(C288:T288)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U597-SUM(C289:T289)</f>
        <v>0</v>
      </c>
      <c r="D92" s="12"/>
      <c r="F92" s="7"/>
    </row>
    <row r="93" spans="1:6" x14ac:dyDescent="0.25">
      <c r="A93" s="9">
        <v>88</v>
      </c>
      <c r="B93" s="17" t="s">
        <v>86</v>
      </c>
      <c r="C93" s="11">
        <f>U599-SUM(C290:T290)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U601-SUM(C291:T291)</f>
        <v>-12033.450000000012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U603-SUM(C292:T292)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U605-SUM(C293:T293)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U607-SUM(C294:T294)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U609-SUM(C295:T295)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U611-SUM(C296:T296)</f>
        <v>0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U613-SUM(C297:T297)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U615-SUM(C298:T298)</f>
        <v>0</v>
      </c>
      <c r="D101" s="12"/>
      <c r="E101" s="248"/>
      <c r="F101" s="14"/>
    </row>
    <row r="102" spans="1:6" x14ac:dyDescent="0.25">
      <c r="A102" s="9">
        <v>97</v>
      </c>
      <c r="B102" s="17" t="s">
        <v>97</v>
      </c>
      <c r="C102" s="11">
        <f>U617-SUM(C299:T299)</f>
        <v>-10652.839999999997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U619-SUM(C300:T300)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U621-SUM(C301:T301)</f>
        <v>-29484</v>
      </c>
      <c r="D104" s="12"/>
      <c r="E104" s="370" t="s">
        <v>646</v>
      </c>
      <c r="F104" s="7"/>
    </row>
    <row r="105" spans="1:6" x14ac:dyDescent="0.25">
      <c r="A105" s="9">
        <v>100</v>
      </c>
      <c r="B105" s="17" t="s">
        <v>102</v>
      </c>
      <c r="C105" s="11">
        <f>U623-SUM(C302:T302)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U625-SUM(C303:T303)</f>
        <v>0</v>
      </c>
      <c r="D106" s="12"/>
      <c r="E106" s="293" t="s">
        <v>652</v>
      </c>
      <c r="F106" s="7"/>
    </row>
    <row r="107" spans="1:6" x14ac:dyDescent="0.25">
      <c r="A107" s="9">
        <v>102</v>
      </c>
      <c r="B107" s="10" t="s">
        <v>104</v>
      </c>
      <c r="C107" s="11">
        <f>U627-SUM(C304:T304)</f>
        <v>-29295.309999999998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U629-SUM(C305:T305)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U631-SUM(C306:T306)</f>
        <v>0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U633-SUM(C307:T307)</f>
        <v>-34641.090000000011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U635-SUM(C308:T308)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U637-SUM(C309:T309)</f>
        <v>-20055.75</v>
      </c>
      <c r="D112" s="12"/>
      <c r="E112" s="12" t="s">
        <v>496</v>
      </c>
      <c r="F112" s="24"/>
    </row>
    <row r="113" spans="1:7" x14ac:dyDescent="0.25">
      <c r="A113" s="9">
        <v>108</v>
      </c>
      <c r="B113" s="17" t="s">
        <v>155</v>
      </c>
      <c r="C113" s="11">
        <f>U639-SUM(C310:T310)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U641-SUM(C311:T311)</f>
        <v>-26523.200000000012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U643-SUM(C312:T312)</f>
        <v>-2674.0999999999985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U645-SUM(C313:T313)</f>
        <v>-12033.450000000012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U647-SUM(C314:T314)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U649-SUM(C315:T315)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U651-SUM(C316:T316)</f>
        <v>0</v>
      </c>
      <c r="D119" s="12"/>
      <c r="E119" s="369" t="s">
        <v>653</v>
      </c>
      <c r="F119" s="24"/>
    </row>
    <row r="120" spans="1:7" x14ac:dyDescent="0.25">
      <c r="A120" s="9">
        <v>115</v>
      </c>
      <c r="B120" s="23" t="s">
        <v>115</v>
      </c>
      <c r="C120" s="11">
        <f>U653-SUM(C317:T317)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U655-SUM(C318:T318)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U657-SUM(C319:T319)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U659-SUM(C320:T320)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U661-SUM(C321:T321)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U663-SUM(C322:T322)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U665-SUM(C323:T323)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U667-SUM(C324:T324)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U669-SUM(C325:T325)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U671-SUM(C326:T326)</f>
        <v>-12033.450000000012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U673-SUM(C327:T327)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U675-SUM(C328:T328)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U677-SUM(C329:T329)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U679-SUM(C330:T330)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U681-SUM(C331:T331)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U683-SUM(C332:T332)</f>
        <v>0</v>
      </c>
      <c r="D135" s="12"/>
      <c r="F135" s="24"/>
    </row>
    <row r="136" spans="1:6" x14ac:dyDescent="0.25">
      <c r="A136" s="9">
        <v>131</v>
      </c>
      <c r="B136" s="17" t="s">
        <v>129</v>
      </c>
      <c r="C136" s="11">
        <f>U685-SUM(C333:T333)</f>
        <v>-262061.80000000005</v>
      </c>
      <c r="D136" s="12"/>
    </row>
    <row r="137" spans="1:6" x14ac:dyDescent="0.25">
      <c r="A137" s="9">
        <v>132</v>
      </c>
      <c r="B137" s="10" t="s">
        <v>130</v>
      </c>
      <c r="C137" s="11">
        <f>U687-SUM(C334:T334)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U689-SUM(C335:T335)</f>
        <v>0</v>
      </c>
      <c r="D138" s="12"/>
      <c r="F138" s="24"/>
    </row>
    <row r="139" spans="1:6" x14ac:dyDescent="0.25">
      <c r="A139" s="9">
        <v>134</v>
      </c>
      <c r="B139" s="273" t="s">
        <v>132</v>
      </c>
      <c r="C139" s="11">
        <f>U691-SUM(C336:T336)</f>
        <v>0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U693-SUM(C337:T337)</f>
        <v>-262061.79999999958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U695-SUM(C338:T338)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U697-SUM(C339:T339)</f>
        <v>-219264.19999999972</v>
      </c>
      <c r="D142" s="12"/>
      <c r="E142" s="293" t="s">
        <v>637</v>
      </c>
      <c r="F142" s="24"/>
    </row>
    <row r="143" spans="1:6" x14ac:dyDescent="0.25">
      <c r="A143" s="9">
        <v>138</v>
      </c>
      <c r="B143" s="10" t="s">
        <v>135</v>
      </c>
      <c r="C143" s="11">
        <f>U699-SUM(C340:T340)</f>
        <v>-46796.75</v>
      </c>
      <c r="D143" s="12"/>
      <c r="F143" s="24"/>
    </row>
    <row r="144" spans="1:6" x14ac:dyDescent="0.25">
      <c r="A144" s="9">
        <v>139</v>
      </c>
      <c r="B144" s="10" t="s">
        <v>446</v>
      </c>
      <c r="C144" s="11">
        <f>U701-SUM(C341:T341)</f>
        <v>0</v>
      </c>
      <c r="D144" s="12"/>
      <c r="E144" s="293"/>
      <c r="F144" s="24"/>
    </row>
    <row r="145" spans="1:6" x14ac:dyDescent="0.25">
      <c r="A145" s="9">
        <v>140</v>
      </c>
      <c r="B145" s="10" t="s">
        <v>136</v>
      </c>
      <c r="C145" s="11">
        <f>U703-SUM(C342:T342)</f>
        <v>0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U705-SUM(C343:T343)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U707-SUM(C344:T344)</f>
        <v>0</v>
      </c>
      <c r="D147" s="12"/>
      <c r="F147" s="24"/>
    </row>
    <row r="148" spans="1:6" x14ac:dyDescent="0.25">
      <c r="A148" s="9">
        <v>143</v>
      </c>
      <c r="B148" s="274" t="s">
        <v>139</v>
      </c>
      <c r="C148" s="11">
        <f>U709-SUM(C345:T345)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U711-SUM(C346:T346)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U713-SUM(C347:T347)</f>
        <v>0</v>
      </c>
      <c r="D150" s="12"/>
      <c r="F150" s="24"/>
    </row>
    <row r="151" spans="1:6" x14ac:dyDescent="0.25">
      <c r="A151" s="9">
        <v>146</v>
      </c>
      <c r="B151" s="274" t="s">
        <v>142</v>
      </c>
      <c r="C151" s="11">
        <f>U715-SUM(C348:T348)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U717-SUM(C349:T349)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U719-SUM(C350:T350)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U721-SUM(C351:T351)</f>
        <v>-39948.149999999994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U723-SUM(C352:T352)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U725-SUM(C353:T353)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U727-SUM(C354:T354)</f>
        <v>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U729-SUM(C355:T355)</f>
        <v>-150579</v>
      </c>
      <c r="D158" s="12"/>
      <c r="E158" s="293" t="s">
        <v>636</v>
      </c>
      <c r="F158" s="24"/>
    </row>
    <row r="159" spans="1:6" x14ac:dyDescent="0.25">
      <c r="A159" s="9">
        <v>154</v>
      </c>
      <c r="B159" s="10" t="s">
        <v>515</v>
      </c>
      <c r="C159" s="11">
        <f>U731-SUM(C356:T356)</f>
        <v>-477906</v>
      </c>
      <c r="D159" s="12"/>
      <c r="F159" s="24"/>
    </row>
    <row r="160" spans="1:6" x14ac:dyDescent="0.25">
      <c r="A160" s="9">
        <v>155</v>
      </c>
      <c r="B160" s="10" t="s">
        <v>551</v>
      </c>
      <c r="C160" s="11">
        <f>U733-SUM(C357:T357)</f>
        <v>0</v>
      </c>
      <c r="D160" s="12"/>
      <c r="F160" s="24"/>
    </row>
    <row r="161" spans="1:6" x14ac:dyDescent="0.25">
      <c r="A161" s="9">
        <v>156</v>
      </c>
      <c r="B161" s="10" t="s">
        <v>552</v>
      </c>
      <c r="C161" s="11">
        <f>U735-SUM(C358:T358)</f>
        <v>0</v>
      </c>
      <c r="D161" s="12"/>
      <c r="F161" s="24"/>
    </row>
    <row r="162" spans="1:6" x14ac:dyDescent="0.25">
      <c r="A162" s="9">
        <v>157</v>
      </c>
      <c r="B162" s="10" t="s">
        <v>553</v>
      </c>
      <c r="C162" s="11">
        <f>U737-SUM(C359:T359)</f>
        <v>0</v>
      </c>
      <c r="D162" s="12"/>
      <c r="F162" s="24"/>
    </row>
    <row r="163" spans="1:6" x14ac:dyDescent="0.25">
      <c r="A163" s="9">
        <v>158</v>
      </c>
      <c r="B163" s="10" t="s">
        <v>555</v>
      </c>
      <c r="C163" s="11">
        <f>U739-SUM(C360:T360)</f>
        <v>0</v>
      </c>
      <c r="D163" s="12"/>
      <c r="F163" s="24"/>
    </row>
    <row r="164" spans="1:6" x14ac:dyDescent="0.25">
      <c r="A164" s="9">
        <v>159</v>
      </c>
      <c r="B164" s="10" t="s">
        <v>557</v>
      </c>
      <c r="C164" s="11">
        <f>U741-SUM(C361:T361)</f>
        <v>-214000</v>
      </c>
      <c r="D164" s="12"/>
      <c r="F164" s="24"/>
    </row>
    <row r="165" spans="1:6" x14ac:dyDescent="0.25">
      <c r="A165" s="9">
        <v>160</v>
      </c>
      <c r="B165" s="10" t="s">
        <v>573</v>
      </c>
      <c r="C165" s="11">
        <f>U743-SUM(C362:T362)</f>
        <v>0</v>
      </c>
      <c r="D165" s="12"/>
      <c r="F165" s="24"/>
    </row>
    <row r="166" spans="1:6" x14ac:dyDescent="0.25">
      <c r="A166" s="9">
        <v>161</v>
      </c>
      <c r="B166" s="10" t="s">
        <v>575</v>
      </c>
      <c r="C166" s="11">
        <f>U745-SUM(C363:T363)</f>
        <v>0</v>
      </c>
      <c r="D166" s="12"/>
      <c r="F166" s="24"/>
    </row>
    <row r="167" spans="1:6" x14ac:dyDescent="0.25">
      <c r="A167" s="9">
        <v>162</v>
      </c>
      <c r="B167" s="10" t="s">
        <v>587</v>
      </c>
      <c r="C167" s="11">
        <f>U747-SUM(C364:T364)</f>
        <v>0</v>
      </c>
      <c r="D167" s="12"/>
      <c r="F167" s="24"/>
    </row>
    <row r="168" spans="1:6" x14ac:dyDescent="0.25">
      <c r="A168" s="9">
        <v>163</v>
      </c>
      <c r="B168" s="10" t="s">
        <v>586</v>
      </c>
      <c r="C168" s="11">
        <f>U749-SUM(C365:T365)</f>
        <v>-100386</v>
      </c>
      <c r="D168" s="12"/>
      <c r="F168" s="24"/>
    </row>
    <row r="169" spans="1:6" x14ac:dyDescent="0.25">
      <c r="A169" s="9">
        <v>164</v>
      </c>
      <c r="B169" s="10" t="s">
        <v>588</v>
      </c>
      <c r="C169" s="11">
        <f>U751-SUM(C366:T366)</f>
        <v>0</v>
      </c>
      <c r="D169" s="12"/>
      <c r="F169" s="24"/>
    </row>
    <row r="170" spans="1:6" x14ac:dyDescent="0.25">
      <c r="A170" s="9">
        <v>165</v>
      </c>
      <c r="B170" s="10" t="s">
        <v>94</v>
      </c>
      <c r="C170" s="11">
        <f>U753-SUM(C367:T367)</f>
        <v>0</v>
      </c>
      <c r="D170" s="12"/>
      <c r="F170" s="24"/>
    </row>
    <row r="171" spans="1:6" x14ac:dyDescent="0.25">
      <c r="A171" s="9">
        <v>166</v>
      </c>
      <c r="B171" s="10" t="s">
        <v>614</v>
      </c>
      <c r="C171" s="11">
        <f>U755-SUM(C368:T368)</f>
        <v>-500</v>
      </c>
      <c r="D171" s="12"/>
      <c r="F171" s="24"/>
    </row>
    <row r="172" spans="1:6" x14ac:dyDescent="0.25">
      <c r="A172" s="9">
        <v>167</v>
      </c>
      <c r="B172" s="10" t="s">
        <v>615</v>
      </c>
      <c r="C172" s="11">
        <f>U757-SUM(C369:T369)</f>
        <v>-239500</v>
      </c>
      <c r="D172" s="12"/>
      <c r="F172" s="24"/>
    </row>
    <row r="173" spans="1:6" x14ac:dyDescent="0.25">
      <c r="A173" s="9">
        <v>168</v>
      </c>
      <c r="B173" s="10" t="s">
        <v>629</v>
      </c>
      <c r="C173" s="11">
        <f>U759-SUM(C370:T370)</f>
        <v>-214200</v>
      </c>
      <c r="D173" s="12"/>
      <c r="F173" s="24"/>
    </row>
    <row r="174" spans="1:6" x14ac:dyDescent="0.25">
      <c r="A174" s="9">
        <v>169</v>
      </c>
      <c r="B174" s="10" t="s">
        <v>638</v>
      </c>
      <c r="C174" s="11">
        <f>U761-SUM(C371:T371)</f>
        <v>-254000</v>
      </c>
      <c r="D174" s="12"/>
      <c r="F174" s="24"/>
    </row>
    <row r="175" spans="1:6" x14ac:dyDescent="0.25">
      <c r="A175" s="9">
        <v>170</v>
      </c>
      <c r="B175" s="10" t="s">
        <v>639</v>
      </c>
      <c r="C175" s="11">
        <f>U763-SUM(C372:T372)</f>
        <v>0</v>
      </c>
      <c r="D175" s="12"/>
      <c r="F175" s="24"/>
    </row>
    <row r="176" spans="1:6" x14ac:dyDescent="0.25">
      <c r="A176" s="9">
        <v>171</v>
      </c>
      <c r="B176" s="10" t="s">
        <v>649</v>
      </c>
      <c r="C176" s="11">
        <f>U765-SUM(C373:T373)</f>
        <v>-254000</v>
      </c>
      <c r="D176" s="12"/>
      <c r="F176" s="24"/>
    </row>
    <row r="177" spans="1:6" x14ac:dyDescent="0.25">
      <c r="A177" s="9">
        <v>172</v>
      </c>
      <c r="B177" s="10" t="s">
        <v>650</v>
      </c>
      <c r="C177" s="11">
        <f>U767-SUM(C374:T374)</f>
        <v>-256000</v>
      </c>
      <c r="D177" s="12"/>
      <c r="F177" s="24"/>
    </row>
    <row r="178" spans="1:6" x14ac:dyDescent="0.25">
      <c r="A178" s="9"/>
      <c r="B178" s="10"/>
      <c r="C178" s="11"/>
      <c r="D178" s="12"/>
      <c r="F178" s="24"/>
    </row>
    <row r="179" spans="1:6" x14ac:dyDescent="0.25">
      <c r="A179" s="9"/>
      <c r="B179" s="10"/>
      <c r="C179" s="11"/>
      <c r="D179" s="12"/>
      <c r="F179" s="24"/>
    </row>
    <row r="180" spans="1:6" x14ac:dyDescent="0.25">
      <c r="A180" s="9"/>
      <c r="B180" s="10"/>
      <c r="C180" s="11"/>
      <c r="D180" s="12"/>
      <c r="F180" s="24"/>
    </row>
    <row r="181" spans="1:6" x14ac:dyDescent="0.25">
      <c r="A181" s="301">
        <v>1</v>
      </c>
      <c r="B181" s="302" t="s">
        <v>158</v>
      </c>
      <c r="C181" s="303">
        <f>U775-SUM(C378:T378)</f>
        <v>0</v>
      </c>
      <c r="D181" s="12"/>
      <c r="F181" s="24"/>
    </row>
    <row r="182" spans="1:6" x14ac:dyDescent="0.25">
      <c r="A182" s="301">
        <v>2</v>
      </c>
      <c r="B182" s="302" t="s">
        <v>159</v>
      </c>
      <c r="C182" s="303">
        <f>U777-SUM(C379:T379)</f>
        <v>0</v>
      </c>
      <c r="D182" s="12"/>
      <c r="F182" s="24"/>
    </row>
    <row r="183" spans="1:6" x14ac:dyDescent="0.25">
      <c r="A183" s="301">
        <v>3</v>
      </c>
      <c r="B183" s="304" t="s">
        <v>160</v>
      </c>
      <c r="C183" s="303">
        <f>U779-SUM(C380:T380)</f>
        <v>0</v>
      </c>
      <c r="D183" s="12"/>
      <c r="F183" s="24"/>
    </row>
    <row r="184" spans="1:6" x14ac:dyDescent="0.25">
      <c r="A184" s="301">
        <v>4</v>
      </c>
      <c r="B184" s="302" t="s">
        <v>161</v>
      </c>
      <c r="C184" s="303">
        <f>U781-SUM(C381:T381)</f>
        <v>0</v>
      </c>
      <c r="D184" s="12"/>
      <c r="F184" s="24"/>
    </row>
    <row r="185" spans="1:6" x14ac:dyDescent="0.25">
      <c r="A185" s="301">
        <v>5</v>
      </c>
      <c r="B185" s="302" t="s">
        <v>162</v>
      </c>
      <c r="C185" s="303">
        <f>U783-SUM(C382:T382)</f>
        <v>0</v>
      </c>
      <c r="D185" s="12"/>
      <c r="F185" s="24"/>
    </row>
    <row r="186" spans="1:6" x14ac:dyDescent="0.25">
      <c r="A186" s="301">
        <v>6</v>
      </c>
      <c r="B186" s="305" t="s">
        <v>163</v>
      </c>
      <c r="C186" s="303">
        <f>U785-SUM(C383:T383)</f>
        <v>0</v>
      </c>
      <c r="D186" s="12"/>
      <c r="F186" s="24"/>
    </row>
    <row r="187" spans="1:6" x14ac:dyDescent="0.25">
      <c r="A187" s="301">
        <v>7</v>
      </c>
      <c r="B187" s="302" t="s">
        <v>164</v>
      </c>
      <c r="C187" s="303">
        <f>U787-SUM(C384:T384)</f>
        <v>0</v>
      </c>
      <c r="D187" s="12"/>
      <c r="F187" s="24"/>
    </row>
    <row r="188" spans="1:6" x14ac:dyDescent="0.25">
      <c r="A188" s="301">
        <v>8</v>
      </c>
      <c r="B188" s="302" t="s">
        <v>165</v>
      </c>
      <c r="C188" s="303">
        <f>U789-SUM(C385:T385)</f>
        <v>-3270267</v>
      </c>
      <c r="D188" s="12"/>
      <c r="E188" s="15"/>
      <c r="F188" s="24"/>
    </row>
    <row r="189" spans="1:6" x14ac:dyDescent="0.25">
      <c r="A189" s="301">
        <v>9</v>
      </c>
      <c r="B189" s="302" t="s">
        <v>166</v>
      </c>
      <c r="C189" s="303">
        <f>U791-SUM(C386:T386)</f>
        <v>0</v>
      </c>
      <c r="D189" s="12"/>
      <c r="F189" s="24"/>
    </row>
    <row r="190" spans="1:6" x14ac:dyDescent="0.25">
      <c r="A190" s="301">
        <v>10</v>
      </c>
      <c r="B190" s="307" t="s">
        <v>574</v>
      </c>
      <c r="C190" s="303">
        <f>U793-SUM(C387:T387)</f>
        <v>-200000</v>
      </c>
      <c r="D190" s="12"/>
      <c r="E190">
        <v>100000</v>
      </c>
      <c r="F190" s="24"/>
    </row>
    <row r="191" spans="1:6" x14ac:dyDescent="0.25">
      <c r="A191" s="301">
        <v>11</v>
      </c>
      <c r="B191" s="302" t="s">
        <v>167</v>
      </c>
      <c r="C191" s="303">
        <f>U795-SUM(C388:T388)</f>
        <v>-450000</v>
      </c>
      <c r="D191" s="12"/>
      <c r="F191" s="24"/>
    </row>
    <row r="192" spans="1:6" x14ac:dyDescent="0.25">
      <c r="A192" s="301">
        <v>12</v>
      </c>
      <c r="B192" s="306" t="s">
        <v>168</v>
      </c>
      <c r="C192" s="303">
        <f>U797-SUM(C389:T389)</f>
        <v>0</v>
      </c>
      <c r="D192" s="12"/>
      <c r="F192" s="24"/>
    </row>
    <row r="193" spans="1:20" x14ac:dyDescent="0.25">
      <c r="A193" s="301">
        <v>13</v>
      </c>
      <c r="B193" s="302" t="s">
        <v>169</v>
      </c>
      <c r="C193" s="303">
        <f>U799-SUM(C390:T390)</f>
        <v>0</v>
      </c>
      <c r="D193" s="12"/>
      <c r="F193" s="24"/>
    </row>
    <row r="194" spans="1:20" x14ac:dyDescent="0.25">
      <c r="A194" s="301">
        <v>14</v>
      </c>
      <c r="B194" s="302" t="s">
        <v>170</v>
      </c>
      <c r="C194" s="303">
        <f>U801-SUM(C391:T391)</f>
        <v>0</v>
      </c>
      <c r="D194" s="12"/>
      <c r="F194" s="24"/>
    </row>
    <row r="195" spans="1:20" x14ac:dyDescent="0.25">
      <c r="A195" s="301">
        <v>15</v>
      </c>
      <c r="B195" s="307" t="s">
        <v>171</v>
      </c>
      <c r="C195" s="303">
        <f>U803-SUM(C392:T392)</f>
        <v>0</v>
      </c>
      <c r="D195" s="12"/>
      <c r="F195" s="24"/>
    </row>
    <row r="196" spans="1:20" x14ac:dyDescent="0.25">
      <c r="A196" s="308"/>
      <c r="B196" s="307"/>
      <c r="C196" s="309"/>
      <c r="D196" s="12"/>
      <c r="F196" s="24"/>
    </row>
    <row r="197" spans="1:20" ht="15.75" thickBot="1" x14ac:dyDescent="0.3">
      <c r="A197" s="310"/>
      <c r="B197" s="311"/>
      <c r="C197" s="309"/>
      <c r="D197" s="12"/>
      <c r="F197" s="24"/>
    </row>
    <row r="198" spans="1:20" ht="15.75" thickBot="1" x14ac:dyDescent="0.3">
      <c r="B198" s="26" t="s">
        <v>172</v>
      </c>
      <c r="C198" s="272">
        <f>SUM(C6:C197)</f>
        <v>-10322526.219999999</v>
      </c>
      <c r="D198" s="27">
        <f>SUM(D6:D197)</f>
        <v>0</v>
      </c>
      <c r="E198" t="s">
        <v>647</v>
      </c>
      <c r="F198" s="27">
        <f>SUM(E6:G59:F197)</f>
        <v>85443.7</v>
      </c>
    </row>
    <row r="199" spans="1:20" x14ac:dyDescent="0.25">
      <c r="C199" s="27">
        <v>10322526.220000001</v>
      </c>
      <c r="D199" s="249">
        <f>C198+C199</f>
        <v>0</v>
      </c>
      <c r="E199" s="28">
        <f>D198-D199</f>
        <v>0</v>
      </c>
      <c r="F199" s="291">
        <f>F198+E199</f>
        <v>85443.7</v>
      </c>
      <c r="I199" s="28"/>
      <c r="J199" s="15"/>
      <c r="N199" s="15"/>
    </row>
    <row r="200" spans="1:20" ht="15.75" thickBot="1" x14ac:dyDescent="0.3">
      <c r="C200" s="15"/>
      <c r="D200" s="15"/>
      <c r="E200" s="28"/>
    </row>
    <row r="201" spans="1:20" ht="13.5" customHeight="1" x14ac:dyDescent="0.25">
      <c r="A201" s="394" t="s">
        <v>173</v>
      </c>
      <c r="B201" s="395"/>
      <c r="C201" s="396" t="s">
        <v>455</v>
      </c>
      <c r="D201" s="29">
        <v>44391</v>
      </c>
      <c r="E201" s="29" t="s">
        <v>175</v>
      </c>
      <c r="F201" s="29">
        <v>44414</v>
      </c>
      <c r="G201" s="390" t="s">
        <v>174</v>
      </c>
      <c r="H201" s="29">
        <v>44448</v>
      </c>
      <c r="I201" s="29">
        <v>44481</v>
      </c>
      <c r="J201" s="390" t="s">
        <v>174</v>
      </c>
      <c r="K201" s="29">
        <v>44509</v>
      </c>
      <c r="L201" s="29">
        <v>44539</v>
      </c>
      <c r="M201" s="390" t="s">
        <v>174</v>
      </c>
      <c r="N201" s="29">
        <v>44574</v>
      </c>
      <c r="O201" s="29">
        <v>44602</v>
      </c>
      <c r="P201" s="29">
        <v>44628</v>
      </c>
      <c r="Q201" s="29">
        <v>44662</v>
      </c>
      <c r="R201" s="29">
        <v>44693</v>
      </c>
      <c r="S201" s="29">
        <v>44721</v>
      </c>
      <c r="T201" s="390" t="s">
        <v>174</v>
      </c>
    </row>
    <row r="202" spans="1:20" ht="15.75" thickBot="1" x14ac:dyDescent="0.3">
      <c r="A202" s="398" t="s">
        <v>176</v>
      </c>
      <c r="B202" s="399"/>
      <c r="C202" s="397"/>
      <c r="D202" s="30" t="s">
        <v>177</v>
      </c>
      <c r="E202" s="30" t="s">
        <v>177</v>
      </c>
      <c r="F202" s="30" t="s">
        <v>177</v>
      </c>
      <c r="G202" s="391"/>
      <c r="H202" s="30" t="s">
        <v>177</v>
      </c>
      <c r="I202" s="30" t="s">
        <v>177</v>
      </c>
      <c r="J202" s="391"/>
      <c r="K202" s="30" t="s">
        <v>177</v>
      </c>
      <c r="L202" s="30" t="s">
        <v>177</v>
      </c>
      <c r="M202" s="391"/>
      <c r="N202" s="30" t="s">
        <v>177</v>
      </c>
      <c r="O202" s="30" t="s">
        <v>177</v>
      </c>
      <c r="P202" s="30" t="s">
        <v>177</v>
      </c>
      <c r="Q202" s="30" t="s">
        <v>177</v>
      </c>
      <c r="R202" s="30" t="s">
        <v>177</v>
      </c>
      <c r="S202" s="30" t="s">
        <v>177</v>
      </c>
      <c r="T202" s="391"/>
    </row>
    <row r="203" spans="1:20" s="12" customFormat="1" x14ac:dyDescent="0.25">
      <c r="A203" s="251">
        <v>1</v>
      </c>
      <c r="B203" s="252" t="s">
        <v>2</v>
      </c>
      <c r="C203" s="253"/>
      <c r="D203" s="254">
        <v>25049.42</v>
      </c>
      <c r="E203" s="254"/>
      <c r="F203" s="254">
        <v>38099.269999999997</v>
      </c>
      <c r="G203" s="254"/>
      <c r="H203" s="254">
        <v>29611.119999999999</v>
      </c>
      <c r="I203" s="254">
        <v>27022.93</v>
      </c>
      <c r="J203" s="254"/>
      <c r="K203" s="254">
        <v>30461.75</v>
      </c>
      <c r="L203" s="254">
        <v>40844.76</v>
      </c>
      <c r="M203" s="254"/>
      <c r="N203" s="254">
        <v>42037.82</v>
      </c>
      <c r="O203" s="254">
        <v>40388.589999999997</v>
      </c>
      <c r="P203" s="254">
        <v>36669.050000000003</v>
      </c>
      <c r="Q203" s="254">
        <v>62375.5</v>
      </c>
      <c r="R203" s="254">
        <v>66308</v>
      </c>
      <c r="S203" s="254">
        <v>66852.5</v>
      </c>
      <c r="T203" s="254"/>
    </row>
    <row r="204" spans="1:20" x14ac:dyDescent="0.25">
      <c r="A204" s="34">
        <v>2</v>
      </c>
      <c r="B204" s="35" t="s">
        <v>3</v>
      </c>
      <c r="C204" s="36"/>
      <c r="D204" s="37">
        <v>10247.49</v>
      </c>
      <c r="E204" s="37"/>
      <c r="F204" s="37">
        <v>14908.41</v>
      </c>
      <c r="G204" s="37"/>
      <c r="H204" s="37">
        <v>19311.599999999999</v>
      </c>
      <c r="I204" s="37">
        <v>17623.650000000001</v>
      </c>
      <c r="J204" s="37"/>
      <c r="K204" s="37">
        <v>18277.05</v>
      </c>
      <c r="L204" s="37">
        <v>21126.6</v>
      </c>
      <c r="M204" s="37"/>
      <c r="N204" s="37">
        <v>21743.7</v>
      </c>
      <c r="O204" s="37">
        <v>20890.650000000001</v>
      </c>
      <c r="P204" s="37">
        <v>18966.75</v>
      </c>
      <c r="Q204" s="37">
        <v>18712.650000000001</v>
      </c>
      <c r="R204" s="37">
        <v>19892.400000000001</v>
      </c>
      <c r="S204" s="37">
        <v>20055.75</v>
      </c>
      <c r="T204" s="37"/>
    </row>
    <row r="205" spans="1:20" s="12" customFormat="1" x14ac:dyDescent="0.25">
      <c r="A205" s="255">
        <v>3</v>
      </c>
      <c r="B205" s="256" t="s">
        <v>4</v>
      </c>
      <c r="C205" s="253"/>
      <c r="D205" s="254">
        <v>17079.150000000001</v>
      </c>
      <c r="E205" s="254"/>
      <c r="F205" s="254">
        <v>24847.35</v>
      </c>
      <c r="G205" s="254"/>
      <c r="H205" s="254">
        <v>19311.599999999999</v>
      </c>
      <c r="I205" s="254">
        <v>17623.650000000001</v>
      </c>
      <c r="J205" s="254"/>
      <c r="K205" s="254">
        <v>18277.05</v>
      </c>
      <c r="L205" s="254">
        <v>21126.6</v>
      </c>
      <c r="M205" s="254"/>
      <c r="N205" s="254">
        <v>21743.7</v>
      </c>
      <c r="O205" s="254">
        <v>20890.650000000001</v>
      </c>
      <c r="P205" s="254">
        <v>18966.75</v>
      </c>
      <c r="Q205" s="254">
        <v>18712.650000000001</v>
      </c>
      <c r="R205" s="254">
        <v>19892.400000000001</v>
      </c>
      <c r="S205" s="254">
        <v>20055.75</v>
      </c>
      <c r="T205" s="254"/>
    </row>
    <row r="206" spans="1:20" x14ac:dyDescent="0.25">
      <c r="A206" s="34">
        <v>4</v>
      </c>
      <c r="B206" s="35" t="s">
        <v>5</v>
      </c>
      <c r="C206" s="36">
        <v>169067.25</v>
      </c>
      <c r="D206" s="37">
        <v>78564.09</v>
      </c>
      <c r="E206" s="37"/>
      <c r="F206" s="37">
        <v>114297.81</v>
      </c>
      <c r="G206" s="37"/>
      <c r="H206" s="37">
        <v>88833.36</v>
      </c>
      <c r="I206" s="37">
        <v>118665.91</v>
      </c>
      <c r="J206" s="37"/>
      <c r="K206" s="37">
        <v>123065.47</v>
      </c>
      <c r="L206" s="37">
        <v>142252.44</v>
      </c>
      <c r="M206" s="37"/>
      <c r="N206" s="37">
        <v>146407.57999999999</v>
      </c>
      <c r="O206" s="37">
        <v>140663.71</v>
      </c>
      <c r="P206" s="37">
        <v>127709.45</v>
      </c>
      <c r="Q206" s="37">
        <v>125998.51</v>
      </c>
      <c r="R206" s="37">
        <v>96809.68</v>
      </c>
      <c r="S206" s="37">
        <v>97604.65</v>
      </c>
      <c r="T206" s="37"/>
    </row>
    <row r="207" spans="1:20" s="12" customFormat="1" x14ac:dyDescent="0.25">
      <c r="A207" s="255">
        <v>5</v>
      </c>
      <c r="B207" s="256" t="s">
        <v>6</v>
      </c>
      <c r="C207" s="253"/>
      <c r="D207" s="254">
        <v>215197.29</v>
      </c>
      <c r="E207" s="254"/>
      <c r="F207" s="254">
        <v>313076.61</v>
      </c>
      <c r="G207" s="254"/>
      <c r="H207" s="254">
        <v>243326.16</v>
      </c>
      <c r="I207" s="254">
        <v>222057.99</v>
      </c>
      <c r="J207" s="254"/>
      <c r="K207" s="254">
        <v>230290.83000000002</v>
      </c>
      <c r="L207" s="254">
        <v>266195.15999999997</v>
      </c>
      <c r="M207" s="254"/>
      <c r="N207" s="254">
        <v>273970.62</v>
      </c>
      <c r="O207" s="254">
        <v>263222.19</v>
      </c>
      <c r="P207" s="254">
        <v>238981.05</v>
      </c>
      <c r="Q207" s="254">
        <v>235779.39</v>
      </c>
      <c r="R207" s="254">
        <v>250644.24</v>
      </c>
      <c r="S207" s="254">
        <v>252702.45</v>
      </c>
      <c r="T207" s="254"/>
    </row>
    <row r="208" spans="1:20" x14ac:dyDescent="0.25">
      <c r="A208" s="34">
        <v>6</v>
      </c>
      <c r="B208" s="35" t="s">
        <v>138</v>
      </c>
      <c r="C208" s="36"/>
      <c r="D208" s="37">
        <v>3415.83</v>
      </c>
      <c r="E208" s="37"/>
      <c r="F208" s="37">
        <v>4969.47</v>
      </c>
      <c r="G208" s="37"/>
      <c r="H208" s="37">
        <v>3862.3199999999997</v>
      </c>
      <c r="I208" s="37">
        <v>3524.73</v>
      </c>
      <c r="J208" s="37"/>
      <c r="K208" s="37">
        <v>3655.41</v>
      </c>
      <c r="L208" s="37">
        <v>4225.32</v>
      </c>
      <c r="M208" s="37"/>
      <c r="N208" s="37">
        <v>4348.74</v>
      </c>
      <c r="O208" s="37">
        <v>4178.13</v>
      </c>
      <c r="P208" s="37">
        <v>3793.35</v>
      </c>
      <c r="Q208" s="37">
        <v>3742.5299999999997</v>
      </c>
      <c r="R208" s="37">
        <v>3978.48</v>
      </c>
      <c r="S208" s="37">
        <v>4011.15</v>
      </c>
      <c r="T208" s="37"/>
    </row>
    <row r="209" spans="1:21" s="12" customFormat="1" x14ac:dyDescent="0.25">
      <c r="A209" s="255">
        <v>7</v>
      </c>
      <c r="B209" s="257" t="s">
        <v>7</v>
      </c>
      <c r="C209" s="253"/>
      <c r="D209" s="254">
        <v>17079.150000000001</v>
      </c>
      <c r="E209" s="254"/>
      <c r="F209" s="254">
        <v>24847.35</v>
      </c>
      <c r="G209" s="254"/>
      <c r="H209" s="254">
        <v>19311.599999999999</v>
      </c>
      <c r="I209" s="254">
        <v>17623.650000000001</v>
      </c>
      <c r="J209" s="254"/>
      <c r="K209" s="254">
        <v>18277.05</v>
      </c>
      <c r="L209" s="254">
        <v>21126.6</v>
      </c>
      <c r="M209" s="254"/>
      <c r="N209" s="254">
        <v>21743.7</v>
      </c>
      <c r="O209" s="254">
        <v>20890.650000000001</v>
      </c>
      <c r="P209" s="254">
        <v>18966.75</v>
      </c>
      <c r="Q209" s="254">
        <v>18712.650000000001</v>
      </c>
      <c r="R209" s="254">
        <v>19892.400000000001</v>
      </c>
      <c r="S209" s="254">
        <v>20055.75</v>
      </c>
      <c r="T209" s="254"/>
    </row>
    <row r="210" spans="1:21" x14ac:dyDescent="0.25">
      <c r="A210" s="34">
        <v>8</v>
      </c>
      <c r="B210" s="35" t="s">
        <v>8</v>
      </c>
      <c r="C210" s="36"/>
      <c r="D210" s="37">
        <v>87672.97</v>
      </c>
      <c r="E210" s="37"/>
      <c r="F210" s="37">
        <v>127549.73</v>
      </c>
      <c r="G210" s="37"/>
      <c r="H210" s="37">
        <v>99132.88</v>
      </c>
      <c r="I210" s="37">
        <v>90468.07</v>
      </c>
      <c r="J210" s="37"/>
      <c r="K210" s="37">
        <v>93822.19</v>
      </c>
      <c r="L210" s="37">
        <v>108449.88</v>
      </c>
      <c r="M210" s="37"/>
      <c r="N210" s="37">
        <v>113067.23999999999</v>
      </c>
      <c r="O210" s="37">
        <v>108631.38</v>
      </c>
      <c r="P210" s="37">
        <v>98627.1</v>
      </c>
      <c r="Q210" s="37">
        <v>97305.78</v>
      </c>
      <c r="R210" s="37">
        <v>51720.24</v>
      </c>
      <c r="S210" s="37">
        <v>52144.95</v>
      </c>
      <c r="T210" s="37"/>
    </row>
    <row r="211" spans="1:21" s="12" customFormat="1" x14ac:dyDescent="0.25">
      <c r="A211" s="255">
        <v>9</v>
      </c>
      <c r="B211" s="257" t="s">
        <v>10</v>
      </c>
      <c r="C211" s="253"/>
      <c r="D211" s="254">
        <v>3415.83</v>
      </c>
      <c r="E211" s="254"/>
      <c r="F211" s="254">
        <v>4969.47</v>
      </c>
      <c r="G211" s="254"/>
      <c r="H211" s="254">
        <v>3862.32</v>
      </c>
      <c r="I211" s="254">
        <v>3524.73</v>
      </c>
      <c r="J211" s="254"/>
      <c r="K211" s="254">
        <v>3655.41</v>
      </c>
      <c r="L211" s="254">
        <v>4225.32</v>
      </c>
      <c r="M211" s="254"/>
      <c r="N211" s="254">
        <v>4348.74</v>
      </c>
      <c r="O211" s="254">
        <v>4178.13</v>
      </c>
      <c r="P211" s="254">
        <v>3793.35</v>
      </c>
      <c r="Q211" s="254">
        <v>3742.5299999999997</v>
      </c>
      <c r="R211" s="254">
        <v>3978.48</v>
      </c>
      <c r="S211" s="254">
        <v>4011.15</v>
      </c>
      <c r="T211" s="254"/>
    </row>
    <row r="212" spans="1:21" x14ac:dyDescent="0.25">
      <c r="A212" s="34">
        <v>10</v>
      </c>
      <c r="B212" s="35" t="s">
        <v>443</v>
      </c>
      <c r="C212" s="36">
        <v>17514.75</v>
      </c>
      <c r="D212" s="37">
        <v>17079.150000000001</v>
      </c>
      <c r="E212" s="37"/>
      <c r="F212" s="37">
        <v>24847.35</v>
      </c>
      <c r="G212" s="37"/>
      <c r="H212" s="37">
        <v>11586.96</v>
      </c>
      <c r="I212" s="37">
        <v>10574.19</v>
      </c>
      <c r="J212" s="37"/>
      <c r="K212" s="37">
        <v>10966.23</v>
      </c>
      <c r="L212" s="37">
        <v>12675.96</v>
      </c>
      <c r="M212" s="37"/>
      <c r="N212" s="37">
        <v>13046.22</v>
      </c>
      <c r="O212" s="37">
        <v>12534.39</v>
      </c>
      <c r="P212" s="37">
        <v>11380.05</v>
      </c>
      <c r="Q212" s="37">
        <v>11227.59</v>
      </c>
      <c r="R212" s="37">
        <v>11935.44</v>
      </c>
      <c r="S212" s="37">
        <v>12033.45</v>
      </c>
      <c r="T212" s="37"/>
    </row>
    <row r="213" spans="1:21" s="12" customFormat="1" x14ac:dyDescent="0.25">
      <c r="A213" s="255">
        <v>11</v>
      </c>
      <c r="B213" s="257" t="s">
        <v>11</v>
      </c>
      <c r="C213" s="253"/>
      <c r="D213" s="254">
        <v>10247.49</v>
      </c>
      <c r="E213" s="254"/>
      <c r="F213" s="254">
        <v>14908.41</v>
      </c>
      <c r="G213" s="254"/>
      <c r="H213" s="254">
        <v>19311.599999999999</v>
      </c>
      <c r="I213" s="254">
        <v>17623.650000000001</v>
      </c>
      <c r="J213" s="254"/>
      <c r="K213" s="254">
        <v>18277.05</v>
      </c>
      <c r="L213" s="254">
        <v>21126.6</v>
      </c>
      <c r="M213" s="254"/>
      <c r="N213" s="254">
        <v>21743.7</v>
      </c>
      <c r="O213" s="254">
        <v>20890.650000000001</v>
      </c>
      <c r="P213" s="254">
        <v>18966.75</v>
      </c>
      <c r="Q213" s="254">
        <v>18712.650000000001</v>
      </c>
      <c r="R213" s="254">
        <v>19892.400000000001</v>
      </c>
      <c r="S213" s="254">
        <v>20055.75</v>
      </c>
      <c r="T213" s="254"/>
      <c r="U213" s="234"/>
    </row>
    <row r="214" spans="1:21" x14ac:dyDescent="0.25">
      <c r="A214" s="34">
        <v>12</v>
      </c>
      <c r="B214" s="35" t="s">
        <v>13</v>
      </c>
      <c r="C214" s="36">
        <v>10508.85</v>
      </c>
      <c r="D214" s="37">
        <v>10247.49</v>
      </c>
      <c r="E214" s="37"/>
      <c r="F214" s="37">
        <v>14908.41</v>
      </c>
      <c r="G214" s="37"/>
      <c r="H214" s="37">
        <v>11586.96</v>
      </c>
      <c r="I214" s="37">
        <v>10574.19</v>
      </c>
      <c r="J214" s="37"/>
      <c r="K214" s="37">
        <v>10966.23</v>
      </c>
      <c r="L214" s="37">
        <v>12675.96</v>
      </c>
      <c r="M214" s="37"/>
      <c r="N214" s="37">
        <v>13046.22</v>
      </c>
      <c r="O214" s="37">
        <v>12534.39</v>
      </c>
      <c r="P214" s="37">
        <v>11380.05</v>
      </c>
      <c r="Q214" s="37">
        <v>11227.59</v>
      </c>
      <c r="R214" s="37">
        <v>11935.44</v>
      </c>
      <c r="S214" s="37">
        <v>12033.45</v>
      </c>
      <c r="T214" s="37"/>
    </row>
    <row r="215" spans="1:21" s="12" customFormat="1" ht="13.5" customHeight="1" x14ac:dyDescent="0.25">
      <c r="A215" s="251">
        <v>13</v>
      </c>
      <c r="B215" s="252" t="s">
        <v>9</v>
      </c>
      <c r="C215" s="253">
        <v>24623.68</v>
      </c>
      <c r="D215" s="254">
        <v>23490.84</v>
      </c>
      <c r="E215" s="254"/>
      <c r="F215" s="254">
        <v>23490.84</v>
      </c>
      <c r="G215" s="254"/>
      <c r="H215" s="254">
        <v>17591.439999999999</v>
      </c>
      <c r="I215" s="254">
        <v>18014.400000000001</v>
      </c>
      <c r="J215" s="254">
        <f>-6462.88-5255.28-5074.2</f>
        <v>-16792.36</v>
      </c>
      <c r="K215" s="254">
        <v>25074</v>
      </c>
      <c r="L215" s="254">
        <v>25074</v>
      </c>
      <c r="M215" s="254">
        <v>-2143.9000000000233</v>
      </c>
      <c r="N215" s="254">
        <v>26712</v>
      </c>
      <c r="O215" s="254">
        <v>27720</v>
      </c>
      <c r="P215" s="254">
        <v>27216</v>
      </c>
      <c r="Q215" s="254">
        <v>27720</v>
      </c>
      <c r="R215" s="254">
        <v>28224</v>
      </c>
      <c r="S215" s="254">
        <v>29484</v>
      </c>
      <c r="T215" s="254"/>
    </row>
    <row r="216" spans="1:21" x14ac:dyDescent="0.25">
      <c r="A216" s="34">
        <v>14</v>
      </c>
      <c r="B216" s="35" t="s">
        <v>14</v>
      </c>
      <c r="C216" s="36">
        <v>17514.75</v>
      </c>
      <c r="D216" s="37">
        <v>17079.150000000001</v>
      </c>
      <c r="E216" s="37"/>
      <c r="F216" s="37">
        <v>24847.35</v>
      </c>
      <c r="G216" s="37"/>
      <c r="H216" s="37">
        <v>19311.599999999999</v>
      </c>
      <c r="I216" s="37">
        <v>17623.650000000001</v>
      </c>
      <c r="J216" s="37"/>
      <c r="K216" s="37">
        <v>18277.05</v>
      </c>
      <c r="L216" s="37">
        <v>21126.6</v>
      </c>
      <c r="M216" s="37"/>
      <c r="N216" s="37">
        <v>21743.7</v>
      </c>
      <c r="O216" s="37">
        <v>20890.650000000001</v>
      </c>
      <c r="P216" s="37">
        <v>18966.75</v>
      </c>
      <c r="Q216" s="37">
        <v>2495.02</v>
      </c>
      <c r="R216" s="37">
        <v>2652.32</v>
      </c>
      <c r="S216" s="37">
        <v>2674.1</v>
      </c>
      <c r="T216" s="37"/>
    </row>
    <row r="217" spans="1:21" s="12" customFormat="1" x14ac:dyDescent="0.25">
      <c r="A217" s="258">
        <v>15</v>
      </c>
      <c r="B217" s="259" t="s">
        <v>454</v>
      </c>
      <c r="C217" s="253"/>
      <c r="D217" s="254"/>
      <c r="E217" s="254"/>
      <c r="F217" s="254"/>
      <c r="G217" s="254"/>
      <c r="H217" s="254"/>
      <c r="I217" s="254"/>
      <c r="J217" s="254"/>
      <c r="K217" s="254"/>
      <c r="L217" s="254"/>
      <c r="M217" s="254"/>
      <c r="N217" s="254"/>
      <c r="O217" s="254"/>
      <c r="P217" s="254"/>
      <c r="Q217" s="254"/>
      <c r="R217" s="254"/>
      <c r="S217" s="254"/>
      <c r="T217" s="254"/>
    </row>
    <row r="218" spans="1:21" x14ac:dyDescent="0.25">
      <c r="A218" s="34">
        <v>16</v>
      </c>
      <c r="B218" s="35" t="s">
        <v>16</v>
      </c>
      <c r="C218" s="36"/>
      <c r="D218" s="37">
        <v>6831.66</v>
      </c>
      <c r="E218" s="37"/>
      <c r="F218" s="37">
        <v>9938.94</v>
      </c>
      <c r="G218" s="37"/>
      <c r="H218" s="37">
        <v>7724.6399999999994</v>
      </c>
      <c r="I218" s="37">
        <v>7049.46</v>
      </c>
      <c r="J218" s="37"/>
      <c r="K218" s="37">
        <v>7310.82</v>
      </c>
      <c r="L218" s="37">
        <v>8450.64</v>
      </c>
      <c r="M218" s="37"/>
      <c r="N218" s="37">
        <v>8697.48</v>
      </c>
      <c r="O218" s="37">
        <v>8356.26</v>
      </c>
      <c r="P218" s="37">
        <v>7586.7</v>
      </c>
      <c r="Q218" s="37">
        <v>7485.0599999999995</v>
      </c>
      <c r="R218" s="37">
        <v>7956.96</v>
      </c>
      <c r="S218" s="37">
        <v>8022.3</v>
      </c>
      <c r="T218" s="37"/>
    </row>
    <row r="219" spans="1:21" s="12" customFormat="1" x14ac:dyDescent="0.25">
      <c r="A219" s="255">
        <v>17</v>
      </c>
      <c r="B219" s="257" t="s">
        <v>17</v>
      </c>
      <c r="C219" s="253"/>
      <c r="D219" s="254">
        <v>6831.66</v>
      </c>
      <c r="E219" s="254"/>
      <c r="F219" s="254">
        <v>9938.94</v>
      </c>
      <c r="G219" s="254"/>
      <c r="H219" s="254">
        <v>7724.6399999999994</v>
      </c>
      <c r="I219" s="254">
        <v>7049.46</v>
      </c>
      <c r="J219" s="254"/>
      <c r="K219" s="254">
        <v>7310.82</v>
      </c>
      <c r="L219" s="254">
        <v>8450.64</v>
      </c>
      <c r="M219" s="254"/>
      <c r="N219" s="254">
        <v>8697.48</v>
      </c>
      <c r="O219" s="254">
        <v>8356.26</v>
      </c>
      <c r="P219" s="254">
        <v>11380.05</v>
      </c>
      <c r="Q219" s="254">
        <v>11227.59</v>
      </c>
      <c r="R219" s="254">
        <v>11935.44</v>
      </c>
      <c r="S219" s="254">
        <v>12033.45</v>
      </c>
      <c r="T219" s="254"/>
    </row>
    <row r="220" spans="1:21" x14ac:dyDescent="0.25">
      <c r="A220" s="34">
        <v>18</v>
      </c>
      <c r="B220" s="35" t="s">
        <v>18</v>
      </c>
      <c r="C220" s="36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</row>
    <row r="221" spans="1:21" s="12" customFormat="1" x14ac:dyDescent="0.25">
      <c r="A221" s="251">
        <v>19</v>
      </c>
      <c r="B221" s="252" t="s">
        <v>648</v>
      </c>
      <c r="C221" s="253">
        <v>32405.01</v>
      </c>
      <c r="D221" s="254">
        <v>7970.27</v>
      </c>
      <c r="E221" s="254"/>
      <c r="F221" s="254">
        <v>11595.43</v>
      </c>
      <c r="G221" s="254"/>
      <c r="H221" s="254">
        <v>7724.6399999999994</v>
      </c>
      <c r="I221" s="254">
        <v>7049.46</v>
      </c>
      <c r="J221" s="254"/>
      <c r="K221" s="254">
        <v>7310.82</v>
      </c>
      <c r="L221" s="254">
        <v>8450.64</v>
      </c>
      <c r="M221" s="254"/>
      <c r="N221" s="254">
        <v>8697.48</v>
      </c>
      <c r="O221" s="254">
        <v>8356.26</v>
      </c>
      <c r="P221" s="254">
        <v>8851.15</v>
      </c>
      <c r="Q221" s="254">
        <v>6237.55</v>
      </c>
      <c r="R221" s="254">
        <v>6630.8</v>
      </c>
      <c r="S221" s="254">
        <v>6685.25</v>
      </c>
      <c r="T221" s="254"/>
    </row>
    <row r="222" spans="1:21" x14ac:dyDescent="0.25">
      <c r="A222" s="34">
        <v>20</v>
      </c>
      <c r="B222" s="35" t="s">
        <v>20</v>
      </c>
      <c r="C222" s="36"/>
      <c r="D222" s="37">
        <v>27326.639999999999</v>
      </c>
      <c r="E222" s="37"/>
      <c r="F222" s="37">
        <v>39755.760000000002</v>
      </c>
      <c r="G222" s="37"/>
      <c r="H222" s="37">
        <v>30898.559999999998</v>
      </c>
      <c r="I222" s="37">
        <v>28197.84</v>
      </c>
      <c r="J222" s="37"/>
      <c r="K222" s="37">
        <v>29243.279999999999</v>
      </c>
      <c r="L222" s="37">
        <v>33802.559999999998</v>
      </c>
      <c r="M222" s="37"/>
      <c r="N222" s="37">
        <v>34789.919999999998</v>
      </c>
      <c r="O222" s="37">
        <v>33425.040000000001</v>
      </c>
      <c r="P222" s="37">
        <v>30346.799999999999</v>
      </c>
      <c r="Q222" s="37">
        <v>18712.650000000001</v>
      </c>
      <c r="R222" s="37">
        <v>19892.400000000001</v>
      </c>
      <c r="S222" s="37">
        <v>20055.75</v>
      </c>
      <c r="T222" s="37"/>
    </row>
    <row r="223" spans="1:21" s="12" customFormat="1" x14ac:dyDescent="0.25">
      <c r="A223" s="251">
        <v>21</v>
      </c>
      <c r="B223" s="252" t="s">
        <v>21</v>
      </c>
      <c r="C223" s="253"/>
      <c r="D223" s="254"/>
      <c r="E223" s="254"/>
      <c r="F223" s="254"/>
      <c r="G223" s="254"/>
      <c r="H223" s="254">
        <v>3862.3199999999997</v>
      </c>
      <c r="I223" s="254">
        <v>3524.73</v>
      </c>
      <c r="J223" s="254"/>
      <c r="K223" s="254">
        <v>3655.41</v>
      </c>
      <c r="L223" s="254">
        <v>8450.64</v>
      </c>
      <c r="M223" s="254"/>
      <c r="N223" s="254">
        <v>8697.48</v>
      </c>
      <c r="O223" s="254">
        <v>8356.26</v>
      </c>
      <c r="P223" s="254">
        <v>7586.7</v>
      </c>
      <c r="Q223" s="254">
        <v>7485.0599999999995</v>
      </c>
      <c r="R223" s="254">
        <v>7956.96</v>
      </c>
      <c r="S223" s="254">
        <v>8022.3</v>
      </c>
      <c r="T223" s="254"/>
    </row>
    <row r="224" spans="1:21" x14ac:dyDescent="0.25">
      <c r="A224" s="34">
        <v>22</v>
      </c>
      <c r="B224" s="35" t="s">
        <v>22</v>
      </c>
      <c r="C224" s="36">
        <v>3502.95</v>
      </c>
      <c r="D224" s="37">
        <v>3415.83</v>
      </c>
      <c r="E224" s="37"/>
      <c r="F224" s="37">
        <v>4969.47</v>
      </c>
      <c r="G224" s="37"/>
      <c r="H224" s="37">
        <v>3862.3199999999997</v>
      </c>
      <c r="I224" s="37">
        <v>3524.73</v>
      </c>
      <c r="J224" s="37"/>
      <c r="K224" s="37">
        <v>3655.41</v>
      </c>
      <c r="L224" s="37">
        <v>4225.32</v>
      </c>
      <c r="M224" s="37"/>
      <c r="N224" s="37">
        <v>4348.74</v>
      </c>
      <c r="O224" s="37">
        <v>4178.13</v>
      </c>
      <c r="P224" s="37">
        <v>3793.35</v>
      </c>
      <c r="Q224" s="37">
        <v>3742.5299999999997</v>
      </c>
      <c r="R224" s="37">
        <v>3978.48</v>
      </c>
      <c r="S224" s="37">
        <v>4011.15</v>
      </c>
      <c r="T224" s="37"/>
    </row>
    <row r="225" spans="1:20" x14ac:dyDescent="0.25">
      <c r="A225" s="21">
        <v>23</v>
      </c>
      <c r="B225" s="252" t="s">
        <v>23</v>
      </c>
      <c r="C225" s="32"/>
      <c r="D225" s="33">
        <v>6831.66</v>
      </c>
      <c r="E225" s="33"/>
      <c r="F225" s="33">
        <v>9938.94</v>
      </c>
      <c r="G225" s="33"/>
      <c r="H225" s="33">
        <v>7724.6399999999994</v>
      </c>
      <c r="I225" s="33">
        <v>7049.46</v>
      </c>
      <c r="J225" s="33"/>
      <c r="K225" s="33">
        <v>7310.82</v>
      </c>
      <c r="L225" s="33">
        <v>8450.64</v>
      </c>
      <c r="M225" s="33"/>
      <c r="N225" s="33">
        <v>8697.48</v>
      </c>
      <c r="O225" s="33">
        <v>8356.26</v>
      </c>
      <c r="P225" s="33">
        <v>7586.7</v>
      </c>
      <c r="Q225" s="33">
        <v>7485.0599999999995</v>
      </c>
      <c r="R225" s="33">
        <v>7956.96</v>
      </c>
      <c r="S225" s="33">
        <v>8022.3</v>
      </c>
      <c r="T225" s="33"/>
    </row>
    <row r="226" spans="1:20" x14ac:dyDescent="0.25">
      <c r="A226" s="34">
        <v>24</v>
      </c>
      <c r="B226" s="35" t="s">
        <v>24</v>
      </c>
      <c r="C226" s="36">
        <v>332827.44</v>
      </c>
      <c r="D226" s="37">
        <v>154850.96</v>
      </c>
      <c r="E226" s="37"/>
      <c r="F226" s="37">
        <v>225282.64</v>
      </c>
      <c r="G226" s="37"/>
      <c r="H226" s="37">
        <v>63084.56</v>
      </c>
      <c r="I226" s="37">
        <v>42296.76</v>
      </c>
      <c r="J226" s="37"/>
      <c r="K226" s="37">
        <v>49957.270000000004</v>
      </c>
      <c r="L226" s="37">
        <v>69013.56</v>
      </c>
      <c r="M226" s="37"/>
      <c r="N226" s="37">
        <v>97121.86</v>
      </c>
      <c r="O226" s="37">
        <v>62671.95</v>
      </c>
      <c r="P226" s="37">
        <v>68280.3</v>
      </c>
      <c r="Q226" s="37">
        <v>93563.25</v>
      </c>
      <c r="R226" s="37">
        <v>107418.95999999999</v>
      </c>
      <c r="S226" s="37">
        <v>116323.35</v>
      </c>
      <c r="T226" s="37"/>
    </row>
    <row r="227" spans="1:20" x14ac:dyDescent="0.25">
      <c r="A227" s="21">
        <v>25</v>
      </c>
      <c r="B227" s="39" t="s">
        <v>25</v>
      </c>
      <c r="C227" s="32"/>
      <c r="D227" s="33">
        <v>10247.49</v>
      </c>
      <c r="E227" s="33"/>
      <c r="F227" s="33">
        <v>14908.41</v>
      </c>
      <c r="G227" s="33"/>
      <c r="H227" s="33">
        <v>11586.96</v>
      </c>
      <c r="I227" s="33">
        <v>10574.19</v>
      </c>
      <c r="J227" s="33"/>
      <c r="K227" s="33">
        <v>10966.23</v>
      </c>
      <c r="L227" s="33">
        <v>21126.6</v>
      </c>
      <c r="M227" s="33"/>
      <c r="N227" s="33">
        <v>21743.7</v>
      </c>
      <c r="O227" s="33">
        <v>20890.650000000001</v>
      </c>
      <c r="P227" s="33">
        <v>11380.05</v>
      </c>
      <c r="Q227" s="33">
        <v>11227.59</v>
      </c>
      <c r="R227" s="33">
        <v>11935.44</v>
      </c>
      <c r="S227" s="33">
        <v>12033.45</v>
      </c>
      <c r="T227" s="33"/>
    </row>
    <row r="228" spans="1:20" x14ac:dyDescent="0.25">
      <c r="A228" s="34">
        <v>26</v>
      </c>
      <c r="B228" s="35" t="s">
        <v>26</v>
      </c>
      <c r="C228" s="36"/>
      <c r="D228" s="37">
        <v>6831.66</v>
      </c>
      <c r="E228" s="37"/>
      <c r="F228" s="37">
        <v>9938.94</v>
      </c>
      <c r="G228" s="37"/>
      <c r="H228" s="37">
        <v>6437.2</v>
      </c>
      <c r="I228" s="37">
        <v>5874.55</v>
      </c>
      <c r="J228" s="37"/>
      <c r="K228" s="37">
        <v>6092.35</v>
      </c>
      <c r="L228" s="37">
        <v>7042.2</v>
      </c>
      <c r="M228" s="37"/>
      <c r="N228" s="37">
        <v>7247.9</v>
      </c>
      <c r="O228" s="37">
        <v>6963.55</v>
      </c>
      <c r="P228" s="37">
        <v>6322.25</v>
      </c>
      <c r="Q228" s="37">
        <v>6237.55</v>
      </c>
      <c r="R228" s="37">
        <v>7956.96</v>
      </c>
      <c r="S228" s="37">
        <v>8022.3</v>
      </c>
      <c r="T228" s="37"/>
    </row>
    <row r="229" spans="1:20" x14ac:dyDescent="0.25">
      <c r="A229" s="21">
        <v>27</v>
      </c>
      <c r="B229" s="39" t="s">
        <v>27</v>
      </c>
      <c r="C229" s="32">
        <v>702622.36</v>
      </c>
      <c r="D229" s="33">
        <v>352362.53</v>
      </c>
      <c r="E229" s="33"/>
      <c r="F229" s="33">
        <v>352362.53</v>
      </c>
      <c r="G229" s="33"/>
      <c r="H229" s="33">
        <v>346471.6</v>
      </c>
      <c r="I229" s="33">
        <v>353174.4</v>
      </c>
      <c r="J229" s="33"/>
      <c r="K229" s="33">
        <v>376110</v>
      </c>
      <c r="L229" s="33">
        <v>376110</v>
      </c>
      <c r="M229" s="33"/>
      <c r="N229" s="33">
        <v>408240</v>
      </c>
      <c r="O229" s="33">
        <v>415800</v>
      </c>
      <c r="P229" s="33">
        <v>408240</v>
      </c>
      <c r="Q229" s="33">
        <v>415800</v>
      </c>
      <c r="R229" s="33">
        <v>423360</v>
      </c>
      <c r="S229" s="33">
        <v>442260</v>
      </c>
      <c r="T229" s="33"/>
    </row>
    <row r="230" spans="1:20" x14ac:dyDescent="0.25">
      <c r="A230" s="34">
        <v>28</v>
      </c>
      <c r="B230" s="35" t="s">
        <v>28</v>
      </c>
      <c r="C230" s="36"/>
      <c r="D230" s="37">
        <v>10247.49</v>
      </c>
      <c r="E230" s="37"/>
      <c r="F230" s="37">
        <v>14908.41</v>
      </c>
      <c r="G230" s="37"/>
      <c r="H230" s="37">
        <v>19311.599999999999</v>
      </c>
      <c r="I230" s="37">
        <v>17623.650000000001</v>
      </c>
      <c r="J230" s="37"/>
      <c r="K230" s="37">
        <v>18277.05</v>
      </c>
      <c r="L230" s="37">
        <v>21126.6</v>
      </c>
      <c r="M230" s="37"/>
      <c r="N230" s="37">
        <v>21743.7</v>
      </c>
      <c r="O230" s="37">
        <v>20890.650000000001</v>
      </c>
      <c r="P230" s="37">
        <v>18966.75</v>
      </c>
      <c r="Q230" s="37">
        <v>18712.650000000001</v>
      </c>
      <c r="R230" s="37">
        <v>19892.400000000001</v>
      </c>
      <c r="S230" s="37">
        <v>20055.75</v>
      </c>
      <c r="T230" s="37"/>
    </row>
    <row r="231" spans="1:20" x14ac:dyDescent="0.25">
      <c r="A231" s="21">
        <v>29</v>
      </c>
      <c r="B231" s="39" t="s">
        <v>450</v>
      </c>
      <c r="C231" s="32"/>
      <c r="D231" s="33">
        <v>10247.49</v>
      </c>
      <c r="E231" s="33"/>
      <c r="F231" s="33">
        <v>14908.41</v>
      </c>
      <c r="G231" s="33"/>
      <c r="H231" s="33">
        <v>11586.96</v>
      </c>
      <c r="I231" s="33">
        <v>10574.19</v>
      </c>
      <c r="J231" s="33"/>
      <c r="K231" s="33">
        <v>10966.23</v>
      </c>
      <c r="L231" s="33">
        <v>12675.96</v>
      </c>
      <c r="M231" s="33"/>
      <c r="N231" s="33">
        <v>13046.22</v>
      </c>
      <c r="O231" s="33">
        <v>12534.39</v>
      </c>
      <c r="P231" s="33">
        <v>11380.05</v>
      </c>
      <c r="Q231" s="33">
        <v>11227.59</v>
      </c>
      <c r="R231" s="33">
        <v>11935.44</v>
      </c>
      <c r="S231" s="33">
        <v>12033.45</v>
      </c>
      <c r="T231" s="33"/>
    </row>
    <row r="232" spans="1:20" x14ac:dyDescent="0.25">
      <c r="A232" s="34">
        <v>30</v>
      </c>
      <c r="B232" s="35" t="s">
        <v>29</v>
      </c>
      <c r="C232" s="36"/>
      <c r="D232" s="37">
        <v>10247.49</v>
      </c>
      <c r="E232" s="37"/>
      <c r="F232" s="37">
        <v>14908.41</v>
      </c>
      <c r="G232" s="37"/>
      <c r="H232" s="37">
        <v>11586.96</v>
      </c>
      <c r="I232" s="37">
        <v>10574.19</v>
      </c>
      <c r="J232" s="37"/>
      <c r="K232" s="37">
        <v>10966.23</v>
      </c>
      <c r="L232" s="37">
        <v>12675.96</v>
      </c>
      <c r="M232" s="37"/>
      <c r="N232" s="37">
        <v>13046.22</v>
      </c>
      <c r="O232" s="37">
        <v>12534.39</v>
      </c>
      <c r="P232" s="37">
        <v>11380.05</v>
      </c>
      <c r="Q232" s="37">
        <v>11227.59</v>
      </c>
      <c r="R232" s="37">
        <v>19892.400000000001</v>
      </c>
      <c r="S232" s="37">
        <v>20055.75</v>
      </c>
      <c r="T232" s="37"/>
    </row>
    <row r="233" spans="1:20" x14ac:dyDescent="0.25">
      <c r="A233" s="21">
        <v>31</v>
      </c>
      <c r="B233" s="39" t="s">
        <v>30</v>
      </c>
      <c r="C233" s="32"/>
      <c r="D233" s="33">
        <v>10247.49</v>
      </c>
      <c r="E233" s="33"/>
      <c r="F233" s="33">
        <v>14908.41</v>
      </c>
      <c r="G233" s="33"/>
      <c r="H233" s="33">
        <v>11586.96</v>
      </c>
      <c r="I233" s="33">
        <v>10574.19</v>
      </c>
      <c r="J233" s="33"/>
      <c r="K233" s="33">
        <v>10966.23</v>
      </c>
      <c r="L233" s="33">
        <v>12675.96</v>
      </c>
      <c r="M233" s="33"/>
      <c r="N233" s="33">
        <v>13046.22</v>
      </c>
      <c r="O233" s="33">
        <v>12534.39</v>
      </c>
      <c r="P233" s="33">
        <v>18966.75</v>
      </c>
      <c r="Q233" s="33">
        <v>11227.59</v>
      </c>
      <c r="R233" s="33">
        <v>11935.44</v>
      </c>
      <c r="S233" s="33">
        <v>12033.45</v>
      </c>
      <c r="T233" s="33"/>
    </row>
    <row r="234" spans="1:20" x14ac:dyDescent="0.25">
      <c r="A234" s="34">
        <v>32</v>
      </c>
      <c r="B234" s="35" t="s">
        <v>31</v>
      </c>
      <c r="C234" s="36"/>
      <c r="D234" s="37">
        <v>44405.79</v>
      </c>
      <c r="E234" s="37"/>
      <c r="F234" s="37">
        <v>64603.109999999993</v>
      </c>
      <c r="G234" s="37"/>
      <c r="H234" s="37">
        <v>50210.16</v>
      </c>
      <c r="I234" s="37">
        <v>45821.49</v>
      </c>
      <c r="J234" s="37"/>
      <c r="K234" s="37">
        <v>47520.33</v>
      </c>
      <c r="L234" s="37">
        <v>54929.16</v>
      </c>
      <c r="M234" s="37"/>
      <c r="N234" s="37">
        <v>56533.619999999995</v>
      </c>
      <c r="O234" s="37">
        <v>54315.69</v>
      </c>
      <c r="P234" s="37">
        <v>49313.55</v>
      </c>
      <c r="Q234" s="37">
        <v>48652.89</v>
      </c>
      <c r="R234" s="37">
        <v>34480.160000000003</v>
      </c>
      <c r="S234" s="37">
        <v>34763.300000000003</v>
      </c>
      <c r="T234" s="37"/>
    </row>
    <row r="235" spans="1:20" ht="13.5" customHeight="1" x14ac:dyDescent="0.25">
      <c r="A235" s="31">
        <v>33</v>
      </c>
      <c r="B235" s="24" t="s">
        <v>32</v>
      </c>
      <c r="C235" s="32">
        <v>570.66999999999996</v>
      </c>
      <c r="D235" s="33">
        <v>47821.619999999995</v>
      </c>
      <c r="E235" s="33"/>
      <c r="F235" s="33">
        <v>69572.58</v>
      </c>
      <c r="G235" s="33"/>
      <c r="H235" s="33">
        <v>54072.479999999996</v>
      </c>
      <c r="I235" s="33">
        <v>49346.22</v>
      </c>
      <c r="J235" s="33"/>
      <c r="K235" s="33">
        <v>51175.74</v>
      </c>
      <c r="L235" s="33">
        <v>59154.479999999996</v>
      </c>
      <c r="M235" s="33"/>
      <c r="N235" s="33">
        <v>60882.36</v>
      </c>
      <c r="O235" s="33">
        <v>58493.82</v>
      </c>
      <c r="P235" s="33">
        <v>53106.9</v>
      </c>
      <c r="Q235" s="33">
        <v>52395.42</v>
      </c>
      <c r="R235" s="33">
        <v>55698.720000000001</v>
      </c>
      <c r="S235" s="33">
        <v>56156.1</v>
      </c>
      <c r="T235" s="33"/>
    </row>
    <row r="236" spans="1:20" x14ac:dyDescent="0.25">
      <c r="A236" s="34">
        <v>34</v>
      </c>
      <c r="B236" s="35" t="s">
        <v>33</v>
      </c>
      <c r="C236" s="36"/>
      <c r="D236" s="37">
        <v>10247.49</v>
      </c>
      <c r="E236" s="37"/>
      <c r="F236" s="37">
        <v>14908.41</v>
      </c>
      <c r="G236" s="37"/>
      <c r="H236" s="37">
        <v>11586.96</v>
      </c>
      <c r="I236" s="37">
        <v>10574.19</v>
      </c>
      <c r="J236" s="37"/>
      <c r="K236" s="37">
        <v>10966.23</v>
      </c>
      <c r="L236" s="37">
        <v>12675.96</v>
      </c>
      <c r="M236" s="37"/>
      <c r="N236" s="37">
        <v>13046.22</v>
      </c>
      <c r="O236" s="37">
        <v>12534.39</v>
      </c>
      <c r="P236" s="37">
        <v>11380.05</v>
      </c>
      <c r="Q236" s="37">
        <v>11227.59</v>
      </c>
      <c r="R236" s="37">
        <v>11935.44</v>
      </c>
      <c r="S236" s="37">
        <v>12033.45</v>
      </c>
      <c r="T236" s="37"/>
    </row>
    <row r="237" spans="1:20" x14ac:dyDescent="0.25">
      <c r="A237" s="40">
        <v>35</v>
      </c>
      <c r="B237" s="41" t="s">
        <v>447</v>
      </c>
      <c r="C237" s="32"/>
      <c r="D237" s="33"/>
      <c r="E237" s="33"/>
      <c r="F237" s="33">
        <v>14908.41</v>
      </c>
      <c r="G237" s="33"/>
      <c r="H237" s="33">
        <v>11586.96</v>
      </c>
      <c r="I237" s="33">
        <v>10574.19</v>
      </c>
      <c r="J237" s="33"/>
      <c r="K237" s="33">
        <v>10966.23</v>
      </c>
      <c r="L237" s="33">
        <v>12675.96</v>
      </c>
      <c r="M237" s="33"/>
      <c r="N237" s="33">
        <v>13046.22</v>
      </c>
      <c r="O237" s="33">
        <v>12534.39</v>
      </c>
      <c r="P237" s="33">
        <v>11380.05</v>
      </c>
      <c r="Q237" s="33">
        <v>11227.59</v>
      </c>
      <c r="R237" s="33">
        <v>19892.400000000001</v>
      </c>
      <c r="S237" s="33">
        <v>20055.75</v>
      </c>
      <c r="T237" s="33"/>
    </row>
    <row r="238" spans="1:20" x14ac:dyDescent="0.25">
      <c r="A238" s="34">
        <v>36</v>
      </c>
      <c r="B238" s="35" t="s">
        <v>35</v>
      </c>
      <c r="C238" s="36">
        <v>23353</v>
      </c>
      <c r="D238" s="37">
        <v>22772.2</v>
      </c>
      <c r="E238" s="37"/>
      <c r="F238" s="37">
        <v>33129.800000000003</v>
      </c>
      <c r="G238" s="37"/>
      <c r="H238" s="37">
        <v>25748.799999999999</v>
      </c>
      <c r="I238" s="37">
        <v>23498.2</v>
      </c>
      <c r="J238" s="37"/>
      <c r="K238" s="37">
        <v>24369.4</v>
      </c>
      <c r="L238" s="37">
        <v>28168.799999999999</v>
      </c>
      <c r="M238" s="37"/>
      <c r="N238" s="37">
        <v>28991.599999999999</v>
      </c>
      <c r="O238" s="37">
        <v>27854.2</v>
      </c>
      <c r="P238" s="37">
        <v>25289</v>
      </c>
      <c r="Q238" s="37">
        <v>24950.2</v>
      </c>
      <c r="R238" s="37">
        <v>34480.160000000003</v>
      </c>
      <c r="S238" s="37">
        <v>34763.300000000003</v>
      </c>
      <c r="T238" s="37"/>
    </row>
    <row r="239" spans="1:20" x14ac:dyDescent="0.25">
      <c r="A239" s="21">
        <v>37</v>
      </c>
      <c r="B239" s="41" t="s">
        <v>150</v>
      </c>
      <c r="C239" s="32"/>
      <c r="D239" s="33">
        <v>6831.66</v>
      </c>
      <c r="E239" s="33"/>
      <c r="F239" s="33">
        <v>9938.94</v>
      </c>
      <c r="G239" s="33"/>
      <c r="H239" s="33">
        <v>7724.6399999999994</v>
      </c>
      <c r="I239" s="33">
        <v>7049.46</v>
      </c>
      <c r="J239" s="33"/>
      <c r="K239" s="33">
        <v>7310.82</v>
      </c>
      <c r="L239" s="33">
        <v>8450.64</v>
      </c>
      <c r="M239" s="33"/>
      <c r="N239" s="33">
        <v>8697.48</v>
      </c>
      <c r="O239" s="33">
        <v>8356.26</v>
      </c>
      <c r="P239" s="33">
        <v>7586.7</v>
      </c>
      <c r="Q239" s="33">
        <v>7485.0599999999995</v>
      </c>
      <c r="R239" s="33">
        <v>7956.96</v>
      </c>
      <c r="S239" s="33">
        <v>8022.3</v>
      </c>
      <c r="T239" s="33"/>
    </row>
    <row r="240" spans="1:20" x14ac:dyDescent="0.25">
      <c r="A240" s="34">
        <v>38</v>
      </c>
      <c r="B240" s="35" t="s">
        <v>151</v>
      </c>
      <c r="C240" s="36"/>
      <c r="D240" s="37">
        <v>17079.150000000001</v>
      </c>
      <c r="E240" s="37"/>
      <c r="F240" s="37">
        <v>24847.35</v>
      </c>
      <c r="G240" s="37"/>
      <c r="H240" s="37">
        <v>19311.599999999999</v>
      </c>
      <c r="I240" s="37">
        <v>17623.650000000001</v>
      </c>
      <c r="J240" s="37"/>
      <c r="K240" s="37">
        <v>18277.05</v>
      </c>
      <c r="L240" s="37">
        <v>21126.6</v>
      </c>
      <c r="M240" s="37"/>
      <c r="N240" s="37">
        <v>21743.7</v>
      </c>
      <c r="O240" s="37">
        <v>20890.650000000001</v>
      </c>
      <c r="P240" s="37">
        <v>18966.75</v>
      </c>
      <c r="Q240" s="37">
        <v>18712.650000000001</v>
      </c>
      <c r="R240" s="37">
        <v>26523.200000000001</v>
      </c>
      <c r="S240" s="37">
        <v>26741</v>
      </c>
      <c r="T240" s="37"/>
    </row>
    <row r="241" spans="1:20" x14ac:dyDescent="0.25">
      <c r="A241" s="31">
        <v>39</v>
      </c>
      <c r="B241" s="24" t="s">
        <v>36</v>
      </c>
      <c r="C241" s="32"/>
      <c r="D241" s="33">
        <v>17079.150000000001</v>
      </c>
      <c r="E241" s="33"/>
      <c r="F241" s="33">
        <v>24847.35</v>
      </c>
      <c r="G241" s="33"/>
      <c r="H241" s="33">
        <v>19311.599999999999</v>
      </c>
      <c r="I241" s="33">
        <v>17623.650000000001</v>
      </c>
      <c r="J241" s="33"/>
      <c r="K241" s="33">
        <v>18277.05</v>
      </c>
      <c r="L241" s="33">
        <v>21126.6</v>
      </c>
      <c r="M241" s="33"/>
      <c r="N241" s="33">
        <v>21743.7</v>
      </c>
      <c r="O241" s="33">
        <v>20890.650000000001</v>
      </c>
      <c r="P241" s="33">
        <v>18966.75</v>
      </c>
      <c r="Q241" s="33">
        <v>18712.650000000001</v>
      </c>
      <c r="R241" s="33">
        <v>19892.400000000001</v>
      </c>
      <c r="S241" s="33">
        <v>20055.75</v>
      </c>
      <c r="T241" s="33"/>
    </row>
    <row r="242" spans="1:20" x14ac:dyDescent="0.25">
      <c r="A242" s="34">
        <v>40</v>
      </c>
      <c r="B242" s="35" t="s">
        <v>37</v>
      </c>
      <c r="C242" s="36"/>
      <c r="D242" s="37">
        <v>10247.49</v>
      </c>
      <c r="E242" s="37"/>
      <c r="F242" s="37">
        <v>14908.41</v>
      </c>
      <c r="G242" s="37"/>
      <c r="H242" s="37">
        <v>19311.599999999999</v>
      </c>
      <c r="I242" s="37">
        <v>17623.650000000001</v>
      </c>
      <c r="J242" s="37"/>
      <c r="K242" s="37">
        <v>18277.05</v>
      </c>
      <c r="L242" s="37">
        <v>21126.6</v>
      </c>
      <c r="M242" s="37"/>
      <c r="N242" s="37">
        <v>21743.7</v>
      </c>
      <c r="O242" s="37">
        <v>20890.650000000001</v>
      </c>
      <c r="P242" s="37">
        <v>18966.75</v>
      </c>
      <c r="Q242" s="37">
        <v>18712.650000000001</v>
      </c>
      <c r="R242" s="37">
        <v>19892.400000000001</v>
      </c>
      <c r="S242" s="37">
        <v>20055.75</v>
      </c>
      <c r="T242" s="37"/>
    </row>
    <row r="243" spans="1:20" x14ac:dyDescent="0.25">
      <c r="A243" s="31">
        <v>41</v>
      </c>
      <c r="B243" s="24" t="s">
        <v>38</v>
      </c>
      <c r="C243" s="32"/>
      <c r="D243" s="33">
        <v>17079.150000000001</v>
      </c>
      <c r="E243" s="33"/>
      <c r="F243" s="33">
        <v>24847.35</v>
      </c>
      <c r="G243" s="33"/>
      <c r="H243" s="33">
        <v>25748.799999999999</v>
      </c>
      <c r="I243" s="33">
        <v>23498.2</v>
      </c>
      <c r="J243" s="33"/>
      <c r="K243" s="33">
        <v>24369.4</v>
      </c>
      <c r="L243" s="33">
        <v>28168.799999999999</v>
      </c>
      <c r="M243" s="33"/>
      <c r="N243" s="33">
        <v>28991.599999999999</v>
      </c>
      <c r="O243" s="33">
        <v>27854.2</v>
      </c>
      <c r="P243" s="33">
        <v>25289</v>
      </c>
      <c r="Q243" s="33">
        <v>24950.2</v>
      </c>
      <c r="R243" s="33">
        <v>26523.200000000001</v>
      </c>
      <c r="S243" s="33">
        <v>26741</v>
      </c>
      <c r="T243" s="33"/>
    </row>
    <row r="244" spans="1:20" x14ac:dyDescent="0.25">
      <c r="A244" s="34">
        <v>42</v>
      </c>
      <c r="B244" s="35" t="s">
        <v>39</v>
      </c>
      <c r="C244" s="36"/>
      <c r="D244" s="37">
        <v>17079.150000000001</v>
      </c>
      <c r="E244" s="37"/>
      <c r="F244" s="37">
        <v>24847.35</v>
      </c>
      <c r="G244" s="37"/>
      <c r="H244" s="37">
        <v>19311.599999999999</v>
      </c>
      <c r="I244" s="37">
        <v>17623.650000000001</v>
      </c>
      <c r="J244" s="37"/>
      <c r="K244" s="37">
        <v>47520.33</v>
      </c>
      <c r="L244" s="37">
        <v>54929.16</v>
      </c>
      <c r="M244" s="37"/>
      <c r="N244" s="37">
        <v>56533.619999999995</v>
      </c>
      <c r="O244" s="37">
        <v>54315.69</v>
      </c>
      <c r="P244" s="37">
        <v>49313.55</v>
      </c>
      <c r="Q244" s="37">
        <v>48652.89</v>
      </c>
      <c r="R244" s="37">
        <v>51720.24</v>
      </c>
      <c r="S244" s="37">
        <v>52144.95</v>
      </c>
      <c r="T244" s="37"/>
    </row>
    <row r="245" spans="1:20" x14ac:dyDescent="0.25">
      <c r="A245" s="21">
        <v>43</v>
      </c>
      <c r="B245" s="38" t="s">
        <v>40</v>
      </c>
      <c r="C245" s="32"/>
      <c r="D245" s="33">
        <v>22772.2</v>
      </c>
      <c r="E245" s="33"/>
      <c r="F245" s="33">
        <v>33129.800000000003</v>
      </c>
      <c r="G245" s="33"/>
      <c r="H245" s="33">
        <v>33473.440000000002</v>
      </c>
      <c r="I245" s="33">
        <v>30547.66</v>
      </c>
      <c r="J245" s="33"/>
      <c r="K245" s="33">
        <v>31680.22</v>
      </c>
      <c r="L245" s="33">
        <v>36619.440000000002</v>
      </c>
      <c r="M245" s="33"/>
      <c r="N245" s="33">
        <v>37689.08</v>
      </c>
      <c r="O245" s="33">
        <v>36210.46</v>
      </c>
      <c r="P245" s="33">
        <v>49313.55</v>
      </c>
      <c r="Q245" s="33">
        <v>48652.89</v>
      </c>
      <c r="R245" s="33">
        <v>51720.24</v>
      </c>
      <c r="S245" s="33">
        <v>52144.95</v>
      </c>
      <c r="T245" s="33"/>
    </row>
    <row r="246" spans="1:20" x14ac:dyDescent="0.25">
      <c r="A246" s="34">
        <v>44</v>
      </c>
      <c r="B246" s="35" t="s">
        <v>41</v>
      </c>
      <c r="C246" s="36"/>
      <c r="D246" s="37">
        <v>19356.37</v>
      </c>
      <c r="E246" s="37"/>
      <c r="F246" s="37">
        <v>28160.33</v>
      </c>
      <c r="G246" s="37"/>
      <c r="H246" s="37">
        <v>21886.48</v>
      </c>
      <c r="I246" s="37">
        <v>19973.47</v>
      </c>
      <c r="J246" s="37"/>
      <c r="K246" s="37">
        <v>26806.34</v>
      </c>
      <c r="L246" s="37">
        <v>30985.68</v>
      </c>
      <c r="M246" s="37"/>
      <c r="N246" s="37">
        <v>31890.760000000002</v>
      </c>
      <c r="O246" s="37">
        <v>30639.62</v>
      </c>
      <c r="P246" s="37">
        <v>35404.6</v>
      </c>
      <c r="Q246" s="37">
        <v>34930.28</v>
      </c>
      <c r="R246" s="37">
        <v>37132.479999999996</v>
      </c>
      <c r="S246" s="37">
        <v>37437.4</v>
      </c>
      <c r="T246" s="37"/>
    </row>
    <row r="247" spans="1:20" x14ac:dyDescent="0.25">
      <c r="A247" s="21">
        <v>45</v>
      </c>
      <c r="B247" s="39" t="s">
        <v>149</v>
      </c>
      <c r="C247" s="32"/>
      <c r="D247" s="33">
        <v>10247.49</v>
      </c>
      <c r="E247" s="33"/>
      <c r="F247" s="33">
        <v>14908.41</v>
      </c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</row>
    <row r="248" spans="1:20" x14ac:dyDescent="0.25">
      <c r="A248" s="34">
        <v>46</v>
      </c>
      <c r="B248" s="35" t="s">
        <v>42</v>
      </c>
      <c r="C248" s="36"/>
      <c r="D248" s="37">
        <v>6831.66</v>
      </c>
      <c r="E248" s="37"/>
      <c r="F248" s="37">
        <v>9938.94</v>
      </c>
      <c r="G248" s="37"/>
      <c r="H248" s="37">
        <v>7724.6399999999994</v>
      </c>
      <c r="I248" s="37">
        <v>7049.46</v>
      </c>
      <c r="J248" s="37"/>
      <c r="K248" s="37">
        <v>7310.82</v>
      </c>
      <c r="L248" s="37">
        <v>8450.64</v>
      </c>
      <c r="M248" s="37"/>
      <c r="N248" s="37">
        <v>8697.48</v>
      </c>
      <c r="O248" s="37">
        <v>8356.26</v>
      </c>
      <c r="P248" s="37">
        <v>7586.7</v>
      </c>
      <c r="Q248" s="37">
        <v>7485.0599999999995</v>
      </c>
      <c r="R248" s="37">
        <v>7956.96</v>
      </c>
      <c r="S248" s="37">
        <v>8022.3</v>
      </c>
      <c r="T248" s="37"/>
    </row>
    <row r="249" spans="1:20" x14ac:dyDescent="0.25">
      <c r="A249" s="21">
        <v>47</v>
      </c>
      <c r="B249" s="39" t="s">
        <v>148</v>
      </c>
      <c r="C249" s="32"/>
      <c r="D249" s="33">
        <v>10247.49</v>
      </c>
      <c r="E249" s="33"/>
      <c r="F249" s="33">
        <v>14908.41</v>
      </c>
      <c r="G249" s="33"/>
      <c r="H249" s="33">
        <v>11586.96</v>
      </c>
      <c r="I249" s="33">
        <v>10574.19</v>
      </c>
      <c r="J249" s="33"/>
      <c r="K249" s="33">
        <v>10966.23</v>
      </c>
      <c r="L249" s="33">
        <v>12675.96</v>
      </c>
      <c r="M249" s="33"/>
      <c r="N249" s="33">
        <v>13046.22</v>
      </c>
      <c r="O249" s="33">
        <v>12534.39</v>
      </c>
      <c r="P249" s="33">
        <v>11380.05</v>
      </c>
      <c r="Q249" s="33">
        <v>11227.59</v>
      </c>
      <c r="R249" s="33">
        <v>11935.44</v>
      </c>
      <c r="S249" s="33">
        <v>12033.45</v>
      </c>
      <c r="T249" s="33"/>
    </row>
    <row r="250" spans="1:20" x14ac:dyDescent="0.25">
      <c r="A250" s="34">
        <v>48</v>
      </c>
      <c r="B250" s="35" t="s">
        <v>43</v>
      </c>
      <c r="C250" s="36"/>
      <c r="D250" s="37">
        <v>4554.4399999999996</v>
      </c>
      <c r="E250" s="37"/>
      <c r="F250" s="37">
        <v>6625.96</v>
      </c>
      <c r="G250" s="37"/>
      <c r="H250" s="37">
        <v>5149.76</v>
      </c>
      <c r="I250" s="37">
        <v>5874.55</v>
      </c>
      <c r="J250" s="37"/>
      <c r="K250" s="37">
        <v>6092.35</v>
      </c>
      <c r="L250" s="37">
        <v>4225.32</v>
      </c>
      <c r="M250" s="37"/>
      <c r="N250" s="37">
        <v>4348.74</v>
      </c>
      <c r="O250" s="37">
        <v>4178.13</v>
      </c>
      <c r="P250" s="37">
        <v>3793.35</v>
      </c>
      <c r="Q250" s="37">
        <v>3742.5299999999997</v>
      </c>
      <c r="R250" s="37">
        <v>3978.48</v>
      </c>
      <c r="S250" s="37">
        <v>4011.15</v>
      </c>
      <c r="T250" s="37"/>
    </row>
    <row r="251" spans="1:20" x14ac:dyDescent="0.25">
      <c r="A251" s="21">
        <v>49</v>
      </c>
      <c r="B251" s="39" t="s">
        <v>44</v>
      </c>
      <c r="C251" s="32"/>
      <c r="D251" s="33">
        <v>29603.86</v>
      </c>
      <c r="E251" s="33"/>
      <c r="F251" s="33">
        <v>43068.74</v>
      </c>
      <c r="G251" s="33"/>
      <c r="H251" s="33">
        <v>33473.440000000002</v>
      </c>
      <c r="I251" s="33">
        <v>30547.66</v>
      </c>
      <c r="J251" s="33"/>
      <c r="K251" s="33">
        <v>31680.22</v>
      </c>
      <c r="L251" s="33">
        <v>36619.440000000002</v>
      </c>
      <c r="M251" s="33"/>
      <c r="N251" s="33">
        <v>37689.08</v>
      </c>
      <c r="O251" s="33">
        <v>36210.46</v>
      </c>
      <c r="P251" s="33">
        <v>49313.55</v>
      </c>
      <c r="Q251" s="33">
        <v>48652.89</v>
      </c>
      <c r="R251" s="33">
        <v>51720.24</v>
      </c>
      <c r="S251" s="33">
        <v>52144.95</v>
      </c>
      <c r="T251" s="33"/>
    </row>
    <row r="252" spans="1:20" x14ac:dyDescent="0.25">
      <c r="A252" s="34">
        <v>50</v>
      </c>
      <c r="B252" s="35" t="s">
        <v>146</v>
      </c>
      <c r="C252" s="36"/>
      <c r="D252" s="37">
        <v>10247.49</v>
      </c>
      <c r="E252" s="37"/>
      <c r="F252" s="37">
        <v>14908.41</v>
      </c>
      <c r="G252" s="37"/>
      <c r="H252" s="37">
        <v>11586.96</v>
      </c>
      <c r="I252" s="37">
        <v>10574.19</v>
      </c>
      <c r="J252" s="37"/>
      <c r="K252" s="37">
        <v>10966.23</v>
      </c>
      <c r="L252" s="37">
        <v>12675.96</v>
      </c>
      <c r="M252" s="37"/>
      <c r="N252" s="37">
        <v>13046.22</v>
      </c>
      <c r="O252" s="37">
        <v>12534.39</v>
      </c>
      <c r="P252" s="37">
        <v>11380.05</v>
      </c>
      <c r="Q252" s="37">
        <v>11227.59</v>
      </c>
      <c r="R252" s="37">
        <v>11935.44</v>
      </c>
      <c r="S252" s="37">
        <v>12033.45</v>
      </c>
      <c r="T252" s="37"/>
    </row>
    <row r="253" spans="1:20" x14ac:dyDescent="0.25">
      <c r="A253" s="21">
        <v>51</v>
      </c>
      <c r="B253" s="39" t="s">
        <v>45</v>
      </c>
      <c r="C253" s="32"/>
      <c r="D253" s="33">
        <v>22772.2</v>
      </c>
      <c r="E253" s="33"/>
      <c r="F253" s="33">
        <v>33129.800000000003</v>
      </c>
      <c r="G253" s="33"/>
      <c r="H253" s="33">
        <v>25748.799999999999</v>
      </c>
      <c r="I253" s="33">
        <v>23498.2</v>
      </c>
      <c r="J253" s="33"/>
      <c r="K253" s="33">
        <v>24369.4</v>
      </c>
      <c r="L253" s="33">
        <v>28168.799999999999</v>
      </c>
      <c r="M253" s="33"/>
      <c r="N253" s="33">
        <v>28991.599999999999</v>
      </c>
      <c r="O253" s="33">
        <v>27854.2</v>
      </c>
      <c r="P253" s="33">
        <v>32875.699999999997</v>
      </c>
      <c r="Q253" s="33">
        <v>32435.260000000002</v>
      </c>
      <c r="R253" s="33">
        <v>34480.160000000003</v>
      </c>
      <c r="S253" s="33">
        <v>34763.300000000003</v>
      </c>
      <c r="T253" s="33"/>
    </row>
    <row r="254" spans="1:20" x14ac:dyDescent="0.25">
      <c r="A254" s="34">
        <v>52</v>
      </c>
      <c r="B254" s="35" t="s">
        <v>46</v>
      </c>
      <c r="C254" s="36"/>
      <c r="D254" s="37">
        <v>74009.649999999994</v>
      </c>
      <c r="E254" s="37"/>
      <c r="F254" s="37">
        <v>107671.85</v>
      </c>
      <c r="G254" s="37"/>
      <c r="H254" s="37">
        <v>119731.92</v>
      </c>
      <c r="I254" s="37">
        <v>109266.63</v>
      </c>
      <c r="J254" s="37"/>
      <c r="K254" s="37">
        <v>113317.70999999999</v>
      </c>
      <c r="L254" s="37">
        <v>130984.92</v>
      </c>
      <c r="M254" s="37"/>
      <c r="N254" s="37">
        <v>134810.94</v>
      </c>
      <c r="O254" s="37">
        <v>129522.03</v>
      </c>
      <c r="P254" s="37">
        <v>117593.85</v>
      </c>
      <c r="Q254" s="37">
        <v>119760.95999999999</v>
      </c>
      <c r="R254" s="37">
        <v>127311.36</v>
      </c>
      <c r="S254" s="37">
        <v>128356.8</v>
      </c>
      <c r="T254" s="37"/>
    </row>
    <row r="255" spans="1:20" ht="13.5" customHeight="1" x14ac:dyDescent="0.25">
      <c r="A255" s="31">
        <v>53</v>
      </c>
      <c r="B255" s="24" t="s">
        <v>47</v>
      </c>
      <c r="C255" s="32">
        <v>17514.75</v>
      </c>
      <c r="D255" s="33">
        <v>17079.150000000001</v>
      </c>
      <c r="E255" s="33"/>
      <c r="F255" s="33">
        <v>24847.35</v>
      </c>
      <c r="G255" s="33"/>
      <c r="H255" s="33">
        <v>19311.599999999999</v>
      </c>
      <c r="I255" s="33">
        <v>17623.650000000001</v>
      </c>
      <c r="J255" s="33"/>
      <c r="K255" s="33">
        <v>18277.05</v>
      </c>
      <c r="L255" s="33">
        <v>21126.6</v>
      </c>
      <c r="M255" s="33"/>
      <c r="N255" s="33">
        <v>21743.7</v>
      </c>
      <c r="O255" s="33">
        <v>20890.650000000001</v>
      </c>
      <c r="P255" s="33">
        <v>18966.75</v>
      </c>
      <c r="Q255" s="33">
        <v>11227.59</v>
      </c>
      <c r="R255" s="33">
        <v>26523.200000000001</v>
      </c>
      <c r="S255" s="33">
        <v>26741</v>
      </c>
      <c r="T255" s="33"/>
    </row>
    <row r="256" spans="1:20" x14ac:dyDescent="0.25">
      <c r="A256" s="34">
        <v>54</v>
      </c>
      <c r="B256" s="35" t="s">
        <v>48</v>
      </c>
      <c r="C256" s="36">
        <v>242792.55</v>
      </c>
      <c r="D256" s="37">
        <v>112722.39</v>
      </c>
      <c r="E256" s="37"/>
      <c r="F256" s="37">
        <v>271664.36</v>
      </c>
      <c r="G256" s="37"/>
      <c r="H256" s="37">
        <v>211140.16</v>
      </c>
      <c r="I256" s="37">
        <v>192685.24</v>
      </c>
      <c r="J256" s="37"/>
      <c r="K256" s="37">
        <v>199829.08000000002</v>
      </c>
      <c r="L256" s="37">
        <v>230984.16</v>
      </c>
      <c r="M256" s="37"/>
      <c r="N256" s="37">
        <v>239180.7</v>
      </c>
      <c r="O256" s="37">
        <v>229797.15</v>
      </c>
      <c r="P256" s="37">
        <v>250361.1</v>
      </c>
      <c r="Q256" s="37">
        <v>283184.77</v>
      </c>
      <c r="R256" s="37">
        <v>324909.2</v>
      </c>
      <c r="S256" s="37">
        <v>350307.1</v>
      </c>
      <c r="T256" s="37"/>
    </row>
    <row r="257" spans="1:20" x14ac:dyDescent="0.25">
      <c r="A257" s="40">
        <v>55</v>
      </c>
      <c r="B257" s="24" t="s">
        <v>49</v>
      </c>
      <c r="C257" s="32"/>
      <c r="D257" s="33">
        <v>55791.89</v>
      </c>
      <c r="E257" s="33"/>
      <c r="F257" s="33">
        <v>81168.009999999995</v>
      </c>
      <c r="G257" s="33"/>
      <c r="H257" s="33">
        <v>63084.56</v>
      </c>
      <c r="I257" s="33">
        <v>57570.59</v>
      </c>
      <c r="J257" s="33"/>
      <c r="K257" s="33">
        <v>59705.03</v>
      </c>
      <c r="L257" s="33">
        <v>69013.56</v>
      </c>
      <c r="M257" s="33"/>
      <c r="N257" s="33"/>
      <c r="O257" s="33"/>
      <c r="P257" s="33"/>
      <c r="Q257" s="33"/>
      <c r="R257" s="33"/>
      <c r="S257" s="33">
        <v>20055.75</v>
      </c>
      <c r="T257" s="33"/>
    </row>
    <row r="258" spans="1:20" x14ac:dyDescent="0.25">
      <c r="A258" s="34">
        <v>56</v>
      </c>
      <c r="B258" s="35" t="s">
        <v>50</v>
      </c>
      <c r="C258" s="36"/>
      <c r="D258" s="37">
        <v>17079.150000000001</v>
      </c>
      <c r="E258" s="37"/>
      <c r="F258" s="37">
        <v>24847.35</v>
      </c>
      <c r="G258" s="37"/>
      <c r="H258" s="37">
        <v>19311.599999999999</v>
      </c>
      <c r="I258" s="37">
        <v>17623.650000000001</v>
      </c>
      <c r="J258" s="37"/>
      <c r="K258" s="37">
        <v>18277.05</v>
      </c>
      <c r="L258" s="37">
        <v>21126.6</v>
      </c>
      <c r="M258" s="37"/>
      <c r="N258" s="37">
        <v>21743.7</v>
      </c>
      <c r="O258" s="37">
        <v>20890.650000000001</v>
      </c>
      <c r="P258" s="37">
        <v>18966.75</v>
      </c>
      <c r="Q258" s="37">
        <v>18712.650000000001</v>
      </c>
      <c r="R258" s="37">
        <v>19892.400000000001</v>
      </c>
      <c r="S258" s="37">
        <v>20055.75</v>
      </c>
      <c r="T258" s="37"/>
    </row>
    <row r="259" spans="1:20" x14ac:dyDescent="0.25">
      <c r="A259" s="21">
        <v>57</v>
      </c>
      <c r="B259" s="39" t="s">
        <v>51</v>
      </c>
      <c r="C259" s="32"/>
      <c r="D259" s="33">
        <v>3415.83</v>
      </c>
      <c r="E259" s="33"/>
      <c r="F259" s="33">
        <v>4969.47</v>
      </c>
      <c r="G259" s="33"/>
      <c r="H259" s="33">
        <v>3862.32</v>
      </c>
      <c r="I259" s="33">
        <v>3524.73</v>
      </c>
      <c r="J259" s="33"/>
      <c r="K259" s="33">
        <v>3655.41</v>
      </c>
      <c r="L259" s="33">
        <v>4225.32</v>
      </c>
      <c r="M259" s="33"/>
      <c r="N259" s="33">
        <v>4348.74</v>
      </c>
      <c r="O259" s="33">
        <v>4178.13</v>
      </c>
      <c r="P259" s="33">
        <v>3793.35</v>
      </c>
      <c r="Q259" s="33">
        <v>3742.5299999999997</v>
      </c>
      <c r="R259" s="33">
        <v>3978.48</v>
      </c>
      <c r="S259" s="33">
        <v>4011.15</v>
      </c>
      <c r="T259" s="33"/>
    </row>
    <row r="260" spans="1:20" x14ac:dyDescent="0.25">
      <c r="A260" s="34">
        <v>58</v>
      </c>
      <c r="B260" s="35" t="s">
        <v>52</v>
      </c>
      <c r="C260" s="36"/>
      <c r="D260" s="37">
        <v>33019.69</v>
      </c>
      <c r="E260" s="37"/>
      <c r="F260" s="37">
        <v>48038.21</v>
      </c>
      <c r="G260" s="37"/>
      <c r="H260" s="37">
        <v>54072.479999999996</v>
      </c>
      <c r="I260" s="37">
        <v>49346.22</v>
      </c>
      <c r="J260" s="37"/>
      <c r="K260" s="37">
        <v>51175.74</v>
      </c>
      <c r="L260" s="37">
        <v>59154.479999999996</v>
      </c>
      <c r="M260" s="37"/>
      <c r="N260" s="37">
        <v>60882.36</v>
      </c>
      <c r="O260" s="37">
        <v>58493.82</v>
      </c>
      <c r="P260" s="37">
        <v>53106.9</v>
      </c>
      <c r="Q260" s="37">
        <v>52395.42</v>
      </c>
      <c r="R260" s="37">
        <v>55698.720000000001</v>
      </c>
      <c r="S260" s="37">
        <v>56156.1</v>
      </c>
      <c r="T260" s="37"/>
    </row>
    <row r="261" spans="1:20" x14ac:dyDescent="0.25">
      <c r="A261" s="31">
        <v>59</v>
      </c>
      <c r="B261" s="24" t="s">
        <v>53</v>
      </c>
      <c r="C261" s="32"/>
      <c r="D261" s="33">
        <v>215197.29</v>
      </c>
      <c r="E261" s="33"/>
      <c r="F261" s="33">
        <v>313076.61</v>
      </c>
      <c r="G261" s="33"/>
      <c r="H261" s="33">
        <v>243326.16</v>
      </c>
      <c r="I261" s="33">
        <v>222057.99</v>
      </c>
      <c r="J261" s="33"/>
      <c r="K261" s="33">
        <v>230290.83000000002</v>
      </c>
      <c r="L261" s="33">
        <v>266195.15999999997</v>
      </c>
      <c r="M261" s="33"/>
      <c r="N261" s="33">
        <v>456617.7</v>
      </c>
      <c r="O261" s="33">
        <v>438703.65</v>
      </c>
      <c r="P261" s="33">
        <v>398301.75</v>
      </c>
      <c r="Q261" s="33">
        <v>392965.65</v>
      </c>
      <c r="R261" s="33">
        <v>417740.4</v>
      </c>
      <c r="S261" s="33">
        <v>421170.75</v>
      </c>
      <c r="T261" s="33"/>
    </row>
    <row r="262" spans="1:20" x14ac:dyDescent="0.25">
      <c r="A262" s="34">
        <v>60</v>
      </c>
      <c r="B262" s="35" t="s">
        <v>54</v>
      </c>
      <c r="C262" s="36"/>
      <c r="D262" s="37">
        <v>215197.29</v>
      </c>
      <c r="E262" s="37"/>
      <c r="F262" s="37">
        <v>313076.61</v>
      </c>
      <c r="G262" s="37"/>
      <c r="H262" s="37">
        <v>243326.16</v>
      </c>
      <c r="I262" s="37">
        <v>222057.99</v>
      </c>
      <c r="J262" s="37"/>
      <c r="K262" s="37">
        <v>230290.83000000002</v>
      </c>
      <c r="L262" s="37">
        <v>266195.15999999997</v>
      </c>
      <c r="M262" s="37"/>
      <c r="N262" s="37">
        <v>273970.62</v>
      </c>
      <c r="O262" s="37">
        <v>263222.19</v>
      </c>
      <c r="P262" s="37">
        <v>238981.05</v>
      </c>
      <c r="Q262" s="37">
        <v>235779.39</v>
      </c>
      <c r="R262" s="37">
        <v>250644.24</v>
      </c>
      <c r="S262" s="37">
        <v>252702.45</v>
      </c>
      <c r="T262" s="37"/>
    </row>
    <row r="263" spans="1:20" x14ac:dyDescent="0.25">
      <c r="A263" s="31">
        <v>61</v>
      </c>
      <c r="B263" s="24" t="s">
        <v>55</v>
      </c>
      <c r="C263" s="32"/>
      <c r="D263" s="33">
        <v>12524.71</v>
      </c>
      <c r="E263" s="33"/>
      <c r="F263" s="33">
        <v>18221.39</v>
      </c>
      <c r="G263" s="33"/>
      <c r="H263" s="33">
        <v>14161.84</v>
      </c>
      <c r="I263" s="33">
        <v>12924.01</v>
      </c>
      <c r="J263" s="33"/>
      <c r="K263" s="33">
        <v>13403.17</v>
      </c>
      <c r="L263" s="33">
        <v>15492.84</v>
      </c>
      <c r="M263" s="33"/>
      <c r="N263" s="33">
        <v>15945.380000000001</v>
      </c>
      <c r="O263" s="33">
        <v>15319.81</v>
      </c>
      <c r="P263" s="33">
        <v>13908.95</v>
      </c>
      <c r="Q263" s="33">
        <v>13722.61</v>
      </c>
      <c r="R263" s="33">
        <v>14587.76</v>
      </c>
      <c r="S263" s="33">
        <v>14707.55</v>
      </c>
      <c r="T263" s="33"/>
    </row>
    <row r="264" spans="1:20" x14ac:dyDescent="0.25">
      <c r="A264" s="34">
        <v>62</v>
      </c>
      <c r="B264" s="35" t="s">
        <v>56</v>
      </c>
      <c r="C264" s="36"/>
      <c r="D264" s="37">
        <v>44405.79</v>
      </c>
      <c r="E264" s="37"/>
      <c r="F264" s="37">
        <v>64603.11</v>
      </c>
      <c r="G264" s="37"/>
      <c r="H264" s="37">
        <v>50210.16</v>
      </c>
      <c r="I264" s="37">
        <v>45821.49</v>
      </c>
      <c r="J264" s="37"/>
      <c r="K264" s="37">
        <v>47520.33</v>
      </c>
      <c r="L264" s="37">
        <v>54929.16</v>
      </c>
      <c r="M264" s="37"/>
      <c r="N264" s="37">
        <v>56533.619999999995</v>
      </c>
      <c r="O264" s="37">
        <v>54315.69</v>
      </c>
      <c r="P264" s="37">
        <v>49313.55</v>
      </c>
      <c r="Q264" s="37">
        <v>48652.89</v>
      </c>
      <c r="R264" s="37">
        <v>51720.24</v>
      </c>
      <c r="S264" s="37">
        <v>52144.95</v>
      </c>
      <c r="T264" s="37"/>
    </row>
    <row r="265" spans="1:20" x14ac:dyDescent="0.25">
      <c r="A265" s="21">
        <v>63</v>
      </c>
      <c r="B265" s="38" t="s">
        <v>57</v>
      </c>
      <c r="C265" s="32"/>
      <c r="D265" s="33">
        <v>17079.150000000001</v>
      </c>
      <c r="E265" s="33"/>
      <c r="F265" s="33">
        <v>24847.35</v>
      </c>
      <c r="G265" s="33"/>
      <c r="H265" s="33">
        <v>25748.799999999999</v>
      </c>
      <c r="I265" s="33">
        <v>23498.2</v>
      </c>
      <c r="J265" s="33"/>
      <c r="K265" s="33">
        <v>24369.4</v>
      </c>
      <c r="L265" s="33">
        <v>28168.799999999999</v>
      </c>
      <c r="M265" s="33"/>
      <c r="N265" s="33">
        <v>28991.599999999999</v>
      </c>
      <c r="O265" s="33">
        <v>27854.2</v>
      </c>
      <c r="P265" s="33">
        <v>25289</v>
      </c>
      <c r="Q265" s="33">
        <v>24950.2</v>
      </c>
      <c r="R265" s="33">
        <v>26523.200000000001</v>
      </c>
      <c r="S265" s="33">
        <v>26741</v>
      </c>
      <c r="T265" s="33"/>
    </row>
    <row r="266" spans="1:20" x14ac:dyDescent="0.25">
      <c r="A266" s="34">
        <v>64</v>
      </c>
      <c r="B266" s="35" t="s">
        <v>58</v>
      </c>
      <c r="C266" s="36">
        <v>30358.9</v>
      </c>
      <c r="D266" s="37">
        <v>29603.86</v>
      </c>
      <c r="E266" s="37"/>
      <c r="F266" s="37">
        <v>43068.74</v>
      </c>
      <c r="G266" s="37"/>
      <c r="H266" s="37">
        <v>33473.440000000002</v>
      </c>
      <c r="I266" s="37">
        <v>30547.66</v>
      </c>
      <c r="J266" s="37"/>
      <c r="K266" s="37">
        <v>31680.22</v>
      </c>
      <c r="L266" s="37">
        <v>36619.440000000002</v>
      </c>
      <c r="M266" s="37"/>
      <c r="N266" s="37">
        <v>37689.08</v>
      </c>
      <c r="O266" s="37">
        <v>36210.46</v>
      </c>
      <c r="P266" s="37">
        <v>32875.699999999997</v>
      </c>
      <c r="Q266" s="37">
        <v>32435.260000000002</v>
      </c>
      <c r="R266" s="37">
        <v>34480.160000000003</v>
      </c>
      <c r="S266" s="37">
        <v>34763.300000000003</v>
      </c>
      <c r="T266" s="37"/>
    </row>
    <row r="267" spans="1:20" x14ac:dyDescent="0.25">
      <c r="A267" s="21">
        <v>65</v>
      </c>
      <c r="B267" s="39" t="s">
        <v>452</v>
      </c>
      <c r="C267" s="32"/>
      <c r="D267" s="33"/>
      <c r="E267" s="33"/>
      <c r="F267" s="33"/>
      <c r="G267" s="33"/>
      <c r="H267" s="33"/>
      <c r="I267" s="33"/>
      <c r="J267" s="33"/>
      <c r="K267" s="33">
        <v>47520.33</v>
      </c>
      <c r="L267" s="33">
        <v>54929.16</v>
      </c>
      <c r="M267" s="33"/>
      <c r="N267" s="33">
        <v>56533.619999999995</v>
      </c>
      <c r="O267" s="33">
        <v>54315.69</v>
      </c>
      <c r="P267" s="33">
        <v>49313.55</v>
      </c>
      <c r="Q267" s="33">
        <v>56137.95</v>
      </c>
      <c r="R267" s="33">
        <v>59677.2</v>
      </c>
      <c r="S267" s="33">
        <v>60167.25</v>
      </c>
      <c r="T267" s="33"/>
    </row>
    <row r="268" spans="1:20" x14ac:dyDescent="0.25">
      <c r="A268" s="34">
        <v>66</v>
      </c>
      <c r="B268" s="35" t="s">
        <v>59</v>
      </c>
      <c r="C268" s="36">
        <v>17514.75</v>
      </c>
      <c r="D268" s="37">
        <v>17079.150000000001</v>
      </c>
      <c r="E268" s="37"/>
      <c r="F268" s="37">
        <v>24847.35</v>
      </c>
      <c r="G268" s="37"/>
      <c r="H268" s="37">
        <v>19311.599999999999</v>
      </c>
      <c r="I268" s="37">
        <v>17623.650000000001</v>
      </c>
      <c r="J268" s="37"/>
      <c r="K268" s="37">
        <v>18277.05</v>
      </c>
      <c r="L268" s="37">
        <v>21126.6</v>
      </c>
      <c r="M268" s="37"/>
      <c r="N268" s="37">
        <v>21743.7</v>
      </c>
      <c r="O268" s="37">
        <v>20890.650000000001</v>
      </c>
      <c r="P268" s="37">
        <v>18966.75</v>
      </c>
      <c r="Q268" s="37">
        <v>18712.650000000001</v>
      </c>
      <c r="R268" s="37">
        <v>19892.400000000001</v>
      </c>
      <c r="S268" s="37">
        <v>20055.75</v>
      </c>
      <c r="T268" s="37"/>
    </row>
    <row r="269" spans="1:20" x14ac:dyDescent="0.25">
      <c r="A269" s="21">
        <v>67</v>
      </c>
      <c r="B269" s="39" t="s">
        <v>435</v>
      </c>
      <c r="C269" s="32"/>
      <c r="D269" s="33">
        <v>10247.49</v>
      </c>
      <c r="E269" s="33"/>
      <c r="F269" s="33">
        <v>24847.35</v>
      </c>
      <c r="G269" s="33"/>
      <c r="H269" s="33">
        <v>19311.599999999999</v>
      </c>
      <c r="I269" s="33">
        <v>17623.650000000001</v>
      </c>
      <c r="J269" s="33"/>
      <c r="K269" s="33">
        <v>18277.05</v>
      </c>
      <c r="L269" s="33">
        <v>21126.6</v>
      </c>
      <c r="M269" s="33"/>
      <c r="N269" s="33">
        <v>21743.7</v>
      </c>
      <c r="O269" s="33">
        <v>20890.650000000001</v>
      </c>
      <c r="P269" s="33">
        <v>18966.75</v>
      </c>
      <c r="Q269" s="33">
        <v>18712.650000000001</v>
      </c>
      <c r="R269" s="33">
        <v>19892.400000000001</v>
      </c>
      <c r="S269" s="33">
        <v>20055.75</v>
      </c>
      <c r="T269" s="33"/>
    </row>
    <row r="270" spans="1:20" x14ac:dyDescent="0.25">
      <c r="A270" s="34">
        <v>68</v>
      </c>
      <c r="B270" s="35" t="s">
        <v>61</v>
      </c>
      <c r="C270" s="36"/>
      <c r="D270" s="37">
        <v>6831.66</v>
      </c>
      <c r="E270" s="37"/>
      <c r="F270" s="37">
        <v>9938.94</v>
      </c>
      <c r="G270" s="37"/>
      <c r="H270" s="37">
        <v>6437.2</v>
      </c>
      <c r="I270" s="37">
        <v>5874.55</v>
      </c>
      <c r="J270" s="37"/>
      <c r="K270" s="37">
        <v>7310.82</v>
      </c>
      <c r="L270" s="37">
        <v>8450.64</v>
      </c>
      <c r="M270" s="37"/>
      <c r="N270" s="37">
        <v>8697.48</v>
      </c>
      <c r="O270" s="37">
        <v>8356.26</v>
      </c>
      <c r="P270" s="37">
        <v>5057.8</v>
      </c>
      <c r="Q270" s="37">
        <v>6237.55</v>
      </c>
      <c r="R270" s="37">
        <v>6630.8</v>
      </c>
      <c r="S270" s="37">
        <v>6685.25</v>
      </c>
      <c r="T270" s="37"/>
    </row>
    <row r="271" spans="1:20" x14ac:dyDescent="0.25">
      <c r="A271" s="21">
        <v>69</v>
      </c>
      <c r="B271" s="39" t="s">
        <v>62</v>
      </c>
      <c r="C271" s="32"/>
      <c r="D271" s="33">
        <v>3415.83</v>
      </c>
      <c r="E271" s="33"/>
      <c r="F271" s="33">
        <v>4969.47</v>
      </c>
      <c r="G271" s="33"/>
      <c r="H271" s="33">
        <v>3862.3199999999997</v>
      </c>
      <c r="I271" s="33">
        <v>3524.73</v>
      </c>
      <c r="J271" s="33"/>
      <c r="K271" s="33">
        <v>3655.41</v>
      </c>
      <c r="L271" s="33">
        <v>4225.32</v>
      </c>
      <c r="M271" s="33"/>
      <c r="N271" s="33">
        <v>4348.74</v>
      </c>
      <c r="O271" s="33">
        <v>4178.13</v>
      </c>
      <c r="P271" s="33">
        <v>3793.35</v>
      </c>
      <c r="Q271" s="33">
        <v>2495.02</v>
      </c>
      <c r="R271" s="33">
        <v>2652.32</v>
      </c>
      <c r="S271" s="33">
        <v>2674.1</v>
      </c>
      <c r="T271" s="33"/>
    </row>
    <row r="272" spans="1:20" x14ac:dyDescent="0.25">
      <c r="A272" s="34">
        <v>70</v>
      </c>
      <c r="B272" s="35" t="s">
        <v>63</v>
      </c>
      <c r="C272" s="36"/>
      <c r="D272" s="37">
        <v>6831.66</v>
      </c>
      <c r="E272" s="37"/>
      <c r="F272" s="37">
        <v>9938.9399999999987</v>
      </c>
      <c r="G272" s="37"/>
      <c r="H272" s="37">
        <v>7724.6399999999994</v>
      </c>
      <c r="I272" s="37">
        <v>7049.46</v>
      </c>
      <c r="J272" s="37"/>
      <c r="K272" s="37">
        <v>7310.82</v>
      </c>
      <c r="L272" s="37">
        <v>8450.64</v>
      </c>
      <c r="M272" s="37"/>
      <c r="N272" s="37">
        <v>8697.48</v>
      </c>
      <c r="O272" s="37">
        <v>8356.26</v>
      </c>
      <c r="P272" s="37">
        <v>7586.7</v>
      </c>
      <c r="Q272" s="37">
        <v>7485.0599999999995</v>
      </c>
      <c r="R272" s="37">
        <v>7956.96</v>
      </c>
      <c r="S272" s="37">
        <v>8022.3</v>
      </c>
      <c r="T272" s="37"/>
    </row>
    <row r="273" spans="1:20" x14ac:dyDescent="0.25">
      <c r="A273" s="21">
        <v>71</v>
      </c>
      <c r="B273" s="39" t="s">
        <v>64</v>
      </c>
      <c r="C273" s="32">
        <v>29733.33</v>
      </c>
      <c r="D273" s="33">
        <v>3415.83</v>
      </c>
      <c r="E273" s="363">
        <f>-23562.33</f>
        <v>-23562.33</v>
      </c>
      <c r="F273" s="33">
        <v>4969.47</v>
      </c>
      <c r="G273" s="33">
        <v>-14556.3</v>
      </c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</row>
    <row r="274" spans="1:20" x14ac:dyDescent="0.25">
      <c r="A274" s="34">
        <v>72</v>
      </c>
      <c r="B274" s="35" t="s">
        <v>65</v>
      </c>
      <c r="C274" s="36"/>
      <c r="D274" s="37">
        <v>5693.05</v>
      </c>
      <c r="E274" s="37"/>
      <c r="F274" s="37">
        <v>8282.4500000000007</v>
      </c>
      <c r="G274" s="37"/>
      <c r="H274" s="37">
        <v>6437.2</v>
      </c>
      <c r="I274" s="37">
        <v>7049.46</v>
      </c>
      <c r="J274" s="37"/>
      <c r="K274" s="37">
        <v>7310.82</v>
      </c>
      <c r="L274" s="37">
        <v>8450.64</v>
      </c>
      <c r="M274" s="37"/>
      <c r="N274" s="37">
        <v>8697.48</v>
      </c>
      <c r="O274" s="37">
        <v>8356.26</v>
      </c>
      <c r="P274" s="37">
        <v>6322.25</v>
      </c>
      <c r="Q274" s="37">
        <v>6237.55</v>
      </c>
      <c r="R274" s="37">
        <v>6630.8</v>
      </c>
      <c r="S274" s="37">
        <v>6685.25</v>
      </c>
      <c r="T274" s="37"/>
    </row>
    <row r="275" spans="1:20" ht="13.5" customHeight="1" x14ac:dyDescent="0.25">
      <c r="A275" s="31">
        <v>73</v>
      </c>
      <c r="B275" s="24" t="s">
        <v>533</v>
      </c>
      <c r="C275" s="32">
        <v>201000</v>
      </c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>
        <v>408240</v>
      </c>
      <c r="O275" s="33">
        <v>415800</v>
      </c>
      <c r="P275" s="33">
        <v>408240</v>
      </c>
      <c r="Q275" s="33">
        <v>415800</v>
      </c>
      <c r="R275" s="33">
        <v>423360</v>
      </c>
      <c r="S275" s="33">
        <v>442260</v>
      </c>
      <c r="T275" s="33"/>
    </row>
    <row r="276" spans="1:20" x14ac:dyDescent="0.25">
      <c r="A276" s="34">
        <v>74</v>
      </c>
      <c r="B276" s="35" t="s">
        <v>66</v>
      </c>
      <c r="C276" s="36"/>
      <c r="D276" s="37">
        <v>29603.86</v>
      </c>
      <c r="E276" s="37"/>
      <c r="F276" s="37">
        <v>43068.74</v>
      </c>
      <c r="G276" s="37"/>
      <c r="H276" s="37">
        <v>25748.799999999999</v>
      </c>
      <c r="I276" s="37">
        <v>30547.66</v>
      </c>
      <c r="J276" s="37"/>
      <c r="K276" s="37">
        <v>31680.22</v>
      </c>
      <c r="L276" s="37">
        <v>36619.440000000002</v>
      </c>
      <c r="M276" s="37"/>
      <c r="N276" s="37">
        <v>37689.08</v>
      </c>
      <c r="O276" s="37">
        <v>36210.46</v>
      </c>
      <c r="P276" s="37">
        <v>32875.699999999997</v>
      </c>
      <c r="Q276" s="37">
        <v>24950.2</v>
      </c>
      <c r="R276" s="37">
        <v>26523.200000000001</v>
      </c>
      <c r="S276" s="37">
        <v>26741</v>
      </c>
      <c r="T276" s="37"/>
    </row>
    <row r="277" spans="1:20" x14ac:dyDescent="0.25">
      <c r="A277" s="40">
        <v>75</v>
      </c>
      <c r="B277" s="41" t="s">
        <v>67</v>
      </c>
      <c r="C277" s="32"/>
      <c r="D277" s="33">
        <v>29603.86</v>
      </c>
      <c r="E277" s="33"/>
      <c r="F277" s="33">
        <v>43068.74</v>
      </c>
      <c r="G277" s="33"/>
      <c r="H277" s="33">
        <v>33473.440000000002</v>
      </c>
      <c r="I277" s="33">
        <v>30547.66</v>
      </c>
      <c r="J277" s="33"/>
      <c r="K277" s="33">
        <v>31680.22</v>
      </c>
      <c r="L277" s="33">
        <v>36619.440000000002</v>
      </c>
      <c r="M277" s="33"/>
      <c r="N277" s="33">
        <v>37689.08</v>
      </c>
      <c r="O277" s="33">
        <v>54315.69</v>
      </c>
      <c r="P277" s="33">
        <v>49313.55</v>
      </c>
      <c r="Q277" s="33">
        <v>48652.89</v>
      </c>
      <c r="R277" s="33">
        <v>51720.24</v>
      </c>
      <c r="S277" s="33">
        <v>52144.95</v>
      </c>
      <c r="T277" s="33"/>
    </row>
    <row r="278" spans="1:20" x14ac:dyDescent="0.25">
      <c r="A278" s="34">
        <v>76</v>
      </c>
      <c r="B278" s="35" t="s">
        <v>68</v>
      </c>
      <c r="C278" s="36">
        <v>510015.13</v>
      </c>
      <c r="D278" s="37">
        <v>187870.65</v>
      </c>
      <c r="E278" s="37"/>
      <c r="F278" s="37">
        <v>273320.84999999998</v>
      </c>
      <c r="G278" s="37"/>
      <c r="H278" s="37">
        <v>212427.6</v>
      </c>
      <c r="I278" s="37">
        <v>193860.15</v>
      </c>
      <c r="J278" s="37"/>
      <c r="K278" s="37">
        <v>201047.55</v>
      </c>
      <c r="L278" s="37">
        <v>232392.6</v>
      </c>
      <c r="M278" s="37"/>
      <c r="N278" s="37">
        <v>239180.7</v>
      </c>
      <c r="O278" s="37">
        <v>229797.15</v>
      </c>
      <c r="P278" s="37">
        <v>208634.25</v>
      </c>
      <c r="Q278" s="37">
        <v>205839.15</v>
      </c>
      <c r="R278" s="37">
        <v>218816.4</v>
      </c>
      <c r="S278" s="37">
        <v>220613.25</v>
      </c>
      <c r="T278" s="37"/>
    </row>
    <row r="279" spans="1:20" x14ac:dyDescent="0.25">
      <c r="A279" s="21">
        <v>77</v>
      </c>
      <c r="B279" s="39" t="s">
        <v>69</v>
      </c>
      <c r="C279" s="32"/>
      <c r="D279" s="33">
        <v>31881.08</v>
      </c>
      <c r="E279" s="33"/>
      <c r="F279" s="33">
        <v>46381.72</v>
      </c>
      <c r="G279" s="33"/>
      <c r="H279" s="33">
        <v>36048.32</v>
      </c>
      <c r="I279" s="33">
        <v>32897.479999999996</v>
      </c>
      <c r="J279" s="33"/>
      <c r="K279" s="33">
        <v>34117.160000000003</v>
      </c>
      <c r="L279" s="33">
        <v>39436.32</v>
      </c>
      <c r="M279" s="33"/>
      <c r="N279" s="33">
        <v>40588.239999999998</v>
      </c>
      <c r="O279" s="33">
        <v>38995.879999999997</v>
      </c>
      <c r="P279" s="33">
        <v>35404.6</v>
      </c>
      <c r="Q279" s="33">
        <v>34930.28</v>
      </c>
      <c r="R279" s="33">
        <v>37132.479999999996</v>
      </c>
      <c r="S279" s="33">
        <v>37437.4</v>
      </c>
      <c r="T279" s="33"/>
    </row>
    <row r="280" spans="1:20" x14ac:dyDescent="0.25">
      <c r="A280" s="34">
        <v>78</v>
      </c>
      <c r="B280" s="35" t="s">
        <v>72</v>
      </c>
      <c r="C280" s="36"/>
      <c r="D280" s="37">
        <v>10247.49</v>
      </c>
      <c r="E280" s="37"/>
      <c r="F280" s="37">
        <v>14908.41</v>
      </c>
      <c r="G280" s="37"/>
      <c r="H280" s="37">
        <v>11586.96</v>
      </c>
      <c r="I280" s="37">
        <v>10574.19</v>
      </c>
      <c r="J280" s="37"/>
      <c r="K280" s="37">
        <v>10966.23</v>
      </c>
      <c r="L280" s="37">
        <v>12675.96</v>
      </c>
      <c r="M280" s="37"/>
      <c r="N280" s="37">
        <v>13046.22</v>
      </c>
      <c r="O280" s="37">
        <v>12534.39</v>
      </c>
      <c r="P280" s="37">
        <v>11380.05</v>
      </c>
      <c r="Q280" s="37">
        <v>11227.59</v>
      </c>
      <c r="R280" s="37">
        <v>11935.44</v>
      </c>
      <c r="S280" s="37">
        <v>12033.45</v>
      </c>
      <c r="T280" s="37"/>
    </row>
    <row r="281" spans="1:20" ht="13.5" customHeight="1" x14ac:dyDescent="0.25">
      <c r="A281" s="31">
        <v>79</v>
      </c>
      <c r="B281" s="365" t="s">
        <v>514</v>
      </c>
      <c r="C281" s="32">
        <v>16547.96</v>
      </c>
      <c r="D281" s="33">
        <v>25852.5</v>
      </c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</row>
    <row r="282" spans="1:20" x14ac:dyDescent="0.25">
      <c r="A282" s="34">
        <v>80</v>
      </c>
      <c r="B282" s="35" t="s">
        <v>75</v>
      </c>
      <c r="C282" s="36"/>
      <c r="D282" s="37">
        <v>3415.83</v>
      </c>
      <c r="E282" s="37"/>
      <c r="F282" s="37">
        <v>4969.47</v>
      </c>
      <c r="G282" s="37"/>
      <c r="H282" s="37">
        <v>3862.3199999999997</v>
      </c>
      <c r="I282" s="37">
        <v>3524.73</v>
      </c>
      <c r="J282" s="37"/>
      <c r="K282" s="37">
        <v>3655.41</v>
      </c>
      <c r="L282" s="37">
        <v>4225.32</v>
      </c>
      <c r="M282" s="37"/>
      <c r="N282" s="37">
        <v>4348.74</v>
      </c>
      <c r="O282" s="37">
        <v>4178.13</v>
      </c>
      <c r="P282" s="37">
        <v>3793.35</v>
      </c>
      <c r="Q282" s="37">
        <v>2495.02</v>
      </c>
      <c r="R282" s="37">
        <v>2652.32</v>
      </c>
      <c r="S282" s="37">
        <v>2674.1</v>
      </c>
      <c r="T282" s="37"/>
    </row>
    <row r="283" spans="1:20" x14ac:dyDescent="0.25">
      <c r="A283" s="21">
        <v>81</v>
      </c>
      <c r="B283" s="39" t="s">
        <v>76</v>
      </c>
      <c r="C283" s="32"/>
      <c r="D283" s="33">
        <v>70593.820000000007</v>
      </c>
      <c r="E283" s="33"/>
      <c r="F283" s="33">
        <v>102702.38</v>
      </c>
      <c r="G283" s="33"/>
      <c r="H283" s="33">
        <v>79821.279999999999</v>
      </c>
      <c r="I283" s="33">
        <v>72844.42</v>
      </c>
      <c r="J283" s="33"/>
      <c r="K283" s="33">
        <v>75545.14</v>
      </c>
      <c r="L283" s="33">
        <v>87323.28</v>
      </c>
      <c r="M283" s="33"/>
      <c r="N283" s="33">
        <v>89873.959999999992</v>
      </c>
      <c r="O283" s="33">
        <v>87740.73</v>
      </c>
      <c r="P283" s="33">
        <v>79660.350000000006</v>
      </c>
      <c r="Q283" s="33">
        <v>111028.39</v>
      </c>
      <c r="R283" s="33">
        <v>118028.23999999999</v>
      </c>
      <c r="S283" s="33">
        <v>118997.45</v>
      </c>
      <c r="T283" s="33"/>
    </row>
    <row r="284" spans="1:20" x14ac:dyDescent="0.25">
      <c r="A284" s="34">
        <v>82</v>
      </c>
      <c r="B284" s="35" t="s">
        <v>77</v>
      </c>
      <c r="C284" s="36">
        <v>3502.95</v>
      </c>
      <c r="D284" s="37">
        <v>3415.83</v>
      </c>
      <c r="E284" s="37"/>
      <c r="F284" s="37">
        <v>4969.47</v>
      </c>
      <c r="G284" s="37"/>
      <c r="H284" s="37">
        <v>3862.3199999999997</v>
      </c>
      <c r="I284" s="37">
        <v>2349.8200000000002</v>
      </c>
      <c r="J284" s="37"/>
      <c r="K284" s="37">
        <v>2436.94</v>
      </c>
      <c r="L284" s="37">
        <v>2816.88</v>
      </c>
      <c r="M284" s="37"/>
      <c r="N284" s="37">
        <v>2899.16</v>
      </c>
      <c r="O284" s="37">
        <v>2785.42</v>
      </c>
      <c r="P284" s="37">
        <v>2528.9</v>
      </c>
      <c r="Q284" s="37">
        <v>2495.02</v>
      </c>
      <c r="R284" s="37">
        <v>2652.32</v>
      </c>
      <c r="S284" s="37">
        <v>2674.1</v>
      </c>
      <c r="T284" s="37"/>
    </row>
    <row r="285" spans="1:20" x14ac:dyDescent="0.25">
      <c r="A285" s="21">
        <v>83</v>
      </c>
      <c r="B285" s="38" t="s">
        <v>78</v>
      </c>
      <c r="C285" s="32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>
        <v>21384</v>
      </c>
      <c r="O285" s="33">
        <v>13860</v>
      </c>
      <c r="P285" s="33">
        <v>13608</v>
      </c>
      <c r="Q285" s="33">
        <v>13860</v>
      </c>
      <c r="R285" s="33">
        <v>14112</v>
      </c>
      <c r="S285" s="33">
        <v>14742</v>
      </c>
      <c r="T285" s="33"/>
    </row>
    <row r="286" spans="1:20" x14ac:dyDescent="0.25">
      <c r="A286" s="34">
        <v>84</v>
      </c>
      <c r="B286" s="35" t="s">
        <v>80</v>
      </c>
      <c r="C286" s="36"/>
      <c r="D286" s="37">
        <v>19356.37</v>
      </c>
      <c r="E286" s="37"/>
      <c r="F286" s="37">
        <v>28160.33</v>
      </c>
      <c r="G286" s="37"/>
      <c r="H286" s="37">
        <v>21886.48</v>
      </c>
      <c r="I286" s="37">
        <v>19973.47</v>
      </c>
      <c r="J286" s="37"/>
      <c r="K286" s="37">
        <v>20713.989999999998</v>
      </c>
      <c r="L286" s="37">
        <v>23943.48</v>
      </c>
      <c r="M286" s="37"/>
      <c r="N286" s="37">
        <v>24642.86</v>
      </c>
      <c r="O286" s="37">
        <v>23676.07</v>
      </c>
      <c r="P286" s="37">
        <v>21495.65</v>
      </c>
      <c r="Q286" s="37">
        <v>21207.67</v>
      </c>
      <c r="R286" s="37">
        <v>22544.720000000001</v>
      </c>
      <c r="S286" s="37">
        <v>22729.85</v>
      </c>
      <c r="T286" s="37"/>
    </row>
    <row r="287" spans="1:20" x14ac:dyDescent="0.25">
      <c r="A287" s="21">
        <v>85</v>
      </c>
      <c r="B287" s="39" t="s">
        <v>81</v>
      </c>
      <c r="C287" s="32"/>
      <c r="D287" s="33">
        <v>5693.05</v>
      </c>
      <c r="E287" s="33"/>
      <c r="F287" s="33">
        <v>8282.4500000000007</v>
      </c>
      <c r="G287" s="33"/>
      <c r="H287" s="33">
        <v>6437.2</v>
      </c>
      <c r="I287" s="33">
        <v>5874.55</v>
      </c>
      <c r="J287" s="33"/>
      <c r="K287" s="33">
        <v>12184.7</v>
      </c>
      <c r="L287" s="33">
        <v>15492.84</v>
      </c>
      <c r="M287" s="33"/>
      <c r="N287" s="33">
        <v>15945.380000000001</v>
      </c>
      <c r="O287" s="33">
        <v>15319.81</v>
      </c>
      <c r="P287" s="33">
        <v>13908.95</v>
      </c>
      <c r="Q287" s="33">
        <v>13722.61</v>
      </c>
      <c r="R287" s="33">
        <v>14587.76</v>
      </c>
      <c r="S287" s="33">
        <v>14707.55</v>
      </c>
      <c r="T287" s="33"/>
    </row>
    <row r="288" spans="1:20" x14ac:dyDescent="0.25">
      <c r="A288" s="34">
        <v>86</v>
      </c>
      <c r="B288" s="35" t="s">
        <v>83</v>
      </c>
      <c r="C288" s="36"/>
      <c r="D288" s="37">
        <v>74009.649999999994</v>
      </c>
      <c r="E288" s="37"/>
      <c r="F288" s="37">
        <v>107671.85</v>
      </c>
      <c r="G288" s="37"/>
      <c r="H288" s="37">
        <v>83683.600000000006</v>
      </c>
      <c r="I288" s="37">
        <v>76369.149999999994</v>
      </c>
      <c r="J288" s="37"/>
      <c r="K288" s="37">
        <v>79200.55</v>
      </c>
      <c r="L288" s="37">
        <v>94365.48</v>
      </c>
      <c r="M288" s="37"/>
      <c r="N288" s="37">
        <v>97121.86</v>
      </c>
      <c r="O288" s="37">
        <v>93311.57</v>
      </c>
      <c r="P288" s="37">
        <v>85982.6</v>
      </c>
      <c r="Q288" s="37">
        <v>84830.68</v>
      </c>
      <c r="R288" s="37">
        <v>90178.880000000005</v>
      </c>
      <c r="S288" s="37">
        <v>90919.4</v>
      </c>
      <c r="T288" s="37"/>
    </row>
    <row r="289" spans="1:20" x14ac:dyDescent="0.25">
      <c r="A289" s="21">
        <v>87</v>
      </c>
      <c r="B289" s="39" t="s">
        <v>85</v>
      </c>
      <c r="C289" s="32"/>
      <c r="D289" s="33">
        <v>10247.49</v>
      </c>
      <c r="E289" s="33"/>
      <c r="F289" s="351">
        <v>14908.41</v>
      </c>
      <c r="G289" s="33"/>
      <c r="H289" s="33">
        <v>11586.96</v>
      </c>
      <c r="I289" s="33">
        <v>10574.19</v>
      </c>
      <c r="J289" s="33"/>
      <c r="K289" s="33">
        <v>10966.23</v>
      </c>
      <c r="L289" s="33">
        <v>12675.96</v>
      </c>
      <c r="M289" s="33"/>
      <c r="N289" s="33">
        <v>13046.22</v>
      </c>
      <c r="O289" s="33">
        <v>12534.39</v>
      </c>
      <c r="P289" s="33">
        <v>11380.05</v>
      </c>
      <c r="Q289" s="33">
        <v>11227.59</v>
      </c>
      <c r="R289" s="33">
        <v>11935.44</v>
      </c>
      <c r="S289" s="33">
        <v>12033.45</v>
      </c>
      <c r="T289" s="33"/>
    </row>
    <row r="290" spans="1:20" x14ac:dyDescent="0.25">
      <c r="A290" s="34">
        <v>88</v>
      </c>
      <c r="B290" s="35" t="s">
        <v>86</v>
      </c>
      <c r="C290" s="36"/>
      <c r="D290" s="37">
        <v>22772.2</v>
      </c>
      <c r="E290" s="37"/>
      <c r="F290" s="37">
        <v>33129.800000000003</v>
      </c>
      <c r="G290" s="37"/>
      <c r="H290" s="37">
        <v>11586.96</v>
      </c>
      <c r="I290" s="37">
        <v>10574.19</v>
      </c>
      <c r="J290" s="37"/>
      <c r="K290" s="37">
        <v>10966.23</v>
      </c>
      <c r="L290" s="37">
        <v>12675.96</v>
      </c>
      <c r="M290" s="37"/>
      <c r="N290" s="37">
        <v>13046.22</v>
      </c>
      <c r="O290" s="37">
        <v>12534.39</v>
      </c>
      <c r="P290" s="37">
        <v>11380.05</v>
      </c>
      <c r="Q290" s="37">
        <v>11227.59</v>
      </c>
      <c r="R290" s="37">
        <v>11935.44</v>
      </c>
      <c r="S290" s="37">
        <v>12033.45</v>
      </c>
      <c r="T290" s="37"/>
    </row>
    <row r="291" spans="1:20" x14ac:dyDescent="0.25">
      <c r="A291" s="21">
        <v>89</v>
      </c>
      <c r="B291" s="39" t="s">
        <v>87</v>
      </c>
      <c r="C291" s="32">
        <v>22052.25</v>
      </c>
      <c r="D291" s="33">
        <v>10247.49</v>
      </c>
      <c r="E291" s="33"/>
      <c r="F291" s="33">
        <v>14908.41</v>
      </c>
      <c r="G291" s="33"/>
      <c r="H291" s="33">
        <v>11586.96</v>
      </c>
      <c r="I291" s="33">
        <v>10574.19</v>
      </c>
      <c r="J291" s="33"/>
      <c r="K291" s="33">
        <v>10966.23</v>
      </c>
      <c r="L291" s="33">
        <v>12675.96</v>
      </c>
      <c r="M291" s="33"/>
      <c r="N291" s="33">
        <v>13046.22</v>
      </c>
      <c r="O291" s="33">
        <v>12534.39</v>
      </c>
      <c r="P291" s="33">
        <v>11380.05</v>
      </c>
      <c r="Q291" s="33">
        <v>11227.59</v>
      </c>
      <c r="R291" s="33">
        <v>11935.44</v>
      </c>
      <c r="S291" s="33">
        <v>12033.45</v>
      </c>
      <c r="T291" s="33"/>
    </row>
    <row r="292" spans="1:20" x14ac:dyDescent="0.25">
      <c r="A292" s="34">
        <v>90</v>
      </c>
      <c r="B292" s="35" t="s">
        <v>88</v>
      </c>
      <c r="C292" s="36"/>
      <c r="D292" s="37">
        <v>31881.08</v>
      </c>
      <c r="E292" s="37"/>
      <c r="F292" s="37">
        <v>46381.72</v>
      </c>
      <c r="G292" s="37"/>
      <c r="H292" s="37">
        <v>36048.32</v>
      </c>
      <c r="I292" s="37">
        <v>28197.84</v>
      </c>
      <c r="J292" s="37"/>
      <c r="K292" s="37">
        <v>26806.34</v>
      </c>
      <c r="L292" s="37">
        <v>39436.32</v>
      </c>
      <c r="M292" s="37"/>
      <c r="N292" s="37">
        <v>40588.239999999998</v>
      </c>
      <c r="O292" s="37">
        <v>94704.28</v>
      </c>
      <c r="P292" s="37">
        <v>85982.6</v>
      </c>
      <c r="Q292" s="37">
        <v>84830.68</v>
      </c>
      <c r="R292" s="37">
        <v>55698.720000000001</v>
      </c>
      <c r="S292" s="37">
        <v>56156.1</v>
      </c>
      <c r="T292" s="37"/>
    </row>
    <row r="293" spans="1:20" x14ac:dyDescent="0.25">
      <c r="A293" s="21">
        <v>91</v>
      </c>
      <c r="B293" s="39" t="s">
        <v>89</v>
      </c>
      <c r="C293" s="32"/>
      <c r="D293" s="33">
        <v>10247.49</v>
      </c>
      <c r="E293" s="33"/>
      <c r="F293" s="33">
        <v>14908.41</v>
      </c>
      <c r="G293" s="33"/>
      <c r="H293" s="33">
        <v>11586.96</v>
      </c>
      <c r="I293" s="33">
        <v>2349.8200000000002</v>
      </c>
      <c r="J293" s="33"/>
      <c r="K293" s="33">
        <v>2436.94</v>
      </c>
      <c r="L293" s="33">
        <v>2816.88</v>
      </c>
      <c r="M293" s="33"/>
      <c r="N293" s="33">
        <v>13046.22</v>
      </c>
      <c r="O293" s="33">
        <v>12534.39</v>
      </c>
      <c r="P293" s="33"/>
      <c r="Q293" s="33">
        <v>2495.02</v>
      </c>
      <c r="R293" s="33">
        <v>2652.32</v>
      </c>
      <c r="S293" s="33">
        <v>2674.1</v>
      </c>
      <c r="T293" s="33"/>
    </row>
    <row r="294" spans="1:20" x14ac:dyDescent="0.25">
      <c r="A294" s="34">
        <v>92</v>
      </c>
      <c r="B294" s="35" t="s">
        <v>157</v>
      </c>
      <c r="C294" s="36"/>
      <c r="D294" s="37">
        <v>6831.66</v>
      </c>
      <c r="E294" s="37"/>
      <c r="F294" s="37">
        <v>14908.41</v>
      </c>
      <c r="G294" s="37"/>
      <c r="H294" s="37">
        <v>11586.96</v>
      </c>
      <c r="I294" s="37">
        <v>10574.19</v>
      </c>
      <c r="J294" s="37"/>
      <c r="K294" s="37">
        <v>10966.23</v>
      </c>
      <c r="L294" s="37">
        <v>21126.6</v>
      </c>
      <c r="M294" s="37"/>
      <c r="N294" s="37">
        <v>21743.7</v>
      </c>
      <c r="O294" s="37">
        <v>20890.650000000001</v>
      </c>
      <c r="P294" s="37">
        <v>18966.75</v>
      </c>
      <c r="Q294" s="37">
        <v>18712.650000000001</v>
      </c>
      <c r="R294" s="37">
        <v>19892.400000000001</v>
      </c>
      <c r="S294" s="37">
        <v>20055.75</v>
      </c>
      <c r="T294" s="37"/>
    </row>
    <row r="295" spans="1:20" x14ac:dyDescent="0.25">
      <c r="A295" s="21">
        <v>93</v>
      </c>
      <c r="B295" s="39" t="s">
        <v>91</v>
      </c>
      <c r="C295" s="32"/>
      <c r="D295" s="33">
        <v>4554.4399999999996</v>
      </c>
      <c r="E295" s="33"/>
      <c r="F295" s="33">
        <v>6625.96</v>
      </c>
      <c r="G295" s="33"/>
      <c r="H295" s="33">
        <v>5149.76</v>
      </c>
      <c r="I295" s="33">
        <v>4699.6400000000003</v>
      </c>
      <c r="J295" s="33"/>
      <c r="K295" s="33">
        <v>4873.88</v>
      </c>
      <c r="L295" s="33">
        <v>5633.76</v>
      </c>
      <c r="M295" s="33"/>
      <c r="N295" s="33">
        <v>5798.32</v>
      </c>
      <c r="O295" s="33">
        <v>5570.84</v>
      </c>
      <c r="P295" s="33">
        <v>5057.8</v>
      </c>
      <c r="Q295" s="33">
        <v>4990.04</v>
      </c>
      <c r="R295" s="33">
        <v>5304.64</v>
      </c>
      <c r="S295" s="33">
        <v>5348.2</v>
      </c>
      <c r="T295" s="33"/>
    </row>
    <row r="296" spans="1:20" x14ac:dyDescent="0.25">
      <c r="A296" s="34">
        <v>94</v>
      </c>
      <c r="B296" s="35" t="s">
        <v>92</v>
      </c>
      <c r="C296" s="36">
        <v>9801</v>
      </c>
      <c r="D296" s="37">
        <v>4554.4399999999996</v>
      </c>
      <c r="E296" s="37"/>
      <c r="F296" s="37">
        <v>6625.96</v>
      </c>
      <c r="G296" s="37"/>
      <c r="H296" s="37">
        <v>7724.6399999999994</v>
      </c>
      <c r="I296" s="37">
        <v>7049.46</v>
      </c>
      <c r="J296" s="37"/>
      <c r="K296" s="37">
        <v>7310.82</v>
      </c>
      <c r="L296" s="37">
        <v>8450.64</v>
      </c>
      <c r="M296" s="37"/>
      <c r="N296" s="37">
        <v>8697.48</v>
      </c>
      <c r="O296" s="37">
        <v>8356.26</v>
      </c>
      <c r="P296" s="37">
        <v>7586.7</v>
      </c>
      <c r="Q296" s="37">
        <v>7485.0599999999995</v>
      </c>
      <c r="R296" s="37">
        <v>7956.96</v>
      </c>
      <c r="S296" s="37">
        <v>8022.3</v>
      </c>
      <c r="T296" s="37"/>
    </row>
    <row r="297" spans="1:20" x14ac:dyDescent="0.25">
      <c r="A297" s="40">
        <v>95</v>
      </c>
      <c r="B297" s="41" t="s">
        <v>93</v>
      </c>
      <c r="C297" s="32"/>
      <c r="D297" s="33">
        <v>47821.619999999995</v>
      </c>
      <c r="E297" s="33"/>
      <c r="F297" s="33">
        <v>69572.58</v>
      </c>
      <c r="G297" s="33"/>
      <c r="H297" s="33">
        <v>54072.479999999996</v>
      </c>
      <c r="I297" s="33">
        <v>49346.22</v>
      </c>
      <c r="J297" s="33"/>
      <c r="K297" s="33">
        <v>48738.8</v>
      </c>
      <c r="L297" s="33">
        <v>59154.479999999996</v>
      </c>
      <c r="M297" s="33"/>
      <c r="N297" s="33">
        <v>60882.36</v>
      </c>
      <c r="O297" s="33">
        <v>58493.82</v>
      </c>
      <c r="P297" s="33">
        <v>55635.8</v>
      </c>
      <c r="Q297" s="33">
        <v>54890.44</v>
      </c>
      <c r="R297" s="33">
        <v>58351.040000000001</v>
      </c>
      <c r="S297" s="33">
        <v>58830.2</v>
      </c>
      <c r="T297" s="33"/>
    </row>
    <row r="298" spans="1:20" x14ac:dyDescent="0.25">
      <c r="A298" s="34">
        <v>96</v>
      </c>
      <c r="B298" s="35" t="s">
        <v>96</v>
      </c>
      <c r="C298" s="36"/>
      <c r="D298" s="37">
        <v>5693.05</v>
      </c>
      <c r="E298" s="37"/>
      <c r="F298" s="37">
        <v>8282.4500000000007</v>
      </c>
      <c r="G298" s="37"/>
      <c r="H298" s="37">
        <v>6437.2</v>
      </c>
      <c r="I298" s="37">
        <v>5874.55</v>
      </c>
      <c r="J298" s="37"/>
      <c r="K298" s="37">
        <v>6092.35</v>
      </c>
      <c r="L298" s="37">
        <v>7042.2</v>
      </c>
      <c r="M298" s="37"/>
      <c r="N298" s="37">
        <v>7247.9</v>
      </c>
      <c r="O298" s="37">
        <v>6963.55</v>
      </c>
      <c r="P298" s="37">
        <v>6322.25</v>
      </c>
      <c r="Q298" s="37">
        <v>6237.55</v>
      </c>
      <c r="R298" s="37">
        <v>6630.8</v>
      </c>
      <c r="S298" s="37">
        <v>6685.25</v>
      </c>
      <c r="T298" s="37"/>
    </row>
    <row r="299" spans="1:20" x14ac:dyDescent="0.25">
      <c r="A299" s="21">
        <v>97</v>
      </c>
      <c r="B299" s="39" t="s">
        <v>97</v>
      </c>
      <c r="C299" s="32"/>
      <c r="D299" s="33">
        <v>4554.4399999999996</v>
      </c>
      <c r="E299" s="33"/>
      <c r="F299" s="33">
        <v>6625.96</v>
      </c>
      <c r="G299" s="33"/>
      <c r="H299" s="33">
        <v>5149.76</v>
      </c>
      <c r="I299" s="33">
        <v>4699.6400000000003</v>
      </c>
      <c r="J299" s="33"/>
      <c r="K299" s="33">
        <v>3655.41</v>
      </c>
      <c r="L299" s="33">
        <v>4225.32</v>
      </c>
      <c r="M299" s="33"/>
      <c r="N299" s="33">
        <v>4348.74</v>
      </c>
      <c r="O299" s="33">
        <v>4178.13</v>
      </c>
      <c r="P299" s="33">
        <v>3793.35</v>
      </c>
      <c r="Q299" s="33">
        <v>4990.04</v>
      </c>
      <c r="R299" s="33">
        <v>5304.64</v>
      </c>
      <c r="S299" s="33">
        <v>5348.2</v>
      </c>
      <c r="T299" s="33"/>
    </row>
    <row r="300" spans="1:20" x14ac:dyDescent="0.25">
      <c r="A300" s="34">
        <v>98</v>
      </c>
      <c r="B300" s="35" t="s">
        <v>98</v>
      </c>
      <c r="C300" s="36"/>
      <c r="D300" s="37">
        <v>17079.150000000001</v>
      </c>
      <c r="E300" s="37"/>
      <c r="F300" s="37">
        <v>24847.35</v>
      </c>
      <c r="G300" s="37"/>
      <c r="H300" s="37">
        <v>19311.599999999999</v>
      </c>
      <c r="I300" s="37">
        <v>17623.650000000001</v>
      </c>
      <c r="J300" s="37"/>
      <c r="K300" s="37">
        <v>18277.05</v>
      </c>
      <c r="L300" s="37">
        <v>21126.6</v>
      </c>
      <c r="M300" s="37"/>
      <c r="N300" s="37">
        <v>21743.7</v>
      </c>
      <c r="O300" s="37">
        <v>20890.650000000001</v>
      </c>
      <c r="P300" s="37">
        <v>18966.75</v>
      </c>
      <c r="Q300" s="37">
        <v>18712.650000000001</v>
      </c>
      <c r="R300" s="37">
        <v>19892.400000000001</v>
      </c>
      <c r="S300" s="37">
        <v>20055.75</v>
      </c>
      <c r="T300" s="37"/>
    </row>
    <row r="301" spans="1:20" x14ac:dyDescent="0.25">
      <c r="A301" s="31">
        <v>99</v>
      </c>
      <c r="B301" s="24" t="s">
        <v>99</v>
      </c>
      <c r="C301" s="32">
        <v>22982.1</v>
      </c>
      <c r="D301" s="33">
        <v>23490.84</v>
      </c>
      <c r="E301" s="33">
        <v>-4865.1000000000022</v>
      </c>
      <c r="F301" s="33">
        <v>23490.84</v>
      </c>
      <c r="G301" s="33"/>
      <c r="H301" s="33">
        <v>17591.439999999999</v>
      </c>
      <c r="I301" s="33">
        <v>18014.400000000001</v>
      </c>
      <c r="J301" s="33"/>
      <c r="K301" s="33">
        <v>25074</v>
      </c>
      <c r="L301" s="33">
        <v>25074</v>
      </c>
      <c r="M301" s="33">
        <f>-6113.4-8771.2-5695.2-13327.8</f>
        <v>-33907.599999999999</v>
      </c>
      <c r="N301" s="33">
        <v>27216</v>
      </c>
      <c r="O301" s="33">
        <v>27720</v>
      </c>
      <c r="P301" s="33">
        <v>27216</v>
      </c>
      <c r="Q301" s="33">
        <v>27720</v>
      </c>
      <c r="R301" s="33">
        <v>28224</v>
      </c>
      <c r="S301" s="33">
        <v>29484</v>
      </c>
      <c r="T301" s="33">
        <f>-23669.4-10238.4</f>
        <v>-33907.800000000003</v>
      </c>
    </row>
    <row r="302" spans="1:20" x14ac:dyDescent="0.25">
      <c r="A302" s="34">
        <v>100</v>
      </c>
      <c r="B302" s="35" t="s">
        <v>102</v>
      </c>
      <c r="C302" s="36"/>
      <c r="D302" s="37">
        <v>89950.19</v>
      </c>
      <c r="E302" s="37"/>
      <c r="F302" s="37">
        <v>130862.70999999999</v>
      </c>
      <c r="G302" s="37"/>
      <c r="H302" s="37">
        <v>101707.76</v>
      </c>
      <c r="I302" s="37">
        <v>92817.89</v>
      </c>
      <c r="J302" s="37"/>
      <c r="K302" s="37">
        <v>96259.13</v>
      </c>
      <c r="L302" s="37">
        <v>111266.76</v>
      </c>
      <c r="M302" s="37"/>
      <c r="N302" s="37">
        <v>111617.66</v>
      </c>
      <c r="O302" s="37">
        <v>107238.67</v>
      </c>
      <c r="P302" s="37">
        <v>97362.65</v>
      </c>
      <c r="Q302" s="37">
        <v>96058.27</v>
      </c>
      <c r="R302" s="37">
        <v>102114.32</v>
      </c>
      <c r="S302" s="37">
        <v>102952.85</v>
      </c>
      <c r="T302" s="37"/>
    </row>
    <row r="303" spans="1:20" x14ac:dyDescent="0.25">
      <c r="A303" s="21">
        <v>101</v>
      </c>
      <c r="B303" s="24" t="s">
        <v>103</v>
      </c>
      <c r="C303" s="32"/>
      <c r="D303" s="33">
        <v>363548.64</v>
      </c>
      <c r="E303" s="33"/>
      <c r="F303" s="33"/>
      <c r="G303" s="33"/>
      <c r="H303" s="33"/>
      <c r="I303" s="33">
        <v>364574.4</v>
      </c>
      <c r="J303" s="33"/>
      <c r="K303" s="33"/>
      <c r="L303" s="33"/>
      <c r="M303" s="33"/>
      <c r="N303" s="33">
        <v>509652</v>
      </c>
      <c r="O303" s="33"/>
      <c r="P303" s="33"/>
      <c r="Q303" s="33">
        <v>429000</v>
      </c>
      <c r="R303" s="33"/>
      <c r="S303" s="33"/>
      <c r="T303" s="33">
        <v>-39839.14000000013</v>
      </c>
    </row>
    <row r="304" spans="1:20" x14ac:dyDescent="0.25">
      <c r="A304" s="34">
        <v>102</v>
      </c>
      <c r="B304" s="35" t="s">
        <v>104</v>
      </c>
      <c r="C304" s="36">
        <v>10508.85</v>
      </c>
      <c r="D304" s="37">
        <v>10247.49</v>
      </c>
      <c r="E304" s="37"/>
      <c r="F304" s="37">
        <v>14908.41</v>
      </c>
      <c r="G304" s="37"/>
      <c r="H304" s="37">
        <v>11586.96</v>
      </c>
      <c r="I304" s="37">
        <v>10574.19</v>
      </c>
      <c r="J304" s="37"/>
      <c r="K304" s="37">
        <v>10966.23</v>
      </c>
      <c r="L304" s="37">
        <v>12675.96</v>
      </c>
      <c r="M304" s="37"/>
      <c r="N304" s="37">
        <v>13046.22</v>
      </c>
      <c r="O304" s="37">
        <v>12534.39</v>
      </c>
      <c r="P304" s="37">
        <v>11380.05</v>
      </c>
      <c r="Q304" s="37">
        <v>12475.1</v>
      </c>
      <c r="R304" s="37">
        <v>14587.76</v>
      </c>
      <c r="S304" s="37">
        <v>14707.55</v>
      </c>
      <c r="T304" s="37"/>
    </row>
    <row r="305" spans="1:20" x14ac:dyDescent="0.25">
      <c r="A305" s="21">
        <v>103</v>
      </c>
      <c r="B305" s="38" t="s">
        <v>105</v>
      </c>
      <c r="C305" s="32"/>
      <c r="D305" s="33">
        <v>5693.05</v>
      </c>
      <c r="E305" s="33"/>
      <c r="F305" s="33">
        <v>8282.4500000000007</v>
      </c>
      <c r="G305" s="33"/>
      <c r="H305" s="33">
        <v>6437.2</v>
      </c>
      <c r="I305" s="33">
        <v>5874.55</v>
      </c>
      <c r="J305" s="33"/>
      <c r="K305" s="33">
        <v>6092.35</v>
      </c>
      <c r="L305" s="33">
        <v>7042.2</v>
      </c>
      <c r="M305" s="33"/>
      <c r="N305" s="33">
        <v>7247.9</v>
      </c>
      <c r="O305" s="33">
        <v>6963.55</v>
      </c>
      <c r="P305" s="33">
        <v>7586.7</v>
      </c>
      <c r="Q305" s="33">
        <v>7485.0599999999995</v>
      </c>
      <c r="R305" s="33">
        <v>7956.96</v>
      </c>
      <c r="S305" s="33">
        <v>8022.3</v>
      </c>
      <c r="T305" s="33"/>
    </row>
    <row r="306" spans="1:20" x14ac:dyDescent="0.25">
      <c r="A306" s="34">
        <v>104</v>
      </c>
      <c r="B306" s="35" t="s">
        <v>106</v>
      </c>
      <c r="C306" s="36"/>
      <c r="D306" s="37">
        <v>22772.2</v>
      </c>
      <c r="E306" s="37"/>
      <c r="F306" s="37">
        <v>33129.800000000003</v>
      </c>
      <c r="G306" s="37"/>
      <c r="H306" s="37">
        <v>25748.799999999999</v>
      </c>
      <c r="I306" s="37">
        <v>23498.2</v>
      </c>
      <c r="J306" s="37"/>
      <c r="K306" s="37">
        <v>24369.4</v>
      </c>
      <c r="L306" s="37">
        <v>28168.799999999999</v>
      </c>
      <c r="M306" s="37"/>
      <c r="N306" s="37">
        <v>28991.599999999999</v>
      </c>
      <c r="O306" s="37">
        <v>27854.2</v>
      </c>
      <c r="P306" s="37">
        <v>25289</v>
      </c>
      <c r="Q306" s="37">
        <v>24950.2</v>
      </c>
      <c r="R306" s="37">
        <v>26523.200000000001</v>
      </c>
      <c r="S306" s="37">
        <v>26741</v>
      </c>
      <c r="T306" s="37"/>
    </row>
    <row r="307" spans="1:20" x14ac:dyDescent="0.25">
      <c r="A307" s="21">
        <v>105</v>
      </c>
      <c r="B307" s="39" t="s">
        <v>107</v>
      </c>
      <c r="C307" s="32">
        <v>22052.25</v>
      </c>
      <c r="D307" s="33">
        <v>10247.49</v>
      </c>
      <c r="E307" s="33"/>
      <c r="F307" s="33">
        <v>14908.41</v>
      </c>
      <c r="G307" s="33"/>
      <c r="H307" s="33">
        <v>11586.960000000006</v>
      </c>
      <c r="I307" s="33">
        <v>10574.19</v>
      </c>
      <c r="J307" s="33"/>
      <c r="K307" s="33">
        <v>10966.23</v>
      </c>
      <c r="L307" s="33">
        <v>12675.96</v>
      </c>
      <c r="M307" s="33"/>
      <c r="N307" s="33">
        <v>13046.22</v>
      </c>
      <c r="O307" s="33">
        <v>12534.39</v>
      </c>
      <c r="P307" s="33">
        <v>11380.05</v>
      </c>
      <c r="Q307" s="33">
        <v>11227.59</v>
      </c>
      <c r="R307" s="33">
        <v>11935.44</v>
      </c>
      <c r="S307" s="33">
        <v>12033.45</v>
      </c>
      <c r="T307" s="33"/>
    </row>
    <row r="308" spans="1:20" x14ac:dyDescent="0.25">
      <c r="A308" s="34">
        <v>106</v>
      </c>
      <c r="B308" s="35" t="s">
        <v>154</v>
      </c>
      <c r="C308" s="36"/>
      <c r="D308" s="37">
        <v>17079.150000000001</v>
      </c>
      <c r="E308" s="37"/>
      <c r="F308" s="37">
        <v>24847.35</v>
      </c>
      <c r="G308" s="37"/>
      <c r="H308" s="37">
        <v>33473.440000000002</v>
      </c>
      <c r="I308" s="37">
        <v>30547.66</v>
      </c>
      <c r="J308" s="37"/>
      <c r="K308" s="37">
        <v>31680.22</v>
      </c>
      <c r="L308" s="37">
        <v>36619.440000000002</v>
      </c>
      <c r="M308" s="37"/>
      <c r="N308" s="37">
        <v>37689.08</v>
      </c>
      <c r="O308" s="37">
        <v>54315.69</v>
      </c>
      <c r="P308" s="37">
        <v>49313.55</v>
      </c>
      <c r="Q308" s="37">
        <v>48652.89</v>
      </c>
      <c r="R308" s="37">
        <v>51720.24</v>
      </c>
      <c r="S308" s="37">
        <v>34763.300000000003</v>
      </c>
      <c r="T308" s="37"/>
    </row>
    <row r="309" spans="1:20" x14ac:dyDescent="0.25">
      <c r="A309" s="31">
        <v>107</v>
      </c>
      <c r="B309" s="24" t="s">
        <v>108</v>
      </c>
      <c r="C309" s="32">
        <v>56462.11</v>
      </c>
      <c r="D309" s="33">
        <v>17079.150000000001</v>
      </c>
      <c r="E309" s="33">
        <v>-142.66</v>
      </c>
      <c r="F309" s="33">
        <v>24847.35</v>
      </c>
      <c r="G309" s="33"/>
      <c r="H309" s="33">
        <v>19311.599999999999</v>
      </c>
      <c r="I309" s="33">
        <v>17623.650000000001</v>
      </c>
      <c r="J309" s="33"/>
      <c r="K309" s="33">
        <v>18277.05</v>
      </c>
      <c r="L309" s="33">
        <v>21126.6</v>
      </c>
      <c r="M309" s="33"/>
      <c r="N309" s="33">
        <v>21743.7</v>
      </c>
      <c r="O309" s="33">
        <v>20890.650000000001</v>
      </c>
      <c r="P309" s="33">
        <v>18966.75</v>
      </c>
      <c r="Q309" s="33">
        <v>18712.650000000001</v>
      </c>
      <c r="R309" s="33">
        <v>19892.400000000001</v>
      </c>
      <c r="S309" s="33">
        <v>20055.75</v>
      </c>
      <c r="T309" s="33"/>
    </row>
    <row r="310" spans="1:20" x14ac:dyDescent="0.25">
      <c r="A310" s="34">
        <v>108</v>
      </c>
      <c r="B310" s="35" t="s">
        <v>155</v>
      </c>
      <c r="C310" s="36"/>
      <c r="D310" s="37">
        <v>10247.49</v>
      </c>
      <c r="E310" s="37"/>
      <c r="F310" s="37">
        <v>14908.41</v>
      </c>
      <c r="G310" s="37"/>
      <c r="H310" s="37">
        <v>19311.599999999999</v>
      </c>
      <c r="I310" s="37">
        <v>17623.650000000001</v>
      </c>
      <c r="J310" s="37"/>
      <c r="K310" s="37">
        <v>18277.05</v>
      </c>
      <c r="L310" s="37">
        <v>21126.6</v>
      </c>
      <c r="M310" s="37"/>
      <c r="N310" s="37">
        <v>21743.7</v>
      </c>
      <c r="O310" s="37">
        <v>20890.650000000001</v>
      </c>
      <c r="P310" s="37">
        <v>18966.75</v>
      </c>
      <c r="Q310" s="37">
        <v>24950.2</v>
      </c>
      <c r="R310" s="37">
        <v>26523.200000000001</v>
      </c>
      <c r="S310" s="37">
        <v>26741</v>
      </c>
      <c r="T310" s="37"/>
    </row>
    <row r="311" spans="1:20" x14ac:dyDescent="0.25">
      <c r="A311" s="21">
        <v>109</v>
      </c>
      <c r="B311" s="39" t="s">
        <v>110</v>
      </c>
      <c r="C311" s="32"/>
      <c r="D311" s="33">
        <v>10247.49</v>
      </c>
      <c r="E311" s="33"/>
      <c r="F311" s="33">
        <v>14908.41</v>
      </c>
      <c r="G311" s="33"/>
      <c r="H311" s="33">
        <v>19311.599999999999</v>
      </c>
      <c r="I311" s="33">
        <v>17623.650000000001</v>
      </c>
      <c r="J311" s="33"/>
      <c r="K311" s="33">
        <v>18277.05</v>
      </c>
      <c r="L311" s="33">
        <v>21126.6</v>
      </c>
      <c r="M311" s="33"/>
      <c r="N311" s="33">
        <v>21743.7</v>
      </c>
      <c r="O311" s="33">
        <v>20890.650000000001</v>
      </c>
      <c r="P311" s="33">
        <v>18966.75</v>
      </c>
      <c r="Q311" s="33">
        <v>18712.650000000001</v>
      </c>
      <c r="R311" s="33">
        <v>26523.200000000001</v>
      </c>
      <c r="S311" s="33">
        <v>26741</v>
      </c>
      <c r="T311" s="33"/>
    </row>
    <row r="312" spans="1:20" x14ac:dyDescent="0.25">
      <c r="A312" s="34">
        <v>110</v>
      </c>
      <c r="B312" s="35" t="s">
        <v>111</v>
      </c>
      <c r="C312" s="36"/>
      <c r="D312" s="37">
        <v>3415.83</v>
      </c>
      <c r="E312" s="37"/>
      <c r="F312" s="37">
        <v>4969.47</v>
      </c>
      <c r="G312" s="37"/>
      <c r="H312" s="37">
        <v>3862.32</v>
      </c>
      <c r="I312" s="37">
        <v>3524.73</v>
      </c>
      <c r="J312" s="37"/>
      <c r="K312" s="37">
        <v>3655.41</v>
      </c>
      <c r="L312" s="37">
        <v>4225.32</v>
      </c>
      <c r="M312" s="37"/>
      <c r="N312" s="37">
        <v>4348.74</v>
      </c>
      <c r="O312" s="37">
        <v>4178.13</v>
      </c>
      <c r="P312" s="37">
        <v>2528.9</v>
      </c>
      <c r="Q312" s="37">
        <v>2495.02</v>
      </c>
      <c r="R312" s="37">
        <v>2652.32</v>
      </c>
      <c r="S312" s="37">
        <v>2674.1</v>
      </c>
      <c r="T312" s="37"/>
    </row>
    <row r="313" spans="1:20" x14ac:dyDescent="0.25">
      <c r="A313" s="21">
        <v>111</v>
      </c>
      <c r="B313" s="38" t="s">
        <v>112</v>
      </c>
      <c r="C313" s="32"/>
      <c r="D313" s="33">
        <v>10247.49</v>
      </c>
      <c r="E313" s="33"/>
      <c r="F313" s="33">
        <v>14908.41</v>
      </c>
      <c r="G313" s="33"/>
      <c r="H313" s="33">
        <v>11586.96</v>
      </c>
      <c r="I313" s="33">
        <v>10574.19</v>
      </c>
      <c r="J313" s="33"/>
      <c r="K313" s="33">
        <v>10966.23</v>
      </c>
      <c r="L313" s="33">
        <v>12675.96</v>
      </c>
      <c r="M313" s="33"/>
      <c r="N313" s="33">
        <v>13046.22</v>
      </c>
      <c r="O313" s="33">
        <v>12534.39</v>
      </c>
      <c r="P313" s="33">
        <v>11380.05</v>
      </c>
      <c r="Q313" s="33">
        <v>11227.59</v>
      </c>
      <c r="R313" s="33">
        <v>11935.44</v>
      </c>
      <c r="S313" s="33">
        <v>12033.45</v>
      </c>
      <c r="T313" s="33"/>
    </row>
    <row r="314" spans="1:20" x14ac:dyDescent="0.25">
      <c r="A314" s="34">
        <v>112</v>
      </c>
      <c r="B314" s="35" t="s">
        <v>113</v>
      </c>
      <c r="C314" s="36"/>
      <c r="D314" s="37">
        <v>33019.69</v>
      </c>
      <c r="E314" s="37"/>
      <c r="F314" s="37">
        <v>49694.7</v>
      </c>
      <c r="G314" s="37"/>
      <c r="H314" s="37">
        <v>38623.199999999997</v>
      </c>
      <c r="I314" s="37">
        <v>35247.300000000003</v>
      </c>
      <c r="J314" s="37"/>
      <c r="K314" s="37">
        <v>36554.1</v>
      </c>
      <c r="L314" s="37">
        <v>42253.2</v>
      </c>
      <c r="M314" s="37"/>
      <c r="N314" s="37">
        <v>43487.4</v>
      </c>
      <c r="O314" s="37">
        <v>41781.300000000003</v>
      </c>
      <c r="P314" s="37">
        <v>37933.5</v>
      </c>
      <c r="Q314" s="37">
        <v>37425.300000000003</v>
      </c>
      <c r="R314" s="37">
        <v>39784.800000000003</v>
      </c>
      <c r="S314" s="37">
        <v>40111.5</v>
      </c>
      <c r="T314" s="37"/>
    </row>
    <row r="315" spans="1:20" ht="13.5" customHeight="1" x14ac:dyDescent="0.25">
      <c r="A315" s="31">
        <v>113</v>
      </c>
      <c r="B315" s="24" t="s">
        <v>436</v>
      </c>
      <c r="C315" s="32"/>
      <c r="D315" s="33"/>
      <c r="E315" s="33"/>
      <c r="F315" s="33">
        <v>43068.74</v>
      </c>
      <c r="G315" s="33"/>
      <c r="H315" s="33">
        <v>25748.799999999999</v>
      </c>
      <c r="I315" s="33">
        <v>23498.2</v>
      </c>
      <c r="J315" s="33"/>
      <c r="K315" s="33">
        <v>31680.22</v>
      </c>
      <c r="L315" s="33">
        <v>36619.440000000002</v>
      </c>
      <c r="M315" s="33"/>
      <c r="N315" s="33">
        <v>37689.08</v>
      </c>
      <c r="O315" s="33">
        <v>36210.46</v>
      </c>
      <c r="P315" s="33">
        <v>32875.699999999997</v>
      </c>
      <c r="Q315" s="33">
        <v>32435.260000000002</v>
      </c>
      <c r="R315" s="33">
        <v>34480.160000000003</v>
      </c>
      <c r="S315" s="33">
        <v>34763.300000000003</v>
      </c>
      <c r="T315" s="33"/>
    </row>
    <row r="316" spans="1:20" x14ac:dyDescent="0.25">
      <c r="A316" s="34">
        <v>114</v>
      </c>
      <c r="B316" s="35" t="s">
        <v>114</v>
      </c>
      <c r="C316" s="36">
        <v>88918</v>
      </c>
      <c r="D316" s="37">
        <v>91489.23</v>
      </c>
      <c r="E316" s="37">
        <v>-2274.6999999999998</v>
      </c>
      <c r="F316" s="37">
        <v>90887.16</v>
      </c>
      <c r="G316" s="37"/>
      <c r="H316" s="37">
        <v>84989.5</v>
      </c>
      <c r="I316" s="37">
        <v>86699.4</v>
      </c>
      <c r="J316" s="37"/>
      <c r="K316" s="37">
        <v>97012.5</v>
      </c>
      <c r="L316" s="37">
        <v>98280</v>
      </c>
      <c r="M316" s="33">
        <f>-6174-1318.69-17851.1</f>
        <v>-25343.79</v>
      </c>
      <c r="N316" s="37">
        <v>106275</v>
      </c>
      <c r="O316" s="37">
        <v>107250</v>
      </c>
      <c r="P316" s="37">
        <v>105300</v>
      </c>
      <c r="Q316" s="37">
        <v>107250</v>
      </c>
      <c r="R316" s="37">
        <v>109200</v>
      </c>
      <c r="S316" s="37">
        <v>114075</v>
      </c>
      <c r="T316" s="37">
        <f>-627.75-1597.2</f>
        <v>-2224.9499999999998</v>
      </c>
    </row>
    <row r="317" spans="1:20" x14ac:dyDescent="0.25">
      <c r="A317" s="31">
        <v>115</v>
      </c>
      <c r="B317" s="24" t="s">
        <v>115</v>
      </c>
      <c r="C317" s="32"/>
      <c r="D317" s="33">
        <v>10247.49</v>
      </c>
      <c r="E317" s="33"/>
      <c r="F317" s="33">
        <v>14908.41</v>
      </c>
      <c r="G317" s="33"/>
      <c r="H317" s="33">
        <v>11586.96</v>
      </c>
      <c r="I317" s="33">
        <v>10574.19</v>
      </c>
      <c r="J317" s="33"/>
      <c r="K317" s="33">
        <v>10966.23</v>
      </c>
      <c r="L317" s="33">
        <v>12675.96</v>
      </c>
      <c r="M317" s="33"/>
      <c r="N317" s="33">
        <v>13046.22</v>
      </c>
      <c r="O317" s="33">
        <v>12534.39</v>
      </c>
      <c r="P317" s="33">
        <v>11380.05</v>
      </c>
      <c r="Q317" s="33">
        <v>11227.59</v>
      </c>
      <c r="R317" s="33">
        <v>11935.44</v>
      </c>
      <c r="S317" s="33">
        <v>12033.45</v>
      </c>
      <c r="T317" s="33"/>
    </row>
    <row r="318" spans="1:20" x14ac:dyDescent="0.25">
      <c r="A318" s="34">
        <v>116</v>
      </c>
      <c r="B318" s="35" t="s">
        <v>116</v>
      </c>
      <c r="C318" s="36"/>
      <c r="D318" s="37">
        <v>44405.79</v>
      </c>
      <c r="E318" s="37"/>
      <c r="F318" s="37">
        <v>64603.11</v>
      </c>
      <c r="G318" s="37"/>
      <c r="H318" s="37">
        <v>50210.16</v>
      </c>
      <c r="I318" s="37">
        <v>45821.49</v>
      </c>
      <c r="J318" s="37"/>
      <c r="K318" s="37">
        <v>47520.33</v>
      </c>
      <c r="L318" s="37">
        <v>54929.16</v>
      </c>
      <c r="M318" s="37"/>
      <c r="N318" s="37">
        <v>56533.619999999995</v>
      </c>
      <c r="O318" s="37">
        <v>54315.69</v>
      </c>
      <c r="P318" s="37">
        <v>49313.55</v>
      </c>
      <c r="Q318" s="37">
        <v>48652.89</v>
      </c>
      <c r="R318" s="37">
        <v>51720.24</v>
      </c>
      <c r="S318" s="37">
        <v>52144.95</v>
      </c>
      <c r="T318" s="37"/>
    </row>
    <row r="319" spans="1:20" x14ac:dyDescent="0.25">
      <c r="A319" s="21">
        <v>117</v>
      </c>
      <c r="B319" s="39" t="s">
        <v>152</v>
      </c>
      <c r="C319" s="32"/>
      <c r="D319" s="33">
        <v>10247.49</v>
      </c>
      <c r="E319" s="33"/>
      <c r="F319" s="33">
        <v>14908.41</v>
      </c>
      <c r="G319" s="33"/>
      <c r="H319" s="33">
        <v>19311.599999999999</v>
      </c>
      <c r="I319" s="33">
        <v>17623.650000000001</v>
      </c>
      <c r="J319" s="33"/>
      <c r="K319" s="33">
        <v>18277.05</v>
      </c>
      <c r="L319" s="33">
        <v>21126.6</v>
      </c>
      <c r="M319" s="33"/>
      <c r="N319" s="33">
        <v>21743.7</v>
      </c>
      <c r="O319" s="33">
        <v>20890.650000000001</v>
      </c>
      <c r="P319" s="33">
        <v>18966.75</v>
      </c>
      <c r="Q319" s="33">
        <v>18712.650000000001</v>
      </c>
      <c r="R319" s="33">
        <v>19892.400000000001</v>
      </c>
      <c r="S319" s="33">
        <v>20055.75</v>
      </c>
      <c r="T319" s="33"/>
    </row>
    <row r="320" spans="1:20" x14ac:dyDescent="0.25">
      <c r="A320" s="34">
        <v>118</v>
      </c>
      <c r="B320" s="35" t="s">
        <v>117</v>
      </c>
      <c r="C320" s="36">
        <v>3502.95</v>
      </c>
      <c r="D320" s="37">
        <v>3415.83</v>
      </c>
      <c r="E320" s="37"/>
      <c r="F320" s="37">
        <v>4969.47</v>
      </c>
      <c r="G320" s="37"/>
      <c r="H320" s="37">
        <v>3862.3199999999997</v>
      </c>
      <c r="I320" s="37">
        <v>3524.73</v>
      </c>
      <c r="J320" s="37"/>
      <c r="K320" s="37">
        <v>3655.41</v>
      </c>
      <c r="L320" s="37">
        <v>4225.32</v>
      </c>
      <c r="M320" s="37"/>
      <c r="N320" s="37">
        <v>4348.74</v>
      </c>
      <c r="O320" s="37">
        <v>4178.13</v>
      </c>
      <c r="P320" s="37">
        <v>3793.35</v>
      </c>
      <c r="Q320" s="37">
        <v>3742.5299999999997</v>
      </c>
      <c r="R320" s="37">
        <v>3978.48</v>
      </c>
      <c r="S320" s="37">
        <v>4011.15</v>
      </c>
      <c r="T320" s="37"/>
    </row>
    <row r="321" spans="1:20" x14ac:dyDescent="0.25">
      <c r="A321" s="21">
        <v>119</v>
      </c>
      <c r="B321" s="38" t="s">
        <v>118</v>
      </c>
      <c r="C321" s="32"/>
      <c r="D321" s="33">
        <v>20494.98</v>
      </c>
      <c r="E321" s="33"/>
      <c r="F321" s="33">
        <v>29816.82</v>
      </c>
      <c r="G321" s="33"/>
      <c r="H321" s="33">
        <v>30898.559999999998</v>
      </c>
      <c r="I321" s="33">
        <v>81068.789999999994</v>
      </c>
      <c r="J321" s="33"/>
      <c r="K321" s="33">
        <v>84074.43</v>
      </c>
      <c r="L321" s="33">
        <v>97182.36</v>
      </c>
      <c r="M321" s="33"/>
      <c r="N321" s="33">
        <v>100021.02</v>
      </c>
      <c r="O321" s="33">
        <v>96096.989999999991</v>
      </c>
      <c r="P321" s="33">
        <v>111271.6</v>
      </c>
      <c r="Q321" s="33">
        <v>111028.39</v>
      </c>
      <c r="R321" s="33">
        <v>128637.52</v>
      </c>
      <c r="S321" s="33">
        <v>137716.15</v>
      </c>
      <c r="T321" s="33"/>
    </row>
    <row r="322" spans="1:20" x14ac:dyDescent="0.25">
      <c r="A322" s="34">
        <v>120</v>
      </c>
      <c r="B322" s="35" t="s">
        <v>471</v>
      </c>
      <c r="C322" s="36"/>
      <c r="D322" s="37">
        <v>5693.05</v>
      </c>
      <c r="E322" s="37"/>
      <c r="F322" s="37">
        <v>8282.4500000000007</v>
      </c>
      <c r="G322" s="37"/>
      <c r="H322" s="37">
        <v>6437.2</v>
      </c>
      <c r="I322" s="37">
        <v>5874.55</v>
      </c>
      <c r="J322" s="37"/>
      <c r="K322" s="37">
        <v>6092.35</v>
      </c>
      <c r="L322" s="37">
        <v>7042.2</v>
      </c>
      <c r="M322" s="37"/>
      <c r="N322" s="37">
        <v>7247.9</v>
      </c>
      <c r="O322" s="37">
        <v>6963.55</v>
      </c>
      <c r="P322" s="37">
        <v>6322.25</v>
      </c>
      <c r="Q322" s="37">
        <v>6237.55</v>
      </c>
      <c r="R322" s="37">
        <v>6630.8</v>
      </c>
      <c r="S322" s="37">
        <v>6685.25</v>
      </c>
      <c r="T322" s="37"/>
    </row>
    <row r="323" spans="1:20" x14ac:dyDescent="0.25">
      <c r="A323" s="31">
        <v>121</v>
      </c>
      <c r="B323" s="24" t="s">
        <v>120</v>
      </c>
      <c r="C323" s="32"/>
      <c r="D323" s="33">
        <v>93366.02</v>
      </c>
      <c r="E323" s="33"/>
      <c r="F323" s="33">
        <v>178900.91999999998</v>
      </c>
      <c r="G323" s="33"/>
      <c r="H323" s="33">
        <v>139043.51999999999</v>
      </c>
      <c r="I323" s="33">
        <v>126890.28</v>
      </c>
      <c r="J323" s="33"/>
      <c r="K323" s="33">
        <v>131594.76</v>
      </c>
      <c r="L323" s="33">
        <v>152111.51999999999</v>
      </c>
      <c r="M323" s="33"/>
      <c r="N323" s="33">
        <v>156554.64000000001</v>
      </c>
      <c r="O323" s="33">
        <v>150412.68</v>
      </c>
      <c r="P323" s="33">
        <v>164378.5</v>
      </c>
      <c r="Q323" s="33">
        <v>175898.91</v>
      </c>
      <c r="R323" s="33">
        <v>202902.47999999998</v>
      </c>
      <c r="S323" s="33">
        <v>217939.15</v>
      </c>
      <c r="T323" s="33"/>
    </row>
    <row r="324" spans="1:20" x14ac:dyDescent="0.25">
      <c r="A324" s="34">
        <v>122</v>
      </c>
      <c r="B324" s="35" t="s">
        <v>121</v>
      </c>
      <c r="C324" s="36"/>
      <c r="D324" s="37">
        <v>10247.49</v>
      </c>
      <c r="E324" s="37"/>
      <c r="F324" s="37">
        <v>14908.41</v>
      </c>
      <c r="G324" s="37"/>
      <c r="H324" s="37">
        <v>11586.96</v>
      </c>
      <c r="I324" s="37">
        <v>10574.19</v>
      </c>
      <c r="J324" s="37"/>
      <c r="K324" s="37">
        <v>10966.23</v>
      </c>
      <c r="L324" s="37">
        <v>12675.96</v>
      </c>
      <c r="M324" s="37"/>
      <c r="N324" s="37">
        <v>13046.22</v>
      </c>
      <c r="O324" s="37">
        <v>12534.39</v>
      </c>
      <c r="P324" s="37">
        <v>11380.05</v>
      </c>
      <c r="Q324" s="37">
        <v>18712.650000000001</v>
      </c>
      <c r="R324" s="37">
        <v>19892.400000000001</v>
      </c>
      <c r="S324" s="37">
        <v>20055.75</v>
      </c>
      <c r="T324" s="37"/>
    </row>
    <row r="325" spans="1:20" x14ac:dyDescent="0.25">
      <c r="A325" s="31">
        <v>123</v>
      </c>
      <c r="B325" s="24" t="s">
        <v>122</v>
      </c>
      <c r="C325" s="32"/>
      <c r="D325" s="33">
        <v>10247.49</v>
      </c>
      <c r="E325" s="33"/>
      <c r="F325" s="33">
        <v>23190.86</v>
      </c>
      <c r="G325" s="33"/>
      <c r="H325" s="33">
        <v>18024.16</v>
      </c>
      <c r="I325" s="33">
        <v>16448.739999999998</v>
      </c>
      <c r="J325" s="33"/>
      <c r="K325" s="33">
        <v>40209.51</v>
      </c>
      <c r="L325" s="33">
        <v>64788.24</v>
      </c>
      <c r="M325" s="33"/>
      <c r="N325" s="33">
        <v>66680.679999999993</v>
      </c>
      <c r="O325" s="33">
        <v>64064.66</v>
      </c>
      <c r="P325" s="33">
        <v>58164.7</v>
      </c>
      <c r="Q325" s="33">
        <v>57385.46</v>
      </c>
      <c r="R325" s="33">
        <v>61003.360000000001</v>
      </c>
      <c r="S325" s="33">
        <v>61504.3</v>
      </c>
      <c r="T325" s="33"/>
    </row>
    <row r="326" spans="1:20" x14ac:dyDescent="0.25">
      <c r="A326" s="34">
        <v>124</v>
      </c>
      <c r="B326" s="35" t="s">
        <v>123</v>
      </c>
      <c r="C326" s="36"/>
      <c r="D326" s="37">
        <v>10247.49</v>
      </c>
      <c r="E326" s="37"/>
      <c r="F326" s="37">
        <v>14908.41</v>
      </c>
      <c r="G326" s="37"/>
      <c r="H326" s="37">
        <v>11586.96</v>
      </c>
      <c r="I326" s="37">
        <v>10574.19</v>
      </c>
      <c r="J326" s="37"/>
      <c r="K326" s="37">
        <v>10966.23</v>
      </c>
      <c r="L326" s="37">
        <v>12675.96</v>
      </c>
      <c r="M326" s="37"/>
      <c r="N326" s="37">
        <v>13046.22</v>
      </c>
      <c r="O326" s="37">
        <v>12534.39</v>
      </c>
      <c r="P326" s="37">
        <v>11380.05</v>
      </c>
      <c r="Q326" s="37">
        <v>11227.59</v>
      </c>
      <c r="R326" s="37">
        <v>11935.44</v>
      </c>
      <c r="S326" s="37">
        <v>12033.45</v>
      </c>
      <c r="T326" s="37"/>
    </row>
    <row r="327" spans="1:20" x14ac:dyDescent="0.25">
      <c r="A327" s="21">
        <v>125</v>
      </c>
      <c r="B327" s="39" t="s">
        <v>124</v>
      </c>
      <c r="C327" s="32"/>
      <c r="D327" s="33">
        <v>76286.87</v>
      </c>
      <c r="E327" s="33"/>
      <c r="F327" s="33">
        <v>110984.83</v>
      </c>
      <c r="G327" s="33"/>
      <c r="H327" s="33">
        <v>86258.48</v>
      </c>
      <c r="I327" s="33">
        <v>78718.97</v>
      </c>
      <c r="J327" s="33"/>
      <c r="K327" s="33">
        <v>81637.490000000005</v>
      </c>
      <c r="L327" s="33">
        <v>94365.48</v>
      </c>
      <c r="M327" s="33"/>
      <c r="N327" s="33">
        <v>97121.86</v>
      </c>
      <c r="O327" s="33">
        <v>93311.57</v>
      </c>
      <c r="P327" s="33">
        <v>84718.15</v>
      </c>
      <c r="Q327" s="33">
        <v>83583.17</v>
      </c>
      <c r="R327" s="33">
        <v>88852.72</v>
      </c>
      <c r="S327" s="33">
        <v>89582.35</v>
      </c>
      <c r="T327" s="33"/>
    </row>
    <row r="328" spans="1:20" x14ac:dyDescent="0.25">
      <c r="A328" s="34">
        <v>126</v>
      </c>
      <c r="B328" s="35" t="s">
        <v>125</v>
      </c>
      <c r="C328" s="36">
        <v>17514.75</v>
      </c>
      <c r="D328" s="37">
        <v>17079.150000000001</v>
      </c>
      <c r="E328" s="37"/>
      <c r="F328" s="37">
        <v>24847.35</v>
      </c>
      <c r="G328" s="37"/>
      <c r="H328" s="37">
        <v>19311.599999999999</v>
      </c>
      <c r="I328" s="37">
        <v>17623.650000000001</v>
      </c>
      <c r="J328" s="37"/>
      <c r="K328" s="37">
        <v>18277.05</v>
      </c>
      <c r="L328" s="37">
        <v>21126.6</v>
      </c>
      <c r="M328" s="37"/>
      <c r="N328" s="37">
        <v>21743.7</v>
      </c>
      <c r="O328" s="37">
        <v>20890.650000000001</v>
      </c>
      <c r="P328" s="37">
        <v>25289</v>
      </c>
      <c r="Q328" s="37">
        <v>24950.2</v>
      </c>
      <c r="R328" s="37">
        <v>26523.200000000001</v>
      </c>
      <c r="S328" s="37">
        <v>26741</v>
      </c>
      <c r="T328" s="37"/>
    </row>
    <row r="329" spans="1:20" x14ac:dyDescent="0.25">
      <c r="A329" s="31">
        <v>127</v>
      </c>
      <c r="B329" s="24" t="s">
        <v>126</v>
      </c>
      <c r="C329" s="32"/>
      <c r="D329" s="33">
        <v>17079.150000000001</v>
      </c>
      <c r="E329" s="33"/>
      <c r="F329" s="33">
        <v>24847.35</v>
      </c>
      <c r="G329" s="33"/>
      <c r="H329" s="33">
        <v>19311.599999999999</v>
      </c>
      <c r="I329" s="33">
        <v>17623.650000000001</v>
      </c>
      <c r="J329" s="33"/>
      <c r="K329" s="33">
        <v>18277.05</v>
      </c>
      <c r="L329" s="33">
        <v>21126.6</v>
      </c>
      <c r="M329" s="33"/>
      <c r="N329" s="33">
        <v>21743.7</v>
      </c>
      <c r="O329" s="33">
        <v>20890.650000000001</v>
      </c>
      <c r="P329" s="33">
        <v>18966.75</v>
      </c>
      <c r="Q329" s="33">
        <v>18712.650000000001</v>
      </c>
      <c r="R329" s="33">
        <v>19892.400000000001</v>
      </c>
      <c r="S329" s="33">
        <v>20055.75</v>
      </c>
      <c r="T329" s="33"/>
    </row>
    <row r="330" spans="1:20" x14ac:dyDescent="0.25">
      <c r="A330" s="34">
        <v>128</v>
      </c>
      <c r="B330" s="35" t="s">
        <v>437</v>
      </c>
      <c r="C330" s="36"/>
      <c r="D330" s="37"/>
      <c r="E330" s="37"/>
      <c r="F330" s="37">
        <v>107671.85</v>
      </c>
      <c r="G330" s="37"/>
      <c r="H330" s="37">
        <v>83683.600000000006</v>
      </c>
      <c r="I330" s="37">
        <v>76369.149999999994</v>
      </c>
      <c r="J330" s="37"/>
      <c r="K330" s="37">
        <v>79200.55</v>
      </c>
      <c r="L330" s="37">
        <v>91548.6</v>
      </c>
      <c r="M330" s="37"/>
      <c r="N330" s="37">
        <v>94222.7</v>
      </c>
      <c r="O330" s="37">
        <v>90526.15</v>
      </c>
      <c r="P330" s="37">
        <v>82189.25</v>
      </c>
      <c r="Q330" s="37">
        <v>81088.149999999994</v>
      </c>
      <c r="R330" s="37">
        <v>86200.4</v>
      </c>
      <c r="S330" s="37">
        <v>86908.25</v>
      </c>
      <c r="T330" s="37"/>
    </row>
    <row r="331" spans="1:20" x14ac:dyDescent="0.25">
      <c r="A331" s="21">
        <v>129</v>
      </c>
      <c r="B331" s="39" t="s">
        <v>127</v>
      </c>
      <c r="C331" s="32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</row>
    <row r="332" spans="1:20" x14ac:dyDescent="0.25">
      <c r="A332" s="34">
        <v>130</v>
      </c>
      <c r="B332" s="35" t="s">
        <v>128</v>
      </c>
      <c r="C332" s="36"/>
      <c r="D332" s="37">
        <v>10247.49</v>
      </c>
      <c r="E332" s="37"/>
      <c r="F332" s="37">
        <v>14908.41</v>
      </c>
      <c r="G332" s="37"/>
      <c r="H332" s="37">
        <v>11586.96</v>
      </c>
      <c r="I332" s="37">
        <v>10574.19</v>
      </c>
      <c r="J332" s="37"/>
      <c r="K332" s="37">
        <v>12184.7</v>
      </c>
      <c r="L332" s="37">
        <v>15492.84</v>
      </c>
      <c r="M332" s="37"/>
      <c r="N332" s="37">
        <v>15945.380000000001</v>
      </c>
      <c r="O332" s="37">
        <v>15319.81</v>
      </c>
      <c r="P332" s="37">
        <v>13908.95</v>
      </c>
      <c r="Q332" s="37">
        <v>13722.61</v>
      </c>
      <c r="R332" s="37">
        <v>14587.76</v>
      </c>
      <c r="S332" s="37">
        <v>14707.55</v>
      </c>
      <c r="T332" s="37"/>
    </row>
    <row r="333" spans="1:20" x14ac:dyDescent="0.25">
      <c r="A333" s="21">
        <v>131</v>
      </c>
      <c r="B333" s="38" t="s">
        <v>129</v>
      </c>
      <c r="C333" s="32"/>
      <c r="D333" s="33">
        <v>78564.09</v>
      </c>
      <c r="E333" s="33"/>
      <c r="F333" s="33">
        <v>114297.81</v>
      </c>
      <c r="G333" s="33"/>
      <c r="H333" s="33">
        <v>88833.36</v>
      </c>
      <c r="I333" s="33">
        <v>82243.7</v>
      </c>
      <c r="J333" s="33"/>
      <c r="K333" s="33">
        <v>74326.67</v>
      </c>
      <c r="L333" s="33">
        <v>95773.92</v>
      </c>
      <c r="M333" s="33"/>
      <c r="N333" s="33">
        <v>95672.28</v>
      </c>
      <c r="O333" s="33">
        <v>91918.86</v>
      </c>
      <c r="P333" s="33">
        <v>83453.7</v>
      </c>
      <c r="Q333" s="33">
        <v>82335.66</v>
      </c>
      <c r="R333" s="33">
        <v>259927.36</v>
      </c>
      <c r="S333" s="33">
        <v>262061.8</v>
      </c>
      <c r="T333" s="33"/>
    </row>
    <row r="334" spans="1:20" x14ac:dyDescent="0.25">
      <c r="A334" s="34">
        <v>132</v>
      </c>
      <c r="B334" s="35" t="s">
        <v>130</v>
      </c>
      <c r="C334" s="36"/>
      <c r="D334" s="37">
        <v>157128.18</v>
      </c>
      <c r="E334" s="37"/>
      <c r="F334" s="37">
        <v>228595.62</v>
      </c>
      <c r="G334" s="37"/>
      <c r="H334" s="37">
        <v>177666.72</v>
      </c>
      <c r="I334" s="37">
        <v>162137.57999999999</v>
      </c>
      <c r="J334" s="37"/>
      <c r="K334" s="37">
        <v>168148.86</v>
      </c>
      <c r="L334" s="37">
        <v>194364.72</v>
      </c>
      <c r="M334" s="37"/>
      <c r="N334" s="37">
        <v>200042.04</v>
      </c>
      <c r="O334" s="37">
        <v>192193.97999999998</v>
      </c>
      <c r="P334" s="37">
        <v>211163.15</v>
      </c>
      <c r="Q334" s="37">
        <v>228294.33000000002</v>
      </c>
      <c r="R334" s="37">
        <v>261253.52</v>
      </c>
      <c r="S334" s="37">
        <v>282117.55</v>
      </c>
      <c r="T334" s="37"/>
    </row>
    <row r="335" spans="1:20" ht="13.5" customHeight="1" x14ac:dyDescent="0.25">
      <c r="A335" s="31">
        <v>133</v>
      </c>
      <c r="B335" s="38" t="s">
        <v>131</v>
      </c>
      <c r="C335" s="32"/>
      <c r="D335" s="33"/>
      <c r="E335" s="33"/>
      <c r="F335" s="33"/>
      <c r="G335" s="33"/>
      <c r="H335" s="33"/>
      <c r="I335" s="33"/>
      <c r="J335" s="33"/>
      <c r="K335" s="33">
        <v>3655.41</v>
      </c>
      <c r="L335" s="33"/>
      <c r="M335" s="33"/>
      <c r="N335" s="33"/>
      <c r="O335" s="33"/>
      <c r="P335" s="33"/>
      <c r="Q335" s="33"/>
      <c r="R335" s="33"/>
      <c r="S335" s="33"/>
      <c r="T335" s="33"/>
    </row>
    <row r="336" spans="1:20" x14ac:dyDescent="0.25">
      <c r="A336" s="34">
        <v>134</v>
      </c>
      <c r="B336" s="35" t="s">
        <v>132</v>
      </c>
      <c r="C336" s="36"/>
      <c r="D336" s="37">
        <v>5693.05</v>
      </c>
      <c r="E336" s="37"/>
      <c r="F336" s="37">
        <v>8282.4500000000007</v>
      </c>
      <c r="G336" s="37"/>
      <c r="H336" s="37">
        <v>6437.2</v>
      </c>
      <c r="I336" s="37">
        <v>5874.55</v>
      </c>
      <c r="J336" s="37"/>
      <c r="K336" s="37">
        <v>6092.35</v>
      </c>
      <c r="L336" s="37">
        <v>7042.2</v>
      </c>
      <c r="M336" s="37"/>
      <c r="N336" s="37">
        <v>2899.16</v>
      </c>
      <c r="O336" s="37">
        <v>2785.42</v>
      </c>
      <c r="P336" s="37">
        <v>2528.9</v>
      </c>
      <c r="Q336" s="37">
        <v>2495.02</v>
      </c>
      <c r="R336" s="37">
        <v>3978.48</v>
      </c>
      <c r="S336" s="37">
        <v>4011.15</v>
      </c>
      <c r="T336" s="37"/>
    </row>
    <row r="337" spans="1:20" x14ac:dyDescent="0.25">
      <c r="A337" s="31">
        <v>135</v>
      </c>
      <c r="B337" s="24" t="s">
        <v>133</v>
      </c>
      <c r="C337" s="32"/>
      <c r="D337" s="33">
        <v>97920.459999999992</v>
      </c>
      <c r="E337" s="33"/>
      <c r="F337" s="33">
        <v>142458.14000000001</v>
      </c>
      <c r="G337" s="33"/>
      <c r="H337" s="33">
        <v>110719.84</v>
      </c>
      <c r="I337" s="33">
        <v>101042.26</v>
      </c>
      <c r="J337" s="33"/>
      <c r="K337" s="33">
        <v>104788.42</v>
      </c>
      <c r="L337" s="33">
        <v>121125.84</v>
      </c>
      <c r="M337" s="33"/>
      <c r="N337" s="33">
        <v>124663.88</v>
      </c>
      <c r="O337" s="33">
        <v>119773.06</v>
      </c>
      <c r="P337" s="33">
        <v>287030.15000000002</v>
      </c>
      <c r="Q337" s="33">
        <v>261977.1</v>
      </c>
      <c r="R337" s="33">
        <v>259927.36</v>
      </c>
      <c r="S337" s="33">
        <v>262061.8</v>
      </c>
      <c r="T337" s="33"/>
    </row>
    <row r="338" spans="1:20" x14ac:dyDescent="0.25">
      <c r="A338" s="34">
        <v>136</v>
      </c>
      <c r="B338" s="35" t="s">
        <v>134</v>
      </c>
      <c r="C338" s="36"/>
      <c r="D338" s="37">
        <v>29603.86</v>
      </c>
      <c r="E338" s="37"/>
      <c r="F338" s="37">
        <v>43068.74</v>
      </c>
      <c r="G338" s="37"/>
      <c r="H338" s="37">
        <v>33473.440000000002</v>
      </c>
      <c r="I338" s="37">
        <v>30547.66</v>
      </c>
      <c r="J338" s="37"/>
      <c r="K338" s="37">
        <v>24369.4</v>
      </c>
      <c r="L338" s="37">
        <v>28168.799999999999</v>
      </c>
      <c r="M338" s="37"/>
      <c r="N338" s="37">
        <v>28991.599999999999</v>
      </c>
      <c r="O338" s="37">
        <v>27854.2</v>
      </c>
      <c r="P338" s="37">
        <v>25289</v>
      </c>
      <c r="Q338" s="37">
        <v>24950.2</v>
      </c>
      <c r="R338" s="37">
        <v>26523.200000000001</v>
      </c>
      <c r="S338" s="37">
        <v>26741</v>
      </c>
      <c r="T338" s="37"/>
    </row>
    <row r="339" spans="1:20" x14ac:dyDescent="0.25">
      <c r="A339" s="21">
        <v>137</v>
      </c>
      <c r="B339" s="39" t="s">
        <v>438</v>
      </c>
      <c r="C339" s="32">
        <v>216500</v>
      </c>
      <c r="D339" s="33"/>
      <c r="E339" s="33"/>
      <c r="F339" s="33"/>
      <c r="G339" s="33"/>
      <c r="H339" s="33"/>
      <c r="I339" s="33"/>
      <c r="J339" s="33"/>
      <c r="K339" s="33"/>
      <c r="L339" s="33">
        <v>138996</v>
      </c>
      <c r="M339" s="33">
        <v>-6355.05</v>
      </c>
      <c r="N339" s="33">
        <v>980837.4</v>
      </c>
      <c r="O339" s="33">
        <v>141570</v>
      </c>
      <c r="P339" s="33"/>
      <c r="Q339" s="33">
        <v>141570</v>
      </c>
      <c r="R339" s="33">
        <v>144144</v>
      </c>
      <c r="S339" s="33">
        <v>150579</v>
      </c>
      <c r="T339" s="33"/>
    </row>
    <row r="340" spans="1:20" x14ac:dyDescent="0.25">
      <c r="A340" s="34">
        <v>138</v>
      </c>
      <c r="B340" s="35" t="s">
        <v>135</v>
      </c>
      <c r="C340" s="36">
        <v>38532.449999999997</v>
      </c>
      <c r="D340" s="37">
        <v>37574.129999999997</v>
      </c>
      <c r="E340" s="37"/>
      <c r="F340" s="37">
        <v>54664.17</v>
      </c>
      <c r="G340" s="37"/>
      <c r="H340" s="37">
        <v>59222.239999999998</v>
      </c>
      <c r="I340" s="37">
        <v>54045.86</v>
      </c>
      <c r="J340" s="37"/>
      <c r="K340" s="37">
        <v>53612.68</v>
      </c>
      <c r="L340" s="37">
        <v>61971.360000000001</v>
      </c>
      <c r="M340" s="37"/>
      <c r="N340" s="37">
        <v>63781.520000000004</v>
      </c>
      <c r="O340" s="37">
        <v>61279.24</v>
      </c>
      <c r="P340" s="37">
        <v>55635.8</v>
      </c>
      <c r="Q340" s="37">
        <v>54890.44</v>
      </c>
      <c r="R340" s="37">
        <v>58351.040000000001</v>
      </c>
      <c r="S340" s="37">
        <v>46796.75</v>
      </c>
      <c r="T340" s="37"/>
    </row>
    <row r="341" spans="1:20" x14ac:dyDescent="0.25">
      <c r="A341" s="21">
        <v>139</v>
      </c>
      <c r="B341" s="38" t="s">
        <v>446</v>
      </c>
      <c r="C341" s="32">
        <v>196500</v>
      </c>
      <c r="D341" s="33"/>
      <c r="E341" s="33"/>
      <c r="F341" s="33"/>
      <c r="G341" s="33"/>
      <c r="H341" s="33"/>
      <c r="I341" s="33"/>
      <c r="J341" s="33"/>
      <c r="K341" s="33"/>
      <c r="L341" s="33">
        <v>449064</v>
      </c>
      <c r="M341" s="33"/>
      <c r="N341" s="33"/>
      <c r="O341" s="33"/>
      <c r="P341" s="33"/>
      <c r="Q341" s="33">
        <v>457380</v>
      </c>
      <c r="R341" s="33">
        <v>465696</v>
      </c>
      <c r="S341" s="33">
        <v>486486</v>
      </c>
      <c r="T341" s="33"/>
    </row>
    <row r="342" spans="1:20" x14ac:dyDescent="0.25">
      <c r="A342" s="34">
        <v>140</v>
      </c>
      <c r="B342" s="35" t="s">
        <v>136</v>
      </c>
      <c r="C342" s="36"/>
      <c r="D342" s="37">
        <v>3415.83</v>
      </c>
      <c r="E342" s="37"/>
      <c r="F342" s="37">
        <v>4969.47</v>
      </c>
      <c r="G342" s="37"/>
      <c r="H342" s="37">
        <v>3862.3199999999997</v>
      </c>
      <c r="I342" s="37">
        <v>3524.73</v>
      </c>
      <c r="J342" s="37"/>
      <c r="K342" s="37">
        <v>3655.41</v>
      </c>
      <c r="L342" s="37">
        <v>4225.32</v>
      </c>
      <c r="M342" s="37"/>
      <c r="N342" s="37">
        <v>4348.74</v>
      </c>
      <c r="O342" s="37">
        <v>4178.13</v>
      </c>
      <c r="P342" s="37">
        <v>3793.35</v>
      </c>
      <c r="Q342" s="37">
        <v>7485.0599999999995</v>
      </c>
      <c r="R342" s="37">
        <v>7956.96</v>
      </c>
      <c r="S342" s="37">
        <v>8022.3</v>
      </c>
      <c r="T342" s="37"/>
    </row>
    <row r="343" spans="1:20" x14ac:dyDescent="0.25">
      <c r="A343" s="21">
        <v>141</v>
      </c>
      <c r="B343" s="39" t="s">
        <v>156</v>
      </c>
      <c r="C343" s="32"/>
      <c r="D343" s="33">
        <v>6831.66</v>
      </c>
      <c r="E343" s="33"/>
      <c r="F343" s="33">
        <v>9938.94</v>
      </c>
      <c r="G343" s="42"/>
      <c r="H343" s="42">
        <v>7724.6399999999994</v>
      </c>
      <c r="I343" s="33">
        <v>7049.46</v>
      </c>
      <c r="J343" s="33"/>
      <c r="K343" s="33">
        <v>7310.82</v>
      </c>
      <c r="L343" s="33">
        <v>8450.64</v>
      </c>
      <c r="M343" s="33"/>
      <c r="N343" s="33">
        <v>8697.48</v>
      </c>
      <c r="O343" s="33">
        <v>8356.26</v>
      </c>
      <c r="P343" s="33">
        <v>7586.7</v>
      </c>
      <c r="Q343" s="33">
        <v>7485.0599999999995</v>
      </c>
      <c r="R343" s="33">
        <v>7956.96</v>
      </c>
      <c r="S343" s="33">
        <v>8022.3</v>
      </c>
      <c r="T343" s="33"/>
    </row>
    <row r="344" spans="1:20" x14ac:dyDescent="0.25">
      <c r="A344" s="34">
        <v>142</v>
      </c>
      <c r="B344" s="35" t="s">
        <v>137</v>
      </c>
      <c r="C344" s="36"/>
      <c r="D344" s="37">
        <v>6831.66</v>
      </c>
      <c r="E344" s="37"/>
      <c r="F344" s="37">
        <v>9938.94</v>
      </c>
      <c r="G344" s="37"/>
      <c r="H344" s="37">
        <v>11586.96</v>
      </c>
      <c r="I344" s="37">
        <v>10574.19</v>
      </c>
      <c r="J344" s="37"/>
      <c r="K344" s="37">
        <v>7310.82</v>
      </c>
      <c r="L344" s="37">
        <v>8450.64</v>
      </c>
      <c r="M344" s="37"/>
      <c r="N344" s="37">
        <v>8697.48</v>
      </c>
      <c r="O344" s="37">
        <v>8356.26</v>
      </c>
      <c r="P344" s="37">
        <v>7586.7</v>
      </c>
      <c r="Q344" s="37">
        <v>7485.0599999999995</v>
      </c>
      <c r="R344" s="37">
        <v>7956.96</v>
      </c>
      <c r="S344" s="37">
        <v>8022.3</v>
      </c>
      <c r="T344" s="37"/>
    </row>
    <row r="345" spans="1:20" x14ac:dyDescent="0.25">
      <c r="A345" s="31">
        <v>143</v>
      </c>
      <c r="B345" s="24" t="s">
        <v>139</v>
      </c>
      <c r="C345" s="32"/>
      <c r="D345" s="33">
        <v>3415.83</v>
      </c>
      <c r="E345" s="33"/>
      <c r="F345" s="33">
        <v>4969.47</v>
      </c>
      <c r="G345" s="33"/>
      <c r="H345" s="33">
        <v>3862.3199999999997</v>
      </c>
      <c r="I345" s="33">
        <v>3524.73</v>
      </c>
      <c r="J345" s="33"/>
      <c r="K345" s="33">
        <v>3655.41</v>
      </c>
      <c r="L345" s="33">
        <v>4225.32</v>
      </c>
      <c r="M345" s="33"/>
      <c r="N345" s="33">
        <v>4348.74</v>
      </c>
      <c r="O345" s="33">
        <v>4178.13</v>
      </c>
      <c r="P345" s="33">
        <v>3793.35</v>
      </c>
      <c r="Q345" s="33">
        <v>3742.5299999999997</v>
      </c>
      <c r="R345" s="33">
        <v>3978.48</v>
      </c>
      <c r="S345" s="33">
        <v>4011.15</v>
      </c>
      <c r="T345" s="33"/>
    </row>
    <row r="346" spans="1:20" x14ac:dyDescent="0.25">
      <c r="A346" s="34">
        <v>144</v>
      </c>
      <c r="B346" s="35" t="s">
        <v>140</v>
      </c>
      <c r="C346" s="36"/>
      <c r="D346" s="37">
        <v>33019.69</v>
      </c>
      <c r="E346" s="37"/>
      <c r="F346" s="37">
        <v>48038.21</v>
      </c>
      <c r="G346" s="37"/>
      <c r="H346" s="37">
        <v>54072.479999999996</v>
      </c>
      <c r="I346" s="37">
        <v>49346.22</v>
      </c>
      <c r="J346" s="37"/>
      <c r="K346" s="37">
        <v>53612.68</v>
      </c>
      <c r="L346" s="37">
        <v>61971.360000000001</v>
      </c>
      <c r="M346" s="37"/>
      <c r="N346" s="37">
        <v>63781.520000000004</v>
      </c>
      <c r="O346" s="37">
        <v>61279.24</v>
      </c>
      <c r="P346" s="37">
        <v>55635.8</v>
      </c>
      <c r="Q346" s="37">
        <v>54890.44</v>
      </c>
      <c r="R346" s="37">
        <v>58351.040000000001</v>
      </c>
      <c r="S346" s="37">
        <v>58830.2</v>
      </c>
      <c r="T346" s="37"/>
    </row>
    <row r="347" spans="1:20" x14ac:dyDescent="0.25">
      <c r="A347" s="31">
        <v>145</v>
      </c>
      <c r="B347" s="39" t="s">
        <v>141</v>
      </c>
      <c r="C347" s="32"/>
      <c r="D347" s="33">
        <v>3415.83</v>
      </c>
      <c r="E347" s="33"/>
      <c r="F347" s="33">
        <v>4969.47</v>
      </c>
      <c r="G347" s="33"/>
      <c r="H347" s="33">
        <v>3862.3199999999997</v>
      </c>
      <c r="I347" s="33">
        <v>3524.73</v>
      </c>
      <c r="J347" s="33"/>
      <c r="K347" s="33">
        <v>3655.41</v>
      </c>
      <c r="L347" s="33">
        <v>4225.32</v>
      </c>
      <c r="M347" s="33"/>
      <c r="N347" s="33">
        <v>4348.74</v>
      </c>
      <c r="O347" s="33">
        <v>4178.13</v>
      </c>
      <c r="P347" s="33">
        <v>3793.35</v>
      </c>
      <c r="Q347" s="33">
        <v>3742.5299999999997</v>
      </c>
      <c r="R347" s="33">
        <v>3978.48</v>
      </c>
      <c r="S347" s="33">
        <v>4011.15</v>
      </c>
      <c r="T347" s="33"/>
    </row>
    <row r="348" spans="1:20" x14ac:dyDescent="0.25">
      <c r="A348" s="34">
        <v>146</v>
      </c>
      <c r="B348" s="261" t="s">
        <v>142</v>
      </c>
      <c r="C348" s="260"/>
      <c r="D348" s="37">
        <v>17079.150000000001</v>
      </c>
      <c r="E348" s="37"/>
      <c r="F348" s="37">
        <v>24847.35</v>
      </c>
      <c r="G348" s="37"/>
      <c r="H348" s="37">
        <v>19311.599999999999</v>
      </c>
      <c r="I348" s="37">
        <v>17623.650000000001</v>
      </c>
      <c r="J348" s="37"/>
      <c r="K348" s="37">
        <v>18277.05</v>
      </c>
      <c r="L348" s="37">
        <v>21126.6</v>
      </c>
      <c r="M348" s="37"/>
      <c r="N348" s="37">
        <v>21743.7</v>
      </c>
      <c r="O348" s="37">
        <v>20890.650000000001</v>
      </c>
      <c r="P348" s="37">
        <v>18966.75</v>
      </c>
      <c r="Q348" s="37">
        <v>18712.650000000001</v>
      </c>
      <c r="R348" s="37">
        <v>19892.400000000001</v>
      </c>
      <c r="S348" s="37">
        <v>20055.75</v>
      </c>
      <c r="T348" s="37"/>
    </row>
    <row r="349" spans="1:20" x14ac:dyDescent="0.25">
      <c r="A349" s="31">
        <v>147</v>
      </c>
      <c r="B349" s="38" t="s">
        <v>147</v>
      </c>
      <c r="C349" s="32"/>
      <c r="D349" s="33">
        <v>10247.49</v>
      </c>
      <c r="E349" s="33"/>
      <c r="F349" s="33">
        <v>14908.41</v>
      </c>
      <c r="G349" s="33"/>
      <c r="H349" s="33">
        <v>11586.96</v>
      </c>
      <c r="I349" s="33">
        <v>10574.19</v>
      </c>
      <c r="J349" s="33"/>
      <c r="K349" s="33">
        <v>10966.23</v>
      </c>
      <c r="L349" s="33">
        <v>12675.96</v>
      </c>
      <c r="M349" s="33"/>
      <c r="N349" s="33">
        <v>13046.22</v>
      </c>
      <c r="O349" s="33">
        <v>12534.39</v>
      </c>
      <c r="P349" s="33">
        <v>11380.05</v>
      </c>
      <c r="Q349" s="33">
        <v>11227.59</v>
      </c>
      <c r="R349" s="33">
        <v>11935.44</v>
      </c>
      <c r="S349" s="33">
        <v>12033.45</v>
      </c>
      <c r="T349" s="33"/>
    </row>
    <row r="350" spans="1:20" x14ac:dyDescent="0.25">
      <c r="A350" s="34">
        <v>148</v>
      </c>
      <c r="B350" s="35" t="s">
        <v>143</v>
      </c>
      <c r="C350" s="36"/>
      <c r="D350" s="37">
        <v>6831.66</v>
      </c>
      <c r="E350" s="37"/>
      <c r="F350" s="37">
        <v>9938.94</v>
      </c>
      <c r="G350" s="37"/>
      <c r="H350" s="37">
        <v>7724.6399999999994</v>
      </c>
      <c r="I350" s="37">
        <v>7049.46</v>
      </c>
      <c r="J350" s="37"/>
      <c r="K350" s="37">
        <v>7310.82</v>
      </c>
      <c r="L350" s="37">
        <v>8450.64</v>
      </c>
      <c r="M350" s="37"/>
      <c r="N350" s="37">
        <v>8697.48</v>
      </c>
      <c r="O350" s="37">
        <v>8356.26</v>
      </c>
      <c r="P350" s="37">
        <v>7586.7</v>
      </c>
      <c r="Q350" s="37">
        <v>7485.0599999999995</v>
      </c>
      <c r="R350" s="37">
        <v>7956.96</v>
      </c>
      <c r="S350" s="37">
        <v>8022.3</v>
      </c>
      <c r="T350" s="37"/>
    </row>
    <row r="351" spans="1:20" x14ac:dyDescent="0.25">
      <c r="A351" s="31">
        <v>149</v>
      </c>
      <c r="B351" s="38" t="s">
        <v>144</v>
      </c>
      <c r="C351" s="32"/>
      <c r="D351" s="33">
        <v>17079.150000000001</v>
      </c>
      <c r="E351" s="33"/>
      <c r="F351" s="33">
        <v>24847.35</v>
      </c>
      <c r="G351" s="33"/>
      <c r="H351" s="33">
        <v>19311.599999999999</v>
      </c>
      <c r="I351" s="33">
        <v>17623.650000000001</v>
      </c>
      <c r="J351" s="33"/>
      <c r="K351" s="33">
        <v>18277.05</v>
      </c>
      <c r="L351" s="33">
        <v>21126.6</v>
      </c>
      <c r="M351" s="33"/>
      <c r="N351" s="33">
        <v>21743.7</v>
      </c>
      <c r="O351" s="33">
        <v>20890.650000000001</v>
      </c>
      <c r="P351" s="33">
        <v>18966.75</v>
      </c>
      <c r="Q351" s="33">
        <v>18712.650000000001</v>
      </c>
      <c r="R351" s="33">
        <v>19892.400000000001</v>
      </c>
      <c r="S351" s="33">
        <v>20055.75</v>
      </c>
      <c r="T351" s="33"/>
    </row>
    <row r="352" spans="1:20" x14ac:dyDescent="0.25">
      <c r="A352" s="34">
        <v>150</v>
      </c>
      <c r="B352" s="35" t="s">
        <v>145</v>
      </c>
      <c r="C352" s="36"/>
      <c r="D352" s="37">
        <v>25049.42</v>
      </c>
      <c r="E352" s="37"/>
      <c r="F352" s="37">
        <v>36442.78</v>
      </c>
      <c r="G352" s="37"/>
      <c r="H352" s="37">
        <v>28323.68</v>
      </c>
      <c r="I352" s="37">
        <v>25848.02</v>
      </c>
      <c r="J352" s="37"/>
      <c r="K352" s="37">
        <v>26806.34</v>
      </c>
      <c r="L352" s="37">
        <v>30985.68</v>
      </c>
      <c r="M352" s="37"/>
      <c r="N352" s="37">
        <v>31890.760000000002</v>
      </c>
      <c r="O352" s="37">
        <v>30639.62</v>
      </c>
      <c r="P352" s="37">
        <v>27817.9</v>
      </c>
      <c r="Q352" s="37">
        <v>27445.22</v>
      </c>
      <c r="R352" s="37">
        <v>29175.52</v>
      </c>
      <c r="S352" s="37">
        <v>29415.1</v>
      </c>
      <c r="T352" s="37"/>
    </row>
    <row r="353" spans="1:20" x14ac:dyDescent="0.25">
      <c r="A353" s="21">
        <v>151</v>
      </c>
      <c r="B353" s="39" t="s">
        <v>153</v>
      </c>
      <c r="C353" s="33"/>
      <c r="D353" s="33">
        <v>17079.150000000001</v>
      </c>
      <c r="E353" s="33"/>
      <c r="F353" s="33">
        <v>24847.35</v>
      </c>
      <c r="G353" s="42"/>
      <c r="H353" s="42">
        <v>25748.799999999999</v>
      </c>
      <c r="I353" s="33">
        <v>23498.2</v>
      </c>
      <c r="J353" s="33"/>
      <c r="K353" s="33">
        <v>24369.4</v>
      </c>
      <c r="L353" s="33">
        <v>28168.799999999999</v>
      </c>
      <c r="M353" s="33"/>
      <c r="N353" s="33">
        <v>28991.599999999999</v>
      </c>
      <c r="O353" s="33">
        <v>27854.2</v>
      </c>
      <c r="P353" s="33">
        <v>25289</v>
      </c>
      <c r="Q353" s="33">
        <v>32435.260000000002</v>
      </c>
      <c r="R353" s="33">
        <v>34480.160000000003</v>
      </c>
      <c r="S353" s="33">
        <v>34763.300000000003</v>
      </c>
      <c r="T353" s="33"/>
    </row>
    <row r="354" spans="1:20" x14ac:dyDescent="0.25">
      <c r="A354" s="34">
        <v>152</v>
      </c>
      <c r="B354" s="35" t="s">
        <v>485</v>
      </c>
      <c r="C354" s="36"/>
      <c r="D354" s="37"/>
      <c r="E354" s="37"/>
      <c r="F354" s="37"/>
      <c r="G354" s="37">
        <f>1500*102.5+51250</f>
        <v>205000</v>
      </c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</row>
    <row r="355" spans="1:20" x14ac:dyDescent="0.25">
      <c r="A355" s="21">
        <v>153</v>
      </c>
      <c r="B355" s="290" t="s">
        <v>486</v>
      </c>
      <c r="C355" s="33"/>
      <c r="D355" s="33"/>
      <c r="E355" s="33"/>
      <c r="F355" s="33"/>
      <c r="G355" s="33">
        <f>153750+51250</f>
        <v>205000</v>
      </c>
      <c r="H355" s="33"/>
      <c r="I355" s="33"/>
      <c r="J355" s="33"/>
      <c r="K355" s="33"/>
      <c r="L355" s="33"/>
      <c r="M355" s="33">
        <v>-1167.8</v>
      </c>
      <c r="N355" s="33">
        <v>140400</v>
      </c>
      <c r="O355" s="33">
        <v>141570</v>
      </c>
      <c r="P355" s="33">
        <v>138996</v>
      </c>
      <c r="Q355" s="33">
        <v>141570</v>
      </c>
      <c r="R355" s="33">
        <v>144144</v>
      </c>
      <c r="S355" s="33">
        <v>150579</v>
      </c>
      <c r="T355" s="33">
        <v>-28964.19</v>
      </c>
    </row>
    <row r="356" spans="1:20" x14ac:dyDescent="0.25">
      <c r="A356" s="34">
        <v>154</v>
      </c>
      <c r="B356" s="35" t="s">
        <v>515</v>
      </c>
      <c r="C356" s="36"/>
      <c r="D356" s="37"/>
      <c r="E356" s="37"/>
      <c r="F356" s="37"/>
      <c r="G356" s="37"/>
      <c r="H356" s="37"/>
      <c r="I356" s="37"/>
      <c r="J356" s="37">
        <v>209500</v>
      </c>
      <c r="K356" s="37"/>
      <c r="L356" s="37"/>
      <c r="M356" s="37"/>
      <c r="N356" s="37">
        <v>92664</v>
      </c>
      <c r="O356" s="37">
        <v>94380</v>
      </c>
      <c r="P356" s="37">
        <v>92664</v>
      </c>
      <c r="Q356" s="37">
        <v>94380</v>
      </c>
      <c r="R356" s="37">
        <v>96096</v>
      </c>
      <c r="S356" s="37">
        <v>100386</v>
      </c>
      <c r="T356" s="37"/>
    </row>
    <row r="357" spans="1:20" x14ac:dyDescent="0.25">
      <c r="A357" s="21">
        <v>155</v>
      </c>
      <c r="B357" s="366" t="s">
        <v>554</v>
      </c>
      <c r="C357" s="33"/>
      <c r="D357" s="33"/>
      <c r="E357" s="33"/>
      <c r="F357" s="33"/>
      <c r="G357" s="33"/>
      <c r="H357" s="254"/>
      <c r="I357" s="33"/>
      <c r="J357" s="33"/>
      <c r="K357" s="33"/>
      <c r="L357" s="33"/>
      <c r="M357" s="33">
        <f>214000-107000</f>
        <v>107000</v>
      </c>
      <c r="N357" s="33"/>
      <c r="O357" s="33"/>
      <c r="P357" s="33"/>
      <c r="Q357" s="33"/>
      <c r="R357" s="33"/>
      <c r="S357" s="33"/>
      <c r="T357" s="33"/>
    </row>
    <row r="358" spans="1:20" x14ac:dyDescent="0.25">
      <c r="A358" s="34">
        <v>156</v>
      </c>
      <c r="B358" s="35" t="s">
        <v>552</v>
      </c>
      <c r="C358" s="36"/>
      <c r="D358" s="37"/>
      <c r="E358" s="37"/>
      <c r="F358" s="37"/>
      <c r="G358" s="37"/>
      <c r="H358" s="37"/>
      <c r="I358" s="37"/>
      <c r="J358" s="37"/>
      <c r="K358" s="37"/>
      <c r="L358" s="37"/>
      <c r="M358" s="37">
        <f>214000-214000</f>
        <v>0</v>
      </c>
      <c r="N358" s="37"/>
      <c r="O358" s="37"/>
      <c r="P358" s="37"/>
      <c r="Q358" s="37"/>
      <c r="R358" s="37"/>
      <c r="S358" s="37"/>
      <c r="T358" s="37"/>
    </row>
    <row r="359" spans="1:20" x14ac:dyDescent="0.25">
      <c r="A359" s="21">
        <v>157</v>
      </c>
      <c r="B359" s="290" t="s">
        <v>556</v>
      </c>
      <c r="C359" s="33"/>
      <c r="D359" s="33"/>
      <c r="E359" s="33"/>
      <c r="F359" s="33"/>
      <c r="G359" s="42"/>
      <c r="H359" s="33"/>
      <c r="I359" s="33"/>
      <c r="J359" s="33"/>
      <c r="K359" s="33"/>
      <c r="L359" s="33"/>
      <c r="M359" s="33">
        <f>214000-107000</f>
        <v>107000</v>
      </c>
      <c r="N359" s="33"/>
      <c r="O359" s="33"/>
      <c r="P359" s="33"/>
      <c r="Q359" s="33"/>
      <c r="R359" s="33"/>
      <c r="S359" s="33"/>
      <c r="T359" s="33"/>
    </row>
    <row r="360" spans="1:20" x14ac:dyDescent="0.25">
      <c r="A360" s="34">
        <v>158</v>
      </c>
      <c r="B360" s="35" t="s">
        <v>555</v>
      </c>
      <c r="C360" s="36"/>
      <c r="D360" s="37"/>
      <c r="E360" s="37"/>
      <c r="F360" s="37"/>
      <c r="G360" s="37"/>
      <c r="H360" s="37"/>
      <c r="I360" s="37"/>
      <c r="J360" s="37"/>
      <c r="K360" s="37"/>
      <c r="L360" s="37"/>
      <c r="M360" s="37">
        <v>214000</v>
      </c>
      <c r="N360" s="37"/>
      <c r="O360" s="37"/>
      <c r="P360" s="37"/>
      <c r="Q360" s="37"/>
      <c r="R360" s="37"/>
      <c r="S360" s="37"/>
      <c r="T360" s="37"/>
    </row>
    <row r="361" spans="1:20" x14ac:dyDescent="0.25">
      <c r="A361" s="21">
        <v>159</v>
      </c>
      <c r="B361" s="39" t="s">
        <v>557</v>
      </c>
      <c r="C361" s="33"/>
      <c r="D361" s="33"/>
      <c r="E361" s="33"/>
      <c r="F361" s="33"/>
      <c r="G361" s="42"/>
      <c r="H361" s="33"/>
      <c r="I361" s="33"/>
      <c r="J361" s="367"/>
      <c r="K361" s="33"/>
      <c r="L361" s="33"/>
      <c r="M361" s="33">
        <f>1500*107+53500</f>
        <v>214000</v>
      </c>
      <c r="N361" s="33"/>
      <c r="O361" s="33"/>
      <c r="P361" s="33"/>
      <c r="Q361" s="33"/>
      <c r="R361" s="33"/>
      <c r="S361" s="33"/>
      <c r="T361" s="33"/>
    </row>
    <row r="362" spans="1:20" x14ac:dyDescent="0.25">
      <c r="A362" s="34">
        <v>160</v>
      </c>
      <c r="B362" s="35" t="s">
        <v>573</v>
      </c>
      <c r="C362" s="36"/>
      <c r="D362" s="37"/>
      <c r="E362" s="37"/>
      <c r="F362" s="37"/>
      <c r="G362" s="37"/>
      <c r="H362" s="37"/>
      <c r="I362" s="37"/>
      <c r="J362" s="37"/>
      <c r="K362" s="37"/>
      <c r="L362" s="37"/>
      <c r="M362" s="368">
        <v>218000</v>
      </c>
      <c r="N362" s="37"/>
      <c r="O362" s="37"/>
      <c r="P362" s="37">
        <v>82189.25</v>
      </c>
      <c r="Q362" s="37">
        <v>81088.149999999994</v>
      </c>
      <c r="R362" s="37">
        <v>86200.4</v>
      </c>
      <c r="S362" s="37">
        <v>86908.25</v>
      </c>
      <c r="T362" s="37"/>
    </row>
    <row r="363" spans="1:20" x14ac:dyDescent="0.25">
      <c r="A363" s="21">
        <v>161</v>
      </c>
      <c r="B363" s="39" t="s">
        <v>575</v>
      </c>
      <c r="C363" s="33"/>
      <c r="D363" s="33"/>
      <c r="E363" s="33"/>
      <c r="F363" s="33"/>
      <c r="G363" s="42"/>
      <c r="H363" s="33"/>
      <c r="I363" s="33"/>
      <c r="J363" s="33"/>
      <c r="K363" s="33"/>
      <c r="L363" s="33"/>
      <c r="M363" s="33">
        <v>1416292.9</v>
      </c>
      <c r="N363" s="33"/>
      <c r="O363" s="33"/>
      <c r="P363" s="33"/>
      <c r="Q363" s="33"/>
      <c r="R363" s="33"/>
      <c r="S363" s="33"/>
      <c r="T363" s="33"/>
    </row>
    <row r="364" spans="1:20" x14ac:dyDescent="0.25">
      <c r="A364" s="34">
        <v>162</v>
      </c>
      <c r="B364" s="35" t="s">
        <v>587</v>
      </c>
      <c r="C364" s="36"/>
      <c r="D364" s="37"/>
      <c r="E364" s="37"/>
      <c r="F364" s="37"/>
      <c r="G364" s="37"/>
      <c r="H364" s="37"/>
      <c r="I364" s="37"/>
      <c r="J364" s="37"/>
      <c r="K364" s="37"/>
      <c r="L364" s="37"/>
      <c r="M364" s="37">
        <v>111000</v>
      </c>
      <c r="N364" s="37"/>
      <c r="O364" s="37"/>
      <c r="P364" s="37"/>
      <c r="Q364" s="37"/>
      <c r="R364" s="37"/>
      <c r="S364" s="37"/>
      <c r="T364" s="37">
        <v>-111000</v>
      </c>
    </row>
    <row r="365" spans="1:20" x14ac:dyDescent="0.25">
      <c r="A365" s="21">
        <v>163</v>
      </c>
      <c r="B365" s="39" t="s">
        <v>586</v>
      </c>
      <c r="C365" s="33"/>
      <c r="D365" s="33"/>
      <c r="E365" s="33"/>
      <c r="F365" s="33"/>
      <c r="G365" s="42"/>
      <c r="H365" s="33"/>
      <c r="I365" s="33"/>
      <c r="J365" s="33"/>
      <c r="K365" s="33"/>
      <c r="L365" s="33"/>
      <c r="M365" s="33">
        <v>222000</v>
      </c>
      <c r="N365" s="33"/>
      <c r="O365" s="33"/>
      <c r="P365" s="33"/>
      <c r="Q365" s="33"/>
      <c r="R365" s="33"/>
      <c r="S365" s="33"/>
      <c r="T365" s="33">
        <v>100386</v>
      </c>
    </row>
    <row r="366" spans="1:20" x14ac:dyDescent="0.25">
      <c r="A366" s="34">
        <v>164</v>
      </c>
      <c r="B366" s="35" t="s">
        <v>588</v>
      </c>
      <c r="C366" s="36"/>
      <c r="D366" s="37"/>
      <c r="E366" s="37"/>
      <c r="F366" s="37"/>
      <c r="G366" s="37"/>
      <c r="H366" s="37"/>
      <c r="I366" s="37"/>
      <c r="J366" s="37"/>
      <c r="K366" s="37"/>
      <c r="L366" s="37"/>
      <c r="M366" s="37">
        <v>224000</v>
      </c>
      <c r="N366" s="37"/>
      <c r="O366" s="37"/>
      <c r="P366" s="37"/>
      <c r="Q366" s="37">
        <v>11935.44</v>
      </c>
      <c r="R366" s="37"/>
      <c r="S366" s="37">
        <v>12033.45</v>
      </c>
      <c r="T366" s="37"/>
    </row>
    <row r="367" spans="1:20" x14ac:dyDescent="0.25">
      <c r="A367" s="298">
        <v>165</v>
      </c>
      <c r="B367" s="39" t="s">
        <v>94</v>
      </c>
      <c r="C367" s="33"/>
      <c r="D367" s="33"/>
      <c r="E367" s="33"/>
      <c r="F367" s="33"/>
      <c r="G367" s="42"/>
      <c r="H367" s="33"/>
      <c r="I367" s="33"/>
      <c r="J367" s="33"/>
      <c r="K367" s="33"/>
      <c r="L367" s="33"/>
      <c r="M367" s="33"/>
      <c r="N367" s="33"/>
      <c r="O367" s="33"/>
      <c r="P367" s="33"/>
      <c r="Q367" s="33">
        <v>4990.04</v>
      </c>
      <c r="R367" s="33">
        <v>26523.200000000001</v>
      </c>
      <c r="S367" s="33">
        <v>26741</v>
      </c>
      <c r="T367" s="299"/>
    </row>
    <row r="368" spans="1:20" x14ac:dyDescent="0.25">
      <c r="A368" s="296">
        <v>166</v>
      </c>
      <c r="B368" s="297" t="s">
        <v>614</v>
      </c>
      <c r="C368" s="36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>
        <v>239500</v>
      </c>
      <c r="R368" s="37"/>
      <c r="S368" s="37"/>
      <c r="T368" s="37"/>
    </row>
    <row r="369" spans="1:22" x14ac:dyDescent="0.25">
      <c r="A369" s="300">
        <v>167</v>
      </c>
      <c r="B369" s="39" t="s">
        <v>615</v>
      </c>
      <c r="C369" s="33"/>
      <c r="D369" s="33"/>
      <c r="E369" s="33"/>
      <c r="F369" s="33"/>
      <c r="G369" s="42"/>
      <c r="H369" s="33"/>
      <c r="I369" s="33"/>
      <c r="J369" s="33"/>
      <c r="K369" s="33"/>
      <c r="L369" s="33"/>
      <c r="M369" s="33"/>
      <c r="N369" s="33"/>
      <c r="O369" s="33"/>
      <c r="P369" s="33"/>
      <c r="Q369" s="33">
        <v>239500</v>
      </c>
      <c r="R369" s="33"/>
      <c r="S369" s="33"/>
      <c r="T369" s="33"/>
    </row>
    <row r="370" spans="1:22" x14ac:dyDescent="0.25">
      <c r="A370" s="34">
        <v>168</v>
      </c>
      <c r="B370" s="35" t="s">
        <v>629</v>
      </c>
      <c r="C370" s="36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>
        <v>214200</v>
      </c>
    </row>
    <row r="371" spans="1:22" s="12" customFormat="1" x14ac:dyDescent="0.25">
      <c r="A371" s="251">
        <v>169</v>
      </c>
      <c r="B371" s="252" t="s">
        <v>638</v>
      </c>
      <c r="C371" s="253"/>
      <c r="D371" s="254"/>
      <c r="E371" s="254"/>
      <c r="F371" s="254"/>
      <c r="G371" s="254"/>
      <c r="H371" s="254"/>
      <c r="I371" s="254"/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>
        <v>254000</v>
      </c>
    </row>
    <row r="372" spans="1:22" x14ac:dyDescent="0.25">
      <c r="A372" s="34">
        <v>170</v>
      </c>
      <c r="B372" s="35" t="s">
        <v>639</v>
      </c>
      <c r="C372" s="36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>
        <v>254000</v>
      </c>
    </row>
    <row r="373" spans="1:22" s="12" customFormat="1" x14ac:dyDescent="0.25">
      <c r="A373" s="251">
        <v>171</v>
      </c>
      <c r="B373" s="252" t="s">
        <v>649</v>
      </c>
      <c r="C373" s="253"/>
      <c r="D373" s="254"/>
      <c r="E373" s="254"/>
      <c r="F373" s="254"/>
      <c r="G373" s="254"/>
      <c r="H373" s="254"/>
      <c r="I373" s="254"/>
      <c r="J373" s="254"/>
      <c r="K373" s="254"/>
      <c r="L373" s="254"/>
      <c r="M373" s="254"/>
      <c r="N373" s="254"/>
      <c r="O373" s="254"/>
      <c r="P373" s="254"/>
      <c r="Q373" s="254"/>
      <c r="R373" s="254"/>
      <c r="S373" s="254"/>
      <c r="T373" s="254">
        <v>254000</v>
      </c>
    </row>
    <row r="374" spans="1:22" x14ac:dyDescent="0.25">
      <c r="A374" s="34">
        <v>172</v>
      </c>
      <c r="B374" s="35" t="s">
        <v>650</v>
      </c>
      <c r="C374" s="36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>
        <v>256000</v>
      </c>
      <c r="V374" s="12"/>
    </row>
    <row r="375" spans="1:22" s="12" customFormat="1" x14ac:dyDescent="0.25">
      <c r="A375" s="251"/>
      <c r="B375" s="252"/>
      <c r="C375" s="253"/>
      <c r="D375" s="254"/>
      <c r="E375" s="254"/>
      <c r="F375" s="254"/>
      <c r="G375" s="254"/>
      <c r="H375" s="254"/>
      <c r="I375" s="254"/>
      <c r="J375" s="254"/>
      <c r="K375" s="254"/>
      <c r="L375" s="254"/>
      <c r="M375" s="254"/>
      <c r="N375" s="254"/>
      <c r="O375" s="254"/>
      <c r="P375" s="254"/>
      <c r="Q375" s="254"/>
      <c r="R375" s="254"/>
      <c r="S375" s="254"/>
      <c r="T375" s="254"/>
    </row>
    <row r="376" spans="1:22" x14ac:dyDescent="0.25">
      <c r="A376" s="34"/>
      <c r="B376" s="35"/>
      <c r="C376" s="36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V376" s="12"/>
    </row>
    <row r="377" spans="1:22" s="12" customFormat="1" x14ac:dyDescent="0.25">
      <c r="A377" s="251"/>
      <c r="B377" s="252"/>
      <c r="C377" s="253"/>
      <c r="D377" s="254"/>
      <c r="E377" s="254"/>
      <c r="F377" s="254"/>
      <c r="G377" s="254"/>
      <c r="H377" s="254"/>
      <c r="I377" s="254"/>
      <c r="J377" s="254"/>
      <c r="K377" s="254"/>
      <c r="L377" s="254"/>
      <c r="M377" s="254"/>
      <c r="N377" s="254"/>
      <c r="O377" s="254"/>
      <c r="P377" s="254"/>
      <c r="Q377" s="254"/>
      <c r="R377" s="254"/>
      <c r="S377" s="254"/>
      <c r="T377" s="254"/>
    </row>
    <row r="378" spans="1:22" x14ac:dyDescent="0.25">
      <c r="A378" s="312">
        <v>1</v>
      </c>
      <c r="B378" s="313" t="s">
        <v>158</v>
      </c>
      <c r="C378" s="314"/>
      <c r="D378" s="314"/>
      <c r="E378" s="315"/>
      <c r="F378" s="315"/>
      <c r="G378" s="316"/>
      <c r="H378" s="315"/>
      <c r="I378" s="315"/>
      <c r="J378" s="315"/>
      <c r="K378" s="315"/>
      <c r="L378" s="314"/>
      <c r="M378" s="315">
        <v>1950000</v>
      </c>
      <c r="N378" s="315"/>
      <c r="O378" s="315"/>
      <c r="P378" s="315">
        <v>2925000</v>
      </c>
      <c r="Q378" s="315"/>
      <c r="R378" s="315"/>
      <c r="S378" s="315"/>
      <c r="T378" s="315"/>
      <c r="V378" s="12"/>
    </row>
    <row r="379" spans="1:22" x14ac:dyDescent="0.25">
      <c r="A379" s="6">
        <v>2</v>
      </c>
      <c r="B379" s="25" t="s">
        <v>159</v>
      </c>
      <c r="C379" s="33"/>
      <c r="D379" s="43"/>
      <c r="E379" s="271"/>
      <c r="F379" s="271"/>
      <c r="G379" s="267"/>
      <c r="H379" s="268"/>
      <c r="I379" s="269"/>
      <c r="J379" s="269"/>
      <c r="K379" s="267"/>
      <c r="L379" s="270"/>
      <c r="M379" s="267"/>
      <c r="N379" s="267"/>
      <c r="O379" s="270"/>
      <c r="P379" s="267"/>
      <c r="Q379" s="38"/>
      <c r="R379" s="38"/>
      <c r="S379" s="38"/>
      <c r="T379" s="38"/>
      <c r="V379" s="12"/>
    </row>
    <row r="380" spans="1:22" x14ac:dyDescent="0.25">
      <c r="A380" s="312">
        <v>3</v>
      </c>
      <c r="B380" s="313" t="s">
        <v>160</v>
      </c>
      <c r="C380" s="314"/>
      <c r="D380" s="314"/>
      <c r="E380" s="315"/>
      <c r="F380" s="315"/>
      <c r="G380" s="316"/>
      <c r="H380" s="315"/>
      <c r="I380" s="315"/>
      <c r="J380" s="315"/>
      <c r="K380" s="315"/>
      <c r="L380" s="314"/>
      <c r="M380" s="315">
        <v>450000</v>
      </c>
      <c r="N380" s="315"/>
      <c r="O380" s="315"/>
      <c r="P380" s="315"/>
      <c r="Q380" s="315"/>
      <c r="R380" s="315"/>
      <c r="S380" s="315"/>
      <c r="T380" s="315"/>
      <c r="V380" s="12"/>
    </row>
    <row r="381" spans="1:22" x14ac:dyDescent="0.25">
      <c r="A381" s="6">
        <v>4</v>
      </c>
      <c r="B381" s="25" t="s">
        <v>161</v>
      </c>
      <c r="C381" s="32"/>
      <c r="D381" s="43"/>
      <c r="E381" s="271"/>
      <c r="F381" s="271"/>
      <c r="G381" s="267"/>
      <c r="H381" s="268"/>
      <c r="I381" s="269"/>
      <c r="J381" s="269"/>
      <c r="K381" s="267"/>
      <c r="L381" s="270"/>
      <c r="M381" s="267"/>
      <c r="N381" s="267"/>
      <c r="O381" s="267"/>
      <c r="P381" s="267">
        <v>675000</v>
      </c>
      <c r="Q381" s="38"/>
      <c r="R381" s="38"/>
      <c r="S381" s="38"/>
      <c r="T381" s="38"/>
      <c r="V381" s="12"/>
    </row>
    <row r="382" spans="1:22" x14ac:dyDescent="0.25">
      <c r="A382" s="312">
        <v>5</v>
      </c>
      <c r="B382" s="313" t="s">
        <v>162</v>
      </c>
      <c r="C382" s="314"/>
      <c r="D382" s="314"/>
      <c r="E382" s="315"/>
      <c r="F382" s="315"/>
      <c r="G382" s="316"/>
      <c r="H382" s="315">
        <v>428000</v>
      </c>
      <c r="I382" s="315"/>
      <c r="J382" s="315"/>
      <c r="K382" s="315"/>
      <c r="L382" s="314"/>
      <c r="M382" s="315">
        <v>450000</v>
      </c>
      <c r="N382" s="315"/>
      <c r="O382" s="315"/>
      <c r="P382" s="315"/>
      <c r="Q382" s="315"/>
      <c r="R382" s="315"/>
      <c r="S382" s="315"/>
      <c r="T382" s="315"/>
    </row>
    <row r="383" spans="1:22" x14ac:dyDescent="0.25">
      <c r="A383" s="6">
        <v>6</v>
      </c>
      <c r="B383" s="25" t="s">
        <v>163</v>
      </c>
      <c r="C383" s="32">
        <v>3699.52</v>
      </c>
      <c r="D383" s="43"/>
      <c r="E383" s="43"/>
      <c r="F383" s="43">
        <v>638000</v>
      </c>
      <c r="G383" s="267"/>
      <c r="H383" s="268"/>
      <c r="I383" s="269"/>
      <c r="J383" s="269"/>
      <c r="K383" s="267"/>
      <c r="L383" s="270"/>
      <c r="M383" s="267"/>
      <c r="N383" s="267"/>
      <c r="O383" s="267"/>
      <c r="P383" s="267">
        <v>675000</v>
      </c>
      <c r="Q383" s="38"/>
      <c r="R383" s="38"/>
      <c r="S383" s="38"/>
      <c r="T383" s="38"/>
    </row>
    <row r="384" spans="1:22" x14ac:dyDescent="0.25">
      <c r="A384" s="312">
        <v>7</v>
      </c>
      <c r="B384" s="313" t="s">
        <v>164</v>
      </c>
      <c r="C384" s="314">
        <v>222500</v>
      </c>
      <c r="D384" s="314"/>
      <c r="E384" s="315"/>
      <c r="F384" s="315"/>
      <c r="G384" s="316"/>
      <c r="H384" s="315"/>
      <c r="I384" s="315"/>
      <c r="J384" s="315"/>
      <c r="K384" s="315"/>
      <c r="L384" s="314"/>
      <c r="M384" s="314"/>
      <c r="N384" s="315"/>
      <c r="O384" s="315"/>
      <c r="P384" s="315">
        <v>150000</v>
      </c>
      <c r="Q384" s="315"/>
      <c r="R384" s="315"/>
      <c r="S384" s="315"/>
      <c r="T384" s="315"/>
    </row>
    <row r="385" spans="1:21" x14ac:dyDescent="0.25">
      <c r="A385" s="6">
        <v>8</v>
      </c>
      <c r="B385" s="25" t="s">
        <v>165</v>
      </c>
      <c r="C385" s="32">
        <v>1836533.77</v>
      </c>
      <c r="D385" s="43"/>
      <c r="E385" s="43">
        <v>-1836533.77</v>
      </c>
      <c r="F385" s="43"/>
      <c r="G385" s="267"/>
      <c r="H385" s="268"/>
      <c r="I385" s="269">
        <v>3270267</v>
      </c>
      <c r="J385" s="269"/>
      <c r="K385" s="267"/>
      <c r="L385" s="270"/>
      <c r="M385" s="267"/>
      <c r="N385" s="267"/>
      <c r="O385" s="267"/>
      <c r="P385" s="267"/>
      <c r="Q385" s="38"/>
      <c r="R385" s="38"/>
      <c r="S385" s="38"/>
      <c r="T385" s="38"/>
    </row>
    <row r="386" spans="1:21" x14ac:dyDescent="0.25">
      <c r="A386" s="312">
        <v>9</v>
      </c>
      <c r="B386" s="313" t="s">
        <v>166</v>
      </c>
      <c r="C386" s="314"/>
      <c r="D386" s="314"/>
      <c r="E386" s="315"/>
      <c r="F386" s="315"/>
      <c r="G386" s="316"/>
      <c r="H386" s="315"/>
      <c r="I386" s="315"/>
      <c r="J386" s="315"/>
      <c r="K386" s="315">
        <v>428000</v>
      </c>
      <c r="L386" s="314"/>
      <c r="M386" s="314"/>
      <c r="N386" s="315"/>
      <c r="O386" s="315"/>
      <c r="P386" s="315">
        <v>450000</v>
      </c>
      <c r="Q386" s="315"/>
      <c r="R386" s="315"/>
      <c r="S386" s="315"/>
      <c r="T386" s="315"/>
    </row>
    <row r="387" spans="1:21" x14ac:dyDescent="0.25">
      <c r="A387" s="6">
        <v>10</v>
      </c>
      <c r="B387" s="25" t="s">
        <v>574</v>
      </c>
      <c r="C387" s="32"/>
      <c r="D387" s="43"/>
      <c r="E387" s="43"/>
      <c r="F387" s="43"/>
      <c r="G387" s="267"/>
      <c r="H387" s="268"/>
      <c r="I387" s="269"/>
      <c r="J387" s="269"/>
      <c r="K387" s="267"/>
      <c r="L387" s="270"/>
      <c r="M387" s="267">
        <v>350000</v>
      </c>
      <c r="N387" s="267"/>
      <c r="O387" s="267">
        <v>100000</v>
      </c>
      <c r="P387" s="267">
        <v>100000</v>
      </c>
      <c r="Q387" s="267">
        <v>100000</v>
      </c>
      <c r="R387" s="38">
        <v>100000</v>
      </c>
      <c r="S387" s="38">
        <v>100000</v>
      </c>
      <c r="T387" s="38"/>
    </row>
    <row r="388" spans="1:21" x14ac:dyDescent="0.25">
      <c r="A388" s="312">
        <v>11</v>
      </c>
      <c r="B388" s="313" t="s">
        <v>167</v>
      </c>
      <c r="C388" s="314"/>
      <c r="D388" s="314"/>
      <c r="E388" s="315"/>
      <c r="F388" s="315"/>
      <c r="G388" s="316"/>
      <c r="H388" s="315"/>
      <c r="I388" s="315"/>
      <c r="J388" s="315"/>
      <c r="K388" s="315">
        <v>428000</v>
      </c>
      <c r="L388" s="314"/>
      <c r="M388" s="315"/>
      <c r="N388" s="315"/>
      <c r="O388" s="315"/>
      <c r="P388" s="315">
        <v>450000</v>
      </c>
      <c r="Q388" s="315"/>
      <c r="R388" s="315"/>
      <c r="S388" s="315"/>
      <c r="T388" s="315"/>
    </row>
    <row r="389" spans="1:21" x14ac:dyDescent="0.25">
      <c r="A389" s="6">
        <v>12</v>
      </c>
      <c r="B389" s="25" t="s">
        <v>168</v>
      </c>
      <c r="C389" s="33"/>
      <c r="D389" s="43"/>
      <c r="E389" s="43"/>
      <c r="F389" s="43"/>
      <c r="G389" s="44"/>
      <c r="H389" s="45"/>
      <c r="I389" s="46"/>
      <c r="J389" s="46"/>
      <c r="K389" s="38"/>
      <c r="L389" s="32"/>
      <c r="M389" s="38">
        <v>450000</v>
      </c>
      <c r="N389" s="38"/>
      <c r="O389" s="38"/>
      <c r="P389" s="38"/>
      <c r="Q389" s="267"/>
      <c r="R389" s="38"/>
      <c r="S389" s="38"/>
      <c r="T389" s="38"/>
    </row>
    <row r="390" spans="1:21" x14ac:dyDescent="0.25">
      <c r="A390" s="312">
        <v>13</v>
      </c>
      <c r="B390" s="313" t="s">
        <v>169</v>
      </c>
      <c r="C390" s="314"/>
      <c r="D390" s="314"/>
      <c r="E390" s="315"/>
      <c r="F390" s="315"/>
      <c r="G390" s="316"/>
      <c r="H390" s="315"/>
      <c r="I390" s="315"/>
      <c r="J390" s="315"/>
      <c r="K390" s="315"/>
      <c r="L390" s="314"/>
      <c r="M390" s="314"/>
      <c r="N390" s="315"/>
      <c r="O390" s="315"/>
      <c r="P390" s="315"/>
      <c r="Q390" s="315"/>
      <c r="R390" s="315"/>
      <c r="S390" s="315"/>
      <c r="T390" s="315"/>
    </row>
    <row r="391" spans="1:21" x14ac:dyDescent="0.25">
      <c r="A391" s="6">
        <v>14</v>
      </c>
      <c r="B391" s="25" t="s">
        <v>170</v>
      </c>
      <c r="C391" s="33"/>
      <c r="D391" s="43"/>
      <c r="E391" s="43"/>
      <c r="F391" s="43"/>
      <c r="G391" s="44"/>
      <c r="H391" s="45"/>
      <c r="I391" s="46"/>
      <c r="J391" s="46"/>
      <c r="K391" s="38"/>
      <c r="L391" s="32"/>
      <c r="M391" s="38"/>
      <c r="N391" s="38"/>
      <c r="O391" s="38"/>
      <c r="P391" s="38"/>
      <c r="Q391" s="267"/>
      <c r="R391" s="38">
        <v>450000</v>
      </c>
      <c r="S391" s="38"/>
      <c r="T391" s="38"/>
    </row>
    <row r="392" spans="1:21" x14ac:dyDescent="0.25">
      <c r="A392" s="312">
        <v>15</v>
      </c>
      <c r="B392" s="313" t="s">
        <v>171</v>
      </c>
      <c r="C392" s="314"/>
      <c r="D392" s="314"/>
      <c r="E392" s="315"/>
      <c r="F392" s="315"/>
      <c r="G392" s="316"/>
      <c r="H392" s="315"/>
      <c r="I392" s="315"/>
      <c r="J392" s="315"/>
      <c r="K392" s="315"/>
      <c r="L392" s="314"/>
      <c r="M392" s="315">
        <v>450000</v>
      </c>
      <c r="N392" s="315"/>
      <c r="O392" s="315"/>
      <c r="P392" s="315"/>
      <c r="Q392" s="315"/>
      <c r="R392" s="315"/>
      <c r="S392" s="315"/>
      <c r="T392" s="315"/>
    </row>
    <row r="393" spans="1:21" x14ac:dyDescent="0.25">
      <c r="A393" s="6">
        <v>16</v>
      </c>
      <c r="B393" s="25"/>
      <c r="C393" s="33"/>
      <c r="D393" s="43"/>
      <c r="E393" s="43"/>
      <c r="F393" s="43"/>
      <c r="G393" s="44"/>
      <c r="H393" s="45"/>
      <c r="I393" s="46"/>
      <c r="J393" s="46"/>
      <c r="K393" s="38"/>
      <c r="L393" s="32"/>
      <c r="M393" s="38"/>
      <c r="N393" s="38"/>
      <c r="O393" s="38"/>
      <c r="P393" s="38"/>
      <c r="Q393" s="267"/>
      <c r="R393" s="38"/>
      <c r="S393" s="38"/>
      <c r="T393" s="38"/>
    </row>
    <row r="394" spans="1:21" ht="15.75" thickBot="1" x14ac:dyDescent="0.3">
      <c r="A394" s="312"/>
      <c r="B394" s="313"/>
      <c r="C394" s="314"/>
      <c r="D394" s="314"/>
      <c r="E394" s="315"/>
      <c r="F394" s="315"/>
      <c r="G394" s="316"/>
      <c r="H394" s="315"/>
      <c r="I394" s="315"/>
      <c r="J394" s="315"/>
      <c r="K394" s="315"/>
      <c r="L394" s="314"/>
      <c r="M394" s="314"/>
      <c r="N394" s="315"/>
      <c r="O394" s="315"/>
      <c r="P394" s="315"/>
      <c r="Q394" s="315"/>
      <c r="R394" s="315"/>
      <c r="S394" s="315"/>
      <c r="T394" s="315"/>
    </row>
    <row r="395" spans="1:21" ht="15.75" thickBot="1" x14ac:dyDescent="0.3">
      <c r="B395" s="47"/>
      <c r="C395" s="48">
        <f t="shared" ref="C395:T395" si="0">SUM(C203:C393)</f>
        <v>5171551.0300000012</v>
      </c>
      <c r="D395" s="49">
        <f t="shared" si="0"/>
        <v>4691162.2500000037</v>
      </c>
      <c r="E395" s="49">
        <f t="shared" si="0"/>
        <v>-1867378.56</v>
      </c>
      <c r="F395" s="49">
        <f t="shared" si="0"/>
        <v>7015396.830000001</v>
      </c>
      <c r="G395" s="49">
        <f t="shared" si="0"/>
        <v>395443.7</v>
      </c>
      <c r="H395" s="49">
        <f t="shared" si="0"/>
        <v>5501104.299999998</v>
      </c>
      <c r="I395" s="49">
        <f>SUM(I203:I393)</f>
        <v>8386241.4900000021</v>
      </c>
      <c r="J395" s="49">
        <f t="shared" si="0"/>
        <v>192707.64</v>
      </c>
      <c r="K395" s="49">
        <f t="shared" si="0"/>
        <v>5919289.7200000016</v>
      </c>
      <c r="L395" s="49">
        <f t="shared" si="0"/>
        <v>6436501.1999999965</v>
      </c>
      <c r="M395" s="49">
        <f t="shared" si="0"/>
        <v>6864374.7599999998</v>
      </c>
      <c r="N395" s="49">
        <f t="shared" si="0"/>
        <v>8341642.0600000052</v>
      </c>
      <c r="O395" s="49">
        <f>SUM(O203:O393)</f>
        <v>6947878.6199999973</v>
      </c>
      <c r="P395" s="49">
        <f t="shared" si="0"/>
        <v>12055797.1</v>
      </c>
      <c r="Q395" s="49">
        <f t="shared" si="0"/>
        <v>8327079.2399999984</v>
      </c>
      <c r="R395" s="49">
        <f t="shared" si="0"/>
        <v>8402236.9600000083</v>
      </c>
      <c r="S395" s="49">
        <f t="shared" si="0"/>
        <v>8158620.0499999989</v>
      </c>
      <c r="T395" s="49">
        <f t="shared" si="0"/>
        <v>1116649.92</v>
      </c>
      <c r="U395" s="50">
        <f>SUM(D395:S395)</f>
        <v>95768097.359999999</v>
      </c>
    </row>
    <row r="396" spans="1:21" x14ac:dyDescent="0.25">
      <c r="B396" s="25"/>
      <c r="C396" s="32"/>
      <c r="D396" s="51"/>
      <c r="F396" s="52"/>
      <c r="G396" s="52"/>
      <c r="O396" s="53"/>
      <c r="P396" s="53"/>
      <c r="Q396" s="44"/>
      <c r="R396">
        <v>5987612.4199999999</v>
      </c>
      <c r="S396" s="55"/>
    </row>
    <row r="397" spans="1:21" x14ac:dyDescent="0.25">
      <c r="B397" s="25"/>
      <c r="C397" s="32"/>
      <c r="D397" s="51"/>
      <c r="F397" s="52"/>
      <c r="G397" s="52"/>
      <c r="I397" s="55"/>
      <c r="O397" s="54"/>
      <c r="P397" s="53"/>
      <c r="Q397" s="44"/>
      <c r="R397" s="55">
        <f>R395-R396</f>
        <v>2414624.5400000084</v>
      </c>
      <c r="S397" s="55"/>
      <c r="T397" s="55"/>
    </row>
    <row r="398" spans="1:21" ht="15.75" thickBot="1" x14ac:dyDescent="0.3">
      <c r="C398" s="52"/>
      <c r="D398" s="51"/>
      <c r="F398" s="52"/>
      <c r="G398" s="52"/>
      <c r="O398" s="53"/>
      <c r="P398" s="53"/>
      <c r="Q398" s="44"/>
    </row>
    <row r="399" spans="1:21" x14ac:dyDescent="0.25">
      <c r="B399" s="56" t="s">
        <v>178</v>
      </c>
      <c r="C399" s="384" t="s">
        <v>179</v>
      </c>
      <c r="D399" s="388" t="s">
        <v>180</v>
      </c>
      <c r="E399" s="384" t="s">
        <v>181</v>
      </c>
      <c r="F399" s="388" t="s">
        <v>182</v>
      </c>
      <c r="G399" s="384" t="s">
        <v>181</v>
      </c>
      <c r="H399" s="388" t="s">
        <v>182</v>
      </c>
      <c r="I399" s="384" t="s">
        <v>456</v>
      </c>
      <c r="J399" s="388" t="s">
        <v>457</v>
      </c>
      <c r="K399" s="384" t="s">
        <v>456</v>
      </c>
      <c r="L399" s="388" t="s">
        <v>457</v>
      </c>
      <c r="O399" s="53"/>
      <c r="P399" s="53"/>
      <c r="Q399" s="44"/>
    </row>
    <row r="400" spans="1:21" ht="15.75" thickBot="1" x14ac:dyDescent="0.3">
      <c r="B400" s="57" t="s">
        <v>176</v>
      </c>
      <c r="C400" s="385"/>
      <c r="D400" s="389"/>
      <c r="E400" s="385"/>
      <c r="F400" s="389"/>
      <c r="G400" s="385"/>
      <c r="H400" s="389"/>
      <c r="I400" s="385"/>
      <c r="J400" s="389"/>
      <c r="K400" s="385"/>
      <c r="L400" s="389"/>
      <c r="O400" s="53"/>
      <c r="P400" s="53"/>
      <c r="Q400" s="44"/>
    </row>
    <row r="401" spans="1:17" ht="15" customHeight="1" x14ac:dyDescent="0.25">
      <c r="A401">
        <v>1</v>
      </c>
      <c r="B401" s="317" t="s">
        <v>158</v>
      </c>
      <c r="C401" s="318">
        <v>1450000</v>
      </c>
      <c r="D401" s="319">
        <v>-1450000</v>
      </c>
      <c r="E401" s="318">
        <v>1406500</v>
      </c>
      <c r="F401" s="319">
        <v>-1406500</v>
      </c>
      <c r="G401" s="318">
        <v>1950000</v>
      </c>
      <c r="H401" s="319">
        <v>-1950000</v>
      </c>
      <c r="I401" s="318">
        <v>2925000</v>
      </c>
      <c r="J401" s="319">
        <v>-2925000</v>
      </c>
      <c r="K401" s="318"/>
      <c r="L401" s="319"/>
      <c r="O401" s="53"/>
      <c r="P401" s="53"/>
      <c r="Q401" s="44"/>
    </row>
    <row r="402" spans="1:17" x14ac:dyDescent="0.25">
      <c r="A402">
        <v>2</v>
      </c>
      <c r="B402" s="320" t="s">
        <v>159</v>
      </c>
      <c r="C402" s="321"/>
      <c r="D402" s="319"/>
      <c r="E402" s="321">
        <v>2103000</v>
      </c>
      <c r="F402" s="319">
        <v>-2103000</v>
      </c>
      <c r="G402" s="321"/>
      <c r="H402" s="319"/>
      <c r="I402" s="321"/>
      <c r="J402" s="319"/>
      <c r="K402" s="321"/>
      <c r="L402" s="319"/>
      <c r="O402" s="53"/>
      <c r="P402" s="53"/>
      <c r="Q402" s="44"/>
    </row>
    <row r="403" spans="1:17" x14ac:dyDescent="0.25">
      <c r="A403">
        <v>3</v>
      </c>
      <c r="B403" s="320" t="s">
        <v>160</v>
      </c>
      <c r="C403" s="321"/>
      <c r="D403" s="319"/>
      <c r="E403" s="321"/>
      <c r="F403" s="319"/>
      <c r="G403" s="321"/>
      <c r="H403" s="319"/>
      <c r="I403" s="321">
        <v>450000</v>
      </c>
      <c r="J403" s="319">
        <v>-450000</v>
      </c>
      <c r="K403" s="321"/>
      <c r="L403" s="319"/>
      <c r="O403" s="53"/>
      <c r="P403" s="53"/>
      <c r="Q403" s="44"/>
    </row>
    <row r="404" spans="1:17" x14ac:dyDescent="0.25">
      <c r="A404">
        <v>4</v>
      </c>
      <c r="B404" s="322" t="s">
        <v>161</v>
      </c>
      <c r="C404" s="321"/>
      <c r="D404" s="319"/>
      <c r="E404" s="321">
        <v>427750</v>
      </c>
      <c r="F404" s="319"/>
      <c r="G404" s="321"/>
      <c r="H404" s="319"/>
      <c r="I404" s="321">
        <v>675000</v>
      </c>
      <c r="J404" s="319">
        <v>-675000</v>
      </c>
      <c r="K404" s="321"/>
      <c r="L404" s="319"/>
      <c r="O404" s="53"/>
      <c r="P404" s="53"/>
      <c r="Q404" s="44"/>
    </row>
    <row r="405" spans="1:17" x14ac:dyDescent="0.25">
      <c r="A405">
        <v>5</v>
      </c>
      <c r="B405" s="320" t="s">
        <v>162</v>
      </c>
      <c r="C405" s="321"/>
      <c r="D405" s="319"/>
      <c r="E405" s="321">
        <v>428000</v>
      </c>
      <c r="F405" s="319">
        <v>-428000</v>
      </c>
      <c r="G405" s="321"/>
      <c r="H405" s="319"/>
      <c r="I405" s="321"/>
      <c r="J405" s="319"/>
      <c r="K405" s="321"/>
      <c r="L405" s="319"/>
      <c r="O405" s="53"/>
      <c r="P405" s="53"/>
      <c r="Q405" s="44"/>
    </row>
    <row r="406" spans="1:17" x14ac:dyDescent="0.25">
      <c r="A406">
        <v>6</v>
      </c>
      <c r="B406" s="320" t="s">
        <v>163</v>
      </c>
      <c r="C406" s="321">
        <v>144083.31</v>
      </c>
      <c r="D406" s="319"/>
      <c r="E406" s="321">
        <v>139193.01999999999</v>
      </c>
      <c r="F406" s="319">
        <v>-139193.01999999999</v>
      </c>
      <c r="G406" s="321">
        <v>638000</v>
      </c>
      <c r="H406" s="319">
        <v>-638000</v>
      </c>
      <c r="I406" s="321">
        <v>450000</v>
      </c>
      <c r="J406" s="319">
        <v>-450000</v>
      </c>
      <c r="K406" s="321">
        <v>675000</v>
      </c>
      <c r="L406" s="319">
        <v>-675000</v>
      </c>
      <c r="O406" s="53"/>
      <c r="P406" s="53"/>
      <c r="Q406" s="44"/>
    </row>
    <row r="407" spans="1:17" x14ac:dyDescent="0.25">
      <c r="A407">
        <v>7</v>
      </c>
      <c r="B407" s="320" t="s">
        <v>164</v>
      </c>
      <c r="C407" s="321"/>
      <c r="D407" s="319"/>
      <c r="E407" s="321">
        <v>222500</v>
      </c>
      <c r="F407" s="319">
        <v>-222500</v>
      </c>
      <c r="G407" s="321"/>
      <c r="H407" s="319"/>
      <c r="I407" s="321">
        <v>150000</v>
      </c>
      <c r="J407" s="319">
        <v>-150000</v>
      </c>
      <c r="K407" s="321"/>
      <c r="L407" s="319"/>
      <c r="O407" s="53"/>
      <c r="P407" s="53"/>
      <c r="Q407" s="44"/>
    </row>
    <row r="408" spans="1:17" x14ac:dyDescent="0.25">
      <c r="A408">
        <v>8</v>
      </c>
      <c r="B408" s="320" t="s">
        <v>165</v>
      </c>
      <c r="C408" s="321">
        <v>689881.5</v>
      </c>
      <c r="D408" s="319">
        <v>-689881.5</v>
      </c>
      <c r="E408" s="321">
        <v>2129148.33</v>
      </c>
      <c r="F408" s="319">
        <v>-2129148.33</v>
      </c>
      <c r="G408" s="321"/>
      <c r="H408" s="319"/>
      <c r="I408" s="321"/>
      <c r="J408" s="319"/>
      <c r="K408" s="321"/>
      <c r="L408" s="319"/>
      <c r="O408" s="53"/>
      <c r="P408" s="53"/>
      <c r="Q408" s="44"/>
    </row>
    <row r="409" spans="1:17" x14ac:dyDescent="0.25">
      <c r="A409">
        <v>9</v>
      </c>
      <c r="B409" s="320" t="s">
        <v>166</v>
      </c>
      <c r="C409" s="321"/>
      <c r="D409" s="319"/>
      <c r="E409" s="321">
        <v>428000</v>
      </c>
      <c r="F409" s="319">
        <v>-428000</v>
      </c>
      <c r="G409" s="321"/>
      <c r="H409" s="319"/>
      <c r="I409" s="321">
        <v>450000</v>
      </c>
      <c r="J409" s="319">
        <v>-450000</v>
      </c>
      <c r="K409" s="321"/>
      <c r="L409" s="319"/>
      <c r="O409" s="53"/>
      <c r="P409" s="53"/>
      <c r="Q409" s="44"/>
    </row>
    <row r="410" spans="1:17" x14ac:dyDescent="0.25">
      <c r="A410">
        <v>10</v>
      </c>
      <c r="B410" s="320" t="s">
        <v>574</v>
      </c>
      <c r="C410" s="321"/>
      <c r="D410" s="319"/>
      <c r="E410" s="321"/>
      <c r="F410" s="319"/>
      <c r="G410" s="321"/>
      <c r="H410" s="319"/>
      <c r="I410" s="321">
        <v>550000</v>
      </c>
      <c r="J410" s="319">
        <v>-450000</v>
      </c>
      <c r="K410" s="321"/>
      <c r="L410" s="319"/>
      <c r="O410" s="53"/>
      <c r="P410" s="53"/>
      <c r="Q410" s="44"/>
    </row>
    <row r="411" spans="1:17" x14ac:dyDescent="0.25">
      <c r="A411">
        <v>11</v>
      </c>
      <c r="B411" s="320" t="s">
        <v>167</v>
      </c>
      <c r="C411" s="321">
        <v>295000</v>
      </c>
      <c r="D411" s="319">
        <v>-295000</v>
      </c>
      <c r="E411" s="321">
        <v>428000</v>
      </c>
      <c r="F411" s="319"/>
      <c r="G411" s="321"/>
      <c r="H411" s="319"/>
      <c r="I411" s="321">
        <v>450000</v>
      </c>
      <c r="J411" s="319">
        <v>-428000</v>
      </c>
      <c r="K411" s="321"/>
      <c r="L411" s="319"/>
      <c r="O411" s="53"/>
      <c r="P411" s="53"/>
      <c r="Q411" s="44"/>
    </row>
    <row r="412" spans="1:17" x14ac:dyDescent="0.25">
      <c r="A412">
        <v>12</v>
      </c>
      <c r="B412" s="320" t="s">
        <v>168</v>
      </c>
      <c r="C412" s="321"/>
      <c r="D412" s="319"/>
      <c r="E412" s="321">
        <v>428000</v>
      </c>
      <c r="F412" s="319">
        <v>-428000</v>
      </c>
      <c r="G412" s="321"/>
      <c r="H412" s="319"/>
      <c r="I412" s="321">
        <v>450000</v>
      </c>
      <c r="J412" s="319">
        <v>-450000</v>
      </c>
      <c r="K412" s="321"/>
      <c r="L412" s="319"/>
      <c r="O412" s="53"/>
      <c r="P412" s="53"/>
      <c r="Q412" s="44"/>
    </row>
    <row r="413" spans="1:17" x14ac:dyDescent="0.25">
      <c r="A413">
        <v>13</v>
      </c>
      <c r="B413" s="320" t="s">
        <v>169</v>
      </c>
      <c r="C413" s="321"/>
      <c r="D413" s="319"/>
      <c r="E413" s="321"/>
      <c r="F413" s="319"/>
      <c r="G413" s="321"/>
      <c r="H413" s="319"/>
      <c r="I413" s="321"/>
      <c r="J413" s="319"/>
      <c r="K413" s="321"/>
      <c r="L413" s="319"/>
      <c r="O413" s="53"/>
      <c r="P413" s="53"/>
      <c r="Q413" s="44"/>
    </row>
    <row r="414" spans="1:17" x14ac:dyDescent="0.25">
      <c r="A414">
        <v>14</v>
      </c>
      <c r="B414" s="320" t="s">
        <v>183</v>
      </c>
      <c r="C414" s="321"/>
      <c r="D414" s="319"/>
      <c r="E414" s="321"/>
      <c r="F414" s="319"/>
      <c r="G414" s="321"/>
      <c r="H414" s="319"/>
      <c r="I414" s="321">
        <v>450000</v>
      </c>
      <c r="J414" s="319"/>
      <c r="K414" s="321"/>
      <c r="L414" s="319"/>
      <c r="O414" s="53"/>
      <c r="P414" s="53"/>
      <c r="Q414" s="44"/>
    </row>
    <row r="415" spans="1:17" x14ac:dyDescent="0.25">
      <c r="A415">
        <v>15</v>
      </c>
      <c r="B415" s="320" t="s">
        <v>171</v>
      </c>
      <c r="C415" s="321"/>
      <c r="D415" s="319"/>
      <c r="E415" s="321">
        <v>428000</v>
      </c>
      <c r="F415" s="319">
        <v>-428000</v>
      </c>
      <c r="G415" s="321"/>
      <c r="H415" s="319"/>
      <c r="I415" s="321">
        <v>450000</v>
      </c>
      <c r="J415" s="319">
        <v>-450000</v>
      </c>
      <c r="K415" s="321">
        <v>450000</v>
      </c>
      <c r="L415" s="319">
        <v>-450000</v>
      </c>
      <c r="O415" s="53"/>
      <c r="P415" s="53"/>
      <c r="Q415" s="44"/>
    </row>
    <row r="416" spans="1:17" x14ac:dyDescent="0.25">
      <c r="B416" s="320"/>
      <c r="C416" s="321"/>
      <c r="D416" s="319"/>
      <c r="E416" s="321"/>
      <c r="F416" s="319"/>
      <c r="G416" s="321"/>
      <c r="H416" s="319"/>
      <c r="I416" s="321"/>
      <c r="J416" s="319"/>
      <c r="K416" s="321"/>
      <c r="L416" s="319"/>
      <c r="O416" s="53"/>
      <c r="P416" s="53"/>
      <c r="Q416" s="44"/>
    </row>
    <row r="417" spans="1:24" x14ac:dyDescent="0.25">
      <c r="B417" s="320"/>
      <c r="C417" s="321"/>
      <c r="D417" s="319"/>
      <c r="E417" s="321"/>
      <c r="F417" s="319"/>
      <c r="G417" s="321"/>
      <c r="H417" s="319"/>
      <c r="I417" s="321"/>
      <c r="J417" s="319"/>
      <c r="K417" s="321"/>
      <c r="L417" s="319"/>
      <c r="O417" s="53"/>
      <c r="P417" s="53"/>
      <c r="Q417" s="44"/>
    </row>
    <row r="418" spans="1:24" x14ac:dyDescent="0.25">
      <c r="G418" s="54"/>
      <c r="O418" s="53"/>
      <c r="P418" s="53"/>
      <c r="Q418" s="44"/>
    </row>
    <row r="419" spans="1:24" ht="15.75" thickBot="1" x14ac:dyDescent="0.3">
      <c r="B419" s="59"/>
      <c r="C419" s="59"/>
      <c r="D419" s="60"/>
      <c r="E419" s="60"/>
      <c r="F419" s="60"/>
      <c r="G419" s="61"/>
      <c r="J419" s="58"/>
      <c r="O419" s="53"/>
      <c r="P419" s="53"/>
      <c r="Q419" s="53"/>
    </row>
    <row r="420" spans="1:24" x14ac:dyDescent="0.25">
      <c r="B420" s="25"/>
      <c r="C420" s="51"/>
      <c r="D420" s="51"/>
      <c r="E420" s="51"/>
      <c r="F420" s="51"/>
      <c r="G420" s="51"/>
      <c r="J420" s="58"/>
    </row>
    <row r="421" spans="1:24" x14ac:dyDescent="0.25">
      <c r="B421" s="25"/>
      <c r="C421" s="51"/>
      <c r="D421" s="51"/>
      <c r="E421" s="51"/>
      <c r="F421" s="51"/>
      <c r="G421" s="51"/>
      <c r="H421" s="51"/>
      <c r="J421" s="58"/>
    </row>
    <row r="422" spans="1:24" x14ac:dyDescent="0.25">
      <c r="A422" s="62"/>
      <c r="B422" s="62" t="s">
        <v>184</v>
      </c>
      <c r="C422" s="63"/>
      <c r="D422" s="64"/>
      <c r="E422" s="64"/>
      <c r="F422" s="64"/>
      <c r="G422" s="64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386" t="s">
        <v>185</v>
      </c>
    </row>
    <row r="423" spans="1:24" x14ac:dyDescent="0.25">
      <c r="A423" s="65"/>
      <c r="B423" s="65"/>
      <c r="C423" s="66"/>
      <c r="D423" s="67"/>
      <c r="E423" s="67"/>
      <c r="F423" s="67"/>
      <c r="G423" s="67"/>
      <c r="H423" s="66"/>
      <c r="I423" s="66"/>
      <c r="J423" s="66"/>
      <c r="K423" s="66"/>
      <c r="L423" s="66"/>
      <c r="M423" s="66"/>
      <c r="N423" s="66"/>
      <c r="O423" s="66"/>
      <c r="P423" s="66"/>
      <c r="Q423" s="66"/>
      <c r="R423" s="66"/>
      <c r="S423" s="66"/>
      <c r="T423" s="66"/>
      <c r="U423" s="387"/>
    </row>
    <row r="424" spans="1:24" x14ac:dyDescent="0.25">
      <c r="A424" s="6"/>
      <c r="B424" s="68"/>
      <c r="C424" s="69">
        <v>44404</v>
      </c>
      <c r="D424" s="69">
        <v>44428</v>
      </c>
      <c r="E424" s="69">
        <v>44461</v>
      </c>
      <c r="F424" s="69">
        <v>44515</v>
      </c>
      <c r="G424" s="69">
        <v>44529</v>
      </c>
      <c r="H424" s="69">
        <v>44543</v>
      </c>
      <c r="I424" s="69">
        <v>44599</v>
      </c>
      <c r="J424" s="69">
        <v>44608</v>
      </c>
      <c r="K424" s="69">
        <v>44642</v>
      </c>
      <c r="L424" s="69">
        <v>44664</v>
      </c>
      <c r="M424" s="69">
        <v>44712</v>
      </c>
      <c r="N424" s="69">
        <v>44734</v>
      </c>
      <c r="O424" s="69"/>
      <c r="P424" s="69"/>
      <c r="Q424" s="70"/>
      <c r="R424" s="70"/>
      <c r="S424" s="70"/>
      <c r="T424" s="70"/>
      <c r="U424" s="71"/>
    </row>
    <row r="425" spans="1:24" x14ac:dyDescent="0.25">
      <c r="A425" s="6">
        <v>1</v>
      </c>
      <c r="B425" s="72" t="s">
        <v>2</v>
      </c>
      <c r="C425" s="73">
        <v>25049.42</v>
      </c>
      <c r="D425" s="73">
        <v>38099.269999999997</v>
      </c>
      <c r="E425" s="73">
        <v>29611.119999999999</v>
      </c>
      <c r="F425" s="73">
        <v>27022.93</v>
      </c>
      <c r="G425" s="73">
        <v>30461.75</v>
      </c>
      <c r="H425" s="73">
        <v>40844.76</v>
      </c>
      <c r="I425" s="73">
        <v>42037.82</v>
      </c>
      <c r="J425" s="73">
        <v>40388.589999999997</v>
      </c>
      <c r="K425" s="73">
        <v>36669.050000000003</v>
      </c>
      <c r="L425" s="73">
        <v>62375.5</v>
      </c>
      <c r="M425" s="73">
        <v>66308</v>
      </c>
      <c r="N425" s="73">
        <v>66852.5</v>
      </c>
      <c r="O425" s="73"/>
      <c r="P425" s="73"/>
      <c r="Q425" s="74"/>
      <c r="R425" s="74"/>
      <c r="S425" s="74"/>
      <c r="T425" s="74"/>
      <c r="U425" s="75">
        <f>SUM(C425:S425)</f>
        <v>505720.71</v>
      </c>
    </row>
    <row r="426" spans="1:24" x14ac:dyDescent="0.25">
      <c r="A426" s="76"/>
      <c r="B426" s="77"/>
      <c r="C426" s="78">
        <v>44393</v>
      </c>
      <c r="D426" s="78">
        <v>44418</v>
      </c>
      <c r="E426" s="78">
        <v>44453</v>
      </c>
      <c r="F426" s="78">
        <v>44483</v>
      </c>
      <c r="G426" s="78">
        <v>17711</v>
      </c>
      <c r="H426" s="78">
        <v>44550</v>
      </c>
      <c r="I426" s="78">
        <v>44580</v>
      </c>
      <c r="J426" s="78">
        <v>44606</v>
      </c>
      <c r="K426" s="78">
        <v>44629</v>
      </c>
      <c r="L426" s="78">
        <v>44664</v>
      </c>
      <c r="M426" s="78">
        <v>44697</v>
      </c>
      <c r="N426" s="78">
        <v>44726</v>
      </c>
      <c r="O426" s="78"/>
      <c r="P426" s="79"/>
      <c r="Q426" s="80"/>
      <c r="R426" s="80"/>
      <c r="S426" s="80"/>
      <c r="T426" s="80"/>
      <c r="U426" s="81"/>
    </row>
    <row r="427" spans="1:24" x14ac:dyDescent="0.25">
      <c r="A427" s="76">
        <v>2</v>
      </c>
      <c r="B427" s="82" t="s">
        <v>3</v>
      </c>
      <c r="C427" s="79">
        <v>10247.49</v>
      </c>
      <c r="D427" s="79">
        <v>14908.41</v>
      </c>
      <c r="E427" s="79">
        <v>19311.599999999999</v>
      </c>
      <c r="F427" s="79">
        <v>17623.650000000001</v>
      </c>
      <c r="G427" s="79">
        <v>18277.05</v>
      </c>
      <c r="H427" s="79">
        <v>21126.6</v>
      </c>
      <c r="I427" s="79">
        <v>21743.7</v>
      </c>
      <c r="J427" s="79">
        <v>20890.650000000001</v>
      </c>
      <c r="K427" s="79">
        <v>18966.75</v>
      </c>
      <c r="L427" s="79">
        <v>18712.650000000001</v>
      </c>
      <c r="M427" s="79">
        <v>19892.400000000001</v>
      </c>
      <c r="N427" s="79">
        <v>20055.75</v>
      </c>
      <c r="O427" s="79"/>
      <c r="P427" s="79"/>
      <c r="Q427" s="80"/>
      <c r="R427" s="80"/>
      <c r="S427" s="80"/>
      <c r="T427" s="80"/>
      <c r="U427" s="83">
        <f>SUM(C427:S427)</f>
        <v>221756.69999999998</v>
      </c>
      <c r="W427" s="84"/>
      <c r="X427" s="84"/>
    </row>
    <row r="428" spans="1:24" x14ac:dyDescent="0.25">
      <c r="A428" s="6"/>
      <c r="B428" s="55"/>
      <c r="C428" s="69">
        <v>44403</v>
      </c>
      <c r="D428" s="69">
        <v>44427</v>
      </c>
      <c r="E428" s="69">
        <v>44460</v>
      </c>
      <c r="F428" s="69">
        <v>44484</v>
      </c>
      <c r="G428" s="69">
        <v>44516</v>
      </c>
      <c r="H428" s="69">
        <v>44545</v>
      </c>
      <c r="I428" s="69">
        <v>44586</v>
      </c>
      <c r="J428" s="69">
        <v>44614</v>
      </c>
      <c r="K428" s="69">
        <v>44638</v>
      </c>
      <c r="L428" s="69">
        <v>44670</v>
      </c>
      <c r="M428" s="69">
        <v>44707</v>
      </c>
      <c r="N428" s="69">
        <v>44734</v>
      </c>
      <c r="O428" s="69"/>
      <c r="P428" s="69"/>
      <c r="Q428" s="70"/>
      <c r="R428" s="70"/>
      <c r="S428" s="70"/>
      <c r="T428" s="70"/>
      <c r="U428" s="71"/>
    </row>
    <row r="429" spans="1:24" x14ac:dyDescent="0.25">
      <c r="A429" s="6">
        <v>3</v>
      </c>
      <c r="B429" s="72" t="s">
        <v>4</v>
      </c>
      <c r="C429" s="73">
        <v>17079.150000000001</v>
      </c>
      <c r="D429" s="73">
        <v>24847.35</v>
      </c>
      <c r="E429" s="73">
        <v>19311.599999999999</v>
      </c>
      <c r="F429" s="73">
        <v>17623.650000000001</v>
      </c>
      <c r="G429" s="73">
        <v>18277.05</v>
      </c>
      <c r="H429" s="73">
        <v>21126.6</v>
      </c>
      <c r="I429" s="73">
        <v>21743.7</v>
      </c>
      <c r="J429" s="73">
        <v>20890.650000000001</v>
      </c>
      <c r="K429" s="73">
        <v>18966.75</v>
      </c>
      <c r="L429" s="73">
        <v>18712.650000000001</v>
      </c>
      <c r="M429" s="73">
        <v>19892.400000000001</v>
      </c>
      <c r="N429" s="73">
        <v>20055.75</v>
      </c>
      <c r="O429" s="73"/>
      <c r="P429" s="73"/>
      <c r="Q429" s="74"/>
      <c r="R429" s="74"/>
      <c r="S429" s="74"/>
      <c r="T429" s="74"/>
      <c r="U429" s="75">
        <f>SUM(C429:S429)</f>
        <v>238527.3</v>
      </c>
    </row>
    <row r="430" spans="1:24" x14ac:dyDescent="0.25">
      <c r="A430" s="76"/>
      <c r="B430" s="77"/>
      <c r="C430" s="78">
        <v>44389</v>
      </c>
      <c r="D430" s="78">
        <v>44466</v>
      </c>
      <c r="E430" s="78">
        <v>44512</v>
      </c>
      <c r="F430" s="78">
        <v>44536</v>
      </c>
      <c r="G430" s="78">
        <v>44609</v>
      </c>
      <c r="H430" s="78">
        <v>44638</v>
      </c>
      <c r="I430" s="78">
        <v>44741</v>
      </c>
      <c r="J430" s="78"/>
      <c r="K430" s="78"/>
      <c r="L430" s="78"/>
      <c r="M430" s="78"/>
      <c r="N430" s="78"/>
      <c r="O430" s="78"/>
      <c r="P430" s="79"/>
      <c r="Q430" s="80"/>
      <c r="R430" s="80"/>
      <c r="S430" s="80"/>
      <c r="T430" s="80"/>
      <c r="U430" s="81"/>
      <c r="W430" s="84"/>
      <c r="X430" s="84"/>
    </row>
    <row r="431" spans="1:24" x14ac:dyDescent="0.25">
      <c r="A431" s="76">
        <v>4</v>
      </c>
      <c r="B431" s="85" t="s">
        <v>5</v>
      </c>
      <c r="C431" s="79">
        <v>169067.25</v>
      </c>
      <c r="D431" s="79">
        <v>192861.9</v>
      </c>
      <c r="E431" s="79">
        <v>207499.27</v>
      </c>
      <c r="F431" s="79">
        <v>123065.47</v>
      </c>
      <c r="G431" s="79">
        <v>288660.02</v>
      </c>
      <c r="H431" s="79">
        <v>140663.71</v>
      </c>
      <c r="I431" s="79">
        <v>350517.64</v>
      </c>
      <c r="J431" s="79"/>
      <c r="K431" s="79"/>
      <c r="L431" s="79"/>
      <c r="M431" s="79"/>
      <c r="N431" s="79"/>
      <c r="O431" s="79"/>
      <c r="P431" s="79"/>
      <c r="Q431" s="80"/>
      <c r="R431" s="80"/>
      <c r="S431" s="80"/>
      <c r="T431" s="80"/>
      <c r="U431" s="83">
        <f>SUM(C431:S431)</f>
        <v>1472335.2600000002</v>
      </c>
    </row>
    <row r="432" spans="1:24" x14ac:dyDescent="0.25">
      <c r="A432" s="6"/>
      <c r="B432" s="68"/>
      <c r="C432" s="69">
        <v>44459</v>
      </c>
      <c r="D432" s="69">
        <v>44421</v>
      </c>
      <c r="E432" s="69">
        <v>44432</v>
      </c>
      <c r="F432" s="69">
        <v>44454</v>
      </c>
      <c r="G432" s="69">
        <v>44487</v>
      </c>
      <c r="H432" s="69">
        <v>44512</v>
      </c>
      <c r="I432" s="69">
        <v>44546</v>
      </c>
      <c r="J432" s="69">
        <v>44580</v>
      </c>
      <c r="K432" s="69">
        <v>44608</v>
      </c>
      <c r="L432" s="69">
        <v>44634</v>
      </c>
      <c r="M432" s="69">
        <v>44669</v>
      </c>
      <c r="N432" s="69">
        <v>44691</v>
      </c>
      <c r="O432" s="69">
        <v>44734</v>
      </c>
      <c r="P432" s="69"/>
      <c r="Q432" s="70"/>
      <c r="R432" s="70"/>
      <c r="S432" s="70"/>
      <c r="T432" s="70"/>
      <c r="U432" s="71"/>
    </row>
    <row r="433" spans="1:24" x14ac:dyDescent="0.25">
      <c r="A433" s="6">
        <v>5</v>
      </c>
      <c r="B433" s="72" t="s">
        <v>6</v>
      </c>
      <c r="C433" s="73">
        <v>209861.82</v>
      </c>
      <c r="D433" s="73">
        <v>313076.61</v>
      </c>
      <c r="E433" s="73">
        <v>5335.47</v>
      </c>
      <c r="F433" s="73">
        <v>243326.16</v>
      </c>
      <c r="G433" s="73">
        <v>222057.99</v>
      </c>
      <c r="H433" s="73">
        <v>230290.83</v>
      </c>
      <c r="I433" s="73">
        <v>266195.15999999997</v>
      </c>
      <c r="J433" s="73">
        <v>273970.62</v>
      </c>
      <c r="K433" s="73">
        <v>263222.19</v>
      </c>
      <c r="L433" s="73">
        <v>238981.05</v>
      </c>
      <c r="M433" s="73">
        <v>235779.39</v>
      </c>
      <c r="N433" s="73">
        <v>250644.24</v>
      </c>
      <c r="O433" s="73">
        <v>252702.45</v>
      </c>
      <c r="P433" s="73"/>
      <c r="Q433" s="74"/>
      <c r="R433" s="74"/>
      <c r="S433" s="74"/>
      <c r="T433" s="74"/>
      <c r="U433" s="75">
        <f>SUM(C433:S433)</f>
        <v>3005443.9800000004</v>
      </c>
    </row>
    <row r="434" spans="1:24" x14ac:dyDescent="0.25">
      <c r="A434" s="76"/>
      <c r="B434" s="77"/>
      <c r="C434" s="78">
        <v>44393</v>
      </c>
      <c r="D434" s="78">
        <v>44419</v>
      </c>
      <c r="E434" s="78">
        <v>44462</v>
      </c>
      <c r="F434" s="78">
        <v>44484</v>
      </c>
      <c r="G434" s="78">
        <v>44510</v>
      </c>
      <c r="H434" s="78">
        <v>44543</v>
      </c>
      <c r="I434" s="78">
        <v>44606</v>
      </c>
      <c r="J434" s="78">
        <v>44616</v>
      </c>
      <c r="K434" s="78">
        <v>44603</v>
      </c>
      <c r="L434" s="78">
        <v>44670</v>
      </c>
      <c r="M434" s="78">
        <v>44697</v>
      </c>
      <c r="N434" s="78">
        <v>44726</v>
      </c>
      <c r="O434" s="78"/>
      <c r="P434" s="78"/>
      <c r="Q434" s="78"/>
      <c r="R434" s="80"/>
      <c r="S434" s="80"/>
      <c r="T434" s="80"/>
      <c r="U434" s="81"/>
    </row>
    <row r="435" spans="1:24" x14ac:dyDescent="0.25">
      <c r="A435" s="76">
        <v>6</v>
      </c>
      <c r="B435" s="85" t="s">
        <v>138</v>
      </c>
      <c r="C435" s="79">
        <v>3415.83</v>
      </c>
      <c r="D435" s="79">
        <v>4969.47</v>
      </c>
      <c r="E435" s="79">
        <v>3862.32</v>
      </c>
      <c r="F435" s="79">
        <v>3524.73</v>
      </c>
      <c r="G435" s="79">
        <v>3655.41</v>
      </c>
      <c r="H435" s="79">
        <v>4225.32</v>
      </c>
      <c r="I435" s="79">
        <v>4178.13</v>
      </c>
      <c r="J435" s="79">
        <v>4348.74</v>
      </c>
      <c r="K435" s="79">
        <v>3793.35</v>
      </c>
      <c r="L435" s="79">
        <v>3742.53</v>
      </c>
      <c r="M435" s="79">
        <v>3978.48</v>
      </c>
      <c r="N435" s="79">
        <v>4011.15</v>
      </c>
      <c r="O435" s="79"/>
      <c r="P435" s="79"/>
      <c r="Q435" s="80"/>
      <c r="R435" s="80"/>
      <c r="S435" s="80"/>
      <c r="T435" s="80"/>
      <c r="U435" s="83">
        <f>SUM(C435:S435)</f>
        <v>47705.46</v>
      </c>
    </row>
    <row r="436" spans="1:24" x14ac:dyDescent="0.25">
      <c r="A436" s="6"/>
      <c r="B436" s="68"/>
      <c r="C436" s="69">
        <v>44400</v>
      </c>
      <c r="D436" s="69">
        <v>44439</v>
      </c>
      <c r="E436" s="69">
        <v>44463</v>
      </c>
      <c r="F436" s="69">
        <v>44495</v>
      </c>
      <c r="G436" s="69">
        <v>44519</v>
      </c>
      <c r="H436" s="69">
        <v>44589</v>
      </c>
      <c r="I436" s="69">
        <v>44616</v>
      </c>
      <c r="J436" s="69">
        <v>44678</v>
      </c>
      <c r="K436" s="69">
        <v>44712</v>
      </c>
      <c r="L436" s="69"/>
      <c r="M436" s="69"/>
      <c r="N436" s="69"/>
      <c r="O436" s="69"/>
      <c r="P436" s="69"/>
      <c r="Q436" s="70"/>
      <c r="R436" s="70"/>
      <c r="S436" s="70"/>
      <c r="T436" s="70"/>
      <c r="U436" s="71"/>
    </row>
    <row r="437" spans="1:24" x14ac:dyDescent="0.25">
      <c r="A437" s="6">
        <v>7</v>
      </c>
      <c r="B437" s="86" t="s">
        <v>7</v>
      </c>
      <c r="C437" s="73">
        <v>17079.150000000001</v>
      </c>
      <c r="D437" s="73">
        <v>24847.35</v>
      </c>
      <c r="E437" s="73">
        <v>19311.599999999999</v>
      </c>
      <c r="F437" s="73">
        <v>17623.650000000001</v>
      </c>
      <c r="G437" s="73">
        <v>18277.05</v>
      </c>
      <c r="H437" s="73">
        <v>42870.3</v>
      </c>
      <c r="I437" s="73">
        <v>20890.650000000001</v>
      </c>
      <c r="J437" s="73">
        <v>37679.4</v>
      </c>
      <c r="K437" s="73">
        <v>19892.400000000001</v>
      </c>
      <c r="L437" s="73"/>
      <c r="M437" s="73"/>
      <c r="N437" s="73"/>
      <c r="O437" s="73"/>
      <c r="P437" s="73"/>
      <c r="Q437" s="74"/>
      <c r="R437" s="74"/>
      <c r="S437" s="74"/>
      <c r="T437" s="74"/>
      <c r="U437" s="75">
        <f>SUM(C437:S437)</f>
        <v>218471.55</v>
      </c>
    </row>
    <row r="438" spans="1:24" x14ac:dyDescent="0.25">
      <c r="A438" s="76"/>
      <c r="B438" s="77"/>
      <c r="C438" s="78">
        <v>44398</v>
      </c>
      <c r="D438" s="78">
        <v>44426</v>
      </c>
      <c r="E438" s="78">
        <v>44454</v>
      </c>
      <c r="F438" s="78">
        <v>44495</v>
      </c>
      <c r="G438" s="78">
        <v>44524</v>
      </c>
      <c r="H438" s="78">
        <v>44547</v>
      </c>
      <c r="I438" s="78">
        <v>44585</v>
      </c>
      <c r="J438" s="78">
        <v>44606</v>
      </c>
      <c r="K438" s="78">
        <v>44637</v>
      </c>
      <c r="L438" s="78">
        <v>44673</v>
      </c>
      <c r="M438" s="78">
        <v>44707</v>
      </c>
      <c r="N438" s="78">
        <v>44727</v>
      </c>
      <c r="O438" s="78"/>
      <c r="P438" s="79"/>
      <c r="Q438" s="80"/>
      <c r="R438" s="80"/>
      <c r="S438" s="80"/>
      <c r="T438" s="80"/>
      <c r="U438" s="81"/>
    </row>
    <row r="439" spans="1:24" x14ac:dyDescent="0.25">
      <c r="A439" s="76">
        <v>8</v>
      </c>
      <c r="B439" s="87" t="s">
        <v>8</v>
      </c>
      <c r="C439" s="79">
        <v>87672.97</v>
      </c>
      <c r="D439" s="79">
        <v>127549.73</v>
      </c>
      <c r="E439" s="79">
        <v>99132.88</v>
      </c>
      <c r="F439" s="79">
        <v>90468.07</v>
      </c>
      <c r="G439" s="79">
        <v>93822.19</v>
      </c>
      <c r="H439" s="79">
        <v>108449.88</v>
      </c>
      <c r="I439" s="79">
        <v>113067.24</v>
      </c>
      <c r="J439" s="79">
        <v>108631.38</v>
      </c>
      <c r="K439" s="79">
        <v>98627.1</v>
      </c>
      <c r="L439" s="79">
        <v>97305.78</v>
      </c>
      <c r="M439" s="79">
        <v>51720.24</v>
      </c>
      <c r="N439" s="79">
        <v>52144.95</v>
      </c>
      <c r="O439" s="79"/>
      <c r="P439" s="79"/>
      <c r="Q439" s="80"/>
      <c r="R439" s="80"/>
      <c r="S439" s="80"/>
      <c r="T439" s="80"/>
      <c r="U439" s="83">
        <f>SUM(C439:S439)</f>
        <v>1128592.4099999999</v>
      </c>
    </row>
    <row r="440" spans="1:24" x14ac:dyDescent="0.25">
      <c r="A440" s="6"/>
      <c r="B440" s="68"/>
      <c r="C440" s="69">
        <v>44396</v>
      </c>
      <c r="D440" s="69">
        <v>44421</v>
      </c>
      <c r="E440" s="69">
        <v>44453</v>
      </c>
      <c r="F440" s="69">
        <v>44484</v>
      </c>
      <c r="G440" s="69">
        <v>10711</v>
      </c>
      <c r="H440" s="69">
        <v>44547</v>
      </c>
      <c r="I440" s="69">
        <v>44580</v>
      </c>
      <c r="J440" s="69">
        <v>44609</v>
      </c>
      <c r="K440" s="69">
        <v>44630</v>
      </c>
      <c r="L440" s="69">
        <v>44664</v>
      </c>
      <c r="M440" s="69">
        <v>44698</v>
      </c>
      <c r="N440" s="69">
        <v>44726</v>
      </c>
      <c r="O440" s="69"/>
      <c r="P440" s="69"/>
      <c r="Q440" s="70"/>
      <c r="R440" s="70"/>
      <c r="S440" s="70"/>
      <c r="T440" s="70"/>
      <c r="U440" s="71"/>
    </row>
    <row r="441" spans="1:24" x14ac:dyDescent="0.25">
      <c r="A441" s="6">
        <v>9</v>
      </c>
      <c r="B441" s="72" t="s">
        <v>10</v>
      </c>
      <c r="C441" s="73">
        <v>3415.83</v>
      </c>
      <c r="D441" s="73">
        <v>4969.47</v>
      </c>
      <c r="E441" s="73">
        <v>3862.32</v>
      </c>
      <c r="F441" s="73">
        <v>3524.73</v>
      </c>
      <c r="G441" s="73">
        <v>3655.41</v>
      </c>
      <c r="H441" s="73">
        <v>4225.32</v>
      </c>
      <c r="I441" s="73">
        <v>4348.74</v>
      </c>
      <c r="J441" s="73">
        <v>4178.13</v>
      </c>
      <c r="K441" s="73">
        <v>3793.35</v>
      </c>
      <c r="L441" s="73">
        <v>3742.53</v>
      </c>
      <c r="M441" s="73">
        <v>3978.4800000000005</v>
      </c>
      <c r="N441" s="73">
        <v>4011.15</v>
      </c>
      <c r="O441" s="73"/>
      <c r="P441" s="73"/>
      <c r="Q441" s="74"/>
      <c r="R441" s="74"/>
      <c r="S441" s="74"/>
      <c r="T441" s="74"/>
      <c r="U441" s="75">
        <f>SUM(C441:S441)</f>
        <v>47705.460000000006</v>
      </c>
    </row>
    <row r="442" spans="1:24" x14ac:dyDescent="0.25">
      <c r="A442" s="76"/>
      <c r="B442" s="77"/>
      <c r="C442" s="78">
        <v>44389</v>
      </c>
      <c r="D442" s="78">
        <v>44406</v>
      </c>
      <c r="E442" s="78">
        <v>44438</v>
      </c>
      <c r="F442" s="78">
        <v>44462</v>
      </c>
      <c r="G442" s="78">
        <v>44494</v>
      </c>
      <c r="H442" s="78">
        <v>44525</v>
      </c>
      <c r="I442" s="78">
        <v>44552</v>
      </c>
      <c r="J442" s="78">
        <v>44581</v>
      </c>
      <c r="K442" s="78">
        <v>44617</v>
      </c>
      <c r="L442" s="78">
        <v>44657</v>
      </c>
      <c r="M442" s="78">
        <v>44685</v>
      </c>
      <c r="N442" s="78">
        <v>44721</v>
      </c>
      <c r="O442" s="78">
        <v>44742</v>
      </c>
      <c r="P442" s="78"/>
      <c r="Q442" s="78"/>
      <c r="R442" s="80"/>
      <c r="S442" s="80"/>
      <c r="T442" s="80"/>
      <c r="U442" s="81"/>
    </row>
    <row r="443" spans="1:24" x14ac:dyDescent="0.25">
      <c r="A443" s="76">
        <v>10</v>
      </c>
      <c r="B443" s="82" t="s">
        <v>443</v>
      </c>
      <c r="C443" s="79">
        <v>17514.75</v>
      </c>
      <c r="D443" s="79">
        <v>17079.150000000001</v>
      </c>
      <c r="E443" s="79">
        <v>24847.35</v>
      </c>
      <c r="F443" s="79">
        <v>11586.96</v>
      </c>
      <c r="G443" s="79">
        <v>10574.19</v>
      </c>
      <c r="H443" s="79">
        <v>10966.23</v>
      </c>
      <c r="I443" s="79">
        <v>12675.96</v>
      </c>
      <c r="J443" s="79">
        <v>13046.22</v>
      </c>
      <c r="K443" s="79">
        <v>12534.39</v>
      </c>
      <c r="L443" s="79">
        <v>11380.05</v>
      </c>
      <c r="M443" s="79">
        <v>11227.59</v>
      </c>
      <c r="N443" s="79">
        <v>11935.44</v>
      </c>
      <c r="O443" s="79">
        <v>12033.45</v>
      </c>
      <c r="P443" s="79"/>
      <c r="Q443" s="80"/>
      <c r="R443" s="80"/>
      <c r="S443" s="80"/>
      <c r="T443" s="80"/>
      <c r="U443" s="83">
        <f>SUM(C443:S443)</f>
        <v>177401.73</v>
      </c>
    </row>
    <row r="444" spans="1:24" s="55" customFormat="1" x14ac:dyDescent="0.25">
      <c r="A444" s="6"/>
      <c r="B444" s="68"/>
      <c r="C444" s="69">
        <v>44393</v>
      </c>
      <c r="D444" s="69">
        <v>44425</v>
      </c>
      <c r="E444" s="69">
        <v>44455</v>
      </c>
      <c r="F444" s="69">
        <v>44483</v>
      </c>
      <c r="G444" s="69">
        <v>44526</v>
      </c>
      <c r="H444" s="69">
        <v>44547</v>
      </c>
      <c r="I444" s="69">
        <v>44578</v>
      </c>
      <c r="J444" s="69">
        <v>44610</v>
      </c>
      <c r="K444" s="69">
        <v>44630</v>
      </c>
      <c r="L444" s="69">
        <v>44672</v>
      </c>
      <c r="M444" s="69">
        <v>44705</v>
      </c>
      <c r="N444" s="69">
        <v>44734</v>
      </c>
      <c r="O444" s="69"/>
      <c r="P444" s="69"/>
      <c r="Q444" s="70"/>
      <c r="R444" s="70"/>
      <c r="S444" s="70"/>
      <c r="T444" s="70"/>
      <c r="U444" s="71"/>
      <c r="V444"/>
    </row>
    <row r="445" spans="1:24" s="73" customFormat="1" x14ac:dyDescent="0.25">
      <c r="A445" s="6">
        <v>11</v>
      </c>
      <c r="B445" s="73" t="s">
        <v>11</v>
      </c>
      <c r="C445" s="73">
        <v>10247.49</v>
      </c>
      <c r="D445" s="73">
        <v>14908.41</v>
      </c>
      <c r="E445" s="73">
        <v>19311.599999999999</v>
      </c>
      <c r="F445" s="73">
        <v>17623.650000000001</v>
      </c>
      <c r="G445" s="73">
        <v>18277.05</v>
      </c>
      <c r="H445" s="73">
        <v>21126.6</v>
      </c>
      <c r="I445" s="73">
        <v>21743.7</v>
      </c>
      <c r="J445" s="73">
        <v>20890.650000000001</v>
      </c>
      <c r="K445" s="73">
        <v>18966.75</v>
      </c>
      <c r="L445" s="73">
        <v>18712.650000000001</v>
      </c>
      <c r="M445" s="73">
        <v>19892.400000000001</v>
      </c>
      <c r="N445" s="73">
        <v>20055.75</v>
      </c>
      <c r="U445" s="75">
        <f>SUM(C445:S445)</f>
        <v>221756.69999999998</v>
      </c>
    </row>
    <row r="446" spans="1:24" x14ac:dyDescent="0.25">
      <c r="A446" s="76"/>
      <c r="B446" s="77"/>
      <c r="C446" s="78">
        <v>44393</v>
      </c>
      <c r="D446" s="78">
        <v>44434</v>
      </c>
      <c r="E446" s="78">
        <v>44497</v>
      </c>
      <c r="F446" s="78">
        <v>44530</v>
      </c>
      <c r="G446" s="78">
        <v>44572</v>
      </c>
      <c r="H446" s="78">
        <v>44589</v>
      </c>
      <c r="I446" s="78">
        <v>44624</v>
      </c>
      <c r="J446" s="78">
        <v>44645</v>
      </c>
      <c r="K446" s="78">
        <v>44669</v>
      </c>
      <c r="L446" s="78">
        <v>44701</v>
      </c>
      <c r="M446" s="78"/>
      <c r="N446" s="78"/>
      <c r="O446" s="78"/>
      <c r="P446" s="79"/>
      <c r="Q446" s="80"/>
      <c r="R446" s="80"/>
      <c r="S446" s="80"/>
      <c r="T446" s="80"/>
      <c r="U446" s="81"/>
      <c r="W446" s="84"/>
      <c r="X446" s="84"/>
    </row>
    <row r="447" spans="1:24" x14ac:dyDescent="0.25">
      <c r="A447" s="76">
        <v>12</v>
      </c>
      <c r="B447" s="82" t="s">
        <v>13</v>
      </c>
      <c r="C447" s="79">
        <v>10508.85</v>
      </c>
      <c r="D447" s="79">
        <v>10247.49</v>
      </c>
      <c r="E447" s="79">
        <v>26495.37</v>
      </c>
      <c r="F447" s="79">
        <v>10574.19</v>
      </c>
      <c r="G447" s="79">
        <v>10966.23</v>
      </c>
      <c r="H447" s="79">
        <v>12675.96</v>
      </c>
      <c r="I447" s="79">
        <v>13046.22</v>
      </c>
      <c r="J447" s="79">
        <v>12534.39</v>
      </c>
      <c r="K447" s="79">
        <v>11380.05</v>
      </c>
      <c r="L447" s="79">
        <v>11227.59</v>
      </c>
      <c r="M447" s="79"/>
      <c r="N447" s="79"/>
      <c r="O447" s="79"/>
      <c r="P447" s="79"/>
      <c r="Q447" s="80"/>
      <c r="R447" s="80"/>
      <c r="S447" s="80"/>
      <c r="T447" s="80"/>
      <c r="U447" s="83">
        <f>SUM(C447:S447)</f>
        <v>129656.34</v>
      </c>
    </row>
    <row r="448" spans="1:24" x14ac:dyDescent="0.25">
      <c r="A448" s="6"/>
      <c r="B448" s="68"/>
      <c r="C448" s="69">
        <v>44404</v>
      </c>
      <c r="D448" s="69">
        <v>44433</v>
      </c>
      <c r="E448" s="69">
        <v>44466</v>
      </c>
      <c r="F448" s="69">
        <v>44515</v>
      </c>
      <c r="G448" s="69">
        <v>44526</v>
      </c>
      <c r="H448" s="69">
        <v>44553</v>
      </c>
      <c r="I448" s="69">
        <v>44589</v>
      </c>
      <c r="J448" s="69">
        <v>44614</v>
      </c>
      <c r="K448" s="69">
        <v>44648</v>
      </c>
      <c r="L448" s="69">
        <v>44659</v>
      </c>
      <c r="M448" s="69">
        <v>44697</v>
      </c>
      <c r="N448" s="69">
        <v>44735</v>
      </c>
      <c r="O448" s="69"/>
      <c r="P448" s="69"/>
      <c r="Q448" s="70"/>
      <c r="R448" s="70"/>
      <c r="S448" s="70"/>
      <c r="T448" s="70"/>
      <c r="U448" s="71"/>
    </row>
    <row r="449" spans="1:24" x14ac:dyDescent="0.25">
      <c r="A449" s="6">
        <v>13</v>
      </c>
      <c r="B449" s="72" t="s">
        <v>9</v>
      </c>
      <c r="C449" s="73">
        <v>18160.8</v>
      </c>
      <c r="D449" s="73">
        <v>18235.560000000001</v>
      </c>
      <c r="E449" s="73">
        <v>18416.64</v>
      </c>
      <c r="F449" s="73">
        <v>17591.439999999999</v>
      </c>
      <c r="G449" s="73">
        <v>18014.400000000001</v>
      </c>
      <c r="H449" s="73">
        <f>23130.2+1943.8</f>
        <v>25074</v>
      </c>
      <c r="I449" s="73">
        <f>24087.4+986.6</f>
        <v>25074</v>
      </c>
      <c r="J449" s="73">
        <v>26712</v>
      </c>
      <c r="K449" s="73">
        <v>27720</v>
      </c>
      <c r="L449" s="73">
        <v>25781</v>
      </c>
      <c r="M449" s="73">
        <v>27011.1</v>
      </c>
      <c r="N449" s="73">
        <v>28224</v>
      </c>
      <c r="O449" s="73"/>
      <c r="P449" s="73"/>
      <c r="Q449" s="74"/>
      <c r="R449" s="74"/>
      <c r="S449" s="74"/>
      <c r="T449" s="74"/>
      <c r="U449" s="75">
        <f>SUM(C449:S449)</f>
        <v>276014.94</v>
      </c>
    </row>
    <row r="450" spans="1:24" x14ac:dyDescent="0.25">
      <c r="A450" s="76"/>
      <c r="B450" s="77"/>
      <c r="C450" s="78">
        <v>44407</v>
      </c>
      <c r="D450" s="78">
        <v>44428</v>
      </c>
      <c r="E450" s="78">
        <v>44462</v>
      </c>
      <c r="F450" s="78">
        <v>44494</v>
      </c>
      <c r="G450" s="78">
        <v>44526</v>
      </c>
      <c r="H450" s="78">
        <v>44547</v>
      </c>
      <c r="I450" s="78">
        <v>44586</v>
      </c>
      <c r="J450" s="78">
        <v>44613</v>
      </c>
      <c r="K450" s="78">
        <v>44650</v>
      </c>
      <c r="L450" s="78">
        <v>44672</v>
      </c>
      <c r="M450" s="78">
        <v>44680</v>
      </c>
      <c r="N450" s="78">
        <v>44707</v>
      </c>
      <c r="O450" s="78">
        <v>44740</v>
      </c>
      <c r="P450" s="78"/>
      <c r="Q450" s="78"/>
      <c r="R450" s="80"/>
      <c r="S450" s="80"/>
      <c r="T450" s="80"/>
      <c r="U450" s="81"/>
    </row>
    <row r="451" spans="1:24" x14ac:dyDescent="0.25">
      <c r="A451" s="76">
        <v>14</v>
      </c>
      <c r="B451" s="82" t="s">
        <v>14</v>
      </c>
      <c r="C451" s="79">
        <v>17514.75</v>
      </c>
      <c r="D451" s="79">
        <v>17079.150000000001</v>
      </c>
      <c r="E451" s="79">
        <v>24847.35</v>
      </c>
      <c r="F451" s="79">
        <v>19311.599999999999</v>
      </c>
      <c r="G451" s="79">
        <v>17623.650000000001</v>
      </c>
      <c r="H451" s="79">
        <v>18277.05</v>
      </c>
      <c r="I451" s="79">
        <v>21126.6</v>
      </c>
      <c r="J451" s="79">
        <v>21743.7</v>
      </c>
      <c r="K451" s="79">
        <v>20890.650000000001</v>
      </c>
      <c r="L451" s="79">
        <v>18966.75</v>
      </c>
      <c r="M451" s="79">
        <v>2495.02</v>
      </c>
      <c r="N451" s="79">
        <v>2652.32</v>
      </c>
      <c r="O451" s="79">
        <v>2674.1</v>
      </c>
      <c r="P451" s="79"/>
      <c r="Q451" s="80"/>
      <c r="R451" s="80"/>
      <c r="S451" s="80"/>
      <c r="T451" s="80"/>
      <c r="U451" s="83">
        <f>SUM(C451:S451)</f>
        <v>205202.69</v>
      </c>
    </row>
    <row r="452" spans="1:24" x14ac:dyDescent="0.25">
      <c r="A452" s="6"/>
      <c r="B452" s="55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70"/>
      <c r="R452" s="70"/>
      <c r="S452" s="70"/>
      <c r="T452" s="70"/>
      <c r="U452" s="71"/>
    </row>
    <row r="453" spans="1:24" x14ac:dyDescent="0.25">
      <c r="A453" s="6">
        <v>15</v>
      </c>
      <c r="B453" s="72" t="s">
        <v>454</v>
      </c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4"/>
      <c r="R453" s="74"/>
      <c r="S453" s="74"/>
      <c r="T453" s="74"/>
      <c r="U453" s="75">
        <f>SUM(C453:S453)</f>
        <v>0</v>
      </c>
    </row>
    <row r="454" spans="1:24" x14ac:dyDescent="0.25">
      <c r="A454" s="76"/>
      <c r="B454" s="77"/>
      <c r="C454" s="78">
        <v>44411</v>
      </c>
      <c r="D454" s="78">
        <v>44431</v>
      </c>
      <c r="E454" s="78">
        <v>44467</v>
      </c>
      <c r="F454" s="78">
        <v>10711</v>
      </c>
      <c r="G454" s="78">
        <v>44529</v>
      </c>
      <c r="H454" s="78">
        <v>44553</v>
      </c>
      <c r="I454" s="78">
        <v>44596</v>
      </c>
      <c r="J454" s="78">
        <v>44643</v>
      </c>
      <c r="K454" s="78">
        <v>44645</v>
      </c>
      <c r="L454" s="78">
        <v>44679</v>
      </c>
      <c r="M454" s="78">
        <v>44719</v>
      </c>
      <c r="N454" s="78">
        <v>3076</v>
      </c>
      <c r="O454" s="78"/>
      <c r="P454" s="78"/>
      <c r="Q454" s="78"/>
      <c r="R454" s="80"/>
      <c r="S454" s="80"/>
      <c r="T454" s="80"/>
      <c r="U454" s="81"/>
    </row>
    <row r="455" spans="1:24" x14ac:dyDescent="0.25">
      <c r="A455" s="76">
        <v>16</v>
      </c>
      <c r="B455" s="82" t="s">
        <v>16</v>
      </c>
      <c r="C455" s="79">
        <v>6831.66</v>
      </c>
      <c r="D455" s="79">
        <v>9938.94</v>
      </c>
      <c r="E455" s="79">
        <v>7724.64</v>
      </c>
      <c r="F455" s="79">
        <v>7049.46</v>
      </c>
      <c r="G455" s="79">
        <v>7310.82</v>
      </c>
      <c r="H455" s="79">
        <v>8450.64</v>
      </c>
      <c r="I455" s="79">
        <v>8697.48</v>
      </c>
      <c r="J455" s="79">
        <v>7586.7</v>
      </c>
      <c r="K455" s="79">
        <v>8356.26</v>
      </c>
      <c r="L455" s="79">
        <v>7485.06</v>
      </c>
      <c r="M455" s="79">
        <v>7956.96</v>
      </c>
      <c r="N455" s="79">
        <v>8022.3</v>
      </c>
      <c r="O455" s="79"/>
      <c r="P455" s="79"/>
      <c r="Q455" s="80"/>
      <c r="R455" s="80"/>
      <c r="S455" s="80"/>
      <c r="T455" s="80"/>
      <c r="U455" s="83">
        <f>SUM(C455:S455)</f>
        <v>95410.92</v>
      </c>
    </row>
    <row r="456" spans="1:24" x14ac:dyDescent="0.25">
      <c r="A456" s="6"/>
      <c r="B456" s="55"/>
      <c r="C456" s="69">
        <v>44400</v>
      </c>
      <c r="D456" s="69">
        <v>44431</v>
      </c>
      <c r="E456" s="69">
        <v>44462</v>
      </c>
      <c r="F456" s="69">
        <v>44498</v>
      </c>
      <c r="G456" s="69">
        <v>44544</v>
      </c>
      <c r="H456" s="69">
        <v>44589</v>
      </c>
      <c r="I456" s="69">
        <v>44629</v>
      </c>
      <c r="J456" s="69">
        <v>44631</v>
      </c>
      <c r="K456" s="69">
        <v>44707</v>
      </c>
      <c r="L456" s="69"/>
      <c r="M456" s="69"/>
      <c r="N456" s="69"/>
      <c r="O456" s="69"/>
      <c r="P456" s="69"/>
      <c r="Q456" s="70"/>
      <c r="R456" s="70"/>
      <c r="S456" s="70"/>
      <c r="T456" s="70"/>
      <c r="U456" s="71"/>
    </row>
    <row r="457" spans="1:24" x14ac:dyDescent="0.25">
      <c r="A457" s="6">
        <v>17</v>
      </c>
      <c r="B457" s="72" t="s">
        <v>17</v>
      </c>
      <c r="C457" s="73">
        <v>6831.66</v>
      </c>
      <c r="D457" s="73">
        <v>9938.94</v>
      </c>
      <c r="E457" s="73">
        <v>7724.64</v>
      </c>
      <c r="F457" s="73">
        <v>7049.46</v>
      </c>
      <c r="G457" s="73">
        <v>7310.82</v>
      </c>
      <c r="H457" s="73">
        <v>8697.48</v>
      </c>
      <c r="I457" s="73">
        <v>8356.26</v>
      </c>
      <c r="J457" s="73">
        <v>8450.64</v>
      </c>
      <c r="K457" s="73">
        <v>34543.08</v>
      </c>
      <c r="L457" s="73"/>
      <c r="M457" s="73"/>
      <c r="N457" s="73"/>
      <c r="O457" s="73"/>
      <c r="P457" s="73"/>
      <c r="Q457" s="74"/>
      <c r="R457" s="74"/>
      <c r="S457" s="74"/>
      <c r="T457" s="74"/>
      <c r="U457" s="75">
        <f>SUM(C457:S457)</f>
        <v>98902.98000000001</v>
      </c>
    </row>
    <row r="458" spans="1:24" x14ac:dyDescent="0.25">
      <c r="A458" s="76"/>
      <c r="B458" s="77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9"/>
      <c r="P458" s="79"/>
      <c r="Q458" s="80"/>
      <c r="R458" s="80"/>
      <c r="S458" s="80"/>
      <c r="T458" s="80"/>
      <c r="U458" s="81"/>
    </row>
    <row r="459" spans="1:24" x14ac:dyDescent="0.25">
      <c r="A459" s="76">
        <v>18</v>
      </c>
      <c r="B459" s="82" t="s">
        <v>18</v>
      </c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80"/>
      <c r="R459" s="80"/>
      <c r="S459" s="80"/>
      <c r="T459" s="80"/>
      <c r="U459" s="83">
        <f>SUM(C459:S459)</f>
        <v>0</v>
      </c>
    </row>
    <row r="460" spans="1:24" s="55" customFormat="1" x14ac:dyDescent="0.25">
      <c r="A460" s="88"/>
      <c r="C460" s="69">
        <v>44526</v>
      </c>
      <c r="D460" s="69">
        <v>44902</v>
      </c>
      <c r="E460" s="69">
        <v>44575</v>
      </c>
      <c r="F460" s="69">
        <v>44691</v>
      </c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70"/>
      <c r="R460" s="70"/>
      <c r="S460" s="70"/>
      <c r="T460" s="70"/>
      <c r="U460" s="71"/>
      <c r="V460"/>
    </row>
    <row r="461" spans="1:24" x14ac:dyDescent="0.25">
      <c r="A461" s="6">
        <v>19</v>
      </c>
      <c r="B461" s="72" t="s">
        <v>648</v>
      </c>
      <c r="C461" s="73">
        <v>24231.46</v>
      </c>
      <c r="D461" s="73">
        <v>42513.35</v>
      </c>
      <c r="E461" s="73">
        <v>15761.46</v>
      </c>
      <c r="F461" s="73">
        <v>25904.89</v>
      </c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4"/>
      <c r="R461" s="74"/>
      <c r="S461" s="74"/>
      <c r="T461" s="74"/>
      <c r="U461" s="75">
        <f>SUM(C461:S461)</f>
        <v>108411.15999999999</v>
      </c>
    </row>
    <row r="462" spans="1:24" x14ac:dyDescent="0.25">
      <c r="A462" s="76"/>
      <c r="B462" s="77"/>
      <c r="C462" s="78">
        <v>44396</v>
      </c>
      <c r="D462" s="78">
        <v>44426</v>
      </c>
      <c r="E462" s="78">
        <v>44459</v>
      </c>
      <c r="F462" s="78">
        <v>44497</v>
      </c>
      <c r="G462" s="78">
        <v>17711</v>
      </c>
      <c r="H462" s="78">
        <v>44545</v>
      </c>
      <c r="I462" s="78">
        <v>44579</v>
      </c>
      <c r="J462" s="78">
        <v>44615</v>
      </c>
      <c r="K462" s="78">
        <v>44636</v>
      </c>
      <c r="L462" s="78">
        <v>44670</v>
      </c>
      <c r="M462" s="78">
        <v>44697</v>
      </c>
      <c r="N462" s="78">
        <v>44733</v>
      </c>
      <c r="O462" s="78"/>
      <c r="P462" s="79"/>
      <c r="Q462" s="80"/>
      <c r="R462" s="80"/>
      <c r="S462" s="80"/>
      <c r="T462" s="80"/>
      <c r="U462" s="81"/>
      <c r="W462" s="84"/>
      <c r="X462" s="84"/>
    </row>
    <row r="463" spans="1:24" x14ac:dyDescent="0.25">
      <c r="A463" s="76">
        <v>20</v>
      </c>
      <c r="B463" s="82" t="s">
        <v>20</v>
      </c>
      <c r="C463" s="79">
        <v>27326.639999999999</v>
      </c>
      <c r="D463" s="79">
        <v>39755.760000000002</v>
      </c>
      <c r="E463" s="79">
        <v>30898.560000000001</v>
      </c>
      <c r="F463" s="79">
        <v>28197.84</v>
      </c>
      <c r="G463" s="79">
        <v>29243.279999999999</v>
      </c>
      <c r="H463" s="79">
        <v>33802.559999999998</v>
      </c>
      <c r="I463" s="79">
        <v>34789.919999999998</v>
      </c>
      <c r="J463" s="79">
        <v>33425.040000000001</v>
      </c>
      <c r="K463" s="79">
        <v>30346.799999999999</v>
      </c>
      <c r="L463" s="79">
        <v>18712.650000000001</v>
      </c>
      <c r="M463" s="79">
        <v>19892.400000000001</v>
      </c>
      <c r="N463" s="79">
        <v>20055.75</v>
      </c>
      <c r="O463" s="79"/>
      <c r="P463" s="79"/>
      <c r="Q463" s="80"/>
      <c r="R463" s="80"/>
      <c r="S463" s="80"/>
      <c r="T463" s="80"/>
      <c r="U463" s="83">
        <f>SUM(C463:S463)</f>
        <v>346447.20000000007</v>
      </c>
    </row>
    <row r="464" spans="1:24" x14ac:dyDescent="0.25">
      <c r="A464" s="6"/>
      <c r="B464" s="55"/>
      <c r="C464" s="69">
        <v>44463</v>
      </c>
      <c r="D464" s="69">
        <v>44495</v>
      </c>
      <c r="E464" s="69">
        <v>44519</v>
      </c>
      <c r="F464" s="69">
        <v>44553</v>
      </c>
      <c r="G464" s="69">
        <v>44589</v>
      </c>
      <c r="H464" s="69">
        <v>44616</v>
      </c>
      <c r="I464" s="69">
        <v>44651</v>
      </c>
      <c r="J464" s="69">
        <v>44678</v>
      </c>
      <c r="K464" s="69">
        <v>44712</v>
      </c>
      <c r="L464" s="69">
        <v>44739</v>
      </c>
      <c r="M464" s="69"/>
      <c r="N464" s="69"/>
      <c r="O464" s="69"/>
      <c r="P464" s="69"/>
      <c r="Q464" s="70"/>
      <c r="R464" s="70"/>
      <c r="S464" s="70"/>
      <c r="T464" s="70"/>
      <c r="U464" s="71"/>
    </row>
    <row r="465" spans="1:24" x14ac:dyDescent="0.25">
      <c r="A465" s="6">
        <v>21</v>
      </c>
      <c r="B465" s="72" t="s">
        <v>21</v>
      </c>
      <c r="C465" s="73">
        <v>3862.32</v>
      </c>
      <c r="D465" s="73">
        <v>3524.73</v>
      </c>
      <c r="E465" s="73">
        <v>3655.41</v>
      </c>
      <c r="F465" s="73">
        <v>8450.64</v>
      </c>
      <c r="G465" s="73">
        <v>8697.48</v>
      </c>
      <c r="H465" s="73">
        <v>8356.26</v>
      </c>
      <c r="I465" s="73">
        <v>7586.7</v>
      </c>
      <c r="J465" s="73">
        <v>7485.0599999999995</v>
      </c>
      <c r="K465" s="73">
        <v>7956.9600000000009</v>
      </c>
      <c r="L465" s="73">
        <v>8022.3</v>
      </c>
      <c r="M465" s="73"/>
      <c r="N465" s="73"/>
      <c r="O465" s="73"/>
      <c r="P465" s="73"/>
      <c r="Q465" s="74"/>
      <c r="R465" s="74"/>
      <c r="S465" s="74"/>
      <c r="T465" s="74"/>
      <c r="U465" s="75">
        <f>SUM(C465:S465)</f>
        <v>67597.859999999986</v>
      </c>
    </row>
    <row r="466" spans="1:24" x14ac:dyDescent="0.25">
      <c r="A466" s="76"/>
      <c r="B466" s="77"/>
      <c r="C466" s="78">
        <v>44439</v>
      </c>
      <c r="D466" s="78">
        <v>44462</v>
      </c>
      <c r="E466" s="78">
        <v>44484</v>
      </c>
      <c r="F466" s="78">
        <v>44530</v>
      </c>
      <c r="G466" s="78">
        <v>44546</v>
      </c>
      <c r="H466" s="78">
        <v>44568</v>
      </c>
      <c r="I466" s="78">
        <v>44616</v>
      </c>
      <c r="J466" s="78">
        <v>44656</v>
      </c>
      <c r="K466" s="78">
        <v>44648</v>
      </c>
      <c r="L466" s="78">
        <v>44722</v>
      </c>
      <c r="M466" s="78">
        <v>44736</v>
      </c>
      <c r="N466" s="78"/>
      <c r="O466" s="78"/>
      <c r="P466" s="78"/>
      <c r="Q466" s="78"/>
      <c r="R466" s="80"/>
      <c r="S466" s="80"/>
      <c r="T466" s="80"/>
      <c r="U466" s="81"/>
    </row>
    <row r="467" spans="1:24" x14ac:dyDescent="0.25">
      <c r="A467" s="76">
        <v>22</v>
      </c>
      <c r="B467" s="82" t="s">
        <v>22</v>
      </c>
      <c r="C467" s="79">
        <v>3502.95</v>
      </c>
      <c r="D467" s="79">
        <v>3415.83</v>
      </c>
      <c r="E467" s="79">
        <v>4969.47</v>
      </c>
      <c r="F467" s="79">
        <v>3862.32</v>
      </c>
      <c r="G467" s="79">
        <v>3524.73</v>
      </c>
      <c r="H467" s="79">
        <v>3655.41</v>
      </c>
      <c r="I467" s="79">
        <v>8574.06</v>
      </c>
      <c r="J467" s="79">
        <v>4178.13</v>
      </c>
      <c r="K467" s="79">
        <v>3793.35</v>
      </c>
      <c r="L467" s="79">
        <v>3742.53</v>
      </c>
      <c r="M467" s="79">
        <v>3978.48</v>
      </c>
      <c r="N467" s="79"/>
      <c r="O467" s="79"/>
      <c r="P467" s="79"/>
      <c r="Q467" s="80"/>
      <c r="R467" s="80"/>
      <c r="S467" s="80"/>
      <c r="T467" s="80"/>
      <c r="U467" s="83">
        <f>SUM(C467:S467)</f>
        <v>47197.259999999995</v>
      </c>
    </row>
    <row r="468" spans="1:24" x14ac:dyDescent="0.25">
      <c r="A468" s="6"/>
      <c r="B468" s="55"/>
      <c r="C468" s="69">
        <v>44407</v>
      </c>
      <c r="D468" s="69">
        <v>44419</v>
      </c>
      <c r="E468" s="69">
        <v>44461</v>
      </c>
      <c r="F468" s="69">
        <v>44511</v>
      </c>
      <c r="G468" s="69">
        <v>44558</v>
      </c>
      <c r="H468" s="69">
        <v>44607</v>
      </c>
      <c r="I468" s="69">
        <v>44697</v>
      </c>
      <c r="J468" s="69">
        <v>44700</v>
      </c>
      <c r="K468" s="69">
        <v>44736</v>
      </c>
      <c r="L468" s="69"/>
      <c r="M468" s="69"/>
      <c r="N468" s="69"/>
      <c r="O468" s="69"/>
      <c r="P468" s="69"/>
      <c r="Q468" s="70"/>
      <c r="R468" s="70"/>
      <c r="S468" s="70"/>
      <c r="T468" s="70"/>
      <c r="U468" s="71"/>
    </row>
    <row r="469" spans="1:24" x14ac:dyDescent="0.25">
      <c r="A469" s="6">
        <v>23</v>
      </c>
      <c r="B469" s="72" t="s">
        <v>23</v>
      </c>
      <c r="C469" s="73">
        <v>6831.66</v>
      </c>
      <c r="D469" s="73">
        <v>9938.94</v>
      </c>
      <c r="E469" s="73">
        <v>7724.64</v>
      </c>
      <c r="F469" s="73">
        <v>14360.28</v>
      </c>
      <c r="G469" s="73">
        <v>8450.64</v>
      </c>
      <c r="H469" s="73">
        <v>17053.740000000002</v>
      </c>
      <c r="I469" s="73">
        <v>7956.96</v>
      </c>
      <c r="J469" s="73">
        <v>15071.76</v>
      </c>
      <c r="K469" s="73">
        <v>8022.3</v>
      </c>
      <c r="L469" s="73"/>
      <c r="M469" s="73"/>
      <c r="N469" s="73"/>
      <c r="O469" s="73"/>
      <c r="P469" s="73"/>
      <c r="Q469" s="74"/>
      <c r="R469" s="74"/>
      <c r="S469" s="74"/>
      <c r="T469" s="74"/>
      <c r="U469" s="75">
        <f>SUM(C469:S469)</f>
        <v>95410.92</v>
      </c>
    </row>
    <row r="470" spans="1:24" x14ac:dyDescent="0.25">
      <c r="A470" s="76"/>
      <c r="B470" s="77"/>
      <c r="C470" s="78">
        <v>44421</v>
      </c>
      <c r="D470" s="78">
        <v>44434</v>
      </c>
      <c r="E470" s="78">
        <v>44462</v>
      </c>
      <c r="F470" s="78">
        <v>44497</v>
      </c>
      <c r="G470" s="78">
        <v>44519</v>
      </c>
      <c r="H470" s="78">
        <v>44559</v>
      </c>
      <c r="I470" s="78">
        <v>44814</v>
      </c>
      <c r="J470" s="78">
        <v>44630</v>
      </c>
      <c r="K470" s="78">
        <v>44637</v>
      </c>
      <c r="L470" s="78">
        <v>44664</v>
      </c>
      <c r="M470" s="78">
        <v>44672</v>
      </c>
      <c r="N470" s="78">
        <v>44676</v>
      </c>
      <c r="O470" s="78">
        <v>44718</v>
      </c>
      <c r="P470" s="78"/>
      <c r="Q470" s="78"/>
      <c r="R470" s="80"/>
      <c r="S470" s="80"/>
      <c r="T470" s="80"/>
      <c r="U470" s="81"/>
    </row>
    <row r="471" spans="1:24" x14ac:dyDescent="0.25">
      <c r="A471" s="76">
        <v>24</v>
      </c>
      <c r="B471" s="82" t="s">
        <v>24</v>
      </c>
      <c r="C471" s="79">
        <v>293371.76</v>
      </c>
      <c r="D471" s="79">
        <v>225282.64</v>
      </c>
      <c r="E471" s="79">
        <v>63084.56</v>
      </c>
      <c r="F471" s="79">
        <v>42296.76</v>
      </c>
      <c r="G471" s="79">
        <v>49957.27</v>
      </c>
      <c r="H471" s="79">
        <v>69013.56</v>
      </c>
      <c r="I471" s="79">
        <v>97121.86</v>
      </c>
      <c r="J471" s="79">
        <v>62671.95</v>
      </c>
      <c r="K471" s="79">
        <v>68280.3</v>
      </c>
      <c r="L471" s="79">
        <v>194306.64</v>
      </c>
      <c r="M471" s="79">
        <v>93285.07</v>
      </c>
      <c r="N471" s="79">
        <v>278.18</v>
      </c>
      <c r="O471" s="79">
        <v>107418.96</v>
      </c>
      <c r="P471" s="79"/>
      <c r="Q471" s="80"/>
      <c r="R471" s="80"/>
      <c r="S471" s="80"/>
      <c r="T471" s="80"/>
      <c r="U471" s="83">
        <f>SUM(C471:S471)</f>
        <v>1366369.51</v>
      </c>
    </row>
    <row r="472" spans="1:24" x14ac:dyDescent="0.25">
      <c r="A472" s="6"/>
      <c r="B472" s="55"/>
      <c r="C472" s="69">
        <v>44400</v>
      </c>
      <c r="D472" s="69">
        <v>44428</v>
      </c>
      <c r="E472" s="69">
        <v>44463</v>
      </c>
      <c r="F472" s="69">
        <v>44495</v>
      </c>
      <c r="G472" s="69">
        <v>44519</v>
      </c>
      <c r="H472" s="69">
        <v>44553</v>
      </c>
      <c r="I472" s="69">
        <v>44589</v>
      </c>
      <c r="J472" s="69">
        <v>44616</v>
      </c>
      <c r="K472" s="69">
        <v>44651</v>
      </c>
      <c r="L472" s="69">
        <v>44678</v>
      </c>
      <c r="M472" s="69">
        <v>44712</v>
      </c>
      <c r="N472" s="69">
        <v>44739</v>
      </c>
      <c r="O472" s="69"/>
      <c r="P472" s="69"/>
      <c r="Q472" s="70"/>
      <c r="R472" s="70"/>
      <c r="S472" s="70"/>
      <c r="T472" s="70"/>
      <c r="U472" s="71"/>
    </row>
    <row r="473" spans="1:24" x14ac:dyDescent="0.25">
      <c r="A473" s="6">
        <v>25</v>
      </c>
      <c r="B473" s="72" t="s">
        <v>25</v>
      </c>
      <c r="C473" s="73">
        <v>10247.49</v>
      </c>
      <c r="D473" s="73">
        <v>14908.41</v>
      </c>
      <c r="E473" s="73">
        <v>11586.96</v>
      </c>
      <c r="F473" s="73">
        <v>10574.19</v>
      </c>
      <c r="G473" s="73">
        <v>10966.23</v>
      </c>
      <c r="H473" s="73">
        <v>21126.6</v>
      </c>
      <c r="I473" s="73">
        <v>21743.7</v>
      </c>
      <c r="J473" s="73">
        <v>20890.650000000001</v>
      </c>
      <c r="K473" s="73">
        <v>11380.05</v>
      </c>
      <c r="L473" s="73">
        <v>11227.59</v>
      </c>
      <c r="M473" s="73">
        <v>11935.44</v>
      </c>
      <c r="N473" s="73">
        <v>12033.45</v>
      </c>
      <c r="O473" s="73"/>
      <c r="P473" s="73"/>
      <c r="Q473" s="74"/>
      <c r="R473" s="74"/>
      <c r="S473" s="74"/>
      <c r="T473" s="74"/>
      <c r="U473" s="75">
        <f>SUM(C473:S473)</f>
        <v>168620.76</v>
      </c>
    </row>
    <row r="474" spans="1:24" x14ac:dyDescent="0.25">
      <c r="A474" s="76"/>
      <c r="B474" s="77"/>
      <c r="C474" s="78">
        <v>44405</v>
      </c>
      <c r="D474" s="78">
        <v>44435</v>
      </c>
      <c r="E474" s="78">
        <v>44463</v>
      </c>
      <c r="F474" s="78">
        <v>44496</v>
      </c>
      <c r="G474" s="78">
        <v>44530</v>
      </c>
      <c r="H474" s="78">
        <v>44558</v>
      </c>
      <c r="I474" s="78">
        <v>44592</v>
      </c>
      <c r="J474" s="78">
        <v>44616</v>
      </c>
      <c r="K474" s="78">
        <v>44655</v>
      </c>
      <c r="L474" s="78">
        <v>2974</v>
      </c>
      <c r="M474" s="78">
        <v>44718</v>
      </c>
      <c r="N474" s="78">
        <v>2776</v>
      </c>
      <c r="O474" s="78"/>
      <c r="P474" s="78"/>
      <c r="Q474" s="78"/>
      <c r="R474" s="80"/>
      <c r="S474" s="80"/>
      <c r="T474" s="80"/>
      <c r="U474" s="81"/>
    </row>
    <row r="475" spans="1:24" x14ac:dyDescent="0.25">
      <c r="A475" s="76">
        <v>26</v>
      </c>
      <c r="B475" s="82" t="s">
        <v>26</v>
      </c>
      <c r="C475" s="79">
        <v>6831.66</v>
      </c>
      <c r="D475" s="79">
        <v>9938.94</v>
      </c>
      <c r="E475" s="79">
        <v>6437.2</v>
      </c>
      <c r="F475" s="79">
        <v>5874.55</v>
      </c>
      <c r="G475" s="79">
        <v>6092.35</v>
      </c>
      <c r="H475" s="79">
        <v>7042.2</v>
      </c>
      <c r="I475" s="79">
        <v>7247.9</v>
      </c>
      <c r="J475" s="79">
        <v>6963.55</v>
      </c>
      <c r="K475" s="79">
        <v>6322.25</v>
      </c>
      <c r="L475" s="79">
        <v>6237.55</v>
      </c>
      <c r="M475" s="79">
        <v>7956.96</v>
      </c>
      <c r="N475" s="79">
        <v>8022.3</v>
      </c>
      <c r="O475" s="79"/>
      <c r="P475" s="79"/>
      <c r="Q475" s="80"/>
      <c r="R475" s="80"/>
      <c r="S475" s="80"/>
      <c r="T475" s="80"/>
      <c r="U475" s="83">
        <f>SUM(C475:S475)</f>
        <v>84967.41</v>
      </c>
    </row>
    <row r="476" spans="1:24" x14ac:dyDescent="0.25">
      <c r="A476" s="6"/>
      <c r="B476" s="55"/>
      <c r="C476" s="69">
        <v>44404</v>
      </c>
      <c r="D476" s="69">
        <v>44418</v>
      </c>
      <c r="E476" s="69">
        <v>44446</v>
      </c>
      <c r="F476" s="69">
        <v>44496</v>
      </c>
      <c r="G476" s="69">
        <v>44518</v>
      </c>
      <c r="H476" s="69">
        <v>44545</v>
      </c>
      <c r="I476" s="69">
        <v>44589</v>
      </c>
      <c r="J476" s="69">
        <v>44627</v>
      </c>
      <c r="K476" s="69">
        <v>44651</v>
      </c>
      <c r="L476" s="69">
        <v>44671</v>
      </c>
      <c r="M476" s="69">
        <v>44701</v>
      </c>
      <c r="N476" s="69">
        <v>44739</v>
      </c>
      <c r="O476" s="69"/>
      <c r="P476" s="69"/>
      <c r="Q476" s="70"/>
      <c r="R476" s="70"/>
      <c r="S476" s="70"/>
      <c r="T476" s="70"/>
      <c r="U476" s="71"/>
    </row>
    <row r="477" spans="1:24" x14ac:dyDescent="0.25">
      <c r="A477" s="6">
        <v>27</v>
      </c>
      <c r="B477" s="72" t="s">
        <v>27</v>
      </c>
      <c r="C477" s="73">
        <v>354186.5</v>
      </c>
      <c r="D477" s="73">
        <v>348435.86</v>
      </c>
      <c r="E477" s="73">
        <v>352362.53</v>
      </c>
      <c r="F477" s="73">
        <v>698834.13</v>
      </c>
      <c r="G477" s="73">
        <v>353174.4</v>
      </c>
      <c r="H477" s="73">
        <v>376110</v>
      </c>
      <c r="I477" s="73">
        <v>376110</v>
      </c>
      <c r="J477" s="73">
        <v>408240</v>
      </c>
      <c r="K477" s="73">
        <v>415800</v>
      </c>
      <c r="L477" s="73">
        <v>408240</v>
      </c>
      <c r="M477" s="73">
        <v>415800</v>
      </c>
      <c r="N477" s="73">
        <v>423360</v>
      </c>
      <c r="O477" s="73"/>
      <c r="P477" s="73"/>
      <c r="Q477" s="74"/>
      <c r="R477" s="74"/>
      <c r="S477" s="74"/>
      <c r="T477" s="74"/>
      <c r="U477" s="75">
        <f>SUM(C477:S477)</f>
        <v>4930653.42</v>
      </c>
    </row>
    <row r="478" spans="1:24" x14ac:dyDescent="0.25">
      <c r="A478" s="76"/>
      <c r="B478" s="77"/>
      <c r="C478" s="78">
        <v>44393</v>
      </c>
      <c r="D478" s="78">
        <v>1078</v>
      </c>
      <c r="E478" s="78">
        <v>44453</v>
      </c>
      <c r="F478" s="78">
        <v>44482</v>
      </c>
      <c r="G478" s="78">
        <v>10711</v>
      </c>
      <c r="H478" s="78">
        <v>44543</v>
      </c>
      <c r="I478" s="78">
        <v>44578</v>
      </c>
      <c r="J478" s="78">
        <v>44606</v>
      </c>
      <c r="K478" s="78">
        <v>44629</v>
      </c>
      <c r="L478" s="78">
        <v>44663</v>
      </c>
      <c r="M478" s="78">
        <v>44698</v>
      </c>
      <c r="N478" s="78">
        <v>44726</v>
      </c>
      <c r="O478" s="78"/>
      <c r="P478" s="79"/>
      <c r="Q478" s="80"/>
      <c r="R478" s="80"/>
      <c r="S478" s="80"/>
      <c r="T478" s="80"/>
      <c r="U478" s="81"/>
      <c r="W478" s="84"/>
      <c r="X478" s="84"/>
    </row>
    <row r="479" spans="1:24" x14ac:dyDescent="0.25">
      <c r="A479" s="76">
        <v>28</v>
      </c>
      <c r="B479" s="82" t="s">
        <v>28</v>
      </c>
      <c r="C479" s="79">
        <v>10247.49</v>
      </c>
      <c r="D479" s="79">
        <v>14908.41</v>
      </c>
      <c r="E479" s="79">
        <v>19311.599999999999</v>
      </c>
      <c r="F479" s="79">
        <v>17623.650000000001</v>
      </c>
      <c r="G479" s="79">
        <v>18277.05</v>
      </c>
      <c r="H479" s="79">
        <v>21126.6</v>
      </c>
      <c r="I479" s="79">
        <v>21743.7</v>
      </c>
      <c r="J479" s="79">
        <v>20890.650000000001</v>
      </c>
      <c r="K479" s="79">
        <v>18966.75</v>
      </c>
      <c r="L479" s="79">
        <v>18712.650000000001</v>
      </c>
      <c r="M479" s="79">
        <v>19892.400000000001</v>
      </c>
      <c r="N479" s="79">
        <v>20055.75</v>
      </c>
      <c r="O479" s="79"/>
      <c r="P479" s="79"/>
      <c r="Q479" s="80"/>
      <c r="R479" s="80"/>
      <c r="S479" s="80"/>
      <c r="T479" s="80"/>
      <c r="U479" s="83">
        <f>SUM(C479:S479)</f>
        <v>221756.69999999998</v>
      </c>
    </row>
    <row r="480" spans="1:24" x14ac:dyDescent="0.25">
      <c r="A480" s="6"/>
      <c r="B480" s="55"/>
      <c r="C480" s="69">
        <v>44400</v>
      </c>
      <c r="D480" s="69">
        <v>44425</v>
      </c>
      <c r="E480" s="69">
        <v>44453</v>
      </c>
      <c r="F480" s="69">
        <v>44491</v>
      </c>
      <c r="G480" s="69">
        <v>44525</v>
      </c>
      <c r="H480" s="69">
        <v>44552</v>
      </c>
      <c r="I480" s="69">
        <v>44578</v>
      </c>
      <c r="J480" s="69">
        <v>44606</v>
      </c>
      <c r="K480" s="69">
        <v>44638</v>
      </c>
      <c r="L480" s="69">
        <v>44677</v>
      </c>
      <c r="M480" s="69">
        <v>44701</v>
      </c>
      <c r="N480" s="69">
        <v>44727</v>
      </c>
      <c r="O480" s="69"/>
      <c r="P480" s="69"/>
      <c r="Q480" s="70"/>
      <c r="R480" s="70"/>
      <c r="S480" s="70"/>
      <c r="T480" s="70"/>
      <c r="U480" s="71"/>
    </row>
    <row r="481" spans="1:24" x14ac:dyDescent="0.25">
      <c r="A481" s="6">
        <v>29</v>
      </c>
      <c r="B481" s="72" t="s">
        <v>450</v>
      </c>
      <c r="C481" s="73">
        <v>10247.49</v>
      </c>
      <c r="D481" s="73">
        <v>14908.41</v>
      </c>
      <c r="E481" s="73">
        <v>11586.96</v>
      </c>
      <c r="F481" s="73">
        <v>10574.19</v>
      </c>
      <c r="G481" s="73">
        <v>10966.23</v>
      </c>
      <c r="H481" s="73">
        <v>12675.96</v>
      </c>
      <c r="I481" s="73">
        <v>13046.22</v>
      </c>
      <c r="J481" s="73">
        <v>12534.39</v>
      </c>
      <c r="K481" s="73">
        <v>11380.05</v>
      </c>
      <c r="L481" s="73">
        <v>11227.59</v>
      </c>
      <c r="M481" s="73">
        <v>11935.44</v>
      </c>
      <c r="N481" s="73">
        <v>12033.45</v>
      </c>
      <c r="O481" s="73"/>
      <c r="P481" s="73"/>
      <c r="Q481" s="74"/>
      <c r="R481" s="74"/>
      <c r="S481" s="74"/>
      <c r="T481" s="74"/>
      <c r="U481" s="75">
        <f>SUM(C481:S481)</f>
        <v>143116.38</v>
      </c>
    </row>
    <row r="482" spans="1:24" x14ac:dyDescent="0.25">
      <c r="A482" s="76"/>
      <c r="B482" s="77"/>
      <c r="C482" s="78">
        <v>44404</v>
      </c>
      <c r="D482" s="78">
        <v>44431</v>
      </c>
      <c r="E482" s="78">
        <v>44462</v>
      </c>
      <c r="F482" s="78">
        <v>44491</v>
      </c>
      <c r="G482" s="78">
        <v>44518</v>
      </c>
      <c r="H482" s="78">
        <v>44547</v>
      </c>
      <c r="I482" s="78">
        <v>44595</v>
      </c>
      <c r="J482" s="78">
        <v>44613</v>
      </c>
      <c r="K482" s="78">
        <v>2973</v>
      </c>
      <c r="L482" s="78">
        <v>44692</v>
      </c>
      <c r="M482" s="78"/>
      <c r="N482" s="78"/>
      <c r="O482" s="78"/>
      <c r="P482" s="78"/>
      <c r="Q482" s="78"/>
      <c r="R482" s="80"/>
      <c r="S482" s="80"/>
      <c r="T482" s="80"/>
      <c r="U482" s="81"/>
    </row>
    <row r="483" spans="1:24" x14ac:dyDescent="0.25">
      <c r="A483" s="76">
        <v>30</v>
      </c>
      <c r="B483" s="82" t="s">
        <v>29</v>
      </c>
      <c r="C483" s="79">
        <v>10247.49</v>
      </c>
      <c r="D483" s="79">
        <v>14908.41</v>
      </c>
      <c r="E483" s="79">
        <v>11586.96</v>
      </c>
      <c r="F483" s="79">
        <v>10574.19</v>
      </c>
      <c r="G483" s="79">
        <v>10966.23</v>
      </c>
      <c r="H483" s="79">
        <v>12675.96</v>
      </c>
      <c r="I483" s="79">
        <v>13046.22</v>
      </c>
      <c r="J483" s="79">
        <v>12534.39</v>
      </c>
      <c r="K483" s="79">
        <v>11380.05</v>
      </c>
      <c r="L483" s="79">
        <v>11227.59</v>
      </c>
      <c r="M483" s="79"/>
      <c r="N483" s="79"/>
      <c r="O483" s="79"/>
      <c r="P483" s="79"/>
      <c r="Q483" s="80"/>
      <c r="R483" s="80"/>
      <c r="S483" s="80"/>
      <c r="T483" s="80"/>
      <c r="U483" s="83">
        <f>SUM(C483:S483)</f>
        <v>119147.48999999999</v>
      </c>
    </row>
    <row r="484" spans="1:24" x14ac:dyDescent="0.25">
      <c r="A484" s="6"/>
      <c r="B484" s="55"/>
      <c r="C484" s="69">
        <v>44404</v>
      </c>
      <c r="D484" s="69">
        <v>44431</v>
      </c>
      <c r="E484" s="69">
        <v>44463</v>
      </c>
      <c r="F484" s="69">
        <v>44496</v>
      </c>
      <c r="G484" s="69">
        <v>44524</v>
      </c>
      <c r="H484" s="69">
        <v>44558</v>
      </c>
      <c r="I484" s="69">
        <v>44588</v>
      </c>
      <c r="J484" s="69">
        <v>44616</v>
      </c>
      <c r="K484" s="69">
        <v>44649</v>
      </c>
      <c r="L484" s="69">
        <v>44685</v>
      </c>
      <c r="M484" s="69">
        <v>44718</v>
      </c>
      <c r="N484" s="69"/>
      <c r="O484" s="69"/>
      <c r="P484" s="69"/>
      <c r="Q484" s="70"/>
      <c r="R484" s="70"/>
      <c r="S484" s="70"/>
      <c r="T484" s="70"/>
      <c r="U484" s="71"/>
    </row>
    <row r="485" spans="1:24" x14ac:dyDescent="0.25">
      <c r="A485" s="6">
        <v>31</v>
      </c>
      <c r="B485" s="72" t="s">
        <v>30</v>
      </c>
      <c r="C485" s="73">
        <v>10247.49</v>
      </c>
      <c r="D485" s="73">
        <v>14908.41</v>
      </c>
      <c r="E485" s="73">
        <v>11586.96</v>
      </c>
      <c r="F485" s="73">
        <v>10574.19</v>
      </c>
      <c r="G485" s="73">
        <v>10966.23</v>
      </c>
      <c r="H485" s="73">
        <v>12675.96</v>
      </c>
      <c r="I485" s="73">
        <v>13046.22</v>
      </c>
      <c r="J485" s="73">
        <v>12534.39</v>
      </c>
      <c r="K485" s="73">
        <v>18966.75</v>
      </c>
      <c r="L485" s="73">
        <v>11227.59</v>
      </c>
      <c r="M485" s="73">
        <v>11935.44</v>
      </c>
      <c r="N485" s="73"/>
      <c r="O485" s="73"/>
      <c r="P485" s="73"/>
      <c r="Q485" s="74"/>
      <c r="R485" s="74"/>
      <c r="S485" s="74"/>
      <c r="T485" s="74"/>
      <c r="U485" s="75">
        <f>SUM(C485:S485)</f>
        <v>138669.62999999998</v>
      </c>
    </row>
    <row r="486" spans="1:24" x14ac:dyDescent="0.25">
      <c r="A486" s="76"/>
      <c r="B486" s="77"/>
      <c r="C486" s="78">
        <v>44397</v>
      </c>
      <c r="D486" s="78">
        <v>44420</v>
      </c>
      <c r="E486" s="78">
        <v>44459</v>
      </c>
      <c r="F486" s="78">
        <v>44490</v>
      </c>
      <c r="G486" s="78">
        <v>44518</v>
      </c>
      <c r="H486" s="78">
        <v>44551</v>
      </c>
      <c r="I486" s="78">
        <v>44588</v>
      </c>
      <c r="J486" s="78">
        <v>44613</v>
      </c>
      <c r="K486" s="78">
        <v>44637</v>
      </c>
      <c r="L486" s="78">
        <v>44672</v>
      </c>
      <c r="M486" s="78">
        <v>44704</v>
      </c>
      <c r="N486" s="78">
        <v>44739</v>
      </c>
      <c r="O486" s="78"/>
      <c r="P486" s="78"/>
      <c r="Q486" s="80"/>
      <c r="R486" s="80"/>
      <c r="S486" s="80"/>
      <c r="T486" s="80"/>
      <c r="U486" s="81"/>
    </row>
    <row r="487" spans="1:24" x14ac:dyDescent="0.25">
      <c r="A487" s="76">
        <v>32</v>
      </c>
      <c r="B487" s="82" t="s">
        <v>31</v>
      </c>
      <c r="C487" s="79">
        <v>44405.79</v>
      </c>
      <c r="D487" s="79">
        <v>64603.11</v>
      </c>
      <c r="E487" s="79">
        <v>50210.16</v>
      </c>
      <c r="F487" s="79">
        <v>45821.49</v>
      </c>
      <c r="G487" s="79">
        <v>47520.33</v>
      </c>
      <c r="H487" s="79">
        <v>54929.16</v>
      </c>
      <c r="I487" s="79">
        <v>56533.62</v>
      </c>
      <c r="J487" s="79">
        <v>54315.69</v>
      </c>
      <c r="K487" s="79">
        <v>49313.55</v>
      </c>
      <c r="L487" s="79">
        <v>48652.89</v>
      </c>
      <c r="M487" s="79">
        <v>34480.160000000003</v>
      </c>
      <c r="N487" s="79">
        <v>34763.300000000003</v>
      </c>
      <c r="O487" s="79"/>
      <c r="P487" s="79"/>
      <c r="Q487" s="80"/>
      <c r="R487" s="80"/>
      <c r="S487" s="80"/>
      <c r="T487" s="80"/>
      <c r="U487" s="83">
        <f>SUM(C487:S487)</f>
        <v>585549.25000000012</v>
      </c>
    </row>
    <row r="488" spans="1:24" x14ac:dyDescent="0.25">
      <c r="A488" s="6"/>
      <c r="B488" s="55"/>
      <c r="C488" s="69">
        <v>44403</v>
      </c>
      <c r="D488" s="69">
        <v>44407</v>
      </c>
      <c r="E488" s="69">
        <v>44426</v>
      </c>
      <c r="F488" s="69">
        <v>44456</v>
      </c>
      <c r="G488" s="69">
        <v>44515</v>
      </c>
      <c r="H488" s="69">
        <v>44526</v>
      </c>
      <c r="I488" s="69">
        <v>44592</v>
      </c>
      <c r="J488" s="69">
        <v>44649</v>
      </c>
      <c r="K488" s="69">
        <v>44693</v>
      </c>
      <c r="L488" s="69">
        <v>44725</v>
      </c>
      <c r="M488" s="69"/>
      <c r="N488" s="69"/>
      <c r="O488" s="69"/>
      <c r="P488" s="69"/>
      <c r="Q488" s="70"/>
      <c r="R488" s="70"/>
      <c r="S488" s="70"/>
      <c r="T488" s="70"/>
      <c r="U488" s="71"/>
    </row>
    <row r="489" spans="1:24" x14ac:dyDescent="0.25">
      <c r="A489" s="6">
        <v>33</v>
      </c>
      <c r="B489" s="72" t="s">
        <v>32</v>
      </c>
      <c r="C489" s="73">
        <v>570.66999999999996</v>
      </c>
      <c r="D489" s="73">
        <v>47821.62</v>
      </c>
      <c r="E489" s="73">
        <v>66769.83</v>
      </c>
      <c r="F489" s="73">
        <v>2802.75</v>
      </c>
      <c r="G489" s="73">
        <v>54072.480000000003</v>
      </c>
      <c r="H489" s="73">
        <v>100521.96</v>
      </c>
      <c r="I489" s="73">
        <v>59154.48</v>
      </c>
      <c r="J489" s="73">
        <v>60882.36</v>
      </c>
      <c r="K489" s="73">
        <v>52395.42</v>
      </c>
      <c r="L489" s="73">
        <v>55698.720000000001</v>
      </c>
      <c r="M489" s="73"/>
      <c r="N489" s="73"/>
      <c r="O489" s="73"/>
      <c r="P489" s="73"/>
      <c r="Q489" s="74"/>
      <c r="R489" s="74"/>
      <c r="S489" s="74"/>
      <c r="T489" s="74"/>
      <c r="U489" s="75">
        <f>SUM(C489:S489)</f>
        <v>500690.28999999992</v>
      </c>
    </row>
    <row r="490" spans="1:24" x14ac:dyDescent="0.25">
      <c r="A490" s="76"/>
      <c r="B490" s="77"/>
      <c r="C490" s="78">
        <v>44398</v>
      </c>
      <c r="D490" s="78">
        <v>2578</v>
      </c>
      <c r="E490" s="78">
        <v>44460</v>
      </c>
      <c r="F490" s="78">
        <v>44602</v>
      </c>
      <c r="G490" s="78">
        <v>44671</v>
      </c>
      <c r="H490" s="78">
        <v>44679</v>
      </c>
      <c r="I490" s="78">
        <v>44705</v>
      </c>
      <c r="J490" s="78">
        <v>44718</v>
      </c>
      <c r="K490" s="78">
        <v>44725</v>
      </c>
      <c r="L490" s="78"/>
      <c r="M490" s="78"/>
      <c r="N490" s="78"/>
      <c r="O490" s="79"/>
      <c r="P490" s="79"/>
      <c r="Q490" s="80"/>
      <c r="R490" s="80"/>
      <c r="S490" s="80"/>
      <c r="T490" s="80"/>
      <c r="U490" s="81"/>
    </row>
    <row r="491" spans="1:24" x14ac:dyDescent="0.25">
      <c r="A491" s="76">
        <v>34</v>
      </c>
      <c r="B491" s="82" t="s">
        <v>33</v>
      </c>
      <c r="C491" s="79">
        <v>10247.49</v>
      </c>
      <c r="D491" s="79">
        <v>14908.41</v>
      </c>
      <c r="E491" s="79">
        <v>11586.96</v>
      </c>
      <c r="F491" s="79">
        <v>34216.379999999997</v>
      </c>
      <c r="G491" s="79">
        <v>13046.22</v>
      </c>
      <c r="H491" s="79">
        <v>12534.39</v>
      </c>
      <c r="I491" s="79">
        <v>11380.05</v>
      </c>
      <c r="J491" s="79">
        <v>11227.59</v>
      </c>
      <c r="K491" s="79">
        <v>11935.44</v>
      </c>
      <c r="L491" s="79"/>
      <c r="M491" s="79"/>
      <c r="N491" s="79"/>
      <c r="O491" s="79"/>
      <c r="P491" s="79"/>
      <c r="Q491" s="80"/>
      <c r="R491" s="80"/>
      <c r="S491" s="80"/>
      <c r="T491" s="80"/>
      <c r="U491" s="83">
        <f>SUM(C491:S491)</f>
        <v>131082.93</v>
      </c>
    </row>
    <row r="492" spans="1:24" x14ac:dyDescent="0.25">
      <c r="A492" s="6"/>
      <c r="B492" s="55"/>
      <c r="C492" s="69">
        <v>44428</v>
      </c>
      <c r="D492" s="69">
        <v>44460</v>
      </c>
      <c r="E492" s="69">
        <v>44496</v>
      </c>
      <c r="F492" s="69">
        <v>44524</v>
      </c>
      <c r="G492" s="69">
        <v>44552</v>
      </c>
      <c r="H492" s="69">
        <v>44586</v>
      </c>
      <c r="I492" s="69">
        <v>2272</v>
      </c>
      <c r="J492" s="69">
        <v>44642</v>
      </c>
      <c r="K492" s="69">
        <v>44671</v>
      </c>
      <c r="L492" s="69">
        <v>44712</v>
      </c>
      <c r="M492" s="69">
        <v>44734</v>
      </c>
      <c r="N492" s="69"/>
      <c r="O492" s="69"/>
      <c r="P492" s="69"/>
      <c r="Q492" s="70"/>
      <c r="R492" s="70"/>
      <c r="S492" s="70"/>
      <c r="T492" s="70"/>
      <c r="U492" s="71"/>
    </row>
    <row r="493" spans="1:24" x14ac:dyDescent="0.25">
      <c r="A493" s="6">
        <v>35</v>
      </c>
      <c r="B493" s="72" t="s">
        <v>447</v>
      </c>
      <c r="C493" s="73">
        <v>14908.41</v>
      </c>
      <c r="D493" s="73">
        <v>11586.96</v>
      </c>
      <c r="E493" s="73">
        <v>10574.19</v>
      </c>
      <c r="F493" s="73">
        <v>10966.23</v>
      </c>
      <c r="G493" s="73">
        <v>12675.96</v>
      </c>
      <c r="H493" s="73">
        <v>13046.22</v>
      </c>
      <c r="I493" s="73">
        <v>12534.39</v>
      </c>
      <c r="J493" s="73">
        <v>11380.05</v>
      </c>
      <c r="K493" s="73">
        <v>11227.59</v>
      </c>
      <c r="L493" s="73">
        <v>19892.400000000001</v>
      </c>
      <c r="M493" s="73">
        <v>20055.75</v>
      </c>
      <c r="N493" s="73"/>
      <c r="O493" s="73"/>
      <c r="P493" s="73"/>
      <c r="Q493" s="74"/>
      <c r="R493" s="74"/>
      <c r="S493" s="74"/>
      <c r="T493" s="74"/>
      <c r="U493" s="75">
        <f>SUM(C493:S493)</f>
        <v>148848.15</v>
      </c>
    </row>
    <row r="494" spans="1:24" x14ac:dyDescent="0.25">
      <c r="A494" s="76"/>
      <c r="B494" s="77"/>
      <c r="C494" s="78">
        <v>44389</v>
      </c>
      <c r="D494" s="78">
        <v>44407</v>
      </c>
      <c r="E494" s="78">
        <v>44438</v>
      </c>
      <c r="F494" s="78">
        <v>44466</v>
      </c>
      <c r="G494" s="78">
        <v>44498</v>
      </c>
      <c r="H494" s="78">
        <v>20712</v>
      </c>
      <c r="I494" s="78">
        <v>44558</v>
      </c>
      <c r="J494" s="78">
        <v>44589</v>
      </c>
      <c r="K494" s="78">
        <v>44617</v>
      </c>
      <c r="L494" s="78">
        <v>44638</v>
      </c>
      <c r="M494" s="78">
        <v>44669</v>
      </c>
      <c r="N494" s="78">
        <v>44718</v>
      </c>
      <c r="O494" s="78">
        <v>44742</v>
      </c>
      <c r="P494" s="79"/>
      <c r="Q494" s="80"/>
      <c r="R494" s="80"/>
      <c r="S494" s="80"/>
      <c r="T494" s="80"/>
      <c r="U494" s="81"/>
      <c r="W494" s="84"/>
      <c r="X494" s="84"/>
    </row>
    <row r="495" spans="1:24" x14ac:dyDescent="0.25">
      <c r="A495" s="76">
        <v>36</v>
      </c>
      <c r="B495" s="82" t="s">
        <v>35</v>
      </c>
      <c r="C495" s="79">
        <v>23353</v>
      </c>
      <c r="D495" s="79">
        <v>22772.2</v>
      </c>
      <c r="E495" s="79">
        <v>33129.800000000003</v>
      </c>
      <c r="F495" s="79">
        <v>25748.799999999999</v>
      </c>
      <c r="G495" s="79">
        <v>23498.2</v>
      </c>
      <c r="H495" s="79">
        <v>28168.799999999999</v>
      </c>
      <c r="I495" s="79">
        <v>24369.4</v>
      </c>
      <c r="J495" s="79">
        <v>28991.599999999999</v>
      </c>
      <c r="K495" s="79">
        <v>27854.2</v>
      </c>
      <c r="L495" s="79">
        <v>25289</v>
      </c>
      <c r="M495" s="79">
        <v>24950.2</v>
      </c>
      <c r="N495" s="79">
        <v>34480.160000000003</v>
      </c>
      <c r="O495" s="79">
        <v>34763.300000000003</v>
      </c>
      <c r="P495" s="79"/>
      <c r="Q495" s="80"/>
      <c r="R495" s="80"/>
      <c r="S495" s="80"/>
      <c r="T495" s="80"/>
      <c r="U495" s="83">
        <f>SUM(C495:S495)</f>
        <v>357368.66</v>
      </c>
    </row>
    <row r="496" spans="1:24" x14ac:dyDescent="0.25">
      <c r="A496" s="6"/>
      <c r="B496" s="55"/>
      <c r="C496" s="69">
        <v>44396</v>
      </c>
      <c r="D496" s="69">
        <v>44425</v>
      </c>
      <c r="E496" s="69">
        <v>44488</v>
      </c>
      <c r="F496" s="69">
        <v>44516</v>
      </c>
      <c r="G496" s="69">
        <v>44546</v>
      </c>
      <c r="H496" s="69">
        <v>44635</v>
      </c>
      <c r="I496" s="69">
        <v>44733</v>
      </c>
      <c r="J496" s="69"/>
      <c r="K496" s="69"/>
      <c r="L496" s="69"/>
      <c r="M496" s="69"/>
      <c r="N496" s="69"/>
      <c r="O496" s="69"/>
      <c r="P496" s="69"/>
      <c r="Q496" s="70"/>
      <c r="R496" s="70"/>
      <c r="S496" s="70"/>
      <c r="T496" s="70"/>
      <c r="U496" s="71"/>
    </row>
    <row r="497" spans="1:24" x14ac:dyDescent="0.25">
      <c r="A497" s="6">
        <v>37</v>
      </c>
      <c r="B497" s="72" t="s">
        <v>150</v>
      </c>
      <c r="C497" s="73">
        <v>6831.66</v>
      </c>
      <c r="D497" s="73">
        <v>9938.94</v>
      </c>
      <c r="E497" s="73">
        <v>14774.1</v>
      </c>
      <c r="F497" s="73">
        <v>7310.82</v>
      </c>
      <c r="G497" s="73">
        <v>8450.64</v>
      </c>
      <c r="H497" s="73">
        <v>17053.740000000002</v>
      </c>
      <c r="I497" s="73">
        <v>31051.02</v>
      </c>
      <c r="J497" s="73"/>
      <c r="K497" s="73"/>
      <c r="L497" s="73"/>
      <c r="M497" s="73"/>
      <c r="N497" s="73"/>
      <c r="O497" s="73"/>
      <c r="P497" s="73"/>
      <c r="Q497" s="74"/>
      <c r="R497" s="74"/>
      <c r="S497" s="74"/>
      <c r="T497" s="74"/>
      <c r="U497" s="75">
        <f>SUM(C497:S497)</f>
        <v>95410.92</v>
      </c>
    </row>
    <row r="498" spans="1:24" x14ac:dyDescent="0.25">
      <c r="A498" s="76"/>
      <c r="B498" s="77"/>
      <c r="C498" s="78">
        <v>44400</v>
      </c>
      <c r="D498" s="78">
        <v>44427</v>
      </c>
      <c r="E498" s="78">
        <v>44463</v>
      </c>
      <c r="F498" s="78">
        <v>44503</v>
      </c>
      <c r="G498" s="78">
        <v>44518</v>
      </c>
      <c r="H498" s="78">
        <v>44606</v>
      </c>
      <c r="I498" s="78">
        <v>44608</v>
      </c>
      <c r="J498" s="78">
        <v>44617</v>
      </c>
      <c r="K498" s="78">
        <v>44636</v>
      </c>
      <c r="L498" s="78">
        <v>44671</v>
      </c>
      <c r="M498" s="78">
        <v>44725</v>
      </c>
      <c r="N498" s="78">
        <v>44733</v>
      </c>
      <c r="O498" s="78"/>
      <c r="P498" s="78"/>
      <c r="Q498" s="78"/>
      <c r="R498" s="80"/>
      <c r="S498" s="80"/>
      <c r="T498" s="80"/>
      <c r="U498" s="81"/>
    </row>
    <row r="499" spans="1:24" x14ac:dyDescent="0.25">
      <c r="A499" s="76">
        <v>38</v>
      </c>
      <c r="B499" s="82" t="s">
        <v>151</v>
      </c>
      <c r="C499" s="79">
        <v>17079.150000000001</v>
      </c>
      <c r="D499" s="79">
        <v>24847.35</v>
      </c>
      <c r="E499" s="79">
        <v>19311.599999999999</v>
      </c>
      <c r="F499" s="79">
        <v>17623.650000000001</v>
      </c>
      <c r="G499" s="79">
        <v>18277.05</v>
      </c>
      <c r="H499" s="79">
        <v>21126.6</v>
      </c>
      <c r="I499" s="79">
        <v>21743.7</v>
      </c>
      <c r="J499" s="79">
        <v>20890.650000000001</v>
      </c>
      <c r="K499" s="79">
        <v>18966.75</v>
      </c>
      <c r="L499" s="79">
        <v>18712.650000000001</v>
      </c>
      <c r="M499" s="79">
        <v>26523.200000000001</v>
      </c>
      <c r="N499" s="79">
        <v>26741</v>
      </c>
      <c r="O499" s="79"/>
      <c r="P499" s="79"/>
      <c r="Q499" s="80"/>
      <c r="R499" s="80"/>
      <c r="S499" s="80"/>
      <c r="T499" s="80"/>
      <c r="U499" s="83">
        <f>SUM(C499:S499)</f>
        <v>251843.35</v>
      </c>
    </row>
    <row r="500" spans="1:24" x14ac:dyDescent="0.25">
      <c r="A500" s="6"/>
      <c r="B500" s="55"/>
      <c r="C500" s="69">
        <v>44400</v>
      </c>
      <c r="D500" s="69">
        <v>44432</v>
      </c>
      <c r="E500" s="69">
        <v>44454</v>
      </c>
      <c r="F500" s="69">
        <v>44488</v>
      </c>
      <c r="G500" s="69">
        <v>15711</v>
      </c>
      <c r="H500" s="69">
        <v>44547</v>
      </c>
      <c r="I500" s="69">
        <v>44608</v>
      </c>
      <c r="J500" s="69">
        <v>44636</v>
      </c>
      <c r="K500" s="69">
        <v>44670</v>
      </c>
      <c r="L500" s="69">
        <v>44712</v>
      </c>
      <c r="M500" s="69">
        <v>44739</v>
      </c>
      <c r="N500" s="69"/>
      <c r="O500" s="69"/>
      <c r="P500" s="69"/>
      <c r="Q500" s="70"/>
      <c r="R500" s="70"/>
      <c r="S500" s="70"/>
      <c r="T500" s="70"/>
      <c r="U500" s="71"/>
    </row>
    <row r="501" spans="1:24" x14ac:dyDescent="0.25">
      <c r="A501" s="6">
        <v>39</v>
      </c>
      <c r="B501" s="72" t="s">
        <v>36</v>
      </c>
      <c r="C501" s="73">
        <v>17079.150000000001</v>
      </c>
      <c r="D501" s="73">
        <v>24847.35</v>
      </c>
      <c r="E501" s="73">
        <v>19311.599999999999</v>
      </c>
      <c r="F501" s="73">
        <v>17623.650000000001</v>
      </c>
      <c r="G501" s="73">
        <v>18277.05</v>
      </c>
      <c r="H501" s="73">
        <v>21126.6</v>
      </c>
      <c r="I501" s="73">
        <v>42634.35</v>
      </c>
      <c r="J501" s="73">
        <v>18966.75</v>
      </c>
      <c r="K501" s="73">
        <v>18712.650000000001</v>
      </c>
      <c r="L501" s="73">
        <v>19892.400000000001</v>
      </c>
      <c r="M501" s="73">
        <v>20055.75</v>
      </c>
      <c r="N501" s="73"/>
      <c r="O501" s="73"/>
      <c r="P501" s="73"/>
      <c r="Q501" s="74"/>
      <c r="R501" s="74"/>
      <c r="S501" s="74"/>
      <c r="T501" s="74"/>
      <c r="U501" s="75">
        <f>SUM(C501:S501)</f>
        <v>238527.3</v>
      </c>
    </row>
    <row r="502" spans="1:24" x14ac:dyDescent="0.25">
      <c r="A502" s="76"/>
      <c r="B502" s="77"/>
      <c r="C502" s="78">
        <v>44418</v>
      </c>
      <c r="D502" s="78">
        <v>44425</v>
      </c>
      <c r="E502" s="78">
        <v>44455</v>
      </c>
      <c r="F502" s="78">
        <v>44496</v>
      </c>
      <c r="G502" s="78">
        <v>44529</v>
      </c>
      <c r="H502" s="78">
        <v>44547</v>
      </c>
      <c r="I502" s="78">
        <v>2272</v>
      </c>
      <c r="J502" s="78">
        <v>44638</v>
      </c>
      <c r="K502" s="78">
        <v>44658</v>
      </c>
      <c r="L502" s="78">
        <v>44733</v>
      </c>
      <c r="M502" s="78">
        <v>44739</v>
      </c>
      <c r="N502" s="78"/>
      <c r="O502" s="78"/>
      <c r="P502" s="78"/>
      <c r="Q502" s="80"/>
      <c r="R502" s="80"/>
      <c r="S502" s="80"/>
      <c r="T502" s="80"/>
      <c r="U502" s="81"/>
    </row>
    <row r="503" spans="1:24" x14ac:dyDescent="0.25">
      <c r="A503" s="76">
        <v>40</v>
      </c>
      <c r="B503" s="82" t="s">
        <v>37</v>
      </c>
      <c r="C503" s="79">
        <v>10247.49</v>
      </c>
      <c r="D503" s="79">
        <v>14908.41</v>
      </c>
      <c r="E503" s="79">
        <v>19311.599999999999</v>
      </c>
      <c r="F503" s="79">
        <v>17623.650000000001</v>
      </c>
      <c r="G503" s="79">
        <v>18277.05</v>
      </c>
      <c r="H503" s="79">
        <v>21126.6</v>
      </c>
      <c r="I503" s="79">
        <v>21743.7</v>
      </c>
      <c r="J503" s="79">
        <v>20890.650000000001</v>
      </c>
      <c r="K503" s="79">
        <v>18966.75</v>
      </c>
      <c r="L503" s="79">
        <v>19892.400000000001</v>
      </c>
      <c r="M503" s="79">
        <v>18712.650000000001</v>
      </c>
      <c r="N503" s="79"/>
      <c r="O503" s="79"/>
      <c r="P503" s="79"/>
      <c r="Q503" s="80"/>
      <c r="R503" s="80"/>
      <c r="S503" s="80"/>
      <c r="T503" s="80"/>
      <c r="U503" s="83">
        <f>SUM(C503:S503)</f>
        <v>201700.94999999998</v>
      </c>
    </row>
    <row r="504" spans="1:24" x14ac:dyDescent="0.25">
      <c r="A504" s="6"/>
      <c r="B504" s="55"/>
      <c r="C504" s="69">
        <v>44403</v>
      </c>
      <c r="D504" s="69">
        <v>44428</v>
      </c>
      <c r="E504" s="69">
        <v>44463</v>
      </c>
      <c r="F504" s="69">
        <v>44495</v>
      </c>
      <c r="G504" s="69">
        <v>44524</v>
      </c>
      <c r="H504" s="69">
        <v>44558</v>
      </c>
      <c r="I504" s="69">
        <v>44588</v>
      </c>
      <c r="J504" s="69">
        <v>44616</v>
      </c>
      <c r="K504" s="69">
        <v>44673</v>
      </c>
      <c r="L504" s="69">
        <v>44712</v>
      </c>
      <c r="M504" s="69">
        <v>44739</v>
      </c>
      <c r="N504" s="69"/>
      <c r="O504" s="69"/>
      <c r="P504" s="69"/>
      <c r="Q504" s="70"/>
      <c r="R504" s="70"/>
      <c r="S504" s="70"/>
      <c r="T504" s="70"/>
      <c r="U504" s="71"/>
    </row>
    <row r="505" spans="1:24" x14ac:dyDescent="0.25">
      <c r="A505" s="6">
        <v>41</v>
      </c>
      <c r="B505" s="72" t="s">
        <v>38</v>
      </c>
      <c r="C505" s="73">
        <v>17079.150000000001</v>
      </c>
      <c r="D505" s="73">
        <v>24847.35</v>
      </c>
      <c r="E505" s="73">
        <v>25748.799999999999</v>
      </c>
      <c r="F505" s="73">
        <v>23498.2</v>
      </c>
      <c r="G505" s="73">
        <v>24369.4</v>
      </c>
      <c r="H505" s="73">
        <v>28168.799999999999</v>
      </c>
      <c r="I505" s="73">
        <v>28991.599999999999</v>
      </c>
      <c r="J505" s="73">
        <v>27854.2</v>
      </c>
      <c r="K505" s="73">
        <v>25289</v>
      </c>
      <c r="L505" s="73">
        <v>24950.2</v>
      </c>
      <c r="M505" s="73">
        <v>26523.200000000001</v>
      </c>
      <c r="N505" s="73"/>
      <c r="O505" s="73"/>
      <c r="P505" s="73"/>
      <c r="Q505" s="74"/>
      <c r="R505" s="74"/>
      <c r="S505" s="74"/>
      <c r="T505" s="74"/>
      <c r="U505" s="75">
        <f>SUM(C505:S505)</f>
        <v>277319.90000000002</v>
      </c>
    </row>
    <row r="506" spans="1:24" x14ac:dyDescent="0.25">
      <c r="A506" s="76"/>
      <c r="B506" s="77"/>
      <c r="C506" s="78">
        <v>44404</v>
      </c>
      <c r="D506" s="78">
        <v>44431</v>
      </c>
      <c r="E506" s="78">
        <v>2479</v>
      </c>
      <c r="F506" s="78">
        <v>44495</v>
      </c>
      <c r="G506" s="78">
        <v>44524</v>
      </c>
      <c r="H506" s="78">
        <v>44558</v>
      </c>
      <c r="I506" s="78">
        <v>44588</v>
      </c>
      <c r="J506" s="78">
        <v>44617</v>
      </c>
      <c r="K506" s="78">
        <v>44648</v>
      </c>
      <c r="L506" s="78">
        <v>44679</v>
      </c>
      <c r="M506" s="78">
        <v>44712</v>
      </c>
      <c r="N506" s="78">
        <v>44739</v>
      </c>
      <c r="O506" s="79"/>
      <c r="P506" s="79"/>
      <c r="Q506" s="80"/>
      <c r="R506" s="80"/>
      <c r="S506" s="80"/>
      <c r="T506" s="80"/>
      <c r="U506" s="81"/>
    </row>
    <row r="507" spans="1:24" x14ac:dyDescent="0.25">
      <c r="A507" s="76">
        <v>42</v>
      </c>
      <c r="B507" s="82" t="s">
        <v>39</v>
      </c>
      <c r="C507" s="79">
        <v>17079.150000000001</v>
      </c>
      <c r="D507" s="79">
        <v>24847.35</v>
      </c>
      <c r="E507" s="79">
        <v>19311.599999999999</v>
      </c>
      <c r="F507" s="79">
        <v>17623.650000000001</v>
      </c>
      <c r="G507" s="79">
        <v>47520.33</v>
      </c>
      <c r="H507" s="79">
        <v>54929.16</v>
      </c>
      <c r="I507" s="79">
        <v>56533.62</v>
      </c>
      <c r="J507" s="79">
        <v>54315.69</v>
      </c>
      <c r="K507" s="79">
        <v>49313.55</v>
      </c>
      <c r="L507" s="79">
        <v>48652.89</v>
      </c>
      <c r="M507" s="79">
        <v>51720.24</v>
      </c>
      <c r="N507" s="79">
        <v>52144.95</v>
      </c>
      <c r="O507" s="79"/>
      <c r="P507" s="79"/>
      <c r="Q507" s="80"/>
      <c r="R507" s="80"/>
      <c r="S507" s="80"/>
      <c r="T507" s="80"/>
      <c r="U507" s="83">
        <f>SUM(C507:S507)</f>
        <v>493992.18</v>
      </c>
    </row>
    <row r="508" spans="1:24" x14ac:dyDescent="0.25">
      <c r="A508" s="6"/>
      <c r="B508" s="55"/>
      <c r="C508" s="69">
        <v>44400</v>
      </c>
      <c r="D508" s="69">
        <v>44428</v>
      </c>
      <c r="E508" s="69">
        <v>44463</v>
      </c>
      <c r="F508" s="69">
        <v>44495</v>
      </c>
      <c r="G508" s="69">
        <v>44519</v>
      </c>
      <c r="H508" s="69">
        <v>44553</v>
      </c>
      <c r="I508" s="69">
        <v>44589</v>
      </c>
      <c r="J508" s="69">
        <v>44616</v>
      </c>
      <c r="K508" s="69">
        <v>44651</v>
      </c>
      <c r="L508" s="69">
        <v>44678</v>
      </c>
      <c r="M508" s="69">
        <v>44712</v>
      </c>
      <c r="N508" s="69">
        <v>44739</v>
      </c>
      <c r="O508" s="69"/>
      <c r="P508" s="69"/>
      <c r="Q508" s="70"/>
      <c r="R508" s="70"/>
      <c r="S508" s="70"/>
      <c r="T508" s="70"/>
      <c r="U508" s="71"/>
    </row>
    <row r="509" spans="1:24" x14ac:dyDescent="0.25">
      <c r="A509" s="6">
        <v>43</v>
      </c>
      <c r="B509" s="72" t="s">
        <v>40</v>
      </c>
      <c r="C509" s="73">
        <v>22772.2</v>
      </c>
      <c r="D509" s="73">
        <v>33129.800000000003</v>
      </c>
      <c r="E509" s="73">
        <v>33473.440000000002</v>
      </c>
      <c r="F509" s="73">
        <v>30547.66</v>
      </c>
      <c r="G509" s="73">
        <v>31680.22</v>
      </c>
      <c r="H509" s="73">
        <v>36619.440000000002</v>
      </c>
      <c r="I509" s="73">
        <v>37689.08</v>
      </c>
      <c r="J509" s="73">
        <v>36210.46</v>
      </c>
      <c r="K509" s="73">
        <v>49313.55</v>
      </c>
      <c r="L509" s="73">
        <v>48652.89</v>
      </c>
      <c r="M509" s="73">
        <v>51720.24</v>
      </c>
      <c r="N509" s="73">
        <v>52144.95</v>
      </c>
      <c r="O509" s="73"/>
      <c r="P509" s="73"/>
      <c r="Q509" s="74"/>
      <c r="R509" s="74"/>
      <c r="S509" s="74"/>
      <c r="T509" s="74"/>
      <c r="U509" s="75">
        <f>SUM(C509:S509)</f>
        <v>463953.93000000005</v>
      </c>
    </row>
    <row r="510" spans="1:24" x14ac:dyDescent="0.25">
      <c r="A510" s="76"/>
      <c r="B510" s="77"/>
      <c r="C510" s="78">
        <v>44400</v>
      </c>
      <c r="D510" s="78">
        <v>44428</v>
      </c>
      <c r="E510" s="78">
        <v>44463</v>
      </c>
      <c r="F510" s="78">
        <v>44495</v>
      </c>
      <c r="G510" s="78">
        <v>44519</v>
      </c>
      <c r="H510" s="78">
        <v>44553</v>
      </c>
      <c r="I510" s="78">
        <v>44589</v>
      </c>
      <c r="J510" s="78">
        <v>44616</v>
      </c>
      <c r="K510" s="78">
        <v>44651</v>
      </c>
      <c r="L510" s="78">
        <v>44678</v>
      </c>
      <c r="M510" s="78">
        <v>44712</v>
      </c>
      <c r="N510" s="78">
        <v>44739</v>
      </c>
      <c r="O510" s="78"/>
      <c r="P510" s="79"/>
      <c r="Q510" s="80"/>
      <c r="R510" s="80"/>
      <c r="S510" s="80"/>
      <c r="T510" s="80"/>
      <c r="U510" s="81"/>
      <c r="W510" s="84"/>
      <c r="X510" s="84"/>
    </row>
    <row r="511" spans="1:24" x14ac:dyDescent="0.25">
      <c r="A511" s="76">
        <v>44</v>
      </c>
      <c r="B511" s="82" t="s">
        <v>41</v>
      </c>
      <c r="C511" s="79">
        <v>19356.37</v>
      </c>
      <c r="D511" s="79">
        <v>28160.33</v>
      </c>
      <c r="E511" s="79">
        <v>21886.48</v>
      </c>
      <c r="F511" s="79">
        <v>19973.47</v>
      </c>
      <c r="G511" s="79">
        <v>26806.34</v>
      </c>
      <c r="H511" s="79">
        <v>30985.68</v>
      </c>
      <c r="I511" s="79">
        <v>31890.76</v>
      </c>
      <c r="J511" s="79">
        <v>30639.62</v>
      </c>
      <c r="K511" s="79">
        <v>35404.6</v>
      </c>
      <c r="L511" s="79">
        <v>34930.28</v>
      </c>
      <c r="M511" s="79">
        <v>37132.479999999996</v>
      </c>
      <c r="N511" s="79">
        <v>37437.4</v>
      </c>
      <c r="O511" s="79"/>
      <c r="P511" s="79"/>
      <c r="Q511" s="80"/>
      <c r="R511" s="80"/>
      <c r="S511" s="80"/>
      <c r="T511" s="80"/>
      <c r="U511" s="83">
        <f>SUM(C511:S511)</f>
        <v>354603.81</v>
      </c>
    </row>
    <row r="512" spans="1:24" x14ac:dyDescent="0.25">
      <c r="A512" s="6"/>
      <c r="B512" s="55"/>
      <c r="C512" s="69">
        <v>44406</v>
      </c>
      <c r="D512" s="69">
        <v>44427</v>
      </c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70"/>
      <c r="R512" s="70"/>
      <c r="S512" s="70"/>
      <c r="T512" s="70"/>
      <c r="U512" s="71"/>
    </row>
    <row r="513" spans="1:24" x14ac:dyDescent="0.25">
      <c r="A513" s="6">
        <v>45</v>
      </c>
      <c r="B513" s="72" t="s">
        <v>149</v>
      </c>
      <c r="C513" s="73">
        <v>10247.49</v>
      </c>
      <c r="D513" s="73">
        <v>14908.41</v>
      </c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4"/>
      <c r="R513" s="74"/>
      <c r="S513" s="74"/>
      <c r="T513" s="74"/>
      <c r="U513" s="75">
        <f>SUM(C513:S513)</f>
        <v>25155.9</v>
      </c>
    </row>
    <row r="514" spans="1:24" x14ac:dyDescent="0.25">
      <c r="A514" s="76"/>
      <c r="B514" s="77"/>
      <c r="C514" s="78">
        <v>44399</v>
      </c>
      <c r="D514" s="78">
        <v>44428</v>
      </c>
      <c r="E514" s="78">
        <v>44463</v>
      </c>
      <c r="F514" s="78">
        <v>44495</v>
      </c>
      <c r="G514" s="78">
        <v>44526</v>
      </c>
      <c r="H514" s="78">
        <v>44553</v>
      </c>
      <c r="I514" s="78">
        <v>44586</v>
      </c>
      <c r="J514" s="78">
        <v>44610</v>
      </c>
      <c r="K514" s="78">
        <v>44645</v>
      </c>
      <c r="L514" s="78">
        <v>44678</v>
      </c>
      <c r="M514" s="78">
        <v>44705</v>
      </c>
      <c r="N514" s="78">
        <v>44736</v>
      </c>
      <c r="O514" s="78"/>
      <c r="P514" s="78"/>
      <c r="Q514" s="78"/>
      <c r="R514" s="80"/>
      <c r="S514" s="80"/>
      <c r="T514" s="80"/>
      <c r="U514" s="81"/>
    </row>
    <row r="515" spans="1:24" x14ac:dyDescent="0.25">
      <c r="A515" s="76">
        <v>46</v>
      </c>
      <c r="B515" s="82" t="s">
        <v>42</v>
      </c>
      <c r="C515" s="79">
        <v>6831.66</v>
      </c>
      <c r="D515" s="79">
        <v>9938.94</v>
      </c>
      <c r="E515" s="79">
        <v>7724.64</v>
      </c>
      <c r="F515" s="79">
        <v>7049.46</v>
      </c>
      <c r="G515" s="79">
        <v>7310.82</v>
      </c>
      <c r="H515" s="79">
        <v>8450.64</v>
      </c>
      <c r="I515" s="79">
        <v>8697.48</v>
      </c>
      <c r="J515" s="79">
        <v>8356.26</v>
      </c>
      <c r="K515" s="79">
        <v>7586.7</v>
      </c>
      <c r="L515" s="79">
        <v>7485.0599999999995</v>
      </c>
      <c r="M515" s="79">
        <v>7956.96</v>
      </c>
      <c r="N515" s="79">
        <v>8022.3</v>
      </c>
      <c r="O515" s="79"/>
      <c r="P515" s="79"/>
      <c r="Q515" s="80"/>
      <c r="R515" s="80"/>
      <c r="S515" s="80"/>
      <c r="T515" s="80"/>
      <c r="U515" s="83">
        <f>SUM(C515:S515)</f>
        <v>95410.920000000013</v>
      </c>
    </row>
    <row r="516" spans="1:24" x14ac:dyDescent="0.25">
      <c r="A516" s="6"/>
      <c r="B516" s="55"/>
      <c r="C516" s="69">
        <v>44393</v>
      </c>
      <c r="D516" s="69">
        <v>44418</v>
      </c>
      <c r="E516" s="69">
        <v>44453</v>
      </c>
      <c r="F516" s="69">
        <v>44484</v>
      </c>
      <c r="G516" s="69">
        <v>44511</v>
      </c>
      <c r="H516" s="69">
        <v>44543</v>
      </c>
      <c r="I516" s="69">
        <v>44580</v>
      </c>
      <c r="J516" s="69">
        <v>44606</v>
      </c>
      <c r="K516" s="69">
        <v>44629</v>
      </c>
      <c r="L516" s="69">
        <v>44664</v>
      </c>
      <c r="M516" s="69">
        <v>44697</v>
      </c>
      <c r="N516" s="69">
        <v>44727</v>
      </c>
      <c r="O516" s="69"/>
      <c r="P516" s="69"/>
      <c r="Q516" s="70"/>
      <c r="R516" s="70"/>
      <c r="S516" s="70"/>
      <c r="T516" s="70"/>
      <c r="U516" s="71"/>
    </row>
    <row r="517" spans="1:24" x14ac:dyDescent="0.25">
      <c r="A517" s="6">
        <v>47</v>
      </c>
      <c r="B517" s="72" t="s">
        <v>148</v>
      </c>
      <c r="C517" s="73">
        <v>10247.49</v>
      </c>
      <c r="D517" s="73">
        <v>14908.41</v>
      </c>
      <c r="E517" s="73">
        <v>11586.96</v>
      </c>
      <c r="F517" s="73">
        <v>10574.19</v>
      </c>
      <c r="G517" s="73">
        <v>10966.23</v>
      </c>
      <c r="H517" s="73">
        <v>12675.96</v>
      </c>
      <c r="I517" s="73">
        <v>13046.22</v>
      </c>
      <c r="J517" s="73">
        <v>12534.39</v>
      </c>
      <c r="K517" s="73">
        <v>11380.05</v>
      </c>
      <c r="L517" s="73">
        <v>11227.59</v>
      </c>
      <c r="M517" s="73">
        <v>11935.44</v>
      </c>
      <c r="N517" s="73">
        <v>12033.45</v>
      </c>
      <c r="O517" s="73"/>
      <c r="P517" s="73"/>
      <c r="Q517" s="74"/>
      <c r="R517" s="74"/>
      <c r="S517" s="74"/>
      <c r="T517" s="74"/>
      <c r="U517" s="75">
        <f>SUM(C517:S517)</f>
        <v>143116.38</v>
      </c>
    </row>
    <row r="518" spans="1:24" x14ac:dyDescent="0.25">
      <c r="A518" s="76"/>
      <c r="B518" s="77"/>
      <c r="C518" s="78">
        <v>44407</v>
      </c>
      <c r="D518" s="78">
        <v>44421</v>
      </c>
      <c r="E518" s="78">
        <v>44439</v>
      </c>
      <c r="F518" s="78">
        <v>44460</v>
      </c>
      <c r="G518" s="78">
        <v>44495</v>
      </c>
      <c r="H518" s="78">
        <v>44524</v>
      </c>
      <c r="I518" s="78">
        <v>44559</v>
      </c>
      <c r="J518" s="78">
        <v>44599</v>
      </c>
      <c r="K518" s="78">
        <v>44616</v>
      </c>
      <c r="L518" s="78">
        <v>44645</v>
      </c>
      <c r="M518" s="78">
        <v>44679</v>
      </c>
      <c r="N518" s="78">
        <v>44705</v>
      </c>
      <c r="O518" s="78">
        <v>44742</v>
      </c>
      <c r="P518" s="78"/>
      <c r="Q518" s="80"/>
      <c r="R518" s="80"/>
      <c r="S518" s="80"/>
      <c r="T518" s="80"/>
      <c r="U518" s="81"/>
    </row>
    <row r="519" spans="1:24" x14ac:dyDescent="0.25">
      <c r="A519" s="76">
        <v>48</v>
      </c>
      <c r="B519" s="82" t="s">
        <v>43</v>
      </c>
      <c r="C519" s="79">
        <v>4554.4399999999996</v>
      </c>
      <c r="D519" s="79">
        <v>4554.4399999999996</v>
      </c>
      <c r="E519" s="79">
        <v>2071.52</v>
      </c>
      <c r="F519" s="79">
        <v>5149.76</v>
      </c>
      <c r="G519" s="79">
        <v>5874.55</v>
      </c>
      <c r="H519" s="79">
        <v>6092.35</v>
      </c>
      <c r="I519" s="79">
        <v>4225.32</v>
      </c>
      <c r="J519" s="79">
        <v>4348.74</v>
      </c>
      <c r="K519" s="79">
        <v>4178.13</v>
      </c>
      <c r="L519" s="79">
        <v>3793.35</v>
      </c>
      <c r="M519" s="79">
        <v>3742.53</v>
      </c>
      <c r="N519" s="79">
        <v>3978.48</v>
      </c>
      <c r="O519" s="79">
        <v>4011.15</v>
      </c>
      <c r="P519" s="79"/>
      <c r="Q519" s="80"/>
      <c r="R519" s="80"/>
      <c r="S519" s="80"/>
      <c r="T519" s="80"/>
      <c r="U519" s="83">
        <f>SUM(C519:S519)</f>
        <v>56574.759999999995</v>
      </c>
    </row>
    <row r="520" spans="1:24" x14ac:dyDescent="0.25">
      <c r="A520" s="6"/>
      <c r="B520" s="55"/>
      <c r="C520" s="69">
        <v>44393</v>
      </c>
      <c r="D520" s="69">
        <v>44468</v>
      </c>
      <c r="E520" s="69">
        <v>44503</v>
      </c>
      <c r="F520" s="69">
        <v>44518</v>
      </c>
      <c r="G520" s="69">
        <v>44545</v>
      </c>
      <c r="H520" s="69">
        <v>44582</v>
      </c>
      <c r="I520" s="69">
        <v>44691</v>
      </c>
      <c r="J520" s="69">
        <v>44728</v>
      </c>
      <c r="K520" s="69">
        <v>44733</v>
      </c>
      <c r="L520" s="69"/>
      <c r="M520" s="69"/>
      <c r="N520" s="69"/>
      <c r="O520" s="69"/>
      <c r="P520" s="69"/>
      <c r="Q520" s="70"/>
      <c r="R520" s="70"/>
      <c r="S520" s="70"/>
      <c r="T520" s="70"/>
      <c r="U520" s="71"/>
    </row>
    <row r="521" spans="1:24" x14ac:dyDescent="0.25">
      <c r="A521" s="6">
        <v>49</v>
      </c>
      <c r="B521" s="72" t="s">
        <v>44</v>
      </c>
      <c r="C521" s="73">
        <v>29603.86</v>
      </c>
      <c r="D521" s="73">
        <v>76542.179999999993</v>
      </c>
      <c r="E521" s="73">
        <v>30547.66</v>
      </c>
      <c r="F521" s="73">
        <v>31680.22</v>
      </c>
      <c r="G521" s="73">
        <v>36619.440000000002</v>
      </c>
      <c r="H521" s="73">
        <v>37689.08</v>
      </c>
      <c r="I521" s="73">
        <v>85524.01</v>
      </c>
      <c r="J521" s="73">
        <v>52144.95</v>
      </c>
      <c r="K521" s="73">
        <v>51720.24</v>
      </c>
      <c r="L521" s="73"/>
      <c r="M521" s="73"/>
      <c r="N521" s="73"/>
      <c r="O521" s="73"/>
      <c r="P521" s="73"/>
      <c r="Q521" s="74"/>
      <c r="R521" s="74"/>
      <c r="S521" s="74"/>
      <c r="T521" s="74"/>
      <c r="U521" s="75">
        <f>SUM(C521:S521)</f>
        <v>432071.64</v>
      </c>
    </row>
    <row r="522" spans="1:24" x14ac:dyDescent="0.25">
      <c r="A522" s="76"/>
      <c r="B522" s="77"/>
      <c r="C522" s="78">
        <v>44400</v>
      </c>
      <c r="D522" s="78">
        <v>44428</v>
      </c>
      <c r="E522" s="78">
        <v>44463</v>
      </c>
      <c r="F522" s="78">
        <v>26710</v>
      </c>
      <c r="G522" s="78">
        <v>44519</v>
      </c>
      <c r="H522" s="78">
        <v>44553</v>
      </c>
      <c r="I522" s="78">
        <v>44589</v>
      </c>
      <c r="J522" s="78">
        <v>44616</v>
      </c>
      <c r="K522" s="78">
        <v>44651</v>
      </c>
      <c r="L522" s="78">
        <v>44678</v>
      </c>
      <c r="M522" s="78">
        <v>44712</v>
      </c>
      <c r="N522" s="78">
        <v>44739</v>
      </c>
      <c r="O522" s="79"/>
      <c r="P522" s="79"/>
      <c r="Q522" s="80"/>
      <c r="R522" s="80"/>
      <c r="S522" s="80"/>
      <c r="T522" s="80"/>
      <c r="U522" s="81"/>
    </row>
    <row r="523" spans="1:24" x14ac:dyDescent="0.25">
      <c r="A523" s="76">
        <v>50</v>
      </c>
      <c r="B523" s="82" t="s">
        <v>146</v>
      </c>
      <c r="C523" s="79">
        <v>10247.49</v>
      </c>
      <c r="D523" s="79">
        <v>14908.41</v>
      </c>
      <c r="E523" s="79">
        <v>11586.96</v>
      </c>
      <c r="F523" s="79">
        <v>10574.19</v>
      </c>
      <c r="G523" s="79">
        <v>10966.23</v>
      </c>
      <c r="H523" s="79">
        <v>12675.96</v>
      </c>
      <c r="I523" s="79">
        <v>13046.22</v>
      </c>
      <c r="J523" s="79">
        <v>12534.39</v>
      </c>
      <c r="K523" s="79">
        <v>11380.05</v>
      </c>
      <c r="L523" s="79">
        <v>11227.59</v>
      </c>
      <c r="M523" s="79">
        <v>11935.44</v>
      </c>
      <c r="N523" s="79">
        <v>12033.45</v>
      </c>
      <c r="O523" s="79"/>
      <c r="P523" s="79"/>
      <c r="Q523" s="80"/>
      <c r="R523" s="80"/>
      <c r="S523" s="80"/>
      <c r="T523" s="80"/>
      <c r="U523" s="83">
        <f>SUM(C523:S523)</f>
        <v>143116.38</v>
      </c>
    </row>
    <row r="524" spans="1:24" x14ac:dyDescent="0.25">
      <c r="A524" s="6"/>
      <c r="B524" s="55"/>
      <c r="C524" s="69">
        <v>44399</v>
      </c>
      <c r="D524" s="69">
        <v>44427</v>
      </c>
      <c r="E524" s="69">
        <v>44455</v>
      </c>
      <c r="F524" s="69">
        <v>44490</v>
      </c>
      <c r="G524" s="69">
        <v>44518</v>
      </c>
      <c r="H524" s="69">
        <v>44546</v>
      </c>
      <c r="I524" s="69">
        <v>44587</v>
      </c>
      <c r="J524" s="69">
        <v>44613</v>
      </c>
      <c r="K524" s="69">
        <v>44648</v>
      </c>
      <c r="L524" s="69">
        <v>44677</v>
      </c>
      <c r="M524" s="69">
        <v>44701</v>
      </c>
      <c r="N524" s="69">
        <v>44739</v>
      </c>
      <c r="O524" s="69"/>
      <c r="P524" s="69"/>
      <c r="Q524" s="70"/>
      <c r="R524" s="70"/>
      <c r="S524" s="70"/>
      <c r="T524" s="70"/>
      <c r="U524" s="71"/>
    </row>
    <row r="525" spans="1:24" x14ac:dyDescent="0.25">
      <c r="A525" s="6">
        <v>51</v>
      </c>
      <c r="B525" s="364" t="s">
        <v>45</v>
      </c>
      <c r="C525" s="73">
        <v>22772.2</v>
      </c>
      <c r="D525" s="73">
        <v>33129.800000000003</v>
      </c>
      <c r="E525" s="73">
        <v>25748.799999999999</v>
      </c>
      <c r="F525" s="73">
        <v>23498.2</v>
      </c>
      <c r="G525" s="73">
        <v>24369.4</v>
      </c>
      <c r="H525" s="73">
        <v>28168.799999999999</v>
      </c>
      <c r="I525" s="73">
        <v>28991.599999999999</v>
      </c>
      <c r="J525" s="73">
        <v>27854.2</v>
      </c>
      <c r="K525" s="73">
        <v>32875.699999999997</v>
      </c>
      <c r="L525" s="73">
        <v>32435.26</v>
      </c>
      <c r="M525" s="73">
        <v>34480.160000000003</v>
      </c>
      <c r="N525" s="73">
        <v>34763.300000000003</v>
      </c>
      <c r="O525" s="73"/>
      <c r="P525" s="73"/>
      <c r="Q525" s="74"/>
      <c r="R525" s="74"/>
      <c r="S525" s="74"/>
      <c r="T525" s="74"/>
      <c r="U525" s="75">
        <f>SUM(C525:S525)</f>
        <v>349087.42</v>
      </c>
    </row>
    <row r="526" spans="1:24" x14ac:dyDescent="0.25">
      <c r="A526" s="76"/>
      <c r="B526" s="77"/>
      <c r="C526" s="78">
        <v>44404</v>
      </c>
      <c r="D526" s="78">
        <v>44445</v>
      </c>
      <c r="E526" s="78">
        <v>44461</v>
      </c>
      <c r="F526" s="78">
        <v>44494</v>
      </c>
      <c r="G526" s="78">
        <v>44524</v>
      </c>
      <c r="H526" s="78">
        <v>44553</v>
      </c>
      <c r="I526" s="78">
        <v>44585</v>
      </c>
      <c r="J526" s="78">
        <v>44616</v>
      </c>
      <c r="K526" s="78">
        <v>44663</v>
      </c>
      <c r="L526" s="78">
        <v>44672</v>
      </c>
      <c r="M526" s="78">
        <v>44708</v>
      </c>
      <c r="N526" s="78">
        <v>44734</v>
      </c>
      <c r="O526" s="78"/>
      <c r="P526" s="79"/>
      <c r="Q526" s="80"/>
      <c r="R526" s="80"/>
      <c r="S526" s="80"/>
      <c r="T526" s="80"/>
      <c r="U526" s="81"/>
      <c r="W526" s="84"/>
      <c r="X526" s="84"/>
    </row>
    <row r="527" spans="1:24" x14ac:dyDescent="0.25">
      <c r="A527" s="76">
        <v>52</v>
      </c>
      <c r="B527" s="82" t="s">
        <v>46</v>
      </c>
      <c r="C527" s="79">
        <v>74009.649999999994</v>
      </c>
      <c r="D527" s="79">
        <v>107671.85</v>
      </c>
      <c r="E527" s="79">
        <v>119731.92</v>
      </c>
      <c r="F527" s="79">
        <v>109266.63</v>
      </c>
      <c r="G527" s="79">
        <v>113317.71</v>
      </c>
      <c r="H527" s="79">
        <v>130984.92</v>
      </c>
      <c r="I527" s="79">
        <v>134810.94</v>
      </c>
      <c r="J527" s="79">
        <v>129522.03</v>
      </c>
      <c r="K527" s="79">
        <v>117593.85</v>
      </c>
      <c r="L527" s="79">
        <v>119760.96000000001</v>
      </c>
      <c r="M527" s="79">
        <v>127311.36</v>
      </c>
      <c r="N527" s="79">
        <v>128356.8</v>
      </c>
      <c r="O527" s="79"/>
      <c r="P527" s="79"/>
      <c r="Q527" s="80"/>
      <c r="R527" s="80"/>
      <c r="S527" s="80"/>
      <c r="T527" s="80"/>
      <c r="U527" s="83">
        <f>SUM(C527:S527)</f>
        <v>1412338.6200000003</v>
      </c>
    </row>
    <row r="528" spans="1:24" x14ac:dyDescent="0.25">
      <c r="A528" s="6"/>
      <c r="B528" s="55"/>
      <c r="C528" s="69">
        <v>44392</v>
      </c>
      <c r="D528" s="69">
        <v>44418</v>
      </c>
      <c r="E528" s="69">
        <v>44427</v>
      </c>
      <c r="F528" s="69">
        <v>44466</v>
      </c>
      <c r="G528" s="69">
        <v>44487</v>
      </c>
      <c r="H528" s="69">
        <v>44529</v>
      </c>
      <c r="I528" s="69">
        <v>44558</v>
      </c>
      <c r="J528" s="69">
        <v>44592</v>
      </c>
      <c r="K528" s="69">
        <v>44613</v>
      </c>
      <c r="L528" s="69">
        <v>44634</v>
      </c>
      <c r="M528" s="69">
        <v>44670</v>
      </c>
      <c r="N528" s="69">
        <v>44712</v>
      </c>
      <c r="O528" s="69">
        <v>44742</v>
      </c>
      <c r="P528" s="69"/>
      <c r="Q528" s="70"/>
      <c r="R528" s="70"/>
      <c r="S528" s="70"/>
      <c r="T528" s="70"/>
      <c r="U528" s="71"/>
    </row>
    <row r="529" spans="1:24" x14ac:dyDescent="0.25">
      <c r="A529" s="6">
        <v>53</v>
      </c>
      <c r="B529" s="72" t="s">
        <v>47</v>
      </c>
      <c r="C529" s="73">
        <v>17514.75</v>
      </c>
      <c r="D529" s="73">
        <v>17079.150000000001</v>
      </c>
      <c r="E529" s="73">
        <v>24847.35</v>
      </c>
      <c r="F529" s="73">
        <v>19311.599999999999</v>
      </c>
      <c r="G529" s="73">
        <v>17623.650000000001</v>
      </c>
      <c r="H529" s="73">
        <v>18277.05</v>
      </c>
      <c r="I529" s="73">
        <v>21126.6</v>
      </c>
      <c r="J529" s="73">
        <v>21743.7</v>
      </c>
      <c r="K529" s="73">
        <v>20890.650000000001</v>
      </c>
      <c r="L529" s="73">
        <v>18966.75</v>
      </c>
      <c r="M529" s="73">
        <v>11227.59</v>
      </c>
      <c r="N529" s="73">
        <v>26523.200000000001</v>
      </c>
      <c r="O529" s="73">
        <v>26741</v>
      </c>
      <c r="P529" s="73"/>
      <c r="Q529" s="74"/>
      <c r="R529" s="74"/>
      <c r="S529" s="74"/>
      <c r="T529" s="74"/>
      <c r="U529" s="75">
        <f>SUM(C529:S529)</f>
        <v>261873.04</v>
      </c>
    </row>
    <row r="530" spans="1:24" x14ac:dyDescent="0.25">
      <c r="A530" s="76"/>
      <c r="B530" s="77"/>
      <c r="C530" s="78">
        <v>44393</v>
      </c>
      <c r="D530" s="78">
        <v>44438</v>
      </c>
      <c r="E530" s="78">
        <v>44463</v>
      </c>
      <c r="F530" s="78">
        <v>44469</v>
      </c>
      <c r="G530" s="78">
        <v>44489</v>
      </c>
      <c r="H530" s="78">
        <v>44498</v>
      </c>
      <c r="I530" s="78">
        <v>44525</v>
      </c>
      <c r="J530" s="78">
        <v>44558</v>
      </c>
      <c r="K530" s="78">
        <v>44615</v>
      </c>
      <c r="L530" s="78">
        <v>44642</v>
      </c>
      <c r="M530" s="78">
        <v>44655</v>
      </c>
      <c r="N530" s="78">
        <v>44679</v>
      </c>
      <c r="O530" s="78">
        <v>44722</v>
      </c>
      <c r="P530" s="78">
        <v>44739</v>
      </c>
      <c r="Q530" s="78"/>
      <c r="R530" s="80"/>
      <c r="S530" s="80"/>
      <c r="T530" s="80"/>
      <c r="U530" s="81"/>
    </row>
    <row r="531" spans="1:24" x14ac:dyDescent="0.25">
      <c r="A531" s="76">
        <v>54</v>
      </c>
      <c r="B531" s="82" t="s">
        <v>48</v>
      </c>
      <c r="C531" s="79">
        <v>115597.35</v>
      </c>
      <c r="D531" s="79">
        <v>127195.2</v>
      </c>
      <c r="E531" s="79">
        <v>112722.39</v>
      </c>
      <c r="F531" s="79">
        <v>271664.36</v>
      </c>
      <c r="G531" s="79">
        <v>211140.16</v>
      </c>
      <c r="H531" s="79">
        <v>192685.24</v>
      </c>
      <c r="I531" s="79">
        <v>199829.08</v>
      </c>
      <c r="J531" s="79">
        <v>230984.16</v>
      </c>
      <c r="K531" s="79">
        <v>239180.7</v>
      </c>
      <c r="L531" s="79">
        <v>157124.54999999999</v>
      </c>
      <c r="M531" s="79">
        <v>72672.600000000006</v>
      </c>
      <c r="N531" s="79">
        <v>250361.1</v>
      </c>
      <c r="O531" s="79">
        <v>283184.77</v>
      </c>
      <c r="P531" s="79">
        <v>324909.19999999995</v>
      </c>
      <c r="Q531" s="80"/>
      <c r="R531" s="80"/>
      <c r="S531" s="80"/>
      <c r="T531" s="80"/>
      <c r="U531" s="83">
        <f>SUM(C531:S531)</f>
        <v>2789250.8600000003</v>
      </c>
    </row>
    <row r="532" spans="1:24" x14ac:dyDescent="0.25">
      <c r="A532" s="6"/>
      <c r="B532" s="55"/>
      <c r="C532" s="69">
        <v>44396</v>
      </c>
      <c r="D532" s="69">
        <v>44419</v>
      </c>
      <c r="E532" s="69">
        <v>44453</v>
      </c>
      <c r="F532" s="69">
        <v>44466</v>
      </c>
      <c r="G532" s="69">
        <v>44545</v>
      </c>
      <c r="H532" s="69"/>
      <c r="I532" s="69"/>
      <c r="J532" s="69"/>
      <c r="K532" s="69"/>
      <c r="L532" s="69"/>
      <c r="M532" s="69"/>
      <c r="N532" s="69"/>
      <c r="O532" s="69"/>
      <c r="P532" s="69"/>
      <c r="Q532" s="70"/>
      <c r="R532" s="70"/>
      <c r="S532" s="70"/>
      <c r="T532" s="70"/>
      <c r="U532" s="71"/>
    </row>
    <row r="533" spans="1:24" x14ac:dyDescent="0.25">
      <c r="A533" s="6">
        <v>55</v>
      </c>
      <c r="B533" s="72" t="s">
        <v>49</v>
      </c>
      <c r="C533" s="73">
        <v>55791.89</v>
      </c>
      <c r="D533" s="73">
        <v>81168.009999999995</v>
      </c>
      <c r="E533" s="73">
        <v>55199.81</v>
      </c>
      <c r="F533" s="73">
        <v>7884.75</v>
      </c>
      <c r="G533" s="73">
        <v>186289.18</v>
      </c>
      <c r="H533" s="73"/>
      <c r="I533" s="73"/>
      <c r="J533" s="73"/>
      <c r="K533" s="73"/>
      <c r="L533" s="73"/>
      <c r="M533" s="73"/>
      <c r="N533" s="73"/>
      <c r="O533" s="73"/>
      <c r="P533" s="73"/>
      <c r="Q533" s="74"/>
      <c r="R533" s="74"/>
      <c r="S533" s="74"/>
      <c r="T533" s="74"/>
      <c r="U533" s="75">
        <f>SUM(C533:S533)</f>
        <v>386333.64</v>
      </c>
    </row>
    <row r="534" spans="1:24" x14ac:dyDescent="0.25">
      <c r="A534" s="76"/>
      <c r="B534" s="77"/>
      <c r="C534" s="78">
        <v>44419</v>
      </c>
      <c r="D534" s="78">
        <v>44509</v>
      </c>
      <c r="E534" s="78">
        <v>44602</v>
      </c>
      <c r="F534" s="78">
        <v>44690</v>
      </c>
      <c r="G534" s="78">
        <v>44741</v>
      </c>
      <c r="H534" s="78"/>
      <c r="I534" s="78"/>
      <c r="J534" s="78"/>
      <c r="K534" s="78"/>
      <c r="L534" s="78"/>
      <c r="M534" s="78"/>
      <c r="N534" s="78"/>
      <c r="O534" s="79"/>
      <c r="P534" s="79"/>
      <c r="Q534" s="80"/>
      <c r="R534" s="80"/>
      <c r="S534" s="80"/>
      <c r="T534" s="80"/>
      <c r="U534" s="81"/>
    </row>
    <row r="535" spans="1:24" x14ac:dyDescent="0.25">
      <c r="A535" s="76">
        <v>56</v>
      </c>
      <c r="B535" s="82" t="s">
        <v>50</v>
      </c>
      <c r="C535" s="79">
        <v>24847.35</v>
      </c>
      <c r="D535" s="79">
        <v>36935.25</v>
      </c>
      <c r="E535" s="79">
        <v>61147.35</v>
      </c>
      <c r="F535" s="79">
        <v>58570.05</v>
      </c>
      <c r="G535" s="79">
        <v>57027.3</v>
      </c>
      <c r="H535" s="79"/>
      <c r="I535" s="79"/>
      <c r="J535" s="79"/>
      <c r="K535" s="79"/>
      <c r="L535" s="79"/>
      <c r="M535" s="79"/>
      <c r="N535" s="79"/>
      <c r="O535" s="79"/>
      <c r="P535" s="79"/>
      <c r="Q535" s="80"/>
      <c r="R535" s="80"/>
      <c r="S535" s="80"/>
      <c r="T535" s="80"/>
      <c r="U535" s="83">
        <f>SUM(C535:S535)</f>
        <v>238527.3</v>
      </c>
    </row>
    <row r="536" spans="1:24" x14ac:dyDescent="0.25">
      <c r="A536" s="6"/>
      <c r="B536" s="55"/>
      <c r="C536" s="69">
        <v>44404</v>
      </c>
      <c r="D536" s="69">
        <v>44419</v>
      </c>
      <c r="E536" s="69">
        <v>44454</v>
      </c>
      <c r="F536" s="69">
        <v>44483</v>
      </c>
      <c r="G536" s="69">
        <v>44511</v>
      </c>
      <c r="H536" s="69">
        <v>44568</v>
      </c>
      <c r="I536" s="69">
        <v>44578</v>
      </c>
      <c r="J536" s="69">
        <v>44608</v>
      </c>
      <c r="K536" s="69">
        <v>44631</v>
      </c>
      <c r="L536" s="69">
        <v>44664</v>
      </c>
      <c r="M536" s="69">
        <v>44697</v>
      </c>
      <c r="N536" s="69">
        <v>44733</v>
      </c>
      <c r="O536" s="69"/>
      <c r="P536" s="69"/>
      <c r="Q536" s="70"/>
      <c r="R536" s="70"/>
      <c r="S536" s="70"/>
      <c r="T536" s="70"/>
      <c r="U536" s="71"/>
    </row>
    <row r="537" spans="1:24" x14ac:dyDescent="0.25">
      <c r="A537" s="6">
        <v>57</v>
      </c>
      <c r="B537" s="72" t="s">
        <v>51</v>
      </c>
      <c r="C537" s="73">
        <v>3415.83</v>
      </c>
      <c r="D537" s="73">
        <v>4969.47</v>
      </c>
      <c r="E537" s="73">
        <v>3862.32</v>
      </c>
      <c r="F537" s="73">
        <v>3524.73</v>
      </c>
      <c r="G537" s="73">
        <v>3655.41</v>
      </c>
      <c r="H537" s="73">
        <v>4225.32</v>
      </c>
      <c r="I537" s="73">
        <v>4348.74</v>
      </c>
      <c r="J537" s="73">
        <v>4178.13</v>
      </c>
      <c r="K537" s="73">
        <v>3793.35</v>
      </c>
      <c r="L537" s="73">
        <v>3742.53</v>
      </c>
      <c r="M537" s="73">
        <v>3978.48</v>
      </c>
      <c r="N537" s="73">
        <v>4011.15</v>
      </c>
      <c r="O537" s="73"/>
      <c r="P537" s="73"/>
      <c r="Q537" s="74"/>
      <c r="R537" s="74"/>
      <c r="S537" s="74"/>
      <c r="T537" s="74"/>
      <c r="U537" s="75">
        <f>SUM(C537:S537)</f>
        <v>47705.460000000006</v>
      </c>
    </row>
    <row r="538" spans="1:24" x14ac:dyDescent="0.25">
      <c r="A538" s="76"/>
      <c r="B538" s="77"/>
      <c r="C538" s="78">
        <v>44420</v>
      </c>
      <c r="D538" s="78">
        <v>44453</v>
      </c>
      <c r="E538" s="78">
        <v>44467</v>
      </c>
      <c r="F538" s="78">
        <v>44500</v>
      </c>
      <c r="G538" s="78">
        <v>44529</v>
      </c>
      <c r="H538" s="78">
        <v>44560</v>
      </c>
      <c r="I538" s="78">
        <v>44572</v>
      </c>
      <c r="J538" s="78">
        <v>44617</v>
      </c>
      <c r="K538" s="78">
        <v>44641</v>
      </c>
      <c r="L538" s="78">
        <v>44678</v>
      </c>
      <c r="M538" s="78">
        <v>44722</v>
      </c>
      <c r="N538" s="78"/>
      <c r="O538" s="79"/>
      <c r="P538" s="79"/>
      <c r="Q538" s="80"/>
      <c r="R538" s="80"/>
      <c r="S538" s="80"/>
      <c r="T538" s="80"/>
      <c r="U538" s="81"/>
    </row>
    <row r="539" spans="1:24" x14ac:dyDescent="0.25">
      <c r="A539" s="76">
        <v>58</v>
      </c>
      <c r="B539" s="82" t="s">
        <v>52</v>
      </c>
      <c r="C539" s="79">
        <v>33019.69</v>
      </c>
      <c r="D539" s="79">
        <v>48038.21</v>
      </c>
      <c r="E539" s="79">
        <v>54072.480000000003</v>
      </c>
      <c r="F539" s="79">
        <v>49346.22</v>
      </c>
      <c r="G539" s="79">
        <v>51175.74</v>
      </c>
      <c r="H539" s="79">
        <v>58372.42</v>
      </c>
      <c r="I539" s="79">
        <v>782.06</v>
      </c>
      <c r="J539" s="79">
        <v>119376.18</v>
      </c>
      <c r="K539" s="79">
        <v>53106.9</v>
      </c>
      <c r="L539" s="79">
        <v>52395.42</v>
      </c>
      <c r="M539" s="79">
        <v>55698.720000000001</v>
      </c>
      <c r="N539" s="79"/>
      <c r="O539" s="79"/>
      <c r="P539" s="79"/>
      <c r="Q539" s="80"/>
      <c r="R539" s="80"/>
      <c r="S539" s="80"/>
      <c r="T539" s="80"/>
      <c r="U539" s="83">
        <f>SUM(C539:S539)</f>
        <v>575384.04</v>
      </c>
    </row>
    <row r="540" spans="1:24" x14ac:dyDescent="0.25">
      <c r="A540" s="6"/>
      <c r="B540" s="55"/>
      <c r="C540" s="69">
        <v>44417</v>
      </c>
      <c r="D540" s="69">
        <v>44448</v>
      </c>
      <c r="E540" s="69">
        <v>44476</v>
      </c>
      <c r="F540" s="69">
        <v>44511</v>
      </c>
      <c r="G540" s="69">
        <v>44540</v>
      </c>
      <c r="H540" s="69">
        <v>44571</v>
      </c>
      <c r="I540" s="69">
        <v>44602</v>
      </c>
      <c r="J540" s="69">
        <v>44637</v>
      </c>
      <c r="K540" s="69">
        <v>44658</v>
      </c>
      <c r="L540" s="69">
        <v>44690</v>
      </c>
      <c r="M540" s="69">
        <v>44728</v>
      </c>
      <c r="N540" s="69">
        <v>44742</v>
      </c>
      <c r="O540" s="69"/>
      <c r="P540" s="69"/>
      <c r="Q540" s="70"/>
      <c r="R540" s="70"/>
      <c r="S540" s="70"/>
      <c r="T540" s="70"/>
      <c r="U540" s="71"/>
    </row>
    <row r="541" spans="1:24" x14ac:dyDescent="0.25">
      <c r="A541" s="6">
        <v>59</v>
      </c>
      <c r="B541" s="72" t="s">
        <v>53</v>
      </c>
      <c r="C541" s="73">
        <v>215197.29</v>
      </c>
      <c r="D541" s="73">
        <v>313076.61</v>
      </c>
      <c r="E541" s="73">
        <v>243326.16</v>
      </c>
      <c r="F541" s="73">
        <v>222057.99</v>
      </c>
      <c r="G541" s="73">
        <v>230290.83</v>
      </c>
      <c r="H541" s="73">
        <v>266195.15999999997</v>
      </c>
      <c r="I541" s="73">
        <v>456617.7</v>
      </c>
      <c r="J541" s="73">
        <v>438703.65</v>
      </c>
      <c r="K541" s="73">
        <v>398301.75</v>
      </c>
      <c r="L541" s="73">
        <v>392965.65</v>
      </c>
      <c r="M541" s="73">
        <v>410973.7</v>
      </c>
      <c r="N541" s="73">
        <v>6766.7</v>
      </c>
      <c r="O541" s="73"/>
      <c r="P541" s="73"/>
      <c r="Q541" s="74"/>
      <c r="R541" s="74"/>
      <c r="S541" s="74"/>
      <c r="T541" s="74"/>
      <c r="U541" s="75">
        <f>SUM(C541:S541)</f>
        <v>3594473.1900000004</v>
      </c>
    </row>
    <row r="542" spans="1:24" x14ac:dyDescent="0.25">
      <c r="A542" s="76"/>
      <c r="B542" s="77"/>
      <c r="C542" s="78">
        <v>44399</v>
      </c>
      <c r="D542" s="78">
        <v>44426</v>
      </c>
      <c r="E542" s="78">
        <v>44462</v>
      </c>
      <c r="F542" s="78">
        <v>11711</v>
      </c>
      <c r="G542" s="78">
        <v>44518</v>
      </c>
      <c r="H542" s="78">
        <v>44553</v>
      </c>
      <c r="I542" s="78">
        <v>44609</v>
      </c>
      <c r="J542" s="78">
        <v>44616</v>
      </c>
      <c r="K542" s="78">
        <v>44651</v>
      </c>
      <c r="L542" s="78">
        <v>44690</v>
      </c>
      <c r="M542" s="78">
        <v>44708</v>
      </c>
      <c r="N542" s="78"/>
      <c r="O542" s="78"/>
      <c r="P542" s="79"/>
      <c r="Q542" s="80"/>
      <c r="R542" s="80"/>
      <c r="S542" s="80"/>
      <c r="T542" s="80"/>
      <c r="U542" s="81"/>
      <c r="W542" s="84"/>
      <c r="X542" s="84"/>
    </row>
    <row r="543" spans="1:24" x14ac:dyDescent="0.25">
      <c r="A543" s="76">
        <v>60</v>
      </c>
      <c r="B543" s="82" t="s">
        <v>54</v>
      </c>
      <c r="C543" s="79">
        <v>215197.29</v>
      </c>
      <c r="D543" s="79">
        <v>313076.61</v>
      </c>
      <c r="E543" s="79">
        <v>243326.16</v>
      </c>
      <c r="F543" s="79">
        <v>222057.99</v>
      </c>
      <c r="G543" s="79">
        <v>230290.83</v>
      </c>
      <c r="H543" s="79">
        <v>266195.15999999997</v>
      </c>
      <c r="I543" s="79">
        <v>273970.62</v>
      </c>
      <c r="J543" s="79">
        <v>263222.19</v>
      </c>
      <c r="K543" s="79">
        <v>238981.05</v>
      </c>
      <c r="L543" s="79">
        <v>235779.39</v>
      </c>
      <c r="M543" s="79">
        <v>250644.24</v>
      </c>
      <c r="N543" s="79"/>
      <c r="O543" s="79"/>
      <c r="P543" s="79"/>
      <c r="Q543" s="80"/>
      <c r="R543" s="80"/>
      <c r="S543" s="80"/>
      <c r="T543" s="80"/>
      <c r="U543" s="83">
        <f>SUM(C543:S543)</f>
        <v>2752741.5300000003</v>
      </c>
    </row>
    <row r="544" spans="1:24" x14ac:dyDescent="0.25">
      <c r="A544" s="6"/>
      <c r="B544" s="55"/>
      <c r="C544" s="69">
        <v>44397</v>
      </c>
      <c r="D544" s="69">
        <v>44426</v>
      </c>
      <c r="E544" s="69">
        <v>44453</v>
      </c>
      <c r="F544" s="69">
        <v>44487</v>
      </c>
      <c r="G544" s="69">
        <v>44517</v>
      </c>
      <c r="H544" s="69">
        <v>44544</v>
      </c>
      <c r="I544" s="69">
        <v>44579</v>
      </c>
      <c r="J544" s="69">
        <v>44615</v>
      </c>
      <c r="K544" s="69">
        <v>44629</v>
      </c>
      <c r="L544" s="69">
        <v>44669</v>
      </c>
      <c r="M544" s="69">
        <v>44697</v>
      </c>
      <c r="N544" s="69">
        <v>44733</v>
      </c>
      <c r="O544" s="69"/>
      <c r="P544" s="69"/>
      <c r="Q544" s="70"/>
      <c r="R544" s="70"/>
      <c r="S544" s="70"/>
      <c r="T544" s="70"/>
      <c r="U544" s="71"/>
    </row>
    <row r="545" spans="1:24" x14ac:dyDescent="0.25">
      <c r="A545" s="6">
        <v>61</v>
      </c>
      <c r="B545" s="72" t="s">
        <v>55</v>
      </c>
      <c r="C545" s="73">
        <v>12524.71</v>
      </c>
      <c r="D545" s="73">
        <v>18221.39</v>
      </c>
      <c r="E545" s="73">
        <v>14161.84</v>
      </c>
      <c r="F545" s="73">
        <v>12924.01</v>
      </c>
      <c r="G545" s="73">
        <v>13403.17</v>
      </c>
      <c r="H545" s="73">
        <v>15492.84</v>
      </c>
      <c r="I545" s="73">
        <v>15945.38</v>
      </c>
      <c r="J545" s="73">
        <v>15319.81</v>
      </c>
      <c r="K545" s="73">
        <v>13908.95</v>
      </c>
      <c r="L545" s="73">
        <v>13722.61</v>
      </c>
      <c r="M545" s="73">
        <v>14587.76</v>
      </c>
      <c r="N545" s="73">
        <v>14707.55</v>
      </c>
      <c r="O545" s="73"/>
      <c r="P545" s="73"/>
      <c r="Q545" s="74"/>
      <c r="R545" s="74"/>
      <c r="S545" s="74"/>
      <c r="T545" s="74"/>
      <c r="U545" s="75">
        <f>SUM(C545:S545)</f>
        <v>174920.02000000002</v>
      </c>
    </row>
    <row r="546" spans="1:24" x14ac:dyDescent="0.25">
      <c r="A546" s="76"/>
      <c r="B546" s="77"/>
      <c r="C546" s="78">
        <v>44400</v>
      </c>
      <c r="D546" s="78">
        <v>44426</v>
      </c>
      <c r="E546" s="78">
        <v>44461</v>
      </c>
      <c r="F546" s="78">
        <v>44489</v>
      </c>
      <c r="G546" s="78">
        <v>44524</v>
      </c>
      <c r="H546" s="78">
        <v>44551</v>
      </c>
      <c r="I546" s="78">
        <v>44614</v>
      </c>
      <c r="J546" s="78">
        <v>44615</v>
      </c>
      <c r="K546" s="78">
        <v>44642</v>
      </c>
      <c r="L546" s="78">
        <v>1974</v>
      </c>
      <c r="M546" s="78">
        <v>44700</v>
      </c>
      <c r="N546" s="78"/>
      <c r="O546" s="78"/>
      <c r="P546" s="78"/>
      <c r="Q546" s="78"/>
      <c r="R546" s="80"/>
      <c r="S546" s="80"/>
      <c r="T546" s="80"/>
      <c r="U546" s="81"/>
    </row>
    <row r="547" spans="1:24" x14ac:dyDescent="0.25">
      <c r="A547" s="76">
        <v>62</v>
      </c>
      <c r="B547" s="82" t="s">
        <v>56</v>
      </c>
      <c r="C547" s="79">
        <v>44405.79</v>
      </c>
      <c r="D547" s="79">
        <v>64603.11</v>
      </c>
      <c r="E547" s="79">
        <v>50210.16</v>
      </c>
      <c r="F547" s="79">
        <v>45821.49</v>
      </c>
      <c r="G547" s="79">
        <v>47520.33</v>
      </c>
      <c r="H547" s="79">
        <v>54929.16</v>
      </c>
      <c r="I547" s="79">
        <v>54315.69</v>
      </c>
      <c r="J547" s="79">
        <v>56533.62</v>
      </c>
      <c r="K547" s="79">
        <v>49313.55</v>
      </c>
      <c r="L547" s="79">
        <v>48652.89</v>
      </c>
      <c r="M547" s="79">
        <v>51720.24</v>
      </c>
      <c r="N547" s="79"/>
      <c r="O547" s="79"/>
      <c r="P547" s="79"/>
      <c r="Q547" s="80"/>
      <c r="R547" s="80"/>
      <c r="S547" s="80"/>
      <c r="T547" s="80"/>
      <c r="U547" s="83">
        <f>SUM(C547:S547)</f>
        <v>568026.03</v>
      </c>
    </row>
    <row r="548" spans="1:24" x14ac:dyDescent="0.25">
      <c r="A548" s="6"/>
      <c r="B548" s="55"/>
      <c r="C548" s="69">
        <v>44400</v>
      </c>
      <c r="D548" s="69">
        <v>44428</v>
      </c>
      <c r="E548" s="69">
        <v>44495</v>
      </c>
      <c r="F548" s="69">
        <v>44519</v>
      </c>
      <c r="G548" s="69">
        <v>44589</v>
      </c>
      <c r="H548" s="69">
        <v>44651</v>
      </c>
      <c r="I548" s="69">
        <v>44678</v>
      </c>
      <c r="J548" s="69">
        <v>44712</v>
      </c>
      <c r="K548" s="69">
        <v>44739</v>
      </c>
      <c r="L548" s="69"/>
      <c r="M548" s="69"/>
      <c r="N548" s="69"/>
      <c r="O548" s="69"/>
      <c r="P548" s="69"/>
      <c r="Q548" s="70"/>
      <c r="R548" s="70"/>
      <c r="S548" s="70"/>
      <c r="T548" s="70"/>
      <c r="U548" s="71"/>
    </row>
    <row r="549" spans="1:24" x14ac:dyDescent="0.25">
      <c r="A549" s="6">
        <v>63</v>
      </c>
      <c r="B549" s="72" t="s">
        <v>57</v>
      </c>
      <c r="C549" s="73">
        <v>17079.150000000001</v>
      </c>
      <c r="D549" s="73">
        <v>24847.35</v>
      </c>
      <c r="E549" s="73">
        <v>49247</v>
      </c>
      <c r="F549" s="73">
        <v>24369.4</v>
      </c>
      <c r="G549" s="73">
        <v>57160.4</v>
      </c>
      <c r="H549" s="73">
        <v>53143.199999999997</v>
      </c>
      <c r="I549" s="73">
        <v>24950.2</v>
      </c>
      <c r="J549" s="73">
        <v>26523.200000000001</v>
      </c>
      <c r="K549" s="73">
        <v>26741</v>
      </c>
      <c r="L549" s="73"/>
      <c r="M549" s="73"/>
      <c r="N549" s="73"/>
      <c r="O549" s="73"/>
      <c r="P549" s="73"/>
      <c r="Q549" s="74"/>
      <c r="R549" s="74"/>
      <c r="S549" s="74"/>
      <c r="T549" s="74"/>
      <c r="U549" s="75">
        <f>SUM(C549:S549)</f>
        <v>304060.90000000002</v>
      </c>
    </row>
    <row r="550" spans="1:24" x14ac:dyDescent="0.25">
      <c r="A550" s="76"/>
      <c r="B550" s="77"/>
      <c r="C550" s="78">
        <v>44406</v>
      </c>
      <c r="D550" s="78">
        <v>44453</v>
      </c>
      <c r="E550" s="78">
        <v>44546</v>
      </c>
      <c r="F550" s="78">
        <v>44700</v>
      </c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80"/>
      <c r="R550" s="80"/>
      <c r="S550" s="80"/>
      <c r="T550" s="80"/>
      <c r="U550" s="81"/>
    </row>
    <row r="551" spans="1:24" x14ac:dyDescent="0.25">
      <c r="A551" s="76">
        <v>64</v>
      </c>
      <c r="B551" s="82" t="s">
        <v>58</v>
      </c>
      <c r="C551" s="79">
        <v>59962.76</v>
      </c>
      <c r="D551" s="79">
        <v>76542.179999999993</v>
      </c>
      <c r="E551" s="79">
        <v>98847.32</v>
      </c>
      <c r="F551" s="79">
        <v>173690.66</v>
      </c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80"/>
      <c r="R551" s="80"/>
      <c r="S551" s="80"/>
      <c r="T551" s="80"/>
      <c r="U551" s="83">
        <f>SUM(C551:S551)</f>
        <v>409042.92000000004</v>
      </c>
    </row>
    <row r="552" spans="1:24" x14ac:dyDescent="0.25">
      <c r="A552" s="6"/>
      <c r="B552" s="55"/>
      <c r="C552" s="69">
        <v>44517</v>
      </c>
      <c r="D552" s="69">
        <v>44551</v>
      </c>
      <c r="E552" s="69">
        <v>44585</v>
      </c>
      <c r="F552" s="69">
        <v>44613</v>
      </c>
      <c r="G552" s="69">
        <v>44642</v>
      </c>
      <c r="H552" s="69">
        <v>44679</v>
      </c>
      <c r="I552" s="69">
        <v>44704</v>
      </c>
      <c r="J552" s="69">
        <v>44735</v>
      </c>
      <c r="K552" s="69"/>
      <c r="L552" s="69"/>
      <c r="M552" s="69"/>
      <c r="N552" s="69"/>
      <c r="O552" s="69"/>
      <c r="P552" s="69"/>
      <c r="Q552" s="70"/>
      <c r="R552" s="70"/>
      <c r="S552" s="70"/>
      <c r="T552" s="70"/>
      <c r="U552" s="71"/>
    </row>
    <row r="553" spans="1:24" x14ac:dyDescent="0.25">
      <c r="A553" s="6">
        <v>65</v>
      </c>
      <c r="B553" s="72" t="s">
        <v>452</v>
      </c>
      <c r="C553" s="73">
        <v>47520.33</v>
      </c>
      <c r="D553" s="73">
        <v>54929.16</v>
      </c>
      <c r="E553" s="73">
        <v>56533.62</v>
      </c>
      <c r="F553" s="73">
        <v>54315.69</v>
      </c>
      <c r="G553" s="73">
        <v>49313.55</v>
      </c>
      <c r="H553" s="73">
        <v>56137.95</v>
      </c>
      <c r="I553" s="73">
        <v>59677.2</v>
      </c>
      <c r="J553" s="73">
        <v>60167.25</v>
      </c>
      <c r="K553" s="73"/>
      <c r="L553" s="73"/>
      <c r="M553" s="73"/>
      <c r="N553" s="73"/>
      <c r="O553" s="73"/>
      <c r="P553" s="73"/>
      <c r="Q553" s="74"/>
      <c r="R553" s="74"/>
      <c r="S553" s="74"/>
      <c r="T553" s="74"/>
      <c r="U553" s="75">
        <f>SUM(C553:S553)</f>
        <v>438594.75000000006</v>
      </c>
    </row>
    <row r="554" spans="1:24" x14ac:dyDescent="0.25">
      <c r="A554" s="76"/>
      <c r="B554" s="77"/>
      <c r="C554" s="78">
        <v>44392</v>
      </c>
      <c r="D554" s="78">
        <v>44439</v>
      </c>
      <c r="E554" s="78">
        <v>44469</v>
      </c>
      <c r="F554" s="78">
        <v>44495</v>
      </c>
      <c r="G554" s="78">
        <v>44526</v>
      </c>
      <c r="H554" s="78">
        <v>44553</v>
      </c>
      <c r="I554" s="78">
        <v>44608</v>
      </c>
      <c r="J554" s="78">
        <v>44615</v>
      </c>
      <c r="K554" s="78">
        <v>44638</v>
      </c>
      <c r="L554" s="78">
        <v>44692</v>
      </c>
      <c r="M554" s="78">
        <v>44725</v>
      </c>
      <c r="N554" s="78">
        <v>44742</v>
      </c>
      <c r="O554" s="78"/>
      <c r="P554" s="78"/>
      <c r="Q554" s="78"/>
      <c r="R554" s="80"/>
      <c r="S554" s="80"/>
      <c r="T554" s="80"/>
      <c r="U554" s="81"/>
    </row>
    <row r="555" spans="1:24" x14ac:dyDescent="0.25">
      <c r="A555" s="76">
        <v>66</v>
      </c>
      <c r="B555" s="82" t="s">
        <v>59</v>
      </c>
      <c r="C555" s="79">
        <v>17514.75</v>
      </c>
      <c r="D555" s="79">
        <v>17079.150000000001</v>
      </c>
      <c r="E555" s="79">
        <v>24847.35</v>
      </c>
      <c r="F555" s="79">
        <v>19311.599999999999</v>
      </c>
      <c r="G555" s="79">
        <v>35900.699999999997</v>
      </c>
      <c r="H555" s="79">
        <v>21126.6</v>
      </c>
      <c r="I555" s="79">
        <v>21743.7</v>
      </c>
      <c r="J555" s="79">
        <v>20890.650000000001</v>
      </c>
      <c r="K555" s="79">
        <v>18966.75</v>
      </c>
      <c r="L555" s="79">
        <v>18712.650000000001</v>
      </c>
      <c r="M555" s="79">
        <v>19892.400000000001</v>
      </c>
      <c r="N555" s="79">
        <v>20055.75</v>
      </c>
      <c r="O555" s="79"/>
      <c r="P555" s="79"/>
      <c r="Q555" s="80"/>
      <c r="R555" s="80"/>
      <c r="S555" s="80"/>
      <c r="T555" s="80"/>
      <c r="U555" s="83">
        <f>SUM(C555:S555)</f>
        <v>256042.05</v>
      </c>
    </row>
    <row r="556" spans="1:24" x14ac:dyDescent="0.25">
      <c r="A556" s="6"/>
      <c r="B556" s="55"/>
      <c r="C556" s="69">
        <v>44393</v>
      </c>
      <c r="D556" s="69">
        <v>44431</v>
      </c>
      <c r="E556" s="69">
        <v>44454</v>
      </c>
      <c r="F556" s="69">
        <v>44482</v>
      </c>
      <c r="G556" s="69">
        <v>44512</v>
      </c>
      <c r="H556" s="69">
        <v>44545</v>
      </c>
      <c r="I556" s="69">
        <v>44609</v>
      </c>
      <c r="J556" s="69">
        <v>44610</v>
      </c>
      <c r="K556" s="69">
        <v>44630</v>
      </c>
      <c r="L556" s="69">
        <v>44670</v>
      </c>
      <c r="M556" s="69">
        <v>44707</v>
      </c>
      <c r="N556" s="69">
        <v>44726</v>
      </c>
      <c r="O556" s="69"/>
      <c r="P556" s="69"/>
      <c r="Q556" s="70"/>
      <c r="R556" s="70"/>
      <c r="S556" s="70"/>
      <c r="T556" s="70"/>
      <c r="U556" s="71"/>
    </row>
    <row r="557" spans="1:24" x14ac:dyDescent="0.25">
      <c r="A557" s="6">
        <v>67</v>
      </c>
      <c r="B557" s="72" t="s">
        <v>435</v>
      </c>
      <c r="C557" s="73">
        <v>10247.49</v>
      </c>
      <c r="D557" s="73">
        <v>24847.35</v>
      </c>
      <c r="E557" s="73">
        <v>19311.599999999999</v>
      </c>
      <c r="F557" s="73">
        <v>17623.650000000001</v>
      </c>
      <c r="G557" s="73">
        <v>18277.05</v>
      </c>
      <c r="H557" s="73">
        <v>21126.6</v>
      </c>
      <c r="I557" s="73">
        <v>20890.650000000001</v>
      </c>
      <c r="J557" s="73">
        <v>21743.7</v>
      </c>
      <c r="K557" s="73">
        <v>18966.75</v>
      </c>
      <c r="L557" s="73">
        <v>18712.650000000001</v>
      </c>
      <c r="M557" s="73">
        <v>19892.400000000001</v>
      </c>
      <c r="N557" s="73">
        <v>20055.75</v>
      </c>
      <c r="O557" s="73"/>
      <c r="P557" s="73"/>
      <c r="Q557" s="74"/>
      <c r="R557" s="74"/>
      <c r="S557" s="74"/>
      <c r="T557" s="74"/>
      <c r="U557" s="75">
        <f>SUM(C557:T557)</f>
        <v>231695.63999999998</v>
      </c>
    </row>
    <row r="558" spans="1:24" x14ac:dyDescent="0.25">
      <c r="A558" s="76"/>
      <c r="B558" s="77"/>
      <c r="C558" s="78">
        <v>44403</v>
      </c>
      <c r="D558" s="78">
        <v>44428</v>
      </c>
      <c r="E558" s="78">
        <v>44461</v>
      </c>
      <c r="F558" s="78">
        <v>44491</v>
      </c>
      <c r="G558" s="78">
        <v>44519</v>
      </c>
      <c r="H558" s="78">
        <v>44573</v>
      </c>
      <c r="I558" s="78">
        <v>44595</v>
      </c>
      <c r="J558" s="78">
        <v>44613</v>
      </c>
      <c r="K558" s="78">
        <v>44634</v>
      </c>
      <c r="L558" s="78">
        <v>44685</v>
      </c>
      <c r="M558" s="78">
        <v>44711</v>
      </c>
      <c r="N558" s="78">
        <v>2176</v>
      </c>
      <c r="O558" s="78"/>
      <c r="P558" s="79"/>
      <c r="Q558" s="80"/>
      <c r="R558" s="80"/>
      <c r="S558" s="80"/>
      <c r="T558" s="80"/>
      <c r="U558" s="81"/>
      <c r="W558" s="84"/>
      <c r="X558" s="84"/>
    </row>
    <row r="559" spans="1:24" x14ac:dyDescent="0.25">
      <c r="A559" s="76">
        <v>68</v>
      </c>
      <c r="B559" s="82" t="s">
        <v>61</v>
      </c>
      <c r="C559" s="79">
        <v>6831.66</v>
      </c>
      <c r="D559" s="79">
        <v>9938.94</v>
      </c>
      <c r="E559" s="79">
        <v>6437.2</v>
      </c>
      <c r="F559" s="79">
        <v>5874.55</v>
      </c>
      <c r="G559" s="79">
        <v>7310.82</v>
      </c>
      <c r="H559" s="79">
        <v>8450.64</v>
      </c>
      <c r="I559" s="79">
        <v>8697.48</v>
      </c>
      <c r="J559" s="79">
        <v>8356.26</v>
      </c>
      <c r="K559" s="79">
        <v>5057.8</v>
      </c>
      <c r="L559" s="79">
        <v>6237.55</v>
      </c>
      <c r="M559" s="79">
        <v>6630.8</v>
      </c>
      <c r="N559" s="79">
        <v>6685.25</v>
      </c>
      <c r="O559" s="79"/>
      <c r="P559" s="79"/>
      <c r="Q559" s="80"/>
      <c r="R559" s="80"/>
      <c r="S559" s="80"/>
      <c r="T559" s="80"/>
      <c r="U559" s="83">
        <f>SUM(C559:S559)</f>
        <v>86508.95</v>
      </c>
    </row>
    <row r="560" spans="1:24" x14ac:dyDescent="0.25">
      <c r="A560" s="6"/>
      <c r="B560" s="55"/>
      <c r="C560" s="69">
        <v>44400</v>
      </c>
      <c r="D560" s="69">
        <v>44426</v>
      </c>
      <c r="E560" s="69">
        <v>44459</v>
      </c>
      <c r="F560" s="69">
        <v>44491</v>
      </c>
      <c r="G560" s="69">
        <v>44526</v>
      </c>
      <c r="H560" s="69">
        <v>44547</v>
      </c>
      <c r="I560" s="69">
        <v>44582</v>
      </c>
      <c r="J560" s="69">
        <v>44617</v>
      </c>
      <c r="K560" s="69">
        <v>44636</v>
      </c>
      <c r="L560" s="69">
        <v>44671</v>
      </c>
      <c r="M560" s="69">
        <v>44701</v>
      </c>
      <c r="N560" s="69">
        <v>44733</v>
      </c>
      <c r="O560" s="69"/>
      <c r="P560" s="69"/>
      <c r="Q560" s="70"/>
      <c r="R560" s="70"/>
      <c r="S560" s="70"/>
      <c r="T560" s="70"/>
      <c r="U560" s="71"/>
    </row>
    <row r="561" spans="1:24" x14ac:dyDescent="0.25">
      <c r="A561" s="6">
        <v>69</v>
      </c>
      <c r="B561" s="72" t="s">
        <v>62</v>
      </c>
      <c r="C561" s="73">
        <v>3415.83</v>
      </c>
      <c r="D561" s="73">
        <v>4969.47</v>
      </c>
      <c r="E561" s="73">
        <v>3862.32</v>
      </c>
      <c r="F561" s="73">
        <v>3524.73</v>
      </c>
      <c r="G561" s="73">
        <v>3655.41</v>
      </c>
      <c r="H561" s="73">
        <v>4225.32</v>
      </c>
      <c r="I561" s="73">
        <v>4348.74</v>
      </c>
      <c r="J561" s="73">
        <v>4178.13</v>
      </c>
      <c r="K561" s="73">
        <v>3793.35</v>
      </c>
      <c r="L561" s="73">
        <v>2495.02</v>
      </c>
      <c r="M561" s="73">
        <v>2652.32</v>
      </c>
      <c r="N561" s="73">
        <v>2674.1</v>
      </c>
      <c r="O561" s="73"/>
      <c r="P561" s="73"/>
      <c r="Q561" s="74"/>
      <c r="R561" s="74"/>
      <c r="S561" s="74"/>
      <c r="T561" s="74"/>
      <c r="U561" s="75">
        <f>SUM(C561:S561)</f>
        <v>43794.74</v>
      </c>
    </row>
    <row r="562" spans="1:24" x14ac:dyDescent="0.25">
      <c r="A562" s="76"/>
      <c r="B562" s="77"/>
      <c r="C562" s="78">
        <v>44426</v>
      </c>
      <c r="D562" s="78">
        <v>44469</v>
      </c>
      <c r="E562" s="78">
        <v>44508</v>
      </c>
      <c r="F562" s="78">
        <v>44516</v>
      </c>
      <c r="G562" s="78">
        <v>44572</v>
      </c>
      <c r="H562" s="78">
        <v>44615</v>
      </c>
      <c r="I562" s="78">
        <v>44706</v>
      </c>
      <c r="J562" s="78">
        <v>44712</v>
      </c>
      <c r="K562" s="78"/>
      <c r="L562" s="78"/>
      <c r="M562" s="78"/>
      <c r="N562" s="78"/>
      <c r="O562" s="78"/>
      <c r="P562" s="78"/>
      <c r="Q562" s="80"/>
      <c r="R562" s="80"/>
      <c r="S562" s="80"/>
      <c r="T562" s="80"/>
      <c r="U562" s="81"/>
    </row>
    <row r="563" spans="1:24" x14ac:dyDescent="0.25">
      <c r="A563" s="76">
        <v>70</v>
      </c>
      <c r="B563" s="82" t="s">
        <v>63</v>
      </c>
      <c r="C563" s="79">
        <v>16770.599999999999</v>
      </c>
      <c r="D563" s="79">
        <v>7724.64</v>
      </c>
      <c r="E563" s="79">
        <v>6976.86</v>
      </c>
      <c r="F563" s="79">
        <v>7383.42</v>
      </c>
      <c r="G563" s="79">
        <v>7552.82</v>
      </c>
      <c r="H563" s="79">
        <v>9595.2999999999993</v>
      </c>
      <c r="I563" s="79">
        <v>23428.02</v>
      </c>
      <c r="J563" s="79">
        <v>7956.96</v>
      </c>
      <c r="K563" s="79"/>
      <c r="L563" s="79"/>
      <c r="M563" s="79"/>
      <c r="N563" s="79"/>
      <c r="O563" s="79"/>
      <c r="P563" s="79"/>
      <c r="Q563" s="80"/>
      <c r="R563" s="80"/>
      <c r="S563" s="80"/>
      <c r="T563" s="80"/>
      <c r="U563" s="83">
        <f>SUM(C563:S563)</f>
        <v>87388.62000000001</v>
      </c>
    </row>
    <row r="564" spans="1:24" x14ac:dyDescent="0.25">
      <c r="A564" s="6"/>
      <c r="B564" s="55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70"/>
      <c r="R564" s="70"/>
      <c r="S564" s="70"/>
      <c r="T564" s="70"/>
      <c r="U564" s="71"/>
    </row>
    <row r="565" spans="1:24" x14ac:dyDescent="0.25">
      <c r="A565" s="6">
        <v>71</v>
      </c>
      <c r="B565" s="72" t="s">
        <v>64</v>
      </c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4"/>
      <c r="R565" s="74"/>
      <c r="S565" s="74"/>
      <c r="T565" s="74"/>
      <c r="U565" s="75">
        <f>SUM(C565:S565)</f>
        <v>0</v>
      </c>
    </row>
    <row r="566" spans="1:24" x14ac:dyDescent="0.25">
      <c r="A566" s="76"/>
      <c r="B566" s="77"/>
      <c r="C566" s="78">
        <v>44421</v>
      </c>
      <c r="D566" s="78">
        <v>44431</v>
      </c>
      <c r="E566" s="78">
        <v>2479</v>
      </c>
      <c r="F566" s="78">
        <v>44495</v>
      </c>
      <c r="G566" s="78">
        <v>44525</v>
      </c>
      <c r="H566" s="78">
        <v>44558</v>
      </c>
      <c r="I566" s="78">
        <v>44586</v>
      </c>
      <c r="J566" s="78">
        <v>44624</v>
      </c>
      <c r="K566" s="78">
        <v>44651</v>
      </c>
      <c r="L566" s="78">
        <v>44678</v>
      </c>
      <c r="M566" s="78">
        <v>44711</v>
      </c>
      <c r="N566" s="78">
        <v>44741</v>
      </c>
      <c r="O566" s="79"/>
      <c r="P566" s="79"/>
      <c r="Q566" s="80"/>
      <c r="R566" s="80"/>
      <c r="S566" s="80"/>
      <c r="T566" s="80"/>
      <c r="U566" s="81"/>
    </row>
    <row r="567" spans="1:24" x14ac:dyDescent="0.25">
      <c r="A567" s="76">
        <v>72</v>
      </c>
      <c r="B567" s="82" t="s">
        <v>65</v>
      </c>
      <c r="C567" s="79">
        <v>5693.05</v>
      </c>
      <c r="D567" s="79">
        <v>8282.4500000000007</v>
      </c>
      <c r="E567" s="79">
        <v>6437.2</v>
      </c>
      <c r="F567" s="79">
        <v>7049.46</v>
      </c>
      <c r="G567" s="79">
        <v>7310.82</v>
      </c>
      <c r="H567" s="79">
        <v>8450.64</v>
      </c>
      <c r="I567" s="79">
        <v>8697.48</v>
      </c>
      <c r="J567" s="79">
        <v>8356.26</v>
      </c>
      <c r="K567" s="79">
        <v>6322.25</v>
      </c>
      <c r="L567" s="79">
        <v>6237.55</v>
      </c>
      <c r="M567" s="79">
        <v>6630.8</v>
      </c>
      <c r="N567" s="79">
        <v>6685.25</v>
      </c>
      <c r="O567" s="79"/>
      <c r="P567" s="79"/>
      <c r="Q567" s="80"/>
      <c r="R567" s="80"/>
      <c r="S567" s="80"/>
      <c r="T567" s="80"/>
      <c r="U567" s="83">
        <f>SUM(C567:S567)</f>
        <v>86153.209999999992</v>
      </c>
    </row>
    <row r="568" spans="1:24" x14ac:dyDescent="0.25">
      <c r="A568" s="6"/>
      <c r="B568" s="55"/>
      <c r="C568" s="69">
        <v>44518</v>
      </c>
      <c r="D568" s="69">
        <v>44607</v>
      </c>
      <c r="E568" s="69">
        <v>44649</v>
      </c>
      <c r="F568" s="69">
        <v>44664</v>
      </c>
      <c r="G568" s="69">
        <v>44704</v>
      </c>
      <c r="H568" s="69">
        <v>44740</v>
      </c>
      <c r="I568" s="69"/>
      <c r="J568" s="69"/>
      <c r="K568" s="69"/>
      <c r="L568" s="69"/>
      <c r="M568" s="69"/>
      <c r="N568" s="69"/>
      <c r="O568" s="69"/>
      <c r="P568" s="69"/>
      <c r="Q568" s="70"/>
      <c r="R568" s="70"/>
      <c r="S568" s="70"/>
      <c r="T568" s="70"/>
      <c r="U568" s="71"/>
    </row>
    <row r="569" spans="1:24" x14ac:dyDescent="0.25">
      <c r="A569" s="6">
        <v>73</v>
      </c>
      <c r="B569" s="72" t="s">
        <v>533</v>
      </c>
      <c r="C569" s="73">
        <v>201000</v>
      </c>
      <c r="D569" s="73">
        <v>408240</v>
      </c>
      <c r="E569" s="73">
        <v>408805.2</v>
      </c>
      <c r="F569" s="73">
        <v>415234.8</v>
      </c>
      <c r="G569" s="73">
        <v>415800</v>
      </c>
      <c r="H569" s="73">
        <v>423360</v>
      </c>
      <c r="I569" s="73"/>
      <c r="J569" s="73"/>
      <c r="K569" s="73"/>
      <c r="L569" s="73"/>
      <c r="M569" s="73"/>
      <c r="N569" s="73"/>
      <c r="O569" s="73"/>
      <c r="P569" s="73"/>
      <c r="Q569" s="74"/>
      <c r="R569" s="74"/>
      <c r="S569" s="74"/>
      <c r="T569" s="74"/>
      <c r="U569" s="75">
        <f>SUM(C569:S569)</f>
        <v>2272440</v>
      </c>
    </row>
    <row r="570" spans="1:24" x14ac:dyDescent="0.25">
      <c r="A570" s="76"/>
      <c r="B570" s="77"/>
      <c r="C570" s="78">
        <v>44393</v>
      </c>
      <c r="D570" s="78">
        <v>44419</v>
      </c>
      <c r="E570" s="78">
        <v>44453</v>
      </c>
      <c r="F570" s="78">
        <v>44483</v>
      </c>
      <c r="G570" s="78">
        <v>44511</v>
      </c>
      <c r="H570" s="78">
        <v>44543</v>
      </c>
      <c r="I570" s="78">
        <v>44578</v>
      </c>
      <c r="J570" s="78">
        <v>44608</v>
      </c>
      <c r="K570" s="78">
        <v>44631</v>
      </c>
      <c r="L570" s="78">
        <v>44669</v>
      </c>
      <c r="M570" s="78">
        <v>44698</v>
      </c>
      <c r="N570" s="78">
        <v>44728</v>
      </c>
      <c r="O570" s="78"/>
      <c r="P570" s="79"/>
      <c r="Q570" s="80"/>
      <c r="R570" s="80"/>
      <c r="S570" s="80"/>
      <c r="T570" s="80"/>
      <c r="U570" s="81"/>
      <c r="W570" s="84"/>
      <c r="X570" s="84"/>
    </row>
    <row r="571" spans="1:24" x14ac:dyDescent="0.25">
      <c r="A571" s="76">
        <v>74</v>
      </c>
      <c r="B571" s="82" t="s">
        <v>66</v>
      </c>
      <c r="C571" s="79">
        <v>29603.86</v>
      </c>
      <c r="D571" s="79">
        <v>43068.74</v>
      </c>
      <c r="E571" s="79">
        <v>25748.799999999999</v>
      </c>
      <c r="F571" s="79">
        <v>30547.66</v>
      </c>
      <c r="G571" s="79">
        <v>31680.22</v>
      </c>
      <c r="H571" s="79">
        <v>36619.440000000002</v>
      </c>
      <c r="I571" s="79">
        <v>37689.08</v>
      </c>
      <c r="J571" s="79">
        <v>36210.46</v>
      </c>
      <c r="K571" s="79">
        <v>32875.699999999997</v>
      </c>
      <c r="L571" s="79">
        <v>24950.2</v>
      </c>
      <c r="M571" s="79">
        <v>26523.200000000001</v>
      </c>
      <c r="N571" s="79">
        <v>26741</v>
      </c>
      <c r="O571" s="79"/>
      <c r="P571" s="79"/>
      <c r="Q571" s="80"/>
      <c r="R571" s="80"/>
      <c r="S571" s="80"/>
      <c r="T571" s="80"/>
      <c r="U571" s="83">
        <f>SUM(C571:S571)</f>
        <v>382258.3600000001</v>
      </c>
    </row>
    <row r="572" spans="1:24" x14ac:dyDescent="0.25">
      <c r="A572" s="6"/>
      <c r="B572" s="55"/>
      <c r="C572" s="69">
        <v>44400</v>
      </c>
      <c r="D572" s="69">
        <v>44428</v>
      </c>
      <c r="E572" s="69">
        <v>44463</v>
      </c>
      <c r="F572" s="69">
        <v>44495</v>
      </c>
      <c r="G572" s="69">
        <v>44519</v>
      </c>
      <c r="H572" s="69">
        <v>44553</v>
      </c>
      <c r="I572" s="69">
        <v>44589</v>
      </c>
      <c r="J572" s="69">
        <v>44616</v>
      </c>
      <c r="K572" s="69">
        <v>44651</v>
      </c>
      <c r="L572" s="69">
        <v>44678</v>
      </c>
      <c r="M572" s="69">
        <v>44712</v>
      </c>
      <c r="N572" s="69">
        <v>44739</v>
      </c>
      <c r="O572" s="69"/>
      <c r="P572" s="69"/>
      <c r="Q572" s="70"/>
      <c r="R572" s="70"/>
      <c r="S572" s="70"/>
      <c r="T572" s="70"/>
      <c r="U572" s="71"/>
    </row>
    <row r="573" spans="1:24" x14ac:dyDescent="0.25">
      <c r="A573" s="6">
        <v>75</v>
      </c>
      <c r="B573" s="72" t="s">
        <v>67</v>
      </c>
      <c r="C573" s="73">
        <v>29603.86</v>
      </c>
      <c r="D573" s="73">
        <v>43068.74</v>
      </c>
      <c r="E573" s="73">
        <v>33473.440000000002</v>
      </c>
      <c r="F573" s="73">
        <v>30547.66</v>
      </c>
      <c r="G573" s="73">
        <v>31680.22</v>
      </c>
      <c r="H573" s="73">
        <v>36619.440000000002</v>
      </c>
      <c r="I573" s="73">
        <v>37689.08</v>
      </c>
      <c r="J573" s="73">
        <v>54315.69</v>
      </c>
      <c r="K573" s="73">
        <v>49313.55</v>
      </c>
      <c r="L573" s="73">
        <v>48652.89</v>
      </c>
      <c r="M573" s="73">
        <v>51720.24</v>
      </c>
      <c r="N573" s="73">
        <v>52144.95</v>
      </c>
      <c r="O573" s="73"/>
      <c r="P573" s="73"/>
      <c r="Q573" s="74"/>
      <c r="R573" s="74"/>
      <c r="S573" s="74"/>
      <c r="T573" s="74"/>
      <c r="U573" s="75">
        <f>SUM(C573:S573)</f>
        <v>498829.76</v>
      </c>
    </row>
    <row r="574" spans="1:24" x14ac:dyDescent="0.25">
      <c r="A574" s="76"/>
      <c r="B574" s="77"/>
      <c r="C574" s="78">
        <v>44397</v>
      </c>
      <c r="D574" s="78">
        <v>44406</v>
      </c>
      <c r="E574" s="78">
        <v>44445</v>
      </c>
      <c r="F574" s="78">
        <v>44459</v>
      </c>
      <c r="G574" s="78">
        <v>44491</v>
      </c>
      <c r="H574" s="78">
        <v>44523</v>
      </c>
      <c r="I574" s="78">
        <v>44536</v>
      </c>
      <c r="J574" s="78">
        <v>44585</v>
      </c>
      <c r="K574" s="78">
        <v>44711</v>
      </c>
      <c r="L574" s="78">
        <v>44671</v>
      </c>
      <c r="M574" s="78">
        <v>44705</v>
      </c>
      <c r="N574" s="78">
        <v>44736</v>
      </c>
      <c r="O574" s="79"/>
      <c r="P574" s="79"/>
      <c r="Q574" s="80"/>
      <c r="R574" s="80"/>
      <c r="S574" s="80"/>
      <c r="T574" s="80"/>
      <c r="U574" s="81"/>
    </row>
    <row r="575" spans="1:24" x14ac:dyDescent="0.25">
      <c r="A575" s="76">
        <v>76</v>
      </c>
      <c r="B575" s="82" t="s">
        <v>68</v>
      </c>
      <c r="C575" s="79">
        <v>211629</v>
      </c>
      <c r="D575" s="79">
        <v>298386.13</v>
      </c>
      <c r="E575" s="79">
        <v>187870.65</v>
      </c>
      <c r="F575" s="79">
        <v>273320.84999999998</v>
      </c>
      <c r="G575" s="79">
        <v>212427.6</v>
      </c>
      <c r="H575" s="79">
        <v>193860.15</v>
      </c>
      <c r="I575" s="79">
        <v>201047.55</v>
      </c>
      <c r="J575" s="79">
        <v>232392.6</v>
      </c>
      <c r="K575" s="79">
        <v>229797.15</v>
      </c>
      <c r="L575" s="79">
        <v>208634.25</v>
      </c>
      <c r="M575" s="79">
        <v>205839.15</v>
      </c>
      <c r="N575" s="79">
        <v>218816.4</v>
      </c>
      <c r="O575" s="79"/>
      <c r="P575" s="79"/>
      <c r="Q575" s="80"/>
      <c r="R575" s="80"/>
      <c r="S575" s="80"/>
      <c r="T575" s="80"/>
      <c r="U575" s="83">
        <f>SUM(C575:S575)</f>
        <v>2674021.4799999995</v>
      </c>
    </row>
    <row r="576" spans="1:24" x14ac:dyDescent="0.25">
      <c r="A576" s="6"/>
      <c r="B576" s="55"/>
      <c r="C576" s="69">
        <v>44405</v>
      </c>
      <c r="D576" s="69">
        <v>44461</v>
      </c>
      <c r="E576" s="69">
        <v>44518</v>
      </c>
      <c r="F576" s="69">
        <v>44545</v>
      </c>
      <c r="G576" s="69">
        <v>44637</v>
      </c>
      <c r="H576" s="69">
        <v>44734</v>
      </c>
      <c r="I576" s="69"/>
      <c r="J576" s="69"/>
      <c r="K576" s="69"/>
      <c r="L576" s="69"/>
      <c r="M576" s="69"/>
      <c r="N576" s="69"/>
      <c r="O576" s="69"/>
      <c r="P576" s="69"/>
      <c r="Q576" s="70"/>
      <c r="R576" s="70"/>
      <c r="S576" s="70"/>
      <c r="T576" s="70"/>
      <c r="U576" s="71"/>
    </row>
    <row r="577" spans="1:24" x14ac:dyDescent="0.25">
      <c r="A577" s="6">
        <v>77</v>
      </c>
      <c r="B577" s="72" t="s">
        <v>69</v>
      </c>
      <c r="C577" s="73">
        <v>31881.08</v>
      </c>
      <c r="D577" s="73">
        <v>46381.72</v>
      </c>
      <c r="E577" s="73">
        <v>103062.96</v>
      </c>
      <c r="F577" s="73">
        <v>39436.32</v>
      </c>
      <c r="G577" s="73">
        <v>114988.72</v>
      </c>
      <c r="H577" s="73">
        <v>109500.16</v>
      </c>
      <c r="I577" s="73"/>
      <c r="J577" s="73"/>
      <c r="K577" s="73"/>
      <c r="L577" s="73"/>
      <c r="M577" s="73"/>
      <c r="N577" s="73"/>
      <c r="O577" s="73"/>
      <c r="P577" s="73"/>
      <c r="Q577" s="74"/>
      <c r="R577" s="74"/>
      <c r="S577" s="74"/>
      <c r="T577" s="74"/>
      <c r="U577" s="75">
        <f>SUM(C577:S577)</f>
        <v>445250.96000000008</v>
      </c>
    </row>
    <row r="578" spans="1:24" x14ac:dyDescent="0.25">
      <c r="A578" s="76"/>
      <c r="B578" s="77"/>
      <c r="C578" s="78">
        <v>44404</v>
      </c>
      <c r="D578" s="78">
        <v>44420</v>
      </c>
      <c r="E578" s="78">
        <v>44461</v>
      </c>
      <c r="F578" s="78">
        <v>44490</v>
      </c>
      <c r="G578" s="78">
        <v>44530</v>
      </c>
      <c r="H578" s="78">
        <v>44553</v>
      </c>
      <c r="I578" s="78">
        <v>44592</v>
      </c>
      <c r="J578" s="78">
        <v>44677</v>
      </c>
      <c r="K578" s="78">
        <v>44711</v>
      </c>
      <c r="L578" s="78">
        <v>44734</v>
      </c>
      <c r="M578" s="78"/>
      <c r="N578" s="78"/>
      <c r="O578" s="78"/>
      <c r="P578" s="78"/>
      <c r="Q578" s="80"/>
      <c r="R578" s="80"/>
      <c r="S578" s="80"/>
      <c r="T578" s="80"/>
      <c r="U578" s="81"/>
    </row>
    <row r="579" spans="1:24" x14ac:dyDescent="0.25">
      <c r="A579" s="76">
        <v>78</v>
      </c>
      <c r="B579" s="82" t="s">
        <v>72</v>
      </c>
      <c r="C579" s="79">
        <v>10247.49</v>
      </c>
      <c r="D579" s="79">
        <v>14908.41</v>
      </c>
      <c r="E579" s="79">
        <v>11586.96</v>
      </c>
      <c r="F579" s="79">
        <v>10574.19</v>
      </c>
      <c r="G579" s="79">
        <v>10966.23</v>
      </c>
      <c r="H579" s="79">
        <v>12675.96</v>
      </c>
      <c r="I579" s="79">
        <v>13046.22</v>
      </c>
      <c r="J579" s="79">
        <v>11227.59</v>
      </c>
      <c r="K579" s="79">
        <v>11935.44</v>
      </c>
      <c r="L579" s="79">
        <v>12033.45</v>
      </c>
      <c r="M579" s="79"/>
      <c r="N579" s="79"/>
      <c r="O579" s="79"/>
      <c r="P579" s="79"/>
      <c r="Q579" s="80"/>
      <c r="R579" s="80"/>
      <c r="S579" s="80"/>
      <c r="T579" s="80"/>
      <c r="U579" s="83">
        <f>SUM(C579:S579)</f>
        <v>119201.93999999999</v>
      </c>
    </row>
    <row r="580" spans="1:24" x14ac:dyDescent="0.25">
      <c r="A580" s="6"/>
      <c r="B580" s="55"/>
      <c r="C580" s="69">
        <v>44398</v>
      </c>
      <c r="D580" s="69">
        <v>44428</v>
      </c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70"/>
      <c r="R580" s="70"/>
      <c r="S580" s="70"/>
      <c r="T580" s="70"/>
      <c r="U580" s="71"/>
    </row>
    <row r="581" spans="1:24" x14ac:dyDescent="0.25">
      <c r="A581" s="6">
        <v>79</v>
      </c>
      <c r="B581" s="72" t="s">
        <v>74</v>
      </c>
      <c r="C581" s="73">
        <v>7569.9</v>
      </c>
      <c r="D581" s="73">
        <v>34830.559999999998</v>
      </c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4"/>
      <c r="R581" s="74"/>
      <c r="S581" s="74"/>
      <c r="T581" s="74"/>
      <c r="U581" s="75">
        <f>SUM(C581:S581)</f>
        <v>42400.46</v>
      </c>
    </row>
    <row r="582" spans="1:24" x14ac:dyDescent="0.25">
      <c r="A582" s="76"/>
      <c r="B582" s="77"/>
      <c r="C582" s="78">
        <v>44406</v>
      </c>
      <c r="D582" s="78">
        <v>44428</v>
      </c>
      <c r="E582" s="78">
        <v>44428</v>
      </c>
      <c r="F582" s="78">
        <v>44517</v>
      </c>
      <c r="G582" s="78">
        <v>44544</v>
      </c>
      <c r="H582" s="78">
        <v>44589</v>
      </c>
      <c r="I582" s="78">
        <v>44617</v>
      </c>
      <c r="J582" s="78">
        <v>44637</v>
      </c>
      <c r="K582" s="78">
        <v>44673</v>
      </c>
      <c r="L582" s="78">
        <v>44700</v>
      </c>
      <c r="M582" s="78">
        <v>44739</v>
      </c>
      <c r="N582" s="78"/>
      <c r="O582" s="79"/>
      <c r="P582" s="79"/>
      <c r="Q582" s="80"/>
      <c r="R582" s="80"/>
      <c r="S582" s="80"/>
      <c r="T582" s="80"/>
      <c r="U582" s="81"/>
    </row>
    <row r="583" spans="1:24" x14ac:dyDescent="0.25">
      <c r="A583" s="76">
        <v>80</v>
      </c>
      <c r="B583" s="82" t="s">
        <v>75</v>
      </c>
      <c r="C583" s="79">
        <v>3415.83</v>
      </c>
      <c r="D583" s="79">
        <v>4969.47</v>
      </c>
      <c r="E583" s="79">
        <v>3862.32</v>
      </c>
      <c r="F583" s="79">
        <v>7180.14</v>
      </c>
      <c r="G583" s="79">
        <v>4225.32</v>
      </c>
      <c r="H583" s="79">
        <v>4348.74</v>
      </c>
      <c r="I583" s="79">
        <v>4178.13</v>
      </c>
      <c r="J583" s="79">
        <v>3793.35</v>
      </c>
      <c r="K583" s="79">
        <v>2495.02</v>
      </c>
      <c r="L583" s="79">
        <v>2652.32</v>
      </c>
      <c r="M583" s="79">
        <v>2674.1</v>
      </c>
      <c r="N583" s="79"/>
      <c r="O583" s="79"/>
      <c r="P583" s="79"/>
      <c r="Q583" s="80"/>
      <c r="R583" s="80"/>
      <c r="S583" s="80"/>
      <c r="T583" s="80"/>
      <c r="U583" s="83">
        <f>SUM(C583:S583)</f>
        <v>43794.74</v>
      </c>
    </row>
    <row r="584" spans="1:24" x14ac:dyDescent="0.25">
      <c r="A584" s="6"/>
      <c r="B584" s="55"/>
      <c r="C584" s="69">
        <v>44400</v>
      </c>
      <c r="D584" s="69">
        <v>44428</v>
      </c>
      <c r="E584" s="69">
        <v>44463</v>
      </c>
      <c r="F584" s="69">
        <v>44495</v>
      </c>
      <c r="G584" s="69">
        <v>44519</v>
      </c>
      <c r="H584" s="69">
        <v>44553</v>
      </c>
      <c r="I584" s="69">
        <v>44589</v>
      </c>
      <c r="J584" s="69">
        <v>44616</v>
      </c>
      <c r="K584" s="69">
        <v>44651</v>
      </c>
      <c r="L584" s="69">
        <v>44678</v>
      </c>
      <c r="M584" s="69">
        <v>44712</v>
      </c>
      <c r="N584" s="69">
        <v>44739</v>
      </c>
      <c r="O584" s="69"/>
      <c r="P584" s="69"/>
      <c r="Q584" s="70"/>
      <c r="R584" s="70"/>
      <c r="S584" s="70"/>
      <c r="T584" s="70"/>
      <c r="U584" s="71"/>
    </row>
    <row r="585" spans="1:24" x14ac:dyDescent="0.25">
      <c r="A585" s="6">
        <v>81</v>
      </c>
      <c r="B585" s="72" t="s">
        <v>76</v>
      </c>
      <c r="C585" s="73">
        <v>70593.820000000007</v>
      </c>
      <c r="D585" s="73">
        <v>102702.38</v>
      </c>
      <c r="E585" s="73">
        <v>79821.279999999999</v>
      </c>
      <c r="F585" s="73">
        <v>72844.42</v>
      </c>
      <c r="G585" s="73">
        <v>75545.14</v>
      </c>
      <c r="H585" s="73">
        <v>87323.28</v>
      </c>
      <c r="I585" s="73">
        <v>89873.96</v>
      </c>
      <c r="J585" s="73">
        <v>87740.73</v>
      </c>
      <c r="K585" s="73">
        <v>79660.350000000006</v>
      </c>
      <c r="L585" s="73">
        <v>111028.39000000001</v>
      </c>
      <c r="M585" s="73">
        <v>118028.24</v>
      </c>
      <c r="N585" s="73">
        <v>118997.45</v>
      </c>
      <c r="O585" s="73"/>
      <c r="P585" s="73"/>
      <c r="Q585" s="74"/>
      <c r="R585" s="74"/>
      <c r="S585" s="74"/>
      <c r="T585" s="74"/>
      <c r="U585" s="75">
        <f>SUM(C585:S585)</f>
        <v>1094159.44</v>
      </c>
    </row>
    <row r="586" spans="1:24" x14ac:dyDescent="0.25">
      <c r="A586" s="76"/>
      <c r="B586" s="77"/>
      <c r="C586" s="78">
        <v>44389</v>
      </c>
      <c r="D586" s="78">
        <v>44428</v>
      </c>
      <c r="E586" s="78">
        <v>44452</v>
      </c>
      <c r="F586" s="78">
        <v>44484</v>
      </c>
      <c r="G586" s="78">
        <v>44512</v>
      </c>
      <c r="H586" s="78">
        <v>44540</v>
      </c>
      <c r="I586" s="78">
        <v>44582</v>
      </c>
      <c r="J586" s="78">
        <v>44610</v>
      </c>
      <c r="K586" s="78">
        <v>44638</v>
      </c>
      <c r="L586" s="78">
        <v>44659</v>
      </c>
      <c r="M586" s="78"/>
      <c r="N586" s="78"/>
      <c r="O586" s="78"/>
      <c r="P586" s="79"/>
      <c r="Q586" s="80"/>
      <c r="R586" s="80"/>
      <c r="S586" s="80"/>
      <c r="T586" s="80"/>
      <c r="U586" s="81"/>
      <c r="W586" s="84"/>
      <c r="X586" s="84"/>
    </row>
    <row r="587" spans="1:24" x14ac:dyDescent="0.25">
      <c r="A587" s="76">
        <v>82</v>
      </c>
      <c r="B587" s="82" t="s">
        <v>77</v>
      </c>
      <c r="C587" s="79">
        <v>3502.95</v>
      </c>
      <c r="D587" s="79">
        <v>3415.83</v>
      </c>
      <c r="E587" s="79">
        <v>4969.47</v>
      </c>
      <c r="F587" s="79">
        <v>3862.32</v>
      </c>
      <c r="G587" s="79">
        <v>2349.8200000000002</v>
      </c>
      <c r="H587" s="79">
        <v>2436.94</v>
      </c>
      <c r="I587" s="79">
        <v>2816.88</v>
      </c>
      <c r="J587" s="79">
        <v>2899.16</v>
      </c>
      <c r="K587" s="79">
        <v>2785.42</v>
      </c>
      <c r="L587" s="79">
        <v>2528.9</v>
      </c>
      <c r="M587" s="79"/>
      <c r="N587" s="79"/>
      <c r="O587" s="79"/>
      <c r="P587" s="79"/>
      <c r="Q587" s="80"/>
      <c r="R587" s="80"/>
      <c r="S587" s="80"/>
      <c r="T587" s="80"/>
      <c r="U587" s="83">
        <f>SUM(C587:S587)</f>
        <v>31567.690000000002</v>
      </c>
    </row>
    <row r="588" spans="1:24" x14ac:dyDescent="0.25">
      <c r="A588" s="6"/>
      <c r="B588" s="55"/>
      <c r="C588" s="69">
        <v>44671</v>
      </c>
      <c r="D588" s="69">
        <v>44704</v>
      </c>
      <c r="E588" s="69">
        <v>44740</v>
      </c>
      <c r="F588" s="69">
        <v>44742</v>
      </c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70"/>
      <c r="R588" s="70"/>
      <c r="S588" s="70"/>
      <c r="T588" s="70"/>
      <c r="U588" s="71"/>
    </row>
    <row r="589" spans="1:24" ht="15.75" x14ac:dyDescent="0.3">
      <c r="A589" s="6">
        <v>83</v>
      </c>
      <c r="B589" s="72" t="s">
        <v>78</v>
      </c>
      <c r="C589" s="73">
        <v>35244</v>
      </c>
      <c r="D589" s="383">
        <f>13586.06+273.94</f>
        <v>13860</v>
      </c>
      <c r="E589" s="383">
        <f>14220.06+13499.94</f>
        <v>27720</v>
      </c>
      <c r="F589" s="73">
        <v>14742</v>
      </c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4"/>
      <c r="R589" s="74"/>
      <c r="S589" s="74"/>
      <c r="T589" s="74"/>
      <c r="U589" s="75">
        <f>SUM(C589:S589)</f>
        <v>91566</v>
      </c>
    </row>
    <row r="590" spans="1:24" x14ac:dyDescent="0.25">
      <c r="A590" s="76"/>
      <c r="B590" s="77"/>
      <c r="C590" s="78">
        <v>44403</v>
      </c>
      <c r="D590" s="78">
        <v>44428</v>
      </c>
      <c r="E590" s="78">
        <v>44484</v>
      </c>
      <c r="F590" s="78">
        <v>44519</v>
      </c>
      <c r="G590" s="78">
        <v>44550</v>
      </c>
      <c r="H590" s="78">
        <v>44582</v>
      </c>
      <c r="I590" s="78">
        <v>44613</v>
      </c>
      <c r="J590" s="78">
        <v>44637</v>
      </c>
      <c r="K590" s="78">
        <v>44671</v>
      </c>
      <c r="L590" s="78">
        <v>44698</v>
      </c>
      <c r="M590" s="78">
        <v>44733</v>
      </c>
      <c r="N590" s="78"/>
      <c r="O590" s="78"/>
      <c r="P590" s="78"/>
      <c r="Q590" s="80"/>
      <c r="R590" s="80"/>
      <c r="S590" s="80"/>
      <c r="T590" s="80"/>
      <c r="U590" s="81"/>
    </row>
    <row r="591" spans="1:24" x14ac:dyDescent="0.25">
      <c r="A591" s="76">
        <v>84</v>
      </c>
      <c r="B591" s="82" t="s">
        <v>80</v>
      </c>
      <c r="C591" s="79">
        <v>19356.37</v>
      </c>
      <c r="D591" s="79">
        <v>28160.33</v>
      </c>
      <c r="E591" s="79">
        <v>41859.949999999997</v>
      </c>
      <c r="F591" s="79">
        <v>20713.990000000002</v>
      </c>
      <c r="G591" s="79">
        <v>23943.48</v>
      </c>
      <c r="H591" s="79">
        <v>24642.86</v>
      </c>
      <c r="I591" s="79">
        <v>23676.07</v>
      </c>
      <c r="J591" s="79">
        <v>21495.65</v>
      </c>
      <c r="K591" s="79">
        <v>21207.67</v>
      </c>
      <c r="L591" s="79">
        <v>22544.720000000001</v>
      </c>
      <c r="M591" s="79">
        <v>22729.85</v>
      </c>
      <c r="N591" s="79"/>
      <c r="O591" s="79"/>
      <c r="P591" s="79"/>
      <c r="Q591" s="80"/>
      <c r="R591" s="80"/>
      <c r="S591" s="80"/>
      <c r="T591" s="80"/>
      <c r="U591" s="83">
        <f>SUM(C591:S591)</f>
        <v>270330.94</v>
      </c>
    </row>
    <row r="592" spans="1:24" x14ac:dyDescent="0.25">
      <c r="A592" s="6"/>
      <c r="B592" s="55"/>
      <c r="C592" s="69">
        <v>44400</v>
      </c>
      <c r="D592" s="69">
        <v>44431</v>
      </c>
      <c r="E592" s="69">
        <v>44461</v>
      </c>
      <c r="F592" s="69">
        <v>44495</v>
      </c>
      <c r="G592" s="69">
        <v>44524</v>
      </c>
      <c r="H592" s="69">
        <v>44553</v>
      </c>
      <c r="I592" s="69">
        <v>44587</v>
      </c>
      <c r="J592" s="69">
        <v>44617</v>
      </c>
      <c r="K592" s="69">
        <v>44645</v>
      </c>
      <c r="L592" s="69">
        <v>44677</v>
      </c>
      <c r="M592" s="69">
        <v>44711</v>
      </c>
      <c r="N592" s="69">
        <v>2776</v>
      </c>
      <c r="O592" s="69"/>
      <c r="P592" s="69"/>
      <c r="Q592" s="70"/>
      <c r="R592" s="70"/>
      <c r="S592" s="70"/>
      <c r="T592" s="70"/>
      <c r="U592" s="71"/>
    </row>
    <row r="593" spans="1:24" x14ac:dyDescent="0.25">
      <c r="A593" s="6">
        <v>85</v>
      </c>
      <c r="B593" s="72" t="s">
        <v>81</v>
      </c>
      <c r="C593" s="73">
        <v>5693.05</v>
      </c>
      <c r="D593" s="73">
        <v>8282.4500000000007</v>
      </c>
      <c r="E593" s="73">
        <v>6437.2</v>
      </c>
      <c r="F593" s="73">
        <v>5874.55</v>
      </c>
      <c r="G593" s="73">
        <v>12184.7</v>
      </c>
      <c r="H593" s="73">
        <v>15492.84</v>
      </c>
      <c r="I593" s="73">
        <v>15945.38</v>
      </c>
      <c r="J593" s="73">
        <v>15319.81</v>
      </c>
      <c r="K593" s="73">
        <v>13908.95</v>
      </c>
      <c r="L593" s="73">
        <v>13722.61</v>
      </c>
      <c r="M593" s="73">
        <v>14587.76</v>
      </c>
      <c r="N593" s="73">
        <v>14707.55</v>
      </c>
      <c r="O593" s="73"/>
      <c r="P593" s="73"/>
      <c r="Q593" s="74"/>
      <c r="R593" s="74"/>
      <c r="S593" s="74"/>
      <c r="T593" s="74"/>
      <c r="U593" s="75">
        <f>SUM(C593:T593)</f>
        <v>142156.84999999998</v>
      </c>
    </row>
    <row r="594" spans="1:24" x14ac:dyDescent="0.25">
      <c r="A594" s="76"/>
      <c r="B594" s="77"/>
      <c r="C594" s="78">
        <v>44396</v>
      </c>
      <c r="D594" s="78">
        <v>44420</v>
      </c>
      <c r="E594" s="78">
        <v>44453</v>
      </c>
      <c r="F594" s="78">
        <v>44489</v>
      </c>
      <c r="G594" s="78">
        <v>44512</v>
      </c>
      <c r="H594" s="78">
        <v>44550</v>
      </c>
      <c r="I594" s="78">
        <v>44581</v>
      </c>
      <c r="J594" s="78">
        <v>44607</v>
      </c>
      <c r="K594" s="78">
        <v>44670</v>
      </c>
      <c r="L594" s="78">
        <v>44705</v>
      </c>
      <c r="M594" s="78">
        <v>44733</v>
      </c>
      <c r="N594" s="78"/>
      <c r="O594" s="78"/>
      <c r="P594" s="78"/>
      <c r="Q594" s="80"/>
      <c r="R594" s="80"/>
      <c r="S594" s="80"/>
      <c r="T594" s="80"/>
      <c r="U594" s="81"/>
    </row>
    <row r="595" spans="1:24" x14ac:dyDescent="0.25">
      <c r="A595" s="76">
        <v>86</v>
      </c>
      <c r="B595" s="82" t="s">
        <v>83</v>
      </c>
      <c r="C595" s="79">
        <v>74009.649999999994</v>
      </c>
      <c r="D595" s="79">
        <v>107671.85</v>
      </c>
      <c r="E595" s="79">
        <v>83683.600000000006</v>
      </c>
      <c r="F595" s="79">
        <v>76369.149999999994</v>
      </c>
      <c r="G595" s="79">
        <v>79200.55</v>
      </c>
      <c r="H595" s="79">
        <v>94365.48</v>
      </c>
      <c r="I595" s="79">
        <v>97121.86</v>
      </c>
      <c r="J595" s="79">
        <v>93311.57</v>
      </c>
      <c r="K595" s="79">
        <v>170813.28</v>
      </c>
      <c r="L595" s="79">
        <v>90178.880000000005</v>
      </c>
      <c r="M595" s="79">
        <v>90919.4</v>
      </c>
      <c r="N595" s="79"/>
      <c r="O595" s="79"/>
      <c r="P595" s="79"/>
      <c r="Q595" s="80"/>
      <c r="R595" s="80"/>
      <c r="S595" s="80"/>
      <c r="T595" s="80"/>
      <c r="U595" s="83">
        <f>SUM(C595:S595)</f>
        <v>1057645.27</v>
      </c>
    </row>
    <row r="596" spans="1:24" x14ac:dyDescent="0.25">
      <c r="A596" s="6"/>
      <c r="B596" s="55"/>
      <c r="C596" s="69">
        <v>44414</v>
      </c>
      <c r="D596" s="69">
        <v>44419</v>
      </c>
      <c r="E596" s="69">
        <v>44425</v>
      </c>
      <c r="F596" s="69">
        <v>44459</v>
      </c>
      <c r="G596" s="69">
        <v>20710</v>
      </c>
      <c r="H596" s="69">
        <v>44525</v>
      </c>
      <c r="I596" s="69">
        <v>44558</v>
      </c>
      <c r="J596" s="69">
        <v>44581</v>
      </c>
      <c r="K596" s="69">
        <v>44624</v>
      </c>
      <c r="L596" s="69">
        <v>44636</v>
      </c>
      <c r="M596" s="69">
        <v>44676</v>
      </c>
      <c r="N596" s="69">
        <v>44711</v>
      </c>
      <c r="O596" s="69">
        <v>44739</v>
      </c>
      <c r="P596" s="69"/>
      <c r="Q596" s="70"/>
      <c r="R596" s="70"/>
      <c r="S596" s="70"/>
      <c r="T596" s="70"/>
      <c r="U596" s="71"/>
    </row>
    <row r="597" spans="1:24" x14ac:dyDescent="0.25">
      <c r="A597" s="6">
        <v>87</v>
      </c>
      <c r="B597" s="72" t="s">
        <v>85</v>
      </c>
      <c r="C597" s="73">
        <v>10247.49</v>
      </c>
      <c r="D597" s="73">
        <f>79.96+326.7+9086.02</f>
        <v>9492.68</v>
      </c>
      <c r="E597" s="73">
        <v>5415.73</v>
      </c>
      <c r="F597" s="73">
        <v>11586.96</v>
      </c>
      <c r="G597" s="73">
        <v>10574.19</v>
      </c>
      <c r="H597" s="73">
        <v>10966.23</v>
      </c>
      <c r="I597" s="73">
        <v>12675.96</v>
      </c>
      <c r="J597" s="73">
        <v>13046.22</v>
      </c>
      <c r="K597" s="73">
        <v>7492.68</v>
      </c>
      <c r="L597" s="73">
        <v>16421.759999999998</v>
      </c>
      <c r="M597" s="73">
        <v>11227.59</v>
      </c>
      <c r="N597" s="73">
        <v>11935.44</v>
      </c>
      <c r="O597" s="73">
        <v>12033.45</v>
      </c>
      <c r="P597" s="73"/>
      <c r="Q597" s="74"/>
      <c r="R597" s="74"/>
      <c r="S597" s="74"/>
      <c r="T597" s="74"/>
      <c r="U597" s="75">
        <f>SUM(C597:S597)</f>
        <v>143116.37999999998</v>
      </c>
    </row>
    <row r="598" spans="1:24" x14ac:dyDescent="0.25">
      <c r="A598" s="76"/>
      <c r="B598" s="77"/>
      <c r="C598" s="78">
        <v>44396</v>
      </c>
      <c r="D598" s="78">
        <v>44419</v>
      </c>
      <c r="E598" s="78">
        <v>44455</v>
      </c>
      <c r="F598" s="78">
        <v>44487</v>
      </c>
      <c r="G598" s="78">
        <v>44510</v>
      </c>
      <c r="H598" s="78">
        <v>44550</v>
      </c>
      <c r="I598" s="78">
        <v>44581</v>
      </c>
      <c r="J598" s="78">
        <v>44613</v>
      </c>
      <c r="K598" s="78">
        <v>44630</v>
      </c>
      <c r="L598" s="78">
        <v>44677</v>
      </c>
      <c r="M598" s="78">
        <v>44704</v>
      </c>
      <c r="N598" s="78">
        <v>44727</v>
      </c>
      <c r="O598" s="79"/>
      <c r="P598" s="79"/>
      <c r="Q598" s="80"/>
      <c r="R598" s="80"/>
      <c r="S598" s="80"/>
      <c r="T598" s="80"/>
      <c r="U598" s="81"/>
    </row>
    <row r="599" spans="1:24" x14ac:dyDescent="0.25">
      <c r="A599" s="76">
        <v>88</v>
      </c>
      <c r="B599" s="82" t="s">
        <v>86</v>
      </c>
      <c r="C599" s="79">
        <v>22772.2</v>
      </c>
      <c r="D599" s="79">
        <v>33129.800000000003</v>
      </c>
      <c r="E599" s="79">
        <v>11586.96</v>
      </c>
      <c r="F599" s="79">
        <v>10574.19</v>
      </c>
      <c r="G599" s="79">
        <v>10966.23</v>
      </c>
      <c r="H599" s="79">
        <v>12675.96</v>
      </c>
      <c r="I599" s="79">
        <v>13046.22</v>
      </c>
      <c r="J599" s="79">
        <v>12534.39</v>
      </c>
      <c r="K599" s="79">
        <v>11380.05</v>
      </c>
      <c r="L599" s="79">
        <v>11227.59</v>
      </c>
      <c r="M599" s="79">
        <v>11935.44</v>
      </c>
      <c r="N599" s="79">
        <v>12033.45</v>
      </c>
      <c r="O599" s="79"/>
      <c r="P599" s="79"/>
      <c r="Q599" s="80"/>
      <c r="R599" s="80"/>
      <c r="S599" s="80"/>
      <c r="T599" s="80"/>
      <c r="U599" s="83">
        <f>SUM(C599:S599)</f>
        <v>173862.48</v>
      </c>
    </row>
    <row r="600" spans="1:24" x14ac:dyDescent="0.25">
      <c r="A600" s="6"/>
      <c r="B600" s="55"/>
      <c r="C600" s="69">
        <v>44433</v>
      </c>
      <c r="D600" s="69">
        <v>44482</v>
      </c>
      <c r="E600" s="69">
        <v>44518</v>
      </c>
      <c r="F600" s="69">
        <v>44552</v>
      </c>
      <c r="G600" s="69">
        <v>44581</v>
      </c>
      <c r="H600" s="69">
        <v>44603</v>
      </c>
      <c r="I600" s="69">
        <v>44642</v>
      </c>
      <c r="J600" s="69">
        <v>44701</v>
      </c>
      <c r="K600" s="69">
        <v>44734</v>
      </c>
      <c r="L600" s="69"/>
      <c r="M600" s="69"/>
      <c r="N600" s="69"/>
      <c r="O600" s="69"/>
      <c r="P600" s="69"/>
      <c r="Q600" s="70"/>
      <c r="R600" s="70"/>
      <c r="S600" s="70"/>
      <c r="T600" s="70"/>
      <c r="U600" s="71"/>
    </row>
    <row r="601" spans="1:24" x14ac:dyDescent="0.25">
      <c r="A601" s="6">
        <v>89</v>
      </c>
      <c r="B601" s="72" t="s">
        <v>87</v>
      </c>
      <c r="C601" s="73">
        <v>11543.4</v>
      </c>
      <c r="D601" s="73">
        <v>19476.61</v>
      </c>
      <c r="E601" s="73">
        <v>12245.96</v>
      </c>
      <c r="F601" s="73">
        <v>26495.37</v>
      </c>
      <c r="G601" s="73">
        <v>10574.19</v>
      </c>
      <c r="H601" s="73">
        <v>16454.32</v>
      </c>
      <c r="I601" s="73">
        <v>21802.25</v>
      </c>
      <c r="J601" s="73">
        <v>22607.64</v>
      </c>
      <c r="K601" s="73">
        <v>11935.44</v>
      </c>
      <c r="L601" s="73"/>
      <c r="M601" s="73"/>
      <c r="N601" s="73"/>
      <c r="O601" s="73"/>
      <c r="P601" s="73"/>
      <c r="Q601" s="74"/>
      <c r="R601" s="74"/>
      <c r="S601" s="74"/>
      <c r="T601" s="74"/>
      <c r="U601" s="75">
        <f>SUM(C601:S601)</f>
        <v>153135.18</v>
      </c>
    </row>
    <row r="602" spans="1:24" x14ac:dyDescent="0.25">
      <c r="A602" s="76"/>
      <c r="B602" s="77"/>
      <c r="C602" s="78">
        <v>44400</v>
      </c>
      <c r="D602" s="78">
        <v>44432</v>
      </c>
      <c r="E602" s="78">
        <v>44467</v>
      </c>
      <c r="F602" s="78">
        <v>44491</v>
      </c>
      <c r="G602" s="78">
        <v>44529</v>
      </c>
      <c r="H602" s="78">
        <v>44559</v>
      </c>
      <c r="I602" s="78">
        <v>44585</v>
      </c>
      <c r="J602" s="78">
        <v>44614</v>
      </c>
      <c r="K602" s="78">
        <v>44650</v>
      </c>
      <c r="L602" s="78">
        <v>44677</v>
      </c>
      <c r="M602" s="78">
        <v>44705</v>
      </c>
      <c r="N602" s="78">
        <v>44740</v>
      </c>
      <c r="O602" s="78"/>
      <c r="P602" s="79"/>
      <c r="Q602" s="80"/>
      <c r="R602" s="80"/>
      <c r="S602" s="80"/>
      <c r="T602" s="80"/>
      <c r="U602" s="81"/>
      <c r="W602" s="84"/>
      <c r="X602" s="84"/>
    </row>
    <row r="603" spans="1:24" x14ac:dyDescent="0.25">
      <c r="A603" s="76">
        <v>90</v>
      </c>
      <c r="B603" s="82" t="s">
        <v>88</v>
      </c>
      <c r="C603" s="79">
        <v>31881.08</v>
      </c>
      <c r="D603" s="79">
        <v>46381.72</v>
      </c>
      <c r="E603" s="79">
        <v>36048.32</v>
      </c>
      <c r="F603" s="79">
        <v>28197.84</v>
      </c>
      <c r="G603" s="79">
        <v>26806.34</v>
      </c>
      <c r="H603" s="79">
        <v>39436.32</v>
      </c>
      <c r="I603" s="79">
        <v>40588.239999999998</v>
      </c>
      <c r="J603" s="79">
        <v>94704.28</v>
      </c>
      <c r="K603" s="79">
        <v>85982.6</v>
      </c>
      <c r="L603" s="79">
        <v>84830.68</v>
      </c>
      <c r="M603" s="79">
        <v>55698.720000000001</v>
      </c>
      <c r="N603" s="79">
        <v>56156.1</v>
      </c>
      <c r="O603" s="79"/>
      <c r="P603" s="79"/>
      <c r="Q603" s="80"/>
      <c r="R603" s="80"/>
      <c r="S603" s="80"/>
      <c r="T603" s="80"/>
      <c r="U603" s="83">
        <f>SUM(C603:S603)</f>
        <v>626712.24</v>
      </c>
    </row>
    <row r="604" spans="1:24" x14ac:dyDescent="0.25">
      <c r="A604" s="6"/>
      <c r="B604" s="55"/>
      <c r="C604" s="69">
        <v>44398</v>
      </c>
      <c r="D604" s="69">
        <v>1878</v>
      </c>
      <c r="E604" s="69">
        <v>44454</v>
      </c>
      <c r="F604" s="69">
        <v>44489</v>
      </c>
      <c r="G604" s="69">
        <v>44517</v>
      </c>
      <c r="H604" s="69">
        <v>44551</v>
      </c>
      <c r="I604" s="69">
        <v>44587</v>
      </c>
      <c r="J604" s="69">
        <v>44610</v>
      </c>
      <c r="K604" s="69">
        <v>44670</v>
      </c>
      <c r="L604" s="69">
        <v>44722</v>
      </c>
      <c r="M604" s="69">
        <v>44739</v>
      </c>
      <c r="N604" s="69"/>
      <c r="O604" s="69"/>
      <c r="P604" s="69"/>
      <c r="Q604" s="70"/>
      <c r="R604" s="70"/>
      <c r="S604" s="70"/>
      <c r="T604" s="70"/>
      <c r="U604" s="71"/>
    </row>
    <row r="605" spans="1:24" x14ac:dyDescent="0.25">
      <c r="A605" s="6">
        <v>91</v>
      </c>
      <c r="B605" s="72" t="s">
        <v>89</v>
      </c>
      <c r="C605" s="73">
        <v>10247.49</v>
      </c>
      <c r="D605" s="73">
        <v>14908.41</v>
      </c>
      <c r="E605" s="73">
        <v>11586.96</v>
      </c>
      <c r="F605" s="73">
        <v>2349.8200000000002</v>
      </c>
      <c r="G605" s="73">
        <v>2436.94</v>
      </c>
      <c r="H605" s="73">
        <v>2816.88</v>
      </c>
      <c r="I605" s="73">
        <v>13046.22</v>
      </c>
      <c r="J605" s="73">
        <v>12534.39</v>
      </c>
      <c r="K605" s="73">
        <v>2495.02</v>
      </c>
      <c r="L605" s="73">
        <v>2652.32</v>
      </c>
      <c r="M605" s="73">
        <v>2674.1</v>
      </c>
      <c r="N605" s="73"/>
      <c r="O605" s="73"/>
      <c r="P605" s="73"/>
      <c r="Q605" s="74"/>
      <c r="R605" s="74"/>
      <c r="S605" s="74"/>
      <c r="T605" s="74"/>
      <c r="U605" s="75">
        <f>SUM(C605:S605)</f>
        <v>77748.550000000017</v>
      </c>
    </row>
    <row r="606" spans="1:24" x14ac:dyDescent="0.25">
      <c r="A606" s="76"/>
      <c r="B606" s="77"/>
      <c r="C606" s="78">
        <v>44393</v>
      </c>
      <c r="D606" s="78">
        <v>44387</v>
      </c>
      <c r="E606" s="78">
        <v>44453</v>
      </c>
      <c r="F606" s="78">
        <v>44483</v>
      </c>
      <c r="G606" s="78">
        <v>44510</v>
      </c>
      <c r="H606" s="78">
        <v>44543</v>
      </c>
      <c r="I606" s="78">
        <v>44578</v>
      </c>
      <c r="J606" s="78">
        <v>44606</v>
      </c>
      <c r="K606" s="78">
        <v>44630</v>
      </c>
      <c r="L606" s="78">
        <v>44664</v>
      </c>
      <c r="M606" s="78">
        <v>44697</v>
      </c>
      <c r="N606" s="78">
        <v>44726</v>
      </c>
      <c r="O606" s="78"/>
      <c r="P606" s="78"/>
      <c r="Q606" s="80"/>
      <c r="R606" s="80"/>
      <c r="S606" s="80"/>
      <c r="T606" s="80"/>
      <c r="U606" s="81"/>
    </row>
    <row r="607" spans="1:24" x14ac:dyDescent="0.25">
      <c r="A607" s="76">
        <v>92</v>
      </c>
      <c r="B607" s="82" t="s">
        <v>157</v>
      </c>
      <c r="C607" s="79">
        <v>6831.66</v>
      </c>
      <c r="D607" s="79">
        <v>14908.41</v>
      </c>
      <c r="E607" s="79">
        <v>11586.96</v>
      </c>
      <c r="F607" s="79">
        <v>10574.19</v>
      </c>
      <c r="G607" s="79">
        <v>10966.23</v>
      </c>
      <c r="H607" s="79">
        <v>21126.6</v>
      </c>
      <c r="I607" s="79">
        <v>21743.7</v>
      </c>
      <c r="J607" s="79">
        <v>20890.650000000001</v>
      </c>
      <c r="K607" s="79">
        <v>18966.75</v>
      </c>
      <c r="L607" s="79">
        <v>18712.650000000001</v>
      </c>
      <c r="M607" s="79">
        <v>19892.400000000001</v>
      </c>
      <c r="N607" s="79">
        <v>20055.75</v>
      </c>
      <c r="O607" s="79"/>
      <c r="P607" s="79"/>
      <c r="Q607" s="80"/>
      <c r="R607" s="80"/>
      <c r="S607" s="80"/>
      <c r="T607" s="80"/>
      <c r="U607" s="83">
        <f>SUM(C607:S607)</f>
        <v>196255.94999999998</v>
      </c>
    </row>
    <row r="608" spans="1:24" x14ac:dyDescent="0.25">
      <c r="A608" s="6"/>
      <c r="B608" s="55"/>
      <c r="C608" s="69">
        <v>44393</v>
      </c>
      <c r="D608" s="69">
        <v>44418</v>
      </c>
      <c r="E608" s="69">
        <v>44453</v>
      </c>
      <c r="F608" s="69">
        <v>44483</v>
      </c>
      <c r="G608" s="69">
        <v>44510</v>
      </c>
      <c r="H608" s="69">
        <v>44553</v>
      </c>
      <c r="I608" s="69">
        <v>44606</v>
      </c>
      <c r="J608" s="69">
        <v>44629</v>
      </c>
      <c r="K608" s="69">
        <v>44664</v>
      </c>
      <c r="L608" s="69">
        <v>44697</v>
      </c>
      <c r="M608" s="69">
        <v>44726</v>
      </c>
      <c r="N608" s="69"/>
      <c r="O608" s="69"/>
      <c r="P608" s="69"/>
      <c r="Q608" s="70"/>
      <c r="R608" s="70"/>
      <c r="S608" s="70"/>
      <c r="T608" s="70"/>
      <c r="U608" s="71"/>
    </row>
    <row r="609" spans="1:21" x14ac:dyDescent="0.25">
      <c r="A609" s="6">
        <v>93</v>
      </c>
      <c r="B609" s="72" t="s">
        <v>91</v>
      </c>
      <c r="C609" s="73">
        <v>4554.4399999999996</v>
      </c>
      <c r="D609" s="73">
        <v>6625.96</v>
      </c>
      <c r="E609" s="73">
        <v>5149.76</v>
      </c>
      <c r="F609" s="73">
        <v>4699.6400000000003</v>
      </c>
      <c r="G609" s="73">
        <v>4873.88</v>
      </c>
      <c r="H609" s="73">
        <v>5633.76</v>
      </c>
      <c r="I609" s="73">
        <v>11369.16</v>
      </c>
      <c r="J609" s="73">
        <v>5057.8</v>
      </c>
      <c r="K609" s="73">
        <v>4990.04</v>
      </c>
      <c r="L609" s="73">
        <v>5304.64</v>
      </c>
      <c r="M609" s="73">
        <v>5348.2</v>
      </c>
      <c r="N609" s="73"/>
      <c r="O609" s="73"/>
      <c r="P609" s="73"/>
      <c r="Q609" s="74"/>
      <c r="R609" s="74"/>
      <c r="S609" s="74"/>
      <c r="T609" s="74"/>
      <c r="U609" s="75">
        <f>SUM(C609:S609)</f>
        <v>63607.280000000006</v>
      </c>
    </row>
    <row r="610" spans="1:21" x14ac:dyDescent="0.25">
      <c r="A610" s="76"/>
      <c r="B610" s="77"/>
      <c r="C610" s="78">
        <v>44406</v>
      </c>
      <c r="D610" s="78">
        <v>44452</v>
      </c>
      <c r="E610" s="78">
        <v>44459</v>
      </c>
      <c r="F610" s="78">
        <v>44543</v>
      </c>
      <c r="G610" s="78">
        <v>44595</v>
      </c>
      <c r="H610" s="78">
        <v>44645</v>
      </c>
      <c r="I610" s="78">
        <v>44708</v>
      </c>
      <c r="J610" s="78">
        <v>44739</v>
      </c>
      <c r="K610" s="78"/>
      <c r="L610" s="78"/>
      <c r="M610" s="78"/>
      <c r="N610" s="78"/>
      <c r="O610" s="78"/>
      <c r="P610" s="78"/>
      <c r="Q610" s="80"/>
      <c r="R610" s="80"/>
      <c r="S610" s="80"/>
      <c r="T610" s="80"/>
      <c r="U610" s="81"/>
    </row>
    <row r="611" spans="1:21" x14ac:dyDescent="0.25">
      <c r="A611" s="76">
        <v>94</v>
      </c>
      <c r="B611" s="82" t="s">
        <v>92</v>
      </c>
      <c r="C611" s="79">
        <v>4554.4399999999996</v>
      </c>
      <c r="D611" s="79">
        <v>6625.96</v>
      </c>
      <c r="E611" s="79">
        <v>7724.64</v>
      </c>
      <c r="F611" s="79">
        <v>16850.46</v>
      </c>
      <c r="G611" s="79">
        <v>8697.48</v>
      </c>
      <c r="H611" s="79">
        <v>31704.42</v>
      </c>
      <c r="I611" s="79">
        <v>15442.02</v>
      </c>
      <c r="J611" s="79">
        <v>8022.3</v>
      </c>
      <c r="K611" s="79"/>
      <c r="L611" s="79"/>
      <c r="M611" s="79"/>
      <c r="N611" s="79"/>
      <c r="O611" s="79"/>
      <c r="P611" s="79"/>
      <c r="Q611" s="80"/>
      <c r="R611" s="80"/>
      <c r="S611" s="80"/>
      <c r="T611" s="80"/>
      <c r="U611" s="83">
        <f>SUM(C611:S611)</f>
        <v>99621.72</v>
      </c>
    </row>
    <row r="612" spans="1:21" x14ac:dyDescent="0.25">
      <c r="A612" s="6"/>
      <c r="B612" s="55"/>
      <c r="C612" s="69">
        <v>44400</v>
      </c>
      <c r="D612" s="69">
        <v>44428</v>
      </c>
      <c r="E612" s="69">
        <v>44463</v>
      </c>
      <c r="F612" s="69">
        <v>44495</v>
      </c>
      <c r="G612" s="69">
        <v>44519</v>
      </c>
      <c r="H612" s="69">
        <v>44553</v>
      </c>
      <c r="I612" s="69">
        <v>44616</v>
      </c>
      <c r="J612" s="69">
        <v>44651</v>
      </c>
      <c r="K612" s="69">
        <v>44678</v>
      </c>
      <c r="L612" s="69">
        <v>44712</v>
      </c>
      <c r="M612" s="69">
        <v>44739</v>
      </c>
      <c r="N612" s="69"/>
      <c r="O612" s="69"/>
      <c r="P612" s="69"/>
      <c r="Q612" s="70"/>
      <c r="R612" s="70"/>
      <c r="S612" s="70"/>
      <c r="T612" s="70"/>
      <c r="U612" s="71"/>
    </row>
    <row r="613" spans="1:21" x14ac:dyDescent="0.25">
      <c r="A613" s="6">
        <v>95</v>
      </c>
      <c r="B613" s="72" t="s">
        <v>93</v>
      </c>
      <c r="C613" s="73">
        <v>47821.62</v>
      </c>
      <c r="D613" s="73">
        <v>69572.58</v>
      </c>
      <c r="E613" s="73">
        <v>54072.480000000003</v>
      </c>
      <c r="F613" s="73">
        <v>49346.22</v>
      </c>
      <c r="G613" s="73">
        <v>48738.8</v>
      </c>
      <c r="H613" s="73">
        <v>59154.48</v>
      </c>
      <c r="I613" s="73">
        <v>119376.18</v>
      </c>
      <c r="J613" s="73">
        <v>55635.8</v>
      </c>
      <c r="K613" s="73">
        <v>54890.44</v>
      </c>
      <c r="L613" s="73">
        <v>58351.040000000008</v>
      </c>
      <c r="M613" s="73">
        <v>58830.2</v>
      </c>
      <c r="N613" s="73"/>
      <c r="O613" s="73"/>
      <c r="P613" s="73"/>
      <c r="Q613" s="74"/>
      <c r="R613" s="74"/>
      <c r="S613" s="74"/>
      <c r="T613" s="74"/>
      <c r="U613" s="75">
        <f>SUM(C613:S613)</f>
        <v>675789.84</v>
      </c>
    </row>
    <row r="614" spans="1:21" x14ac:dyDescent="0.25">
      <c r="A614" s="76"/>
      <c r="B614" s="77"/>
      <c r="C614" s="78">
        <v>44393</v>
      </c>
      <c r="D614" s="78">
        <v>44425</v>
      </c>
      <c r="E614" s="78">
        <v>44454</v>
      </c>
      <c r="F614" s="78">
        <v>44484</v>
      </c>
      <c r="G614" s="78">
        <v>44512</v>
      </c>
      <c r="H614" s="78">
        <v>44514</v>
      </c>
      <c r="I614" s="78">
        <v>44579</v>
      </c>
      <c r="J614" s="78">
        <v>44606</v>
      </c>
      <c r="K614" s="78">
        <v>44631</v>
      </c>
      <c r="L614" s="78">
        <v>44663</v>
      </c>
      <c r="M614" s="78">
        <v>44700</v>
      </c>
      <c r="N614" s="78">
        <v>44727</v>
      </c>
      <c r="O614" s="79"/>
      <c r="P614" s="79"/>
      <c r="Q614" s="80"/>
      <c r="R614" s="80"/>
      <c r="S614" s="80"/>
      <c r="T614" s="80"/>
      <c r="U614" s="81"/>
    </row>
    <row r="615" spans="1:21" x14ac:dyDescent="0.25">
      <c r="A615" s="76">
        <v>96</v>
      </c>
      <c r="B615" s="82" t="s">
        <v>96</v>
      </c>
      <c r="C615" s="79">
        <v>5693.05</v>
      </c>
      <c r="D615" s="79">
        <v>8282.4500000000007</v>
      </c>
      <c r="E615" s="79">
        <v>6437.2</v>
      </c>
      <c r="F615" s="79">
        <v>5874.55</v>
      </c>
      <c r="G615" s="79">
        <v>6092.35</v>
      </c>
      <c r="H615" s="79">
        <v>7042.2</v>
      </c>
      <c r="I615" s="79">
        <v>7247.9</v>
      </c>
      <c r="J615" s="79">
        <v>6963.55</v>
      </c>
      <c r="K615" s="79">
        <v>6322.25</v>
      </c>
      <c r="L615" s="79">
        <v>6237.55</v>
      </c>
      <c r="M615" s="79">
        <v>6630.8</v>
      </c>
      <c r="N615" s="79">
        <v>6685.25</v>
      </c>
      <c r="O615" s="79"/>
      <c r="P615" s="79"/>
      <c r="Q615" s="80"/>
      <c r="R615" s="80"/>
      <c r="S615" s="80"/>
      <c r="T615" s="80"/>
      <c r="U615" s="83">
        <f>SUM(C615:S615)</f>
        <v>79509.100000000006</v>
      </c>
    </row>
    <row r="616" spans="1:21" x14ac:dyDescent="0.25">
      <c r="A616" s="6"/>
      <c r="B616" s="55"/>
      <c r="C616" s="69">
        <v>44439</v>
      </c>
      <c r="D616" s="69">
        <v>44475</v>
      </c>
      <c r="E616" s="69">
        <v>44477</v>
      </c>
      <c r="F616" s="69">
        <v>30711</v>
      </c>
      <c r="G616" s="69">
        <v>44558</v>
      </c>
      <c r="H616" s="69">
        <v>44582</v>
      </c>
      <c r="I616" s="69">
        <v>44687</v>
      </c>
      <c r="J616" s="69"/>
      <c r="K616" s="69"/>
      <c r="L616" s="69"/>
      <c r="M616" s="69"/>
      <c r="N616" s="69"/>
      <c r="O616" s="69"/>
      <c r="P616" s="69"/>
      <c r="Q616" s="70"/>
      <c r="R616" s="70"/>
      <c r="S616" s="70"/>
      <c r="T616" s="70"/>
      <c r="U616" s="71"/>
    </row>
    <row r="617" spans="1:21" x14ac:dyDescent="0.25">
      <c r="A617" s="6">
        <v>97</v>
      </c>
      <c r="B617" s="72" t="s">
        <v>97</v>
      </c>
      <c r="C617" s="73">
        <v>11180.4</v>
      </c>
      <c r="D617" s="73">
        <v>5149.76</v>
      </c>
      <c r="E617" s="73">
        <v>4699.6400000000003</v>
      </c>
      <c r="F617" s="73">
        <v>3655.41</v>
      </c>
      <c r="G617" s="73">
        <v>4225.32</v>
      </c>
      <c r="H617" s="73">
        <v>4348.74</v>
      </c>
      <c r="I617" s="73">
        <v>12961.52</v>
      </c>
      <c r="J617" s="73"/>
      <c r="K617" s="73"/>
      <c r="L617" s="73"/>
      <c r="M617" s="73"/>
      <c r="N617" s="73"/>
      <c r="O617" s="73"/>
      <c r="P617" s="73"/>
      <c r="Q617" s="74"/>
      <c r="R617" s="74"/>
      <c r="S617" s="74"/>
      <c r="T617" s="74"/>
      <c r="U617" s="75">
        <f>SUM(C617:S617)</f>
        <v>46220.789999999994</v>
      </c>
    </row>
    <row r="618" spans="1:21" x14ac:dyDescent="0.25">
      <c r="A618" s="76"/>
      <c r="B618" s="77"/>
      <c r="C618" s="78">
        <v>44403</v>
      </c>
      <c r="D618" s="78">
        <v>44426</v>
      </c>
      <c r="E618" s="78">
        <v>44463</v>
      </c>
      <c r="F618" s="78">
        <v>44494</v>
      </c>
      <c r="G618" s="78">
        <v>44523</v>
      </c>
      <c r="H618" s="78">
        <v>44551</v>
      </c>
      <c r="I618" s="78">
        <v>44617</v>
      </c>
      <c r="J618" s="78">
        <v>44642</v>
      </c>
      <c r="K618" s="78">
        <v>44673</v>
      </c>
      <c r="L618" s="78">
        <v>44705</v>
      </c>
      <c r="M618" s="78">
        <v>44739</v>
      </c>
      <c r="N618" s="78"/>
      <c r="O618" s="79"/>
      <c r="P618" s="79"/>
      <c r="Q618" s="80"/>
      <c r="R618" s="80"/>
      <c r="S618" s="80"/>
      <c r="T618" s="80"/>
      <c r="U618" s="81"/>
    </row>
    <row r="619" spans="1:21" x14ac:dyDescent="0.25">
      <c r="A619" s="76">
        <v>98</v>
      </c>
      <c r="B619" s="82" t="s">
        <v>98</v>
      </c>
      <c r="C619" s="79">
        <v>17079.150000000001</v>
      </c>
      <c r="D619" s="79">
        <v>24847.35</v>
      </c>
      <c r="E619" s="79">
        <v>19311.599999999999</v>
      </c>
      <c r="F619" s="79">
        <v>17623.650000000001</v>
      </c>
      <c r="G619" s="79">
        <v>18277.05</v>
      </c>
      <c r="H619" s="79">
        <v>21126.6</v>
      </c>
      <c r="I619" s="79">
        <v>42634.35</v>
      </c>
      <c r="J619" s="79">
        <v>18966.75</v>
      </c>
      <c r="K619" s="79">
        <v>18712.650000000001</v>
      </c>
      <c r="L619" s="79">
        <v>19892.400000000001</v>
      </c>
      <c r="M619" s="79">
        <v>20055.75</v>
      </c>
      <c r="N619" s="79"/>
      <c r="O619" s="79"/>
      <c r="P619" s="79"/>
      <c r="Q619" s="80"/>
      <c r="R619" s="80"/>
      <c r="S619" s="80"/>
      <c r="T619" s="80"/>
      <c r="U619" s="83">
        <f>SUM(C619:S619)</f>
        <v>238527.3</v>
      </c>
    </row>
    <row r="620" spans="1:21" x14ac:dyDescent="0.25">
      <c r="A620" s="6"/>
      <c r="B620" s="55"/>
      <c r="C620" s="69">
        <v>44398</v>
      </c>
      <c r="D620" s="69">
        <v>44428</v>
      </c>
      <c r="E620" s="69">
        <v>44439</v>
      </c>
      <c r="F620" s="69">
        <v>44494</v>
      </c>
      <c r="G620" s="69">
        <v>44546</v>
      </c>
      <c r="H620" s="69">
        <v>44580</v>
      </c>
      <c r="I620" s="69">
        <v>44615</v>
      </c>
      <c r="J620" s="69">
        <v>44638</v>
      </c>
      <c r="K620" s="69">
        <v>44651</v>
      </c>
      <c r="L620" s="69">
        <v>44698</v>
      </c>
      <c r="M620" s="69">
        <v>44728</v>
      </c>
      <c r="N620" s="69"/>
      <c r="O620" s="69"/>
      <c r="P620" s="69"/>
      <c r="Q620" s="70"/>
      <c r="R620" s="70"/>
      <c r="S620" s="70"/>
      <c r="T620" s="70"/>
      <c r="U620" s="71"/>
    </row>
    <row r="621" spans="1:21" x14ac:dyDescent="0.25">
      <c r="A621" s="6">
        <v>99</v>
      </c>
      <c r="B621" s="72" t="s">
        <v>99</v>
      </c>
      <c r="C621" s="73">
        <v>18117</v>
      </c>
      <c r="D621" s="73">
        <v>18221.88</v>
      </c>
      <c r="E621" s="73">
        <v>18267.36</v>
      </c>
      <c r="F621" s="73">
        <v>18564.36</v>
      </c>
      <c r="G621" s="73">
        <f>18960.6+18762.72</f>
        <v>37723.32</v>
      </c>
      <c r="H621" s="73">
        <v>19378.8</v>
      </c>
      <c r="I621" s="73">
        <v>3546.6</v>
      </c>
      <c r="J621" s="73">
        <v>20657.400000000001</v>
      </c>
      <c r="K621" s="73">
        <v>20950.8</v>
      </c>
      <c r="L621" s="73">
        <v>22356</v>
      </c>
      <c r="M621" s="73">
        <v>23349.599999999999</v>
      </c>
      <c r="N621" s="73"/>
      <c r="O621" s="73"/>
      <c r="P621" s="73"/>
      <c r="Q621" s="74"/>
      <c r="R621" s="74"/>
      <c r="S621" s="74"/>
      <c r="T621" s="74"/>
      <c r="U621" s="75">
        <f>SUM(C621:S621)</f>
        <v>221133.12</v>
      </c>
    </row>
    <row r="622" spans="1:21" x14ac:dyDescent="0.25">
      <c r="A622" s="76"/>
      <c r="B622" s="77"/>
      <c r="C622" s="78">
        <v>44400</v>
      </c>
      <c r="D622" s="78">
        <v>44428</v>
      </c>
      <c r="E622" s="78">
        <v>44463</v>
      </c>
      <c r="F622" s="78">
        <v>44495</v>
      </c>
      <c r="G622" s="78">
        <v>44519</v>
      </c>
      <c r="H622" s="78">
        <v>44553</v>
      </c>
      <c r="I622" s="78">
        <v>44585</v>
      </c>
      <c r="J622" s="78">
        <v>44589</v>
      </c>
      <c r="K622" s="78">
        <v>44616</v>
      </c>
      <c r="L622" s="78">
        <v>44651</v>
      </c>
      <c r="M622" s="78">
        <v>44678</v>
      </c>
      <c r="N622" s="78">
        <v>44712</v>
      </c>
      <c r="O622" s="78">
        <v>44739</v>
      </c>
      <c r="P622" s="78"/>
      <c r="Q622" s="78"/>
      <c r="R622" s="80"/>
      <c r="S622" s="80"/>
      <c r="T622" s="80"/>
      <c r="U622" s="81"/>
    </row>
    <row r="623" spans="1:21" x14ac:dyDescent="0.25">
      <c r="A623" s="76">
        <v>100</v>
      </c>
      <c r="B623" s="82" t="s">
        <v>102</v>
      </c>
      <c r="C623" s="79">
        <v>89950.19</v>
      </c>
      <c r="D623" s="79">
        <v>130862.71</v>
      </c>
      <c r="E623" s="79">
        <v>101707.76</v>
      </c>
      <c r="F623" s="79">
        <v>92817.89</v>
      </c>
      <c r="G623" s="79">
        <v>96259.13</v>
      </c>
      <c r="H623" s="79">
        <v>111266.76</v>
      </c>
      <c r="I623" s="79">
        <v>103851.47</v>
      </c>
      <c r="J623" s="79">
        <v>7766.19</v>
      </c>
      <c r="K623" s="79">
        <v>107238.67</v>
      </c>
      <c r="L623" s="79">
        <v>97362.65</v>
      </c>
      <c r="M623" s="79">
        <v>96058.27</v>
      </c>
      <c r="N623" s="79">
        <v>102114.31999999999</v>
      </c>
      <c r="O623" s="79">
        <v>102952.85</v>
      </c>
      <c r="P623" s="79"/>
      <c r="Q623" s="80"/>
      <c r="R623" s="80"/>
      <c r="S623" s="80"/>
      <c r="T623" s="80"/>
      <c r="U623" s="83">
        <f>SUM(C623:S623)</f>
        <v>1240208.8600000001</v>
      </c>
    </row>
    <row r="624" spans="1:21" x14ac:dyDescent="0.25">
      <c r="A624" s="6"/>
      <c r="B624" s="55"/>
      <c r="C624" s="69">
        <v>44453</v>
      </c>
      <c r="D624" s="69">
        <v>44545</v>
      </c>
      <c r="E624" s="69">
        <v>44651</v>
      </c>
      <c r="F624" s="69">
        <v>44741</v>
      </c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70"/>
      <c r="R624" s="70"/>
      <c r="S624" s="70"/>
      <c r="T624" s="70"/>
      <c r="U624" s="71"/>
    </row>
    <row r="625" spans="1:21" x14ac:dyDescent="0.25">
      <c r="A625" s="6">
        <v>101</v>
      </c>
      <c r="B625" s="72" t="s">
        <v>103</v>
      </c>
      <c r="C625" s="73">
        <v>363548.64</v>
      </c>
      <c r="D625" s="73">
        <v>364574.4</v>
      </c>
      <c r="E625" s="378">
        <v>426394.45999999996</v>
      </c>
      <c r="F625" s="73">
        <v>472418.4</v>
      </c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4"/>
      <c r="R625" s="74"/>
      <c r="S625" s="74"/>
      <c r="T625" s="74"/>
      <c r="U625" s="75">
        <f>SUM(C625:S625)</f>
        <v>1626935.9</v>
      </c>
    </row>
    <row r="626" spans="1:21" x14ac:dyDescent="0.25">
      <c r="A626" s="76"/>
      <c r="B626" s="77"/>
      <c r="C626" s="78">
        <v>44445</v>
      </c>
      <c r="D626" s="78">
        <v>44551</v>
      </c>
      <c r="E626" s="78">
        <v>44672</v>
      </c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9"/>
      <c r="Q626" s="80"/>
      <c r="R626" s="80"/>
      <c r="S626" s="80"/>
      <c r="T626" s="80"/>
      <c r="U626" s="81"/>
    </row>
    <row r="627" spans="1:21" x14ac:dyDescent="0.25">
      <c r="A627" s="76">
        <v>102</v>
      </c>
      <c r="B627" s="82" t="s">
        <v>104</v>
      </c>
      <c r="C627" s="79">
        <v>35664.75</v>
      </c>
      <c r="D627" s="79">
        <v>45803.34</v>
      </c>
      <c r="E627" s="79">
        <v>49435.76</v>
      </c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80"/>
      <c r="R627" s="80"/>
      <c r="S627" s="80"/>
      <c r="T627" s="80"/>
      <c r="U627" s="83">
        <f>SUM(C627:S627)</f>
        <v>130903.85</v>
      </c>
    </row>
    <row r="628" spans="1:21" x14ac:dyDescent="0.25">
      <c r="A628" s="6"/>
      <c r="B628" s="55"/>
      <c r="C628" s="69">
        <v>2377</v>
      </c>
      <c r="D628" s="69">
        <v>44428</v>
      </c>
      <c r="E628" s="69">
        <v>44463</v>
      </c>
      <c r="F628" s="69">
        <v>44495</v>
      </c>
      <c r="G628" s="69">
        <v>44519</v>
      </c>
      <c r="H628" s="69">
        <v>44553</v>
      </c>
      <c r="I628" s="69">
        <v>44589</v>
      </c>
      <c r="J628" s="69">
        <v>44616</v>
      </c>
      <c r="K628" s="69">
        <v>44651</v>
      </c>
      <c r="L628" s="69">
        <v>44678</v>
      </c>
      <c r="M628" s="69">
        <v>44712</v>
      </c>
      <c r="N628" s="69">
        <v>44739</v>
      </c>
      <c r="O628" s="69"/>
      <c r="P628" s="69"/>
      <c r="Q628" s="70"/>
      <c r="R628" s="70"/>
      <c r="S628" s="70"/>
      <c r="T628" s="70"/>
      <c r="U628" s="71"/>
    </row>
    <row r="629" spans="1:21" x14ac:dyDescent="0.25">
      <c r="A629" s="6">
        <v>103</v>
      </c>
      <c r="B629" s="72" t="s">
        <v>105</v>
      </c>
      <c r="C629" s="73">
        <v>5693.05</v>
      </c>
      <c r="D629" s="73">
        <v>8282.4500000000007</v>
      </c>
      <c r="E629" s="73">
        <v>6437.2</v>
      </c>
      <c r="F629" s="73">
        <v>5874.55</v>
      </c>
      <c r="G629" s="73">
        <v>6092.35</v>
      </c>
      <c r="H629" s="73">
        <v>7042.2</v>
      </c>
      <c r="I629" s="73">
        <v>7247.9</v>
      </c>
      <c r="J629" s="73">
        <v>6963.55</v>
      </c>
      <c r="K629" s="73">
        <v>7586.7</v>
      </c>
      <c r="L629" s="73">
        <v>7485.0599999999995</v>
      </c>
      <c r="M629" s="73">
        <v>7956.9600000000009</v>
      </c>
      <c r="N629" s="73">
        <v>8022.3</v>
      </c>
      <c r="O629" s="73"/>
      <c r="P629" s="73"/>
      <c r="Q629" s="74"/>
      <c r="R629" s="74"/>
      <c r="S629" s="74"/>
      <c r="T629" s="74"/>
      <c r="U629" s="75">
        <f>SUM(C629:S629)</f>
        <v>84684.27</v>
      </c>
    </row>
    <row r="630" spans="1:21" x14ac:dyDescent="0.25">
      <c r="A630" s="76"/>
      <c r="B630" s="77"/>
      <c r="C630" s="78">
        <v>44404</v>
      </c>
      <c r="D630" s="78">
        <v>44446</v>
      </c>
      <c r="E630" s="78">
        <v>44462</v>
      </c>
      <c r="F630" s="78">
        <v>44488</v>
      </c>
      <c r="G630" s="78">
        <v>44551</v>
      </c>
      <c r="H630" s="78">
        <v>44585</v>
      </c>
      <c r="I630" s="78">
        <v>44616</v>
      </c>
      <c r="J630" s="78">
        <v>44634</v>
      </c>
      <c r="K630" s="78">
        <v>44679</v>
      </c>
      <c r="L630" s="78">
        <v>44700</v>
      </c>
      <c r="M630" s="78">
        <v>44727</v>
      </c>
      <c r="N630" s="78"/>
      <c r="O630" s="79"/>
      <c r="P630" s="79"/>
      <c r="Q630" s="80"/>
      <c r="R630" s="80"/>
      <c r="S630" s="80"/>
      <c r="T630" s="80"/>
      <c r="U630" s="81"/>
    </row>
    <row r="631" spans="1:21" x14ac:dyDescent="0.25">
      <c r="A631" s="76">
        <v>104</v>
      </c>
      <c r="B631" s="82" t="s">
        <v>106</v>
      </c>
      <c r="C631" s="79">
        <v>22772.2</v>
      </c>
      <c r="D631" s="79">
        <v>33129.800000000003</v>
      </c>
      <c r="E631" s="79">
        <v>25748.799999999999</v>
      </c>
      <c r="F631" s="79">
        <v>23498.2</v>
      </c>
      <c r="G631" s="79">
        <v>52538.2</v>
      </c>
      <c r="H631" s="79">
        <v>28991.599999999999</v>
      </c>
      <c r="I631" s="79">
        <v>27854.2</v>
      </c>
      <c r="J631" s="79">
        <v>25289</v>
      </c>
      <c r="K631" s="79">
        <v>24950.2</v>
      </c>
      <c r="L631" s="79">
        <v>26523.200000000001</v>
      </c>
      <c r="M631" s="79">
        <v>26741</v>
      </c>
      <c r="N631" s="79"/>
      <c r="O631" s="79"/>
      <c r="P631" s="79"/>
      <c r="Q631" s="80"/>
      <c r="R631" s="80"/>
      <c r="S631" s="80"/>
      <c r="T631" s="80"/>
      <c r="U631" s="83">
        <f>SUM(C631:S631)</f>
        <v>318036.40000000002</v>
      </c>
    </row>
    <row r="632" spans="1:21" x14ac:dyDescent="0.25">
      <c r="A632" s="6"/>
      <c r="B632" s="55"/>
      <c r="C632" s="69">
        <v>44426</v>
      </c>
      <c r="D632" s="69">
        <v>44454</v>
      </c>
      <c r="E632" s="69">
        <v>44579</v>
      </c>
      <c r="F632" s="69">
        <v>44698</v>
      </c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70"/>
      <c r="R632" s="70"/>
      <c r="S632" s="70"/>
      <c r="T632" s="70"/>
      <c r="U632" s="71"/>
    </row>
    <row r="633" spans="1:21" x14ac:dyDescent="0.25">
      <c r="A633" s="6">
        <v>105</v>
      </c>
      <c r="B633" s="72" t="s">
        <v>107</v>
      </c>
      <c r="C633" s="73">
        <v>38538.129999999997</v>
      </c>
      <c r="D633" s="73">
        <v>20256.98</v>
      </c>
      <c r="E633" s="73">
        <v>34216.379999999997</v>
      </c>
      <c r="F633" s="73">
        <v>37516.050000000003</v>
      </c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4"/>
      <c r="R633" s="74"/>
      <c r="S633" s="74"/>
      <c r="T633" s="74"/>
      <c r="U633" s="75">
        <f>SUM(C633:S633)</f>
        <v>130527.54</v>
      </c>
    </row>
    <row r="634" spans="1:21" x14ac:dyDescent="0.25">
      <c r="A634" s="76"/>
      <c r="B634" s="77"/>
      <c r="C634" s="78">
        <v>44396</v>
      </c>
      <c r="D634" s="78">
        <v>44418</v>
      </c>
      <c r="E634" s="78">
        <v>44462</v>
      </c>
      <c r="F634" s="78">
        <v>44491</v>
      </c>
      <c r="G634" s="78">
        <v>44517</v>
      </c>
      <c r="H634" s="78">
        <v>44551</v>
      </c>
      <c r="I634" s="78">
        <v>44579</v>
      </c>
      <c r="J634" s="78">
        <v>44641</v>
      </c>
      <c r="K634" s="78">
        <v>44642</v>
      </c>
      <c r="L634" s="78">
        <v>44669</v>
      </c>
      <c r="M634" s="78">
        <v>44708</v>
      </c>
      <c r="N634" s="78">
        <v>44739</v>
      </c>
      <c r="O634" s="78"/>
      <c r="P634" s="78"/>
      <c r="Q634" s="80"/>
      <c r="R634" s="80"/>
      <c r="S634" s="80"/>
      <c r="T634" s="80"/>
      <c r="U634" s="81"/>
    </row>
    <row r="635" spans="1:21" x14ac:dyDescent="0.25">
      <c r="A635" s="76">
        <v>106</v>
      </c>
      <c r="B635" s="82" t="s">
        <v>154</v>
      </c>
      <c r="C635" s="79">
        <v>17079.150000000001</v>
      </c>
      <c r="D635" s="79">
        <v>24847.35</v>
      </c>
      <c r="E635" s="79">
        <v>33473.440000000002</v>
      </c>
      <c r="F635" s="79">
        <v>30547.66</v>
      </c>
      <c r="G635" s="79">
        <v>31680.22</v>
      </c>
      <c r="H635" s="79">
        <v>36619.440000000002</v>
      </c>
      <c r="I635" s="79">
        <v>37689.08</v>
      </c>
      <c r="J635" s="79">
        <v>54315.69</v>
      </c>
      <c r="K635" s="79">
        <v>49313.55</v>
      </c>
      <c r="L635" s="79">
        <v>48652.89</v>
      </c>
      <c r="M635" s="79">
        <v>51720.24</v>
      </c>
      <c r="N635" s="79">
        <v>34763.300000000003</v>
      </c>
      <c r="O635" s="79"/>
      <c r="P635" s="79"/>
      <c r="Q635" s="80"/>
      <c r="R635" s="80"/>
      <c r="S635" s="80"/>
      <c r="T635" s="80"/>
      <c r="U635" s="83">
        <f>SUM(C635:S635)</f>
        <v>450702.01</v>
      </c>
    </row>
    <row r="636" spans="1:21" x14ac:dyDescent="0.25">
      <c r="A636" s="6"/>
      <c r="B636" s="55"/>
      <c r="C636" s="69">
        <v>44433</v>
      </c>
      <c r="D636" s="69">
        <v>44439</v>
      </c>
      <c r="E636" s="69">
        <v>44469</v>
      </c>
      <c r="F636" s="69">
        <v>44483</v>
      </c>
      <c r="G636" s="69">
        <v>44540</v>
      </c>
      <c r="H636" s="69">
        <v>44572</v>
      </c>
      <c r="I636" s="69">
        <v>44606</v>
      </c>
      <c r="J636" s="69">
        <v>44617</v>
      </c>
      <c r="K636" s="69">
        <v>44649</v>
      </c>
      <c r="L636" s="69">
        <v>44701</v>
      </c>
      <c r="M636" s="69">
        <v>44725</v>
      </c>
      <c r="N636" s="69"/>
      <c r="O636" s="69"/>
      <c r="P636" s="69"/>
      <c r="Q636" s="70"/>
      <c r="R636" s="70"/>
      <c r="S636" s="70"/>
      <c r="T636" s="70"/>
      <c r="U636" s="71"/>
    </row>
    <row r="637" spans="1:21" x14ac:dyDescent="0.25">
      <c r="A637" s="6">
        <v>107</v>
      </c>
      <c r="B637" s="72" t="s">
        <v>108</v>
      </c>
      <c r="C637" s="73">
        <v>53832.9</v>
      </c>
      <c r="D637" s="73">
        <v>44413.05</v>
      </c>
      <c r="E637" s="73">
        <v>19311.599999999999</v>
      </c>
      <c r="F637" s="73">
        <v>17623.650000000001</v>
      </c>
      <c r="G637" s="73">
        <v>18277.05</v>
      </c>
      <c r="H637" s="73">
        <v>21126.6</v>
      </c>
      <c r="I637" s="73">
        <v>21743.7</v>
      </c>
      <c r="J637" s="73">
        <v>20890.650000000001</v>
      </c>
      <c r="K637" s="73">
        <v>18966.75</v>
      </c>
      <c r="L637" s="73">
        <v>18712.650000000001</v>
      </c>
      <c r="M637" s="73">
        <v>19892.400000000001</v>
      </c>
      <c r="N637" s="73"/>
      <c r="O637" s="73"/>
      <c r="P637" s="73"/>
      <c r="Q637" s="74"/>
      <c r="R637" s="74"/>
      <c r="S637" s="74"/>
      <c r="T637" s="74"/>
      <c r="U637" s="75">
        <f>SUM(C637:S637)</f>
        <v>274791</v>
      </c>
    </row>
    <row r="638" spans="1:21" x14ac:dyDescent="0.25">
      <c r="A638" s="76"/>
      <c r="B638" s="77"/>
      <c r="C638" s="78">
        <v>44400</v>
      </c>
      <c r="D638" s="78">
        <v>44428</v>
      </c>
      <c r="E638" s="78">
        <v>44463</v>
      </c>
      <c r="F638" s="78">
        <v>44495</v>
      </c>
      <c r="G638" s="78">
        <v>44519</v>
      </c>
      <c r="H638" s="78">
        <v>44553</v>
      </c>
      <c r="I638" s="78">
        <v>44589</v>
      </c>
      <c r="J638" s="78">
        <v>44616</v>
      </c>
      <c r="K638" s="78">
        <v>44651</v>
      </c>
      <c r="L638" s="78">
        <v>44678</v>
      </c>
      <c r="M638" s="78">
        <v>44712</v>
      </c>
      <c r="N638" s="78">
        <v>44739</v>
      </c>
      <c r="O638" s="78"/>
      <c r="P638" s="78"/>
      <c r="Q638" s="80"/>
      <c r="R638" s="80"/>
      <c r="S638" s="80"/>
      <c r="T638" s="80"/>
      <c r="U638" s="81"/>
    </row>
    <row r="639" spans="1:21" x14ac:dyDescent="0.25">
      <c r="A639" s="76">
        <v>108</v>
      </c>
      <c r="B639" s="82" t="s">
        <v>155</v>
      </c>
      <c r="C639" s="79">
        <v>10247.49</v>
      </c>
      <c r="D639" s="79">
        <v>14908.41</v>
      </c>
      <c r="E639" s="79">
        <v>19311.599999999999</v>
      </c>
      <c r="F639" s="79">
        <v>17623.650000000001</v>
      </c>
      <c r="G639" s="79">
        <v>18277.05</v>
      </c>
      <c r="H639" s="79">
        <v>21126.6</v>
      </c>
      <c r="I639" s="79">
        <v>21743.7</v>
      </c>
      <c r="J639" s="79">
        <v>20890.650000000001</v>
      </c>
      <c r="K639" s="79">
        <v>18966.75</v>
      </c>
      <c r="L639" s="79">
        <v>24950.2</v>
      </c>
      <c r="M639" s="79">
        <v>26523.200000000001</v>
      </c>
      <c r="N639" s="79">
        <v>26741</v>
      </c>
      <c r="O639" s="79"/>
      <c r="P639" s="79"/>
      <c r="Q639" s="80"/>
      <c r="R639" s="80"/>
      <c r="S639" s="80"/>
      <c r="T639" s="80"/>
      <c r="U639" s="83">
        <f>SUM(C639:S639)</f>
        <v>241310.30000000002</v>
      </c>
    </row>
    <row r="640" spans="1:21" x14ac:dyDescent="0.25">
      <c r="A640" s="6"/>
      <c r="B640" s="55"/>
      <c r="C640" s="69">
        <v>44400</v>
      </c>
      <c r="D640" s="69">
        <v>44418</v>
      </c>
      <c r="E640" s="69">
        <v>44497</v>
      </c>
      <c r="F640" s="69">
        <v>44516</v>
      </c>
      <c r="G640" s="69">
        <v>44558</v>
      </c>
      <c r="H640" s="69">
        <v>44607</v>
      </c>
      <c r="I640" s="69">
        <v>44631</v>
      </c>
      <c r="J640" s="69">
        <v>44664</v>
      </c>
      <c r="K640" s="69">
        <v>44735</v>
      </c>
      <c r="L640" s="69"/>
      <c r="M640" s="69"/>
      <c r="N640" s="69"/>
      <c r="O640" s="69"/>
      <c r="P640" s="69"/>
      <c r="Q640" s="70"/>
      <c r="R640" s="70"/>
      <c r="S640" s="70"/>
      <c r="T640" s="70"/>
      <c r="U640" s="71"/>
    </row>
    <row r="641" spans="1:21" x14ac:dyDescent="0.25">
      <c r="A641" s="6">
        <v>109</v>
      </c>
      <c r="B641" s="72" t="s">
        <v>110</v>
      </c>
      <c r="C641" s="73">
        <v>10247.49</v>
      </c>
      <c r="D641" s="73">
        <v>14908.41</v>
      </c>
      <c r="E641" s="73">
        <v>17623.650000000001</v>
      </c>
      <c r="F641" s="73">
        <v>19311.599999999999</v>
      </c>
      <c r="G641" s="73">
        <v>21126.6</v>
      </c>
      <c r="H641" s="73">
        <v>20890.650000000001</v>
      </c>
      <c r="I641" s="73">
        <v>18966.75</v>
      </c>
      <c r="J641" s="73">
        <v>58733.4</v>
      </c>
      <c r="K641" s="73">
        <v>26741</v>
      </c>
      <c r="L641" s="73"/>
      <c r="M641" s="73"/>
      <c r="N641" s="73"/>
      <c r="O641" s="73"/>
      <c r="P641" s="73"/>
      <c r="Q641" s="74"/>
      <c r="R641" s="74"/>
      <c r="S641" s="74"/>
      <c r="T641" s="74"/>
      <c r="U641" s="75">
        <f>SUM(C641:S641)</f>
        <v>208549.55</v>
      </c>
    </row>
    <row r="642" spans="1:21" x14ac:dyDescent="0.25">
      <c r="A642" s="76"/>
      <c r="B642" s="77"/>
      <c r="C642" s="78">
        <v>44406</v>
      </c>
      <c r="D642" s="78">
        <v>44428</v>
      </c>
      <c r="E642" s="78">
        <v>44454</v>
      </c>
      <c r="F642" s="78">
        <v>44490</v>
      </c>
      <c r="G642" s="78">
        <v>44517</v>
      </c>
      <c r="H642" s="78">
        <v>44545</v>
      </c>
      <c r="I642" s="78">
        <v>44581</v>
      </c>
      <c r="J642" s="78">
        <v>44610</v>
      </c>
      <c r="K642" s="78">
        <v>44637</v>
      </c>
      <c r="L642" s="78">
        <v>44664</v>
      </c>
      <c r="M642" s="78">
        <v>44704</v>
      </c>
      <c r="N642" s="78"/>
      <c r="O642" s="79"/>
      <c r="P642" s="79"/>
      <c r="Q642" s="80"/>
      <c r="R642" s="80"/>
      <c r="S642" s="80"/>
      <c r="T642" s="80"/>
      <c r="U642" s="81"/>
    </row>
    <row r="643" spans="1:21" x14ac:dyDescent="0.25">
      <c r="A643" s="76">
        <v>110</v>
      </c>
      <c r="B643" s="82" t="s">
        <v>111</v>
      </c>
      <c r="C643" s="79">
        <v>3415.83</v>
      </c>
      <c r="D643" s="79">
        <v>4969.47</v>
      </c>
      <c r="E643" s="79">
        <v>3862.32</v>
      </c>
      <c r="F643" s="79">
        <v>3524.73</v>
      </c>
      <c r="G643" s="79">
        <v>3655.41</v>
      </c>
      <c r="H643" s="79">
        <v>4225.32</v>
      </c>
      <c r="I643" s="79">
        <v>4348.74</v>
      </c>
      <c r="J643" s="79">
        <v>4178.13</v>
      </c>
      <c r="K643" s="79">
        <v>2528.9</v>
      </c>
      <c r="L643" s="79">
        <v>2495.02</v>
      </c>
      <c r="M643" s="79">
        <v>2652.32</v>
      </c>
      <c r="N643" s="79"/>
      <c r="O643" s="79"/>
      <c r="P643" s="79"/>
      <c r="Q643" s="80"/>
      <c r="R643" s="80"/>
      <c r="S643" s="80"/>
      <c r="T643" s="80"/>
      <c r="U643" s="83">
        <f>SUM(C643:S643)</f>
        <v>39856.189999999995</v>
      </c>
    </row>
    <row r="644" spans="1:21" x14ac:dyDescent="0.25">
      <c r="A644" s="6"/>
      <c r="B644" s="55"/>
      <c r="C644" s="69">
        <v>44407</v>
      </c>
      <c r="D644" s="69">
        <v>44445</v>
      </c>
      <c r="E644" s="69">
        <v>44482</v>
      </c>
      <c r="F644" s="69">
        <v>44477</v>
      </c>
      <c r="G644" s="69">
        <v>44536</v>
      </c>
      <c r="H644" s="69">
        <v>44573</v>
      </c>
      <c r="I644" s="69">
        <v>44606</v>
      </c>
      <c r="J644" s="69">
        <v>44634</v>
      </c>
      <c r="K644" s="69">
        <v>44671</v>
      </c>
      <c r="L644" s="69">
        <v>44690</v>
      </c>
      <c r="M644" s="69">
        <v>44725</v>
      </c>
      <c r="N644" s="69"/>
      <c r="O644" s="69"/>
      <c r="P644" s="69"/>
      <c r="Q644" s="70"/>
      <c r="R644" s="70"/>
      <c r="S644" s="70"/>
      <c r="T644" s="70"/>
      <c r="U644" s="71"/>
    </row>
    <row r="645" spans="1:21" x14ac:dyDescent="0.25">
      <c r="A645" s="6">
        <v>111</v>
      </c>
      <c r="B645" s="72" t="s">
        <v>112</v>
      </c>
      <c r="C645" s="73">
        <v>10247.49</v>
      </c>
      <c r="D645" s="73">
        <v>14908.41</v>
      </c>
      <c r="E645" s="73">
        <v>11586.96</v>
      </c>
      <c r="F645" s="73">
        <v>10574.19</v>
      </c>
      <c r="G645" s="73">
        <v>10966.23</v>
      </c>
      <c r="H645" s="73">
        <v>12675.96</v>
      </c>
      <c r="I645" s="73">
        <v>13046.22</v>
      </c>
      <c r="J645" s="73">
        <v>12534.39</v>
      </c>
      <c r="K645" s="73">
        <v>11380.05</v>
      </c>
      <c r="L645" s="73">
        <v>11227.59</v>
      </c>
      <c r="M645" s="73">
        <v>11935.44</v>
      </c>
      <c r="N645" s="73"/>
      <c r="O645" s="73"/>
      <c r="P645" s="73"/>
      <c r="Q645" s="74"/>
      <c r="R645" s="74"/>
      <c r="S645" s="74"/>
      <c r="T645" s="74"/>
      <c r="U645" s="75">
        <f>SUM(C645:S645)</f>
        <v>131082.93</v>
      </c>
    </row>
    <row r="646" spans="1:21" x14ac:dyDescent="0.25">
      <c r="A646" s="76"/>
      <c r="B646" s="77"/>
      <c r="C646" s="78">
        <v>44396</v>
      </c>
      <c r="D646" s="78">
        <v>44433</v>
      </c>
      <c r="E646" s="78">
        <v>2079</v>
      </c>
      <c r="F646" s="78">
        <v>44494</v>
      </c>
      <c r="G646" s="78">
        <v>44526</v>
      </c>
      <c r="H646" s="78">
        <v>44551</v>
      </c>
      <c r="I646" s="78">
        <v>44616</v>
      </c>
      <c r="J646" s="78">
        <v>44631</v>
      </c>
      <c r="K646" s="78">
        <v>44680</v>
      </c>
      <c r="L646" s="78">
        <v>44697</v>
      </c>
      <c r="M646" s="78">
        <v>44740</v>
      </c>
      <c r="N646" s="78"/>
      <c r="O646" s="78"/>
      <c r="P646" s="78"/>
      <c r="Q646" s="80"/>
      <c r="R646" s="80"/>
      <c r="S646" s="80"/>
      <c r="T646" s="80"/>
      <c r="U646" s="81"/>
    </row>
    <row r="647" spans="1:21" x14ac:dyDescent="0.25">
      <c r="A647" s="76">
        <v>112</v>
      </c>
      <c r="B647" s="82" t="s">
        <v>113</v>
      </c>
      <c r="C647" s="79">
        <v>33019.69</v>
      </c>
      <c r="D647" s="79">
        <v>49694.7</v>
      </c>
      <c r="E647" s="79">
        <v>38623.199999999997</v>
      </c>
      <c r="F647" s="79">
        <v>35247.300000000003</v>
      </c>
      <c r="G647" s="79">
        <v>36554.1</v>
      </c>
      <c r="H647" s="79">
        <v>42253.2</v>
      </c>
      <c r="I647" s="79">
        <v>41781.300000000003</v>
      </c>
      <c r="J647" s="79">
        <v>81420.899999999994</v>
      </c>
      <c r="K647" s="79">
        <v>37425.300000000003</v>
      </c>
      <c r="L647" s="79">
        <v>39784.800000000003</v>
      </c>
      <c r="M647" s="79">
        <v>40111.5</v>
      </c>
      <c r="N647" s="79"/>
      <c r="O647" s="79"/>
      <c r="P647" s="79"/>
      <c r="Q647" s="80"/>
      <c r="R647" s="80"/>
      <c r="S647" s="80"/>
      <c r="T647" s="80"/>
      <c r="U647" s="83">
        <f>SUM(C647:S647)</f>
        <v>475915.99</v>
      </c>
    </row>
    <row r="648" spans="1:21" x14ac:dyDescent="0.25">
      <c r="A648" s="6"/>
      <c r="B648" s="55"/>
      <c r="C648" s="69">
        <v>44428</v>
      </c>
      <c r="D648" s="69">
        <v>44460</v>
      </c>
      <c r="E648" s="69">
        <v>44484</v>
      </c>
      <c r="F648" s="69">
        <v>44511</v>
      </c>
      <c r="G648" s="69">
        <v>44553</v>
      </c>
      <c r="H648" s="69">
        <v>44582</v>
      </c>
      <c r="I648" s="69">
        <v>44606</v>
      </c>
      <c r="J648" s="69">
        <v>44651</v>
      </c>
      <c r="K648" s="69">
        <v>44687</v>
      </c>
      <c r="L648" s="69">
        <v>44701</v>
      </c>
      <c r="M648" s="69">
        <v>44733</v>
      </c>
      <c r="N648" s="69"/>
      <c r="O648" s="69"/>
      <c r="P648" s="69"/>
      <c r="Q648" s="70"/>
      <c r="R648" s="70"/>
      <c r="S648" s="70"/>
      <c r="T648" s="70"/>
      <c r="U648" s="71"/>
    </row>
    <row r="649" spans="1:21" x14ac:dyDescent="0.25">
      <c r="A649" s="6">
        <v>113</v>
      </c>
      <c r="B649" s="72" t="s">
        <v>436</v>
      </c>
      <c r="C649" s="73">
        <v>43068.74</v>
      </c>
      <c r="D649" s="73">
        <v>25748.799999999999</v>
      </c>
      <c r="E649" s="73">
        <v>23498.2</v>
      </c>
      <c r="F649" s="73">
        <v>31680.22</v>
      </c>
      <c r="G649" s="73">
        <v>36619.440000000002</v>
      </c>
      <c r="H649" s="73">
        <v>37689.08</v>
      </c>
      <c r="I649" s="73">
        <v>36210.46</v>
      </c>
      <c r="J649" s="73">
        <v>32875.699999999997</v>
      </c>
      <c r="K649" s="73">
        <v>32435.26</v>
      </c>
      <c r="L649" s="73">
        <v>34480.160000000003</v>
      </c>
      <c r="M649" s="73">
        <v>34763.300000000003</v>
      </c>
      <c r="N649" s="73"/>
      <c r="O649" s="73"/>
      <c r="P649" s="73"/>
      <c r="Q649" s="74"/>
      <c r="R649" s="74"/>
      <c r="S649" s="74"/>
      <c r="T649" s="74"/>
      <c r="U649" s="75">
        <f>SUM(C649:S649)</f>
        <v>369069.35999999993</v>
      </c>
    </row>
    <row r="650" spans="1:21" x14ac:dyDescent="0.25">
      <c r="A650" s="76"/>
      <c r="B650" s="77"/>
      <c r="C650" s="78">
        <v>44397</v>
      </c>
      <c r="D650" s="78">
        <v>44428</v>
      </c>
      <c r="E650" s="78">
        <v>44448</v>
      </c>
      <c r="F650" s="78">
        <v>44475</v>
      </c>
      <c r="G650" s="78">
        <v>44500</v>
      </c>
      <c r="H650" s="78">
        <v>44545</v>
      </c>
      <c r="I650" s="78">
        <v>44580</v>
      </c>
      <c r="J650" s="78">
        <v>44601</v>
      </c>
      <c r="K650" s="78">
        <v>44627</v>
      </c>
      <c r="L650" s="78">
        <v>44648</v>
      </c>
      <c r="M650" s="78">
        <v>44678</v>
      </c>
      <c r="N650" s="78">
        <v>44728</v>
      </c>
      <c r="O650" s="78">
        <v>44742</v>
      </c>
      <c r="P650" s="78"/>
      <c r="Q650" s="80"/>
      <c r="R650" s="80"/>
      <c r="S650" s="80"/>
      <c r="T650" s="80"/>
      <c r="U650" s="81"/>
    </row>
    <row r="651" spans="1:21" x14ac:dyDescent="0.25">
      <c r="A651" s="76">
        <v>114</v>
      </c>
      <c r="B651" s="82" t="s">
        <v>114</v>
      </c>
      <c r="C651" s="79">
        <v>86643.3</v>
      </c>
      <c r="D651" s="79">
        <v>87225</v>
      </c>
      <c r="E651" s="79">
        <v>87716.85</v>
      </c>
      <c r="F651" s="79">
        <v>88522.65</v>
      </c>
      <c r="G651" s="79">
        <v>89282.099999999991</v>
      </c>
      <c r="H651" s="79">
        <v>90838.5</v>
      </c>
      <c r="I651" s="79">
        <v>92835.6</v>
      </c>
      <c r="J651" s="79">
        <f>106275+2867.65</f>
        <v>109142.65</v>
      </c>
      <c r="K651" s="79">
        <v>97020.45</v>
      </c>
      <c r="L651" s="79">
        <v>100255.2</v>
      </c>
      <c r="M651" s="79">
        <v>104411.25</v>
      </c>
      <c r="N651" s="79">
        <v>111411</v>
      </c>
      <c r="O651" s="79">
        <v>112477.8</v>
      </c>
      <c r="P651" s="79"/>
      <c r="Q651" s="80"/>
      <c r="R651" s="80"/>
      <c r="S651" s="80"/>
      <c r="T651" s="80"/>
      <c r="U651" s="83">
        <f>SUM(C651:S651)</f>
        <v>1257782.3499999999</v>
      </c>
    </row>
    <row r="652" spans="1:21" x14ac:dyDescent="0.25">
      <c r="A652" s="6"/>
      <c r="B652" s="55"/>
      <c r="C652" s="69">
        <v>44400</v>
      </c>
      <c r="D652" s="69">
        <v>44428</v>
      </c>
      <c r="E652" s="69">
        <v>44461</v>
      </c>
      <c r="F652" s="69">
        <v>22710</v>
      </c>
      <c r="G652" s="69">
        <v>44524</v>
      </c>
      <c r="H652" s="69">
        <v>44552</v>
      </c>
      <c r="I652" s="69">
        <v>44580</v>
      </c>
      <c r="J652" s="69">
        <v>44610</v>
      </c>
      <c r="K652" s="69">
        <v>44642</v>
      </c>
      <c r="L652" s="69">
        <v>44673</v>
      </c>
      <c r="M652" s="69">
        <v>44712</v>
      </c>
      <c r="N652" s="69">
        <v>44735</v>
      </c>
      <c r="O652" s="69"/>
      <c r="P652" s="69"/>
      <c r="Q652" s="70"/>
      <c r="R652" s="70"/>
      <c r="S652" s="70"/>
      <c r="T652" s="70"/>
      <c r="U652" s="71"/>
    </row>
    <row r="653" spans="1:21" x14ac:dyDescent="0.25">
      <c r="A653" s="6">
        <v>115</v>
      </c>
      <c r="B653" s="72" t="s">
        <v>115</v>
      </c>
      <c r="C653" s="73">
        <v>10247.49</v>
      </c>
      <c r="D653" s="73">
        <v>14908.41</v>
      </c>
      <c r="E653" s="73">
        <v>11586.96</v>
      </c>
      <c r="F653" s="73">
        <v>10574.19</v>
      </c>
      <c r="G653" s="73">
        <v>10966.23</v>
      </c>
      <c r="H653" s="73">
        <v>12675.96</v>
      </c>
      <c r="I653" s="73">
        <v>13046.22</v>
      </c>
      <c r="J653" s="73">
        <v>12534.39</v>
      </c>
      <c r="K653" s="73">
        <v>11380.05</v>
      </c>
      <c r="L653" s="73">
        <v>11227.59</v>
      </c>
      <c r="M653" s="73">
        <v>11935.44</v>
      </c>
      <c r="N653" s="73">
        <v>12033.45</v>
      </c>
      <c r="O653" s="73"/>
      <c r="P653" s="73"/>
      <c r="Q653" s="74"/>
      <c r="R653" s="74"/>
      <c r="S653" s="74"/>
      <c r="T653" s="74"/>
      <c r="U653" s="75">
        <f>SUM(C653:S653)</f>
        <v>143116.38</v>
      </c>
    </row>
    <row r="654" spans="1:21" x14ac:dyDescent="0.25">
      <c r="A654" s="76"/>
      <c r="B654" s="77"/>
      <c r="C654" s="78">
        <v>44396</v>
      </c>
      <c r="D654" s="78">
        <v>44419</v>
      </c>
      <c r="E654" s="78">
        <v>44453</v>
      </c>
      <c r="F654" s="78">
        <v>44483</v>
      </c>
      <c r="G654" s="78">
        <v>44524</v>
      </c>
      <c r="H654" s="78">
        <v>44544</v>
      </c>
      <c r="I654" s="78">
        <v>44586</v>
      </c>
      <c r="J654" s="78">
        <v>44606</v>
      </c>
      <c r="K654" s="78">
        <v>44631</v>
      </c>
      <c r="L654" s="78">
        <v>44669</v>
      </c>
      <c r="M654" s="78">
        <v>44711</v>
      </c>
      <c r="N654" s="78">
        <v>44728</v>
      </c>
      <c r="O654" s="79"/>
      <c r="P654" s="79"/>
      <c r="Q654" s="80"/>
      <c r="R654" s="80"/>
      <c r="S654" s="80"/>
      <c r="T654" s="80"/>
      <c r="U654" s="81"/>
    </row>
    <row r="655" spans="1:21" x14ac:dyDescent="0.25">
      <c r="A655" s="76">
        <v>116</v>
      </c>
      <c r="B655" s="82" t="s">
        <v>116</v>
      </c>
      <c r="C655" s="79">
        <v>44405.79</v>
      </c>
      <c r="D655" s="79">
        <v>64603.11</v>
      </c>
      <c r="E655" s="79">
        <v>50210.16</v>
      </c>
      <c r="F655" s="79">
        <v>45821.49</v>
      </c>
      <c r="G655" s="79">
        <v>47520.33</v>
      </c>
      <c r="H655" s="79">
        <v>54929.16</v>
      </c>
      <c r="I655" s="79">
        <v>56533.62</v>
      </c>
      <c r="J655" s="79">
        <v>54315.69</v>
      </c>
      <c r="K655" s="79">
        <v>49313.55</v>
      </c>
      <c r="L655" s="79">
        <v>48652.89</v>
      </c>
      <c r="M655" s="79">
        <v>51720.24</v>
      </c>
      <c r="N655" s="79">
        <v>52144.95</v>
      </c>
      <c r="O655" s="79"/>
      <c r="P655" s="79"/>
      <c r="Q655" s="80"/>
      <c r="R655" s="80"/>
      <c r="S655" s="80"/>
      <c r="T655" s="80"/>
      <c r="U655" s="83">
        <f>SUM(C655:S655)</f>
        <v>620170.98</v>
      </c>
    </row>
    <row r="656" spans="1:21" x14ac:dyDescent="0.25">
      <c r="A656" s="6"/>
      <c r="B656" s="55"/>
      <c r="C656" s="69">
        <v>44393</v>
      </c>
      <c r="D656" s="69">
        <v>44420</v>
      </c>
      <c r="E656" s="69">
        <v>44453</v>
      </c>
      <c r="F656" s="69">
        <v>44487</v>
      </c>
      <c r="G656" s="69">
        <v>44511</v>
      </c>
      <c r="H656" s="69">
        <v>44547</v>
      </c>
      <c r="I656" s="69">
        <v>44579</v>
      </c>
      <c r="J656" s="69">
        <v>44606</v>
      </c>
      <c r="K656" s="69">
        <v>1173</v>
      </c>
      <c r="L656" s="69">
        <v>44665</v>
      </c>
      <c r="M656" s="69">
        <v>44698</v>
      </c>
      <c r="N656" s="69">
        <v>44726</v>
      </c>
      <c r="O656" s="69"/>
      <c r="P656" s="69"/>
      <c r="Q656" s="70"/>
      <c r="R656" s="70"/>
      <c r="S656" s="70"/>
      <c r="T656" s="70"/>
      <c r="U656" s="71"/>
    </row>
    <row r="657" spans="1:21" x14ac:dyDescent="0.25">
      <c r="A657" s="6">
        <v>117</v>
      </c>
      <c r="B657" s="72" t="s">
        <v>152</v>
      </c>
      <c r="C657" s="73">
        <v>10247.49</v>
      </c>
      <c r="D657" s="73">
        <v>14908.41</v>
      </c>
      <c r="E657" s="73">
        <v>19311.599999999999</v>
      </c>
      <c r="F657" s="73">
        <v>17623.650000000001</v>
      </c>
      <c r="G657" s="73">
        <v>18277.05</v>
      </c>
      <c r="H657" s="73">
        <v>21126.6</v>
      </c>
      <c r="I657" s="73">
        <v>21743.7</v>
      </c>
      <c r="J657" s="73">
        <v>20890.650000000001</v>
      </c>
      <c r="K657" s="73">
        <v>18966.75</v>
      </c>
      <c r="L657" s="73">
        <v>18712.650000000001</v>
      </c>
      <c r="M657" s="73">
        <v>19892.400000000001</v>
      </c>
      <c r="N657" s="73">
        <v>20055.75</v>
      </c>
      <c r="O657" s="73"/>
      <c r="P657" s="73"/>
      <c r="Q657" s="74"/>
      <c r="R657" s="74"/>
      <c r="S657" s="74"/>
      <c r="T657" s="74"/>
      <c r="U657" s="75">
        <f>SUM(C657:S657)</f>
        <v>221756.69999999998</v>
      </c>
    </row>
    <row r="658" spans="1:21" x14ac:dyDescent="0.25">
      <c r="A658" s="76"/>
      <c r="B658" s="77"/>
      <c r="C658" s="78">
        <v>44435</v>
      </c>
      <c r="D658" s="78">
        <v>44438</v>
      </c>
      <c r="E658" s="78">
        <v>44445</v>
      </c>
      <c r="F658" s="78">
        <v>44461</v>
      </c>
      <c r="G658" s="78">
        <v>44491</v>
      </c>
      <c r="H658" s="78">
        <v>44524</v>
      </c>
      <c r="I658" s="78">
        <v>44589</v>
      </c>
      <c r="J658" s="78">
        <v>44636</v>
      </c>
      <c r="K658" s="78">
        <v>44643</v>
      </c>
      <c r="L658" s="78">
        <v>44673</v>
      </c>
      <c r="M658" s="78">
        <v>44707</v>
      </c>
      <c r="N658" s="78">
        <v>44736</v>
      </c>
      <c r="O658" s="78"/>
      <c r="P658" s="78"/>
      <c r="Q658" s="80"/>
      <c r="R658" s="80"/>
      <c r="S658" s="80"/>
      <c r="T658" s="80"/>
      <c r="U658" s="81"/>
    </row>
    <row r="659" spans="1:21" x14ac:dyDescent="0.25">
      <c r="A659" s="76">
        <v>118</v>
      </c>
      <c r="B659" s="82" t="s">
        <v>117</v>
      </c>
      <c r="C659" s="79">
        <v>3415.83</v>
      </c>
      <c r="D659" s="79">
        <v>3502.95</v>
      </c>
      <c r="E659" s="79">
        <v>4969.47</v>
      </c>
      <c r="F659" s="79">
        <v>3862.32</v>
      </c>
      <c r="G659" s="79">
        <v>3524.73</v>
      </c>
      <c r="H659" s="79">
        <v>3655.41</v>
      </c>
      <c r="I659" s="79">
        <v>8574.06</v>
      </c>
      <c r="J659" s="79">
        <v>4178.13</v>
      </c>
      <c r="K659" s="79">
        <v>3793.35</v>
      </c>
      <c r="L659" s="79">
        <v>3742.53</v>
      </c>
      <c r="M659" s="79">
        <v>3978.48</v>
      </c>
      <c r="N659" s="79">
        <v>4011.15</v>
      </c>
      <c r="O659" s="79"/>
      <c r="P659" s="79"/>
      <c r="Q659" s="80"/>
      <c r="R659" s="80"/>
      <c r="S659" s="80"/>
      <c r="T659" s="80"/>
      <c r="U659" s="83">
        <f>SUM(C659:S659)</f>
        <v>51208.409999999996</v>
      </c>
    </row>
    <row r="660" spans="1:21" x14ac:dyDescent="0.25">
      <c r="A660" s="6"/>
      <c r="B660" s="55"/>
      <c r="C660" s="69">
        <v>44399</v>
      </c>
      <c r="D660" s="69">
        <v>44428</v>
      </c>
      <c r="E660" s="69">
        <v>44460</v>
      </c>
      <c r="F660" s="69">
        <v>44489</v>
      </c>
      <c r="G660" s="69">
        <v>44514</v>
      </c>
      <c r="H660" s="69">
        <v>44550</v>
      </c>
      <c r="I660" s="69">
        <v>44579</v>
      </c>
      <c r="J660" s="69">
        <v>44610</v>
      </c>
      <c r="K660" s="69">
        <v>44634</v>
      </c>
      <c r="L660" s="69">
        <v>44669</v>
      </c>
      <c r="M660" s="69">
        <v>44700</v>
      </c>
      <c r="N660" s="69">
        <v>44733</v>
      </c>
      <c r="O660" s="69"/>
      <c r="P660" s="69"/>
      <c r="Q660" s="70"/>
      <c r="R660" s="70"/>
      <c r="S660" s="70"/>
      <c r="T660" s="70"/>
      <c r="U660" s="71"/>
    </row>
    <row r="661" spans="1:21" x14ac:dyDescent="0.25">
      <c r="A661" s="6">
        <v>119</v>
      </c>
      <c r="B661" s="72" t="s">
        <v>118</v>
      </c>
      <c r="C661" s="73">
        <v>20494.98</v>
      </c>
      <c r="D661" s="73">
        <v>29816.82</v>
      </c>
      <c r="E661" s="73">
        <v>30898.560000000001</v>
      </c>
      <c r="F661" s="73">
        <v>81068.789999999994</v>
      </c>
      <c r="G661" s="73">
        <v>84074.43</v>
      </c>
      <c r="H661" s="73">
        <v>97182.36</v>
      </c>
      <c r="I661" s="73">
        <v>100021.02</v>
      </c>
      <c r="J661" s="73">
        <v>96096.99</v>
      </c>
      <c r="K661" s="73">
        <v>111271.6</v>
      </c>
      <c r="L661" s="73">
        <v>111028.39</v>
      </c>
      <c r="M661" s="73">
        <v>128637.52</v>
      </c>
      <c r="N661" s="73">
        <v>137716.15</v>
      </c>
      <c r="O661" s="73"/>
      <c r="P661" s="73"/>
      <c r="Q661" s="74"/>
      <c r="R661" s="74"/>
      <c r="S661" s="74"/>
      <c r="T661" s="74"/>
      <c r="U661" s="75">
        <f>SUM(C661:S661)</f>
        <v>1028307.6100000001</v>
      </c>
    </row>
    <row r="662" spans="1:21" x14ac:dyDescent="0.25">
      <c r="A662" s="76"/>
      <c r="B662" s="77"/>
      <c r="C662" s="78">
        <v>44400</v>
      </c>
      <c r="D662" s="78">
        <v>44428</v>
      </c>
      <c r="E662" s="78">
        <v>44463</v>
      </c>
      <c r="F662" s="78">
        <v>44495</v>
      </c>
      <c r="G662" s="78">
        <v>44519</v>
      </c>
      <c r="H662" s="78">
        <v>44553</v>
      </c>
      <c r="I662" s="78">
        <v>44589</v>
      </c>
      <c r="J662" s="78">
        <v>44675</v>
      </c>
      <c r="K662" s="78">
        <v>44651</v>
      </c>
      <c r="L662" s="78">
        <v>44678</v>
      </c>
      <c r="M662" s="78">
        <v>44712</v>
      </c>
      <c r="N662" s="78">
        <v>44739</v>
      </c>
      <c r="O662" s="78"/>
      <c r="P662" s="78"/>
      <c r="Q662" s="80"/>
      <c r="R662" s="80"/>
      <c r="S662" s="80"/>
      <c r="T662" s="80"/>
      <c r="U662" s="81"/>
    </row>
    <row r="663" spans="1:21" x14ac:dyDescent="0.25">
      <c r="A663" s="76">
        <v>120</v>
      </c>
      <c r="B663" s="82" t="s">
        <v>471</v>
      </c>
      <c r="C663" s="79">
        <v>5693.05</v>
      </c>
      <c r="D663" s="79">
        <v>8282.4500000000007</v>
      </c>
      <c r="E663" s="79">
        <v>6437.2</v>
      </c>
      <c r="F663" s="79">
        <v>5874.55</v>
      </c>
      <c r="G663" s="79">
        <v>6092.35</v>
      </c>
      <c r="H663" s="79">
        <v>7042.2</v>
      </c>
      <c r="I663" s="79">
        <v>7247.9</v>
      </c>
      <c r="J663" s="79">
        <v>6963.55</v>
      </c>
      <c r="K663" s="79">
        <v>6322.25</v>
      </c>
      <c r="L663" s="79">
        <v>6237.55</v>
      </c>
      <c r="M663" s="79">
        <v>6630.8</v>
      </c>
      <c r="N663" s="79">
        <v>6685.25</v>
      </c>
      <c r="O663" s="79"/>
      <c r="P663" s="79"/>
      <c r="Q663" s="80"/>
      <c r="R663" s="80"/>
      <c r="S663" s="80"/>
      <c r="T663" s="80"/>
      <c r="U663" s="83">
        <f>SUM(C663:S663)</f>
        <v>79509.100000000006</v>
      </c>
    </row>
    <row r="664" spans="1:21" x14ac:dyDescent="0.25">
      <c r="A664" s="6"/>
      <c r="B664" s="55"/>
      <c r="C664" s="69">
        <v>44400</v>
      </c>
      <c r="D664" s="69">
        <v>44428</v>
      </c>
      <c r="E664" s="69">
        <v>44463</v>
      </c>
      <c r="F664" s="69">
        <v>44495</v>
      </c>
      <c r="G664" s="69">
        <v>44519</v>
      </c>
      <c r="H664" s="69">
        <v>44553</v>
      </c>
      <c r="I664" s="69">
        <v>44589</v>
      </c>
      <c r="J664" s="69">
        <v>44616</v>
      </c>
      <c r="K664" s="69">
        <v>44651</v>
      </c>
      <c r="L664" s="69">
        <v>2774</v>
      </c>
      <c r="M664" s="69">
        <v>44712</v>
      </c>
      <c r="N664" s="69">
        <v>44739</v>
      </c>
      <c r="O664" s="69"/>
      <c r="P664" s="69"/>
      <c r="Q664" s="70"/>
      <c r="R664" s="70"/>
      <c r="S664" s="70"/>
      <c r="T664" s="70"/>
      <c r="U664" s="71"/>
    </row>
    <row r="665" spans="1:21" x14ac:dyDescent="0.25">
      <c r="A665" s="6">
        <v>121</v>
      </c>
      <c r="B665" s="72" t="s">
        <v>120</v>
      </c>
      <c r="C665" s="73">
        <v>93366.02</v>
      </c>
      <c r="D665" s="73">
        <v>178900.92</v>
      </c>
      <c r="E665" s="73">
        <v>139043.51999999999</v>
      </c>
      <c r="F665" s="73">
        <v>126890.28</v>
      </c>
      <c r="G665" s="73">
        <v>131594.76</v>
      </c>
      <c r="H665" s="73">
        <v>152111.51999999999</v>
      </c>
      <c r="I665" s="73">
        <v>156554.64000000001</v>
      </c>
      <c r="J665" s="73">
        <v>150412.68</v>
      </c>
      <c r="K665" s="73">
        <v>164378.5</v>
      </c>
      <c r="L665" s="73">
        <v>175898.91</v>
      </c>
      <c r="M665" s="73">
        <v>202902.48</v>
      </c>
      <c r="N665" s="73">
        <v>217939.15</v>
      </c>
      <c r="O665" s="73"/>
      <c r="P665" s="73"/>
      <c r="Q665" s="74"/>
      <c r="R665" s="74"/>
      <c r="S665" s="74"/>
      <c r="T665" s="74"/>
      <c r="U665" s="75">
        <f>SUM(C665:S665)</f>
        <v>1889993.38</v>
      </c>
    </row>
    <row r="666" spans="1:21" x14ac:dyDescent="0.25">
      <c r="A666" s="76"/>
      <c r="B666" s="77"/>
      <c r="C666" s="78">
        <v>44400</v>
      </c>
      <c r="D666" s="78">
        <v>44428</v>
      </c>
      <c r="E666" s="78">
        <v>44463</v>
      </c>
      <c r="F666" s="78">
        <v>44495</v>
      </c>
      <c r="G666" s="78">
        <v>44519</v>
      </c>
      <c r="H666" s="78">
        <v>44553</v>
      </c>
      <c r="I666" s="78">
        <v>44589</v>
      </c>
      <c r="J666" s="78">
        <v>44616</v>
      </c>
      <c r="K666" s="78">
        <v>44651</v>
      </c>
      <c r="L666" s="78">
        <v>44678</v>
      </c>
      <c r="M666" s="78">
        <v>44712</v>
      </c>
      <c r="N666" s="78">
        <v>44739</v>
      </c>
      <c r="O666" s="79"/>
      <c r="P666" s="79"/>
      <c r="Q666" s="80"/>
      <c r="R666" s="80"/>
      <c r="S666" s="80"/>
      <c r="T666" s="80"/>
      <c r="U666" s="81"/>
    </row>
    <row r="667" spans="1:21" x14ac:dyDescent="0.25">
      <c r="A667" s="76">
        <v>122</v>
      </c>
      <c r="B667" s="82" t="s">
        <v>121</v>
      </c>
      <c r="C667" s="79">
        <v>10247.49</v>
      </c>
      <c r="D667" s="79">
        <v>14908.41</v>
      </c>
      <c r="E667" s="79">
        <v>11586.96</v>
      </c>
      <c r="F667" s="79">
        <v>10574.19</v>
      </c>
      <c r="G667" s="79">
        <v>10966.23</v>
      </c>
      <c r="H667" s="79">
        <v>12675.96</v>
      </c>
      <c r="I667" s="79">
        <v>13046.22</v>
      </c>
      <c r="J667" s="79">
        <v>12534.39</v>
      </c>
      <c r="K667" s="79">
        <v>11380.05</v>
      </c>
      <c r="L667" s="79">
        <v>18712.650000000001</v>
      </c>
      <c r="M667" s="79">
        <v>19892.400000000001</v>
      </c>
      <c r="N667" s="79">
        <v>20055.75</v>
      </c>
      <c r="O667" s="79"/>
      <c r="P667" s="79"/>
      <c r="Q667" s="80"/>
      <c r="R667" s="80"/>
      <c r="S667" s="80"/>
      <c r="T667" s="80"/>
      <c r="U667" s="83">
        <f>SUM(C667:S667)</f>
        <v>166580.69999999998</v>
      </c>
    </row>
    <row r="668" spans="1:21" x14ac:dyDescent="0.25">
      <c r="A668" s="6"/>
      <c r="B668" s="55"/>
      <c r="C668" s="69">
        <v>44400</v>
      </c>
      <c r="D668" s="69">
        <v>44428</v>
      </c>
      <c r="E668" s="69">
        <v>44463</v>
      </c>
      <c r="F668" s="69">
        <v>44510</v>
      </c>
      <c r="G668" s="69">
        <v>44519</v>
      </c>
      <c r="H668" s="69">
        <v>44553</v>
      </c>
      <c r="I668" s="69">
        <v>44589</v>
      </c>
      <c r="J668" s="69">
        <v>44616</v>
      </c>
      <c r="K668" s="69">
        <v>44651</v>
      </c>
      <c r="L668" s="69">
        <v>44678</v>
      </c>
      <c r="M668" s="69">
        <v>44712</v>
      </c>
      <c r="N668" s="69">
        <v>44739</v>
      </c>
      <c r="O668" s="69"/>
      <c r="P668" s="69"/>
      <c r="Q668" s="70"/>
      <c r="R668" s="70"/>
      <c r="S668" s="70"/>
      <c r="T668" s="70"/>
      <c r="U668" s="71"/>
    </row>
    <row r="669" spans="1:21" x14ac:dyDescent="0.25">
      <c r="A669" s="6">
        <v>123</v>
      </c>
      <c r="B669" s="72" t="s">
        <v>122</v>
      </c>
      <c r="C669" s="73">
        <v>10247.49</v>
      </c>
      <c r="D669" s="73">
        <v>23190.86</v>
      </c>
      <c r="E669" s="73">
        <v>18024.16</v>
      </c>
      <c r="F669" s="73">
        <v>16448.740000000002</v>
      </c>
      <c r="G669" s="73">
        <v>40209.51</v>
      </c>
      <c r="H669" s="73">
        <v>64788.24</v>
      </c>
      <c r="I669" s="73">
        <v>66680.679999999993</v>
      </c>
      <c r="J669" s="73">
        <v>64064.66</v>
      </c>
      <c r="K669" s="73">
        <v>58164.7</v>
      </c>
      <c r="L669" s="73">
        <v>57385.46</v>
      </c>
      <c r="M669" s="73">
        <v>61003.360000000001</v>
      </c>
      <c r="N669" s="73">
        <v>61504.3</v>
      </c>
      <c r="O669" s="73"/>
      <c r="P669" s="73"/>
      <c r="Q669" s="74"/>
      <c r="R669" s="74"/>
      <c r="S669" s="74"/>
      <c r="T669" s="74"/>
      <c r="U669" s="75">
        <f>SUM(C669:S669)</f>
        <v>541712.16</v>
      </c>
    </row>
    <row r="670" spans="1:21" x14ac:dyDescent="0.25">
      <c r="A670" s="76"/>
      <c r="B670" s="77"/>
      <c r="C670" s="78">
        <v>44400</v>
      </c>
      <c r="D670" s="78">
        <v>44475</v>
      </c>
      <c r="E670" s="78">
        <v>44511</v>
      </c>
      <c r="F670" s="78">
        <v>44544</v>
      </c>
      <c r="G670" s="78">
        <v>44575</v>
      </c>
      <c r="H670" s="78">
        <v>44615</v>
      </c>
      <c r="I670" s="78">
        <v>44712</v>
      </c>
      <c r="J670" s="78"/>
      <c r="K670" s="78"/>
      <c r="L670" s="78"/>
      <c r="M670" s="78"/>
      <c r="N670" s="78"/>
      <c r="O670" s="78"/>
      <c r="P670" s="79"/>
      <c r="Q670" s="80"/>
      <c r="R670" s="80"/>
      <c r="S670" s="80"/>
      <c r="T670" s="80"/>
      <c r="U670" s="81"/>
    </row>
    <row r="671" spans="1:21" x14ac:dyDescent="0.25">
      <c r="A671" s="76">
        <v>124</v>
      </c>
      <c r="B671" s="82" t="s">
        <v>123</v>
      </c>
      <c r="C671" s="79">
        <v>10247.49</v>
      </c>
      <c r="D671" s="79">
        <v>14908.41</v>
      </c>
      <c r="E671" s="79">
        <v>22161.15</v>
      </c>
      <c r="F671" s="79">
        <v>10966.23</v>
      </c>
      <c r="G671" s="79">
        <v>12675.96</v>
      </c>
      <c r="H671" s="79">
        <v>13046.22</v>
      </c>
      <c r="I671" s="79">
        <v>47077.47</v>
      </c>
      <c r="J671" s="79"/>
      <c r="K671" s="79"/>
      <c r="L671" s="79"/>
      <c r="M671" s="79"/>
      <c r="N671" s="79"/>
      <c r="O671" s="79"/>
      <c r="P671" s="79"/>
      <c r="Q671" s="80"/>
      <c r="R671" s="80"/>
      <c r="S671" s="80"/>
      <c r="T671" s="80"/>
      <c r="U671" s="83">
        <f>SUM(C671:S671)</f>
        <v>131082.93</v>
      </c>
    </row>
    <row r="672" spans="1:21" x14ac:dyDescent="0.25">
      <c r="A672" s="6"/>
      <c r="B672" s="55"/>
      <c r="C672" s="69">
        <v>44397</v>
      </c>
      <c r="D672" s="69">
        <v>44419</v>
      </c>
      <c r="E672" s="69">
        <v>44455</v>
      </c>
      <c r="F672" s="69">
        <v>44482</v>
      </c>
      <c r="G672" s="69">
        <v>44515</v>
      </c>
      <c r="H672" s="69">
        <v>44515</v>
      </c>
      <c r="I672" s="69">
        <v>44592</v>
      </c>
      <c r="J672" s="69">
        <v>44610</v>
      </c>
      <c r="K672" s="69">
        <v>44641</v>
      </c>
      <c r="L672" s="69">
        <v>44664</v>
      </c>
      <c r="M672" s="69">
        <v>44697</v>
      </c>
      <c r="N672" s="69">
        <v>44733</v>
      </c>
      <c r="O672" s="69"/>
      <c r="P672" s="69"/>
      <c r="Q672" s="70"/>
      <c r="R672" s="70"/>
      <c r="S672" s="70"/>
      <c r="T672" s="70"/>
      <c r="U672" s="71"/>
    </row>
    <row r="673" spans="1:21" x14ac:dyDescent="0.25">
      <c r="A673" s="6">
        <v>125</v>
      </c>
      <c r="B673" s="72" t="s">
        <v>124</v>
      </c>
      <c r="C673" s="73">
        <v>76286.87</v>
      </c>
      <c r="D673" s="73">
        <v>110984.83</v>
      </c>
      <c r="E673" s="73">
        <v>86258.48</v>
      </c>
      <c r="F673" s="73">
        <v>78718.97</v>
      </c>
      <c r="G673" s="73">
        <v>81637.490000000005</v>
      </c>
      <c r="H673" s="73">
        <v>94365.48</v>
      </c>
      <c r="I673" s="73">
        <v>97121.86</v>
      </c>
      <c r="J673" s="73">
        <v>93311.57</v>
      </c>
      <c r="K673" s="73">
        <v>84718.15</v>
      </c>
      <c r="L673" s="73">
        <v>83583.17</v>
      </c>
      <c r="M673" s="73">
        <v>88852.72</v>
      </c>
      <c r="N673" s="73">
        <v>89582.35</v>
      </c>
      <c r="O673" s="73"/>
      <c r="P673" s="73"/>
      <c r="Q673" s="74"/>
      <c r="R673" s="74"/>
      <c r="S673" s="74"/>
      <c r="T673" s="74"/>
      <c r="U673" s="75">
        <f>SUM(C673:S673)</f>
        <v>1065421.9400000002</v>
      </c>
    </row>
    <row r="674" spans="1:21" x14ac:dyDescent="0.25">
      <c r="A674" s="76"/>
      <c r="B674" s="77"/>
      <c r="C674" s="78">
        <v>44389</v>
      </c>
      <c r="D674" s="78">
        <v>44407</v>
      </c>
      <c r="E674" s="78">
        <v>44425</v>
      </c>
      <c r="F674" s="78">
        <v>44460</v>
      </c>
      <c r="G674" s="78">
        <v>44515</v>
      </c>
      <c r="H674" s="78">
        <v>44523</v>
      </c>
      <c r="I674" s="78">
        <v>44550</v>
      </c>
      <c r="J674" s="78">
        <v>44582</v>
      </c>
      <c r="K674" s="78">
        <v>44613</v>
      </c>
      <c r="L674" s="78">
        <v>44651</v>
      </c>
      <c r="M674" s="78">
        <v>44676</v>
      </c>
      <c r="N674" s="78">
        <v>44704</v>
      </c>
      <c r="O674" s="78">
        <v>44733</v>
      </c>
      <c r="P674" s="78"/>
      <c r="Q674" s="80"/>
      <c r="R674" s="80"/>
      <c r="S674" s="80"/>
      <c r="T674" s="80"/>
      <c r="U674" s="81"/>
    </row>
    <row r="675" spans="1:21" x14ac:dyDescent="0.25">
      <c r="A675" s="76">
        <v>126</v>
      </c>
      <c r="B675" s="82" t="s">
        <v>125</v>
      </c>
      <c r="C675" s="79">
        <v>17514.75</v>
      </c>
      <c r="D675" s="79">
        <v>17079.150000000001</v>
      </c>
      <c r="E675" s="79">
        <v>24847.35</v>
      </c>
      <c r="F675" s="79">
        <v>19311.599999999999</v>
      </c>
      <c r="G675" s="79">
        <v>17623.650000000001</v>
      </c>
      <c r="H675" s="79">
        <v>18277.05</v>
      </c>
      <c r="I675" s="79">
        <v>21126.6</v>
      </c>
      <c r="J675" s="79">
        <v>21743.7</v>
      </c>
      <c r="K675" s="79">
        <v>20890.650000000001</v>
      </c>
      <c r="L675" s="79">
        <v>25289</v>
      </c>
      <c r="M675" s="79">
        <v>24950.2</v>
      </c>
      <c r="N675" s="79">
        <v>26523.200000000001</v>
      </c>
      <c r="O675" s="79">
        <v>26741</v>
      </c>
      <c r="P675" s="79"/>
      <c r="Q675" s="80"/>
      <c r="R675" s="80"/>
      <c r="S675" s="80"/>
      <c r="T675" s="80"/>
      <c r="U675" s="83">
        <f>SUM(C675:T675)</f>
        <v>281917.90000000002</v>
      </c>
    </row>
    <row r="676" spans="1:21" x14ac:dyDescent="0.25">
      <c r="A676" s="6"/>
      <c r="B676" s="55"/>
      <c r="C676" s="69">
        <v>44393</v>
      </c>
      <c r="D676" s="69">
        <v>44427</v>
      </c>
      <c r="E676" s="69">
        <v>44455</v>
      </c>
      <c r="F676" s="69">
        <v>44489</v>
      </c>
      <c r="G676" s="69">
        <v>44525</v>
      </c>
      <c r="H676" s="69">
        <v>44550</v>
      </c>
      <c r="I676" s="69">
        <v>44588</v>
      </c>
      <c r="J676" s="69">
        <v>44617</v>
      </c>
      <c r="K676" s="69">
        <v>44648</v>
      </c>
      <c r="L676" s="69">
        <v>44678</v>
      </c>
      <c r="M676" s="69">
        <v>44708</v>
      </c>
      <c r="N676" s="69">
        <v>44739</v>
      </c>
      <c r="O676" s="69"/>
      <c r="P676" s="69"/>
      <c r="Q676" s="70"/>
      <c r="R676" s="70"/>
      <c r="S676" s="70"/>
      <c r="T676" s="70"/>
      <c r="U676" s="71"/>
    </row>
    <row r="677" spans="1:21" x14ac:dyDescent="0.25">
      <c r="A677" s="6">
        <v>127</v>
      </c>
      <c r="B677" s="72" t="s">
        <v>126</v>
      </c>
      <c r="C677" s="73">
        <v>17079.150000000001</v>
      </c>
      <c r="D677" s="73">
        <v>24847.35</v>
      </c>
      <c r="E677" s="73">
        <v>19311.599999999999</v>
      </c>
      <c r="F677" s="73">
        <v>17623.650000000001</v>
      </c>
      <c r="G677" s="73">
        <v>18277.05</v>
      </c>
      <c r="H677" s="73">
        <v>21126.6</v>
      </c>
      <c r="I677" s="73">
        <v>21743.7</v>
      </c>
      <c r="J677" s="73">
        <v>20890.650000000001</v>
      </c>
      <c r="K677" s="73">
        <v>18966.75</v>
      </c>
      <c r="L677" s="73">
        <v>18712.650000000001</v>
      </c>
      <c r="M677" s="73">
        <v>19892.400000000001</v>
      </c>
      <c r="N677" s="73">
        <v>20055.75</v>
      </c>
      <c r="O677" s="73"/>
      <c r="P677" s="73"/>
      <c r="Q677" s="74"/>
      <c r="R677" s="74"/>
      <c r="S677" s="74"/>
      <c r="T677" s="74"/>
      <c r="U677" s="75">
        <f>SUM(C677:S677)</f>
        <v>238527.3</v>
      </c>
    </row>
    <row r="678" spans="1:21" x14ac:dyDescent="0.25">
      <c r="A678" s="76"/>
      <c r="B678" s="77"/>
      <c r="C678" s="78">
        <v>44428</v>
      </c>
      <c r="D678" s="78">
        <v>44462</v>
      </c>
      <c r="E678" s="78">
        <v>44495</v>
      </c>
      <c r="F678" s="78">
        <v>44524</v>
      </c>
      <c r="G678" s="78">
        <v>44546</v>
      </c>
      <c r="H678" s="78">
        <v>44582</v>
      </c>
      <c r="I678" s="78">
        <v>44609</v>
      </c>
      <c r="J678" s="78">
        <v>44630</v>
      </c>
      <c r="K678" s="78">
        <v>44669</v>
      </c>
      <c r="L678" s="78">
        <v>44705</v>
      </c>
      <c r="M678" s="78">
        <v>44734</v>
      </c>
      <c r="N678" s="78"/>
      <c r="O678" s="79"/>
      <c r="P678" s="79"/>
      <c r="Q678" s="80"/>
      <c r="R678" s="80"/>
      <c r="S678" s="80"/>
      <c r="T678" s="80"/>
      <c r="U678" s="81"/>
    </row>
    <row r="679" spans="1:21" x14ac:dyDescent="0.25">
      <c r="A679" s="76">
        <v>128</v>
      </c>
      <c r="B679" s="82" t="s">
        <v>437</v>
      </c>
      <c r="C679" s="79">
        <v>107671.85</v>
      </c>
      <c r="D679" s="79">
        <v>83683.600000000006</v>
      </c>
      <c r="E679" s="79">
        <v>76369.149999999994</v>
      </c>
      <c r="F679" s="79">
        <v>79200.55</v>
      </c>
      <c r="G679" s="79">
        <v>91548.6</v>
      </c>
      <c r="H679" s="79">
        <v>94222.7</v>
      </c>
      <c r="I679" s="79">
        <v>90526.15</v>
      </c>
      <c r="J679" s="79">
        <v>82189.25</v>
      </c>
      <c r="K679" s="79">
        <v>81088.149999999994</v>
      </c>
      <c r="L679" s="79">
        <v>86200.4</v>
      </c>
      <c r="M679" s="79">
        <v>86908.25</v>
      </c>
      <c r="N679" s="79"/>
      <c r="O679" s="79"/>
      <c r="P679" s="79"/>
      <c r="Q679" s="80"/>
      <c r="R679" s="80"/>
      <c r="S679" s="80"/>
      <c r="T679" s="80"/>
      <c r="U679" s="83">
        <f>SUM(C679:S679)</f>
        <v>959608.65</v>
      </c>
    </row>
    <row r="680" spans="1:21" x14ac:dyDescent="0.25">
      <c r="A680" s="6"/>
      <c r="B680" s="55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70"/>
      <c r="R680" s="70"/>
      <c r="S680" s="70"/>
      <c r="T680" s="70"/>
      <c r="U680" s="71"/>
    </row>
    <row r="681" spans="1:21" x14ac:dyDescent="0.25">
      <c r="A681" s="6">
        <v>129</v>
      </c>
      <c r="B681" s="72" t="s">
        <v>127</v>
      </c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4"/>
      <c r="R681" s="74"/>
      <c r="S681" s="74"/>
      <c r="T681" s="74"/>
      <c r="U681" s="75">
        <f>SUM(C681:S681)</f>
        <v>0</v>
      </c>
    </row>
    <row r="682" spans="1:21" x14ac:dyDescent="0.25">
      <c r="A682" s="76"/>
      <c r="B682" s="77"/>
      <c r="C682" s="78">
        <v>44400</v>
      </c>
      <c r="D682" s="78">
        <v>44431</v>
      </c>
      <c r="E682" s="78">
        <v>44462</v>
      </c>
      <c r="F682" s="78">
        <v>44487</v>
      </c>
      <c r="G682" s="78">
        <v>44529</v>
      </c>
      <c r="H682" s="78">
        <v>44552</v>
      </c>
      <c r="I682" s="78">
        <v>44589</v>
      </c>
      <c r="J682" s="78">
        <v>44617</v>
      </c>
      <c r="K682" s="78">
        <v>44631</v>
      </c>
      <c r="L682" s="78">
        <v>44680</v>
      </c>
      <c r="M682" s="78">
        <v>44719</v>
      </c>
      <c r="N682" s="78">
        <v>44741</v>
      </c>
      <c r="O682" s="78"/>
      <c r="P682" s="78"/>
      <c r="Q682" s="80"/>
      <c r="R682" s="80"/>
      <c r="S682" s="80"/>
      <c r="T682" s="80"/>
      <c r="U682" s="81"/>
    </row>
    <row r="683" spans="1:21" x14ac:dyDescent="0.25">
      <c r="A683" s="76">
        <v>130</v>
      </c>
      <c r="B683" s="82" t="s">
        <v>128</v>
      </c>
      <c r="C683" s="79">
        <v>10247.49</v>
      </c>
      <c r="D683" s="79">
        <v>14908.41</v>
      </c>
      <c r="E683" s="79">
        <v>11586.96</v>
      </c>
      <c r="F683" s="79">
        <v>10574.19</v>
      </c>
      <c r="G683" s="79">
        <v>12184.7</v>
      </c>
      <c r="H683" s="79">
        <v>15492.84</v>
      </c>
      <c r="I683" s="79">
        <v>15945.38</v>
      </c>
      <c r="J683" s="79">
        <v>15319.81</v>
      </c>
      <c r="K683" s="79">
        <v>13908.95</v>
      </c>
      <c r="L683" s="79">
        <v>13722.61</v>
      </c>
      <c r="M683" s="79">
        <v>14587.76</v>
      </c>
      <c r="N683" s="79">
        <v>14707.55</v>
      </c>
      <c r="O683" s="79"/>
      <c r="P683" s="79"/>
      <c r="Q683" s="80"/>
      <c r="R683" s="80"/>
      <c r="S683" s="80"/>
      <c r="T683" s="80"/>
      <c r="U683" s="83">
        <f>SUM(C683:S683)</f>
        <v>163186.65</v>
      </c>
    </row>
    <row r="684" spans="1:21" x14ac:dyDescent="0.25">
      <c r="A684" s="6"/>
      <c r="B684" s="55"/>
      <c r="C684" s="69">
        <v>44400</v>
      </c>
      <c r="D684" s="69">
        <v>44439</v>
      </c>
      <c r="E684" s="69">
        <v>44459</v>
      </c>
      <c r="F684" s="69">
        <v>44495</v>
      </c>
      <c r="G684" s="69">
        <v>44516</v>
      </c>
      <c r="H684" s="69">
        <v>44558</v>
      </c>
      <c r="I684" s="69">
        <v>44608</v>
      </c>
      <c r="J684" s="69">
        <v>44614</v>
      </c>
      <c r="K684" s="69">
        <v>44648</v>
      </c>
      <c r="L684" s="69">
        <v>44673</v>
      </c>
      <c r="M684" s="69">
        <v>44707</v>
      </c>
      <c r="N684" s="69"/>
      <c r="O684" s="69"/>
      <c r="P684" s="69"/>
      <c r="Q684" s="70"/>
      <c r="R684" s="70"/>
      <c r="S684" s="70"/>
      <c r="T684" s="70"/>
      <c r="U684" s="71"/>
    </row>
    <row r="685" spans="1:21" x14ac:dyDescent="0.25">
      <c r="A685" s="6">
        <v>131</v>
      </c>
      <c r="B685" s="72" t="s">
        <v>129</v>
      </c>
      <c r="C685" s="73">
        <v>78564.09</v>
      </c>
      <c r="D685" s="73">
        <v>114297.81</v>
      </c>
      <c r="E685" s="73">
        <v>88833.36</v>
      </c>
      <c r="F685" s="73">
        <v>82243.7</v>
      </c>
      <c r="G685" s="73">
        <v>74326.67</v>
      </c>
      <c r="H685" s="73">
        <v>95773.92</v>
      </c>
      <c r="I685" s="73">
        <v>95672.28</v>
      </c>
      <c r="J685" s="73">
        <v>91918.86</v>
      </c>
      <c r="K685" s="73">
        <v>83453.7</v>
      </c>
      <c r="L685" s="73">
        <v>82335.66</v>
      </c>
      <c r="M685" s="73">
        <v>259927.36</v>
      </c>
      <c r="N685" s="73"/>
      <c r="O685" s="73"/>
      <c r="P685" s="73"/>
      <c r="Q685" s="74"/>
      <c r="R685" s="74"/>
      <c r="S685" s="74"/>
      <c r="T685" s="74"/>
      <c r="U685" s="75">
        <f>SUM(C685:S685)</f>
        <v>1147347.4100000001</v>
      </c>
    </row>
    <row r="686" spans="1:21" x14ac:dyDescent="0.25">
      <c r="A686" s="76"/>
      <c r="B686" s="77"/>
      <c r="C686" s="78">
        <v>44407</v>
      </c>
      <c r="D686" s="78">
        <v>44427</v>
      </c>
      <c r="E686" s="78">
        <v>44428</v>
      </c>
      <c r="F686" s="78">
        <v>44460</v>
      </c>
      <c r="G686" s="78">
        <v>44490</v>
      </c>
      <c r="H686" s="78">
        <v>44519</v>
      </c>
      <c r="I686" s="78">
        <v>44557</v>
      </c>
      <c r="J686" s="78">
        <v>44558</v>
      </c>
      <c r="K686" s="78">
        <v>44589</v>
      </c>
      <c r="L686" s="78">
        <v>44610</v>
      </c>
      <c r="M686" s="78">
        <v>44634</v>
      </c>
      <c r="N686" s="78">
        <v>44637</v>
      </c>
      <c r="O686" s="78">
        <v>44670</v>
      </c>
      <c r="P686" s="78">
        <v>44707</v>
      </c>
      <c r="Q686" s="78">
        <v>44728</v>
      </c>
      <c r="R686" s="78">
        <v>44733</v>
      </c>
      <c r="S686" s="78"/>
      <c r="T686" s="78"/>
      <c r="U686" s="81"/>
    </row>
    <row r="687" spans="1:21" x14ac:dyDescent="0.25">
      <c r="A687" s="76">
        <v>132</v>
      </c>
      <c r="B687" s="82" t="s">
        <v>130</v>
      </c>
      <c r="C687" s="79">
        <v>157128.18</v>
      </c>
      <c r="D687" s="79">
        <v>167814.9</v>
      </c>
      <c r="E687" s="79">
        <v>60780.72</v>
      </c>
      <c r="F687" s="79">
        <v>177666.72</v>
      </c>
      <c r="G687" s="79">
        <v>162137.57999999999</v>
      </c>
      <c r="H687" s="79">
        <v>168148.86</v>
      </c>
      <c r="I687" s="79">
        <v>138760.38</v>
      </c>
      <c r="J687" s="79">
        <v>55604.34</v>
      </c>
      <c r="K687" s="79">
        <v>200042.04</v>
      </c>
      <c r="L687" s="79">
        <v>192193.98</v>
      </c>
      <c r="M687" s="79">
        <v>147106.96</v>
      </c>
      <c r="N687" s="79">
        <v>64056.19</v>
      </c>
      <c r="O687" s="79">
        <v>228294.33</v>
      </c>
      <c r="P687" s="79">
        <v>261253.52</v>
      </c>
      <c r="Q687" s="79">
        <v>180265.8</v>
      </c>
      <c r="R687" s="79">
        <v>101851.75</v>
      </c>
      <c r="S687" s="79"/>
      <c r="T687" s="79"/>
      <c r="U687" s="83">
        <f>SUM(C687:S687)</f>
        <v>2463106.2499999995</v>
      </c>
    </row>
    <row r="688" spans="1:21" x14ac:dyDescent="0.25">
      <c r="A688" s="6"/>
      <c r="B688" s="55"/>
      <c r="C688" s="69">
        <v>44519</v>
      </c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70"/>
      <c r="R688" s="70"/>
      <c r="S688" s="70"/>
      <c r="T688" s="70"/>
      <c r="U688" s="71"/>
    </row>
    <row r="689" spans="1:22" x14ac:dyDescent="0.25">
      <c r="A689" s="6">
        <v>133</v>
      </c>
      <c r="B689" s="72" t="s">
        <v>131</v>
      </c>
      <c r="C689" s="73">
        <v>3655.41</v>
      </c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4"/>
      <c r="R689" s="74"/>
      <c r="S689" s="74"/>
      <c r="T689" s="74"/>
      <c r="U689" s="75">
        <f>SUM(C689:S689)</f>
        <v>3655.41</v>
      </c>
    </row>
    <row r="690" spans="1:22" x14ac:dyDescent="0.25">
      <c r="A690" s="76"/>
      <c r="B690" s="77"/>
      <c r="C690" s="78">
        <v>44399</v>
      </c>
      <c r="D690" s="78">
        <v>44428</v>
      </c>
      <c r="E690" s="78">
        <v>44466</v>
      </c>
      <c r="F690" s="78">
        <v>44491</v>
      </c>
      <c r="G690" s="78">
        <v>44523</v>
      </c>
      <c r="H690" s="78">
        <v>44558</v>
      </c>
      <c r="I690" s="78">
        <v>44613</v>
      </c>
      <c r="J690" s="78">
        <v>44676</v>
      </c>
      <c r="K690" s="78">
        <v>44711</v>
      </c>
      <c r="L690" s="78">
        <v>44736</v>
      </c>
      <c r="M690" s="78"/>
      <c r="N690" s="78"/>
      <c r="O690" s="79"/>
      <c r="P690" s="79"/>
      <c r="Q690" s="80"/>
      <c r="R690" s="80"/>
      <c r="S690" s="80"/>
      <c r="T690" s="80"/>
      <c r="U690" s="81"/>
    </row>
    <row r="691" spans="1:22" x14ac:dyDescent="0.25">
      <c r="A691" s="76">
        <v>134</v>
      </c>
      <c r="B691" s="82" t="s">
        <v>132</v>
      </c>
      <c r="C691" s="79">
        <v>5693.05</v>
      </c>
      <c r="D691" s="79">
        <v>8282.4500000000007</v>
      </c>
      <c r="E691" s="79">
        <v>6437.2</v>
      </c>
      <c r="F691" s="79">
        <v>5874.55</v>
      </c>
      <c r="G691" s="79">
        <v>6092.35</v>
      </c>
      <c r="H691" s="79">
        <v>7042.2</v>
      </c>
      <c r="I691" s="79">
        <v>5684.58</v>
      </c>
      <c r="J691" s="79">
        <v>2528.9</v>
      </c>
      <c r="K691" s="79">
        <v>6473.5</v>
      </c>
      <c r="L691" s="79">
        <v>4011.15</v>
      </c>
      <c r="M691" s="79"/>
      <c r="N691" s="79"/>
      <c r="O691" s="79"/>
      <c r="P691" s="79"/>
      <c r="Q691" s="80"/>
      <c r="R691" s="80"/>
      <c r="S691" s="80"/>
      <c r="T691" s="80"/>
      <c r="U691" s="83">
        <f>SUM(C691:S691)</f>
        <v>58119.93</v>
      </c>
    </row>
    <row r="692" spans="1:22" x14ac:dyDescent="0.25">
      <c r="A692" s="6"/>
      <c r="B692" s="55"/>
      <c r="C692" s="69">
        <v>44407</v>
      </c>
      <c r="D692" s="69">
        <v>44452</v>
      </c>
      <c r="E692" s="69">
        <v>44468</v>
      </c>
      <c r="F692" s="69">
        <v>44498</v>
      </c>
      <c r="G692" s="69">
        <v>44526</v>
      </c>
      <c r="H692" s="69">
        <v>44559</v>
      </c>
      <c r="I692" s="69">
        <v>44592</v>
      </c>
      <c r="J692" s="69">
        <v>44630</v>
      </c>
      <c r="K692" s="69">
        <v>44658</v>
      </c>
      <c r="L692" s="69">
        <v>44679</v>
      </c>
      <c r="M692" s="69">
        <v>44721</v>
      </c>
      <c r="N692" s="69"/>
      <c r="O692" s="69"/>
      <c r="P692" s="69"/>
      <c r="Q692" s="70"/>
      <c r="R692" s="70"/>
      <c r="S692" s="70"/>
      <c r="T692" s="70"/>
      <c r="U692" s="71"/>
    </row>
    <row r="693" spans="1:22" x14ac:dyDescent="0.25">
      <c r="A693" s="6">
        <v>135</v>
      </c>
      <c r="B693" s="72" t="s">
        <v>133</v>
      </c>
      <c r="C693" s="73">
        <v>97920.46</v>
      </c>
      <c r="D693" s="73">
        <v>142458.14000000001</v>
      </c>
      <c r="E693" s="73">
        <v>110719.84</v>
      </c>
      <c r="F693" s="73">
        <v>101042.26</v>
      </c>
      <c r="G693" s="73">
        <v>104788.42</v>
      </c>
      <c r="H693" s="73">
        <v>121125.84</v>
      </c>
      <c r="I693" s="73">
        <v>124663.88</v>
      </c>
      <c r="J693" s="73">
        <v>119773.06</v>
      </c>
      <c r="K693" s="73">
        <v>287030.15000000002</v>
      </c>
      <c r="L693" s="73">
        <v>261977.1</v>
      </c>
      <c r="M693" s="73">
        <v>259927.36</v>
      </c>
      <c r="N693" s="73"/>
      <c r="O693" s="73"/>
      <c r="P693" s="73"/>
      <c r="Q693" s="74"/>
      <c r="R693" s="74"/>
      <c r="S693" s="74"/>
      <c r="T693" s="74"/>
      <c r="U693" s="75">
        <f>SUM(C693:S693)</f>
        <v>1731426.5100000002</v>
      </c>
    </row>
    <row r="694" spans="1:22" x14ac:dyDescent="0.25">
      <c r="A694" s="76"/>
      <c r="B694" s="77"/>
      <c r="C694" s="78">
        <v>44400</v>
      </c>
      <c r="D694" s="78">
        <v>44434</v>
      </c>
      <c r="E694" s="78">
        <v>44467</v>
      </c>
      <c r="F694" s="78">
        <v>44490</v>
      </c>
      <c r="G694" s="78">
        <v>44523</v>
      </c>
      <c r="H694" s="78">
        <v>44551</v>
      </c>
      <c r="I694" s="78">
        <v>44588</v>
      </c>
      <c r="J694" s="78">
        <v>44606</v>
      </c>
      <c r="K694" s="78">
        <v>44648</v>
      </c>
      <c r="L694" s="78">
        <v>44669</v>
      </c>
      <c r="M694" s="78">
        <v>44711</v>
      </c>
      <c r="N694" s="78">
        <v>44735</v>
      </c>
      <c r="O694" s="78"/>
      <c r="P694" s="78"/>
      <c r="Q694" s="80"/>
      <c r="R694" s="80"/>
      <c r="S694" s="80"/>
      <c r="T694" s="80"/>
      <c r="U694" s="81"/>
    </row>
    <row r="695" spans="1:22" x14ac:dyDescent="0.25">
      <c r="A695" s="76">
        <v>136</v>
      </c>
      <c r="B695" s="82" t="s">
        <v>134</v>
      </c>
      <c r="C695" s="79">
        <v>29603.86</v>
      </c>
      <c r="D695" s="79">
        <v>43068.74</v>
      </c>
      <c r="E695" s="79">
        <v>33473.440000000002</v>
      </c>
      <c r="F695" s="79">
        <v>30547.66</v>
      </c>
      <c r="G695" s="79">
        <v>24369.4</v>
      </c>
      <c r="H695" s="79">
        <v>28168.799999999999</v>
      </c>
      <c r="I695" s="79">
        <v>28991.599999999999</v>
      </c>
      <c r="J695" s="79">
        <v>27854.2</v>
      </c>
      <c r="K695" s="79">
        <v>25289</v>
      </c>
      <c r="L695" s="79">
        <v>24950.2</v>
      </c>
      <c r="M695" s="79">
        <v>26523.200000000001</v>
      </c>
      <c r="N695" s="79">
        <v>26741</v>
      </c>
      <c r="O695" s="79"/>
      <c r="P695" s="79"/>
      <c r="Q695" s="80"/>
      <c r="R695" s="80"/>
      <c r="S695" s="80"/>
      <c r="T695" s="80"/>
      <c r="U695" s="83">
        <f>SUM(C695:S695)</f>
        <v>349581.10000000003</v>
      </c>
    </row>
    <row r="696" spans="1:22" x14ac:dyDescent="0.25">
      <c r="A696" s="6"/>
      <c r="B696" s="55"/>
      <c r="C696" s="69">
        <v>44615</v>
      </c>
      <c r="D696" s="69">
        <v>44658</v>
      </c>
      <c r="E696" s="69">
        <v>44697</v>
      </c>
      <c r="F696" s="69">
        <v>44728</v>
      </c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90"/>
      <c r="R696" s="90"/>
      <c r="S696" s="90"/>
      <c r="T696" s="90"/>
      <c r="U696" s="71"/>
    </row>
    <row r="697" spans="1:22" x14ac:dyDescent="0.25">
      <c r="A697" s="6">
        <v>137</v>
      </c>
      <c r="B697" s="72" t="s">
        <v>438</v>
      </c>
      <c r="C697" s="73">
        <v>1267389.6000000001</v>
      </c>
      <c r="D697" s="73">
        <v>133687.6</v>
      </c>
      <c r="E697" s="73">
        <v>140523.35</v>
      </c>
      <c r="F697" s="73">
        <v>146976.6</v>
      </c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91"/>
      <c r="R697" s="91"/>
      <c r="S697" s="91"/>
      <c r="T697" s="91"/>
      <c r="U697" s="75">
        <f>SUM(C697:S697)</f>
        <v>1688577.1500000004</v>
      </c>
    </row>
    <row r="698" spans="1:22" s="55" customFormat="1" x14ac:dyDescent="0.25">
      <c r="A698" s="76"/>
      <c r="B698" s="77"/>
      <c r="C698" s="78">
        <v>44411</v>
      </c>
      <c r="D698" s="78">
        <v>44414</v>
      </c>
      <c r="E698" s="78">
        <v>44473</v>
      </c>
      <c r="F698" s="78">
        <v>44516</v>
      </c>
      <c r="G698" s="78">
        <v>44518</v>
      </c>
      <c r="H698" s="78">
        <v>44536</v>
      </c>
      <c r="I698" s="78">
        <v>44553</v>
      </c>
      <c r="J698" s="78">
        <v>44599</v>
      </c>
      <c r="K698" s="78">
        <v>44690</v>
      </c>
      <c r="L698" s="78">
        <v>44718</v>
      </c>
      <c r="M698" s="78"/>
      <c r="N698" s="78"/>
      <c r="O698" s="78"/>
      <c r="P698" s="78"/>
      <c r="Q698" s="78"/>
      <c r="R698" s="80"/>
      <c r="S698" s="80"/>
      <c r="T698" s="80"/>
      <c r="U698" s="81"/>
      <c r="V698"/>
    </row>
    <row r="699" spans="1:22" s="55" customFormat="1" x14ac:dyDescent="0.25">
      <c r="A699" s="76">
        <v>138</v>
      </c>
      <c r="B699" s="82" t="s">
        <v>135</v>
      </c>
      <c r="C699" s="92">
        <v>38532.449999999997</v>
      </c>
      <c r="D699" s="93">
        <v>37574.129999999997</v>
      </c>
      <c r="E699" s="93">
        <v>59222.239999999998</v>
      </c>
      <c r="F699" s="93">
        <v>54664.17</v>
      </c>
      <c r="G699" s="93">
        <v>54045.86</v>
      </c>
      <c r="H699" s="93">
        <v>53612.68</v>
      </c>
      <c r="I699" s="93">
        <v>61971.360000000001</v>
      </c>
      <c r="J699" s="93">
        <v>63781.52</v>
      </c>
      <c r="K699" s="93">
        <v>116915.04</v>
      </c>
      <c r="L699" s="93">
        <v>113241.48</v>
      </c>
      <c r="M699" s="93"/>
      <c r="N699" s="93"/>
      <c r="O699" s="93"/>
      <c r="P699" s="93"/>
      <c r="Q699" s="94"/>
      <c r="R699" s="94"/>
      <c r="S699" s="80"/>
      <c r="T699" s="95"/>
      <c r="U699" s="83">
        <f>SUM(C699:S699)</f>
        <v>653560.92999999993</v>
      </c>
      <c r="V699"/>
    </row>
    <row r="700" spans="1:22" x14ac:dyDescent="0.25">
      <c r="A700" s="6"/>
      <c r="B700" s="55"/>
      <c r="C700" s="69">
        <v>44516</v>
      </c>
      <c r="D700" s="69">
        <v>44649</v>
      </c>
      <c r="E700" s="69">
        <v>44698</v>
      </c>
      <c r="F700" s="69">
        <v>44705</v>
      </c>
      <c r="G700" s="69">
        <v>44735</v>
      </c>
      <c r="H700" s="69">
        <v>44742</v>
      </c>
      <c r="I700" s="69"/>
      <c r="J700" s="69"/>
      <c r="K700" s="69"/>
      <c r="L700" s="69"/>
      <c r="M700" s="69"/>
      <c r="N700" s="69"/>
      <c r="O700" s="69"/>
      <c r="P700" s="69"/>
      <c r="Q700" s="90"/>
      <c r="R700" s="90"/>
      <c r="S700" s="90"/>
      <c r="T700" s="90"/>
      <c r="U700" s="71"/>
    </row>
    <row r="701" spans="1:22" x14ac:dyDescent="0.25">
      <c r="A701" s="6">
        <v>139</v>
      </c>
      <c r="B701" s="72" t="s">
        <v>446</v>
      </c>
      <c r="C701" s="73">
        <v>196500</v>
      </c>
      <c r="D701" s="73">
        <v>448149.4</v>
      </c>
      <c r="E701" s="73">
        <v>457380</v>
      </c>
      <c r="F701" s="73">
        <v>914.6</v>
      </c>
      <c r="G701" s="73">
        <v>465696</v>
      </c>
      <c r="H701" s="73">
        <v>486486</v>
      </c>
      <c r="I701" s="73"/>
      <c r="J701" s="73"/>
      <c r="K701" s="73"/>
      <c r="L701" s="73"/>
      <c r="M701" s="73"/>
      <c r="N701" s="73"/>
      <c r="O701" s="73"/>
      <c r="P701" s="73"/>
      <c r="Q701" s="73"/>
      <c r="R701" s="91"/>
      <c r="S701" s="91"/>
      <c r="T701" s="91"/>
      <c r="U701" s="75">
        <f>SUM(C701:S701)</f>
        <v>2055126</v>
      </c>
    </row>
    <row r="702" spans="1:22" s="55" customFormat="1" x14ac:dyDescent="0.25">
      <c r="A702" s="76"/>
      <c r="B702" s="77"/>
      <c r="C702" s="78">
        <v>44407</v>
      </c>
      <c r="D702" s="78">
        <v>44432</v>
      </c>
      <c r="E702" s="78">
        <v>44467</v>
      </c>
      <c r="F702" s="78">
        <v>44508</v>
      </c>
      <c r="G702" s="78">
        <v>44530</v>
      </c>
      <c r="H702" s="78">
        <v>44558</v>
      </c>
      <c r="I702" s="78">
        <v>44635</v>
      </c>
      <c r="J702" s="78">
        <v>44677</v>
      </c>
      <c r="K702" s="78">
        <v>44680</v>
      </c>
      <c r="L702" s="78">
        <v>44685</v>
      </c>
      <c r="M702" s="78">
        <v>44712</v>
      </c>
      <c r="N702" s="78">
        <v>44740</v>
      </c>
      <c r="O702" s="78"/>
      <c r="P702" s="78"/>
      <c r="Q702" s="78"/>
      <c r="R702" s="80"/>
      <c r="S702" s="80"/>
      <c r="T702" s="80"/>
      <c r="U702" s="81"/>
      <c r="V702"/>
    </row>
    <row r="703" spans="1:22" s="55" customFormat="1" x14ac:dyDescent="0.25">
      <c r="A703" s="76">
        <v>140</v>
      </c>
      <c r="B703" s="82" t="s">
        <v>136</v>
      </c>
      <c r="C703" s="92">
        <v>3415.83</v>
      </c>
      <c r="D703" s="93">
        <v>4969.47</v>
      </c>
      <c r="E703" s="93">
        <v>3862.32</v>
      </c>
      <c r="F703" s="93">
        <v>3524.73</v>
      </c>
      <c r="G703" s="93">
        <v>3655.41</v>
      </c>
      <c r="H703" s="93">
        <v>4225.32</v>
      </c>
      <c r="I703" s="93">
        <v>4178.13</v>
      </c>
      <c r="J703" s="93">
        <v>7485.06</v>
      </c>
      <c r="K703" s="93">
        <v>3793.35</v>
      </c>
      <c r="L703" s="93">
        <v>4348.74</v>
      </c>
      <c r="M703" s="93">
        <v>7956.9600000000009</v>
      </c>
      <c r="N703" s="93">
        <v>8022.3</v>
      </c>
      <c r="O703" s="93"/>
      <c r="P703" s="93"/>
      <c r="Q703" s="94"/>
      <c r="R703" s="94"/>
      <c r="S703" s="80"/>
      <c r="T703" s="95"/>
      <c r="U703" s="83">
        <f>SUM(C703:S703)</f>
        <v>59437.619999999995</v>
      </c>
      <c r="V703"/>
    </row>
    <row r="704" spans="1:22" x14ac:dyDescent="0.25">
      <c r="A704" s="6"/>
      <c r="B704" s="55"/>
      <c r="C704" s="69">
        <v>44404</v>
      </c>
      <c r="D704" s="69">
        <v>44427</v>
      </c>
      <c r="E704" s="69">
        <v>44460</v>
      </c>
      <c r="F704" s="69">
        <v>44498</v>
      </c>
      <c r="G704" s="69">
        <v>44524</v>
      </c>
      <c r="H704" s="69">
        <v>44551</v>
      </c>
      <c r="I704" s="69">
        <v>44580</v>
      </c>
      <c r="J704" s="69">
        <v>44606</v>
      </c>
      <c r="K704" s="69">
        <v>44666</v>
      </c>
      <c r="L704" s="69">
        <v>44670</v>
      </c>
      <c r="M704" s="69">
        <v>44711</v>
      </c>
      <c r="N704" s="69">
        <v>44727</v>
      </c>
      <c r="O704" s="69"/>
      <c r="P704" s="69"/>
      <c r="Q704" s="69"/>
      <c r="R704" s="90"/>
      <c r="S704" s="90"/>
      <c r="T704" s="90"/>
      <c r="U704" s="71"/>
    </row>
    <row r="705" spans="1:22" x14ac:dyDescent="0.25">
      <c r="A705" s="6">
        <v>141</v>
      </c>
      <c r="B705" s="72" t="s">
        <v>485</v>
      </c>
      <c r="C705" s="73">
        <v>6831.66</v>
      </c>
      <c r="D705" s="73">
        <v>9938.94</v>
      </c>
      <c r="E705" s="73">
        <v>7724.64</v>
      </c>
      <c r="F705" s="73">
        <v>7049.46</v>
      </c>
      <c r="G705" s="73">
        <v>7310.82</v>
      </c>
      <c r="H705" s="73">
        <v>8450.64</v>
      </c>
      <c r="I705" s="73">
        <v>8697.48</v>
      </c>
      <c r="J705" s="73">
        <v>8356.26</v>
      </c>
      <c r="K705" s="73">
        <v>7586.7</v>
      </c>
      <c r="L705" s="73">
        <v>7485.06</v>
      </c>
      <c r="M705" s="73">
        <v>7956.96</v>
      </c>
      <c r="N705" s="73">
        <v>8022.3</v>
      </c>
      <c r="O705" s="73"/>
      <c r="P705" s="73"/>
      <c r="Q705" s="73"/>
      <c r="R705" s="91"/>
      <c r="S705" s="91"/>
      <c r="T705" s="91"/>
      <c r="U705" s="75">
        <f>SUM(C705:S705)</f>
        <v>95410.920000000013</v>
      </c>
    </row>
    <row r="706" spans="1:22" s="55" customFormat="1" x14ac:dyDescent="0.25">
      <c r="A706" s="76"/>
      <c r="B706" s="77"/>
      <c r="C706" s="78">
        <v>44400</v>
      </c>
      <c r="D706" s="78">
        <v>44427</v>
      </c>
      <c r="E706" s="78">
        <v>44469</v>
      </c>
      <c r="F706" s="78">
        <v>27710</v>
      </c>
      <c r="G706" s="78">
        <v>44560</v>
      </c>
      <c r="H706" s="78">
        <v>44588</v>
      </c>
      <c r="I706" s="78">
        <v>44624</v>
      </c>
      <c r="J706" s="78">
        <v>44670</v>
      </c>
      <c r="K706" s="78">
        <v>44691</v>
      </c>
      <c r="L706" s="78">
        <v>44722</v>
      </c>
      <c r="M706" s="78">
        <v>44742</v>
      </c>
      <c r="N706" s="78"/>
      <c r="O706" s="78"/>
      <c r="P706" s="78"/>
      <c r="Q706" s="78"/>
      <c r="R706" s="80"/>
      <c r="S706" s="80"/>
      <c r="T706" s="80"/>
      <c r="U706" s="81"/>
      <c r="V706"/>
    </row>
    <row r="707" spans="1:22" s="55" customFormat="1" x14ac:dyDescent="0.25">
      <c r="A707" s="76">
        <v>142</v>
      </c>
      <c r="B707" s="82" t="s">
        <v>137</v>
      </c>
      <c r="C707" s="92">
        <v>6831.66</v>
      </c>
      <c r="D707" s="93">
        <v>9938.94</v>
      </c>
      <c r="E707" s="93">
        <v>11586.96</v>
      </c>
      <c r="F707" s="93">
        <v>10574.19</v>
      </c>
      <c r="G707" s="93">
        <v>15761.46</v>
      </c>
      <c r="H707" s="93">
        <v>8697.48</v>
      </c>
      <c r="I707" s="93">
        <v>8356.26</v>
      </c>
      <c r="J707" s="93">
        <v>7586.7</v>
      </c>
      <c r="K707" s="93">
        <v>7485.06</v>
      </c>
      <c r="L707" s="93">
        <v>7956.96</v>
      </c>
      <c r="M707" s="93">
        <v>8022.3</v>
      </c>
      <c r="N707" s="93"/>
      <c r="O707" s="93"/>
      <c r="P707" s="93"/>
      <c r="Q707" s="94"/>
      <c r="R707" s="94"/>
      <c r="S707" s="80"/>
      <c r="T707" s="95"/>
      <c r="U707" s="83">
        <f>SUM(C707:S707)</f>
        <v>102797.97</v>
      </c>
      <c r="V707"/>
    </row>
    <row r="708" spans="1:22" x14ac:dyDescent="0.25">
      <c r="A708" s="6"/>
      <c r="B708" s="55"/>
      <c r="C708" s="69">
        <v>44400</v>
      </c>
      <c r="D708" s="69">
        <v>44428</v>
      </c>
      <c r="E708" s="69">
        <v>44463</v>
      </c>
      <c r="F708" s="69">
        <v>44495</v>
      </c>
      <c r="G708" s="69">
        <v>44519</v>
      </c>
      <c r="H708" s="69">
        <v>44553</v>
      </c>
      <c r="I708" s="69">
        <v>44589</v>
      </c>
      <c r="J708" s="69">
        <v>44616</v>
      </c>
      <c r="K708" s="69">
        <v>44651</v>
      </c>
      <c r="L708" s="69">
        <v>44678</v>
      </c>
      <c r="M708" s="69">
        <v>44712</v>
      </c>
      <c r="N708" s="69">
        <v>44739</v>
      </c>
      <c r="O708" s="69"/>
      <c r="P708" s="69"/>
      <c r="Q708" s="90"/>
      <c r="R708" s="90"/>
      <c r="S708" s="90"/>
      <c r="T708" s="90"/>
      <c r="U708" s="71"/>
    </row>
    <row r="709" spans="1:22" x14ac:dyDescent="0.25">
      <c r="A709" s="6">
        <v>143</v>
      </c>
      <c r="B709" s="72" t="s">
        <v>139</v>
      </c>
      <c r="C709" s="73">
        <v>3415.83</v>
      </c>
      <c r="D709" s="73">
        <v>4969.47</v>
      </c>
      <c r="E709" s="73">
        <v>3862.32</v>
      </c>
      <c r="F709" s="73">
        <v>3524.73</v>
      </c>
      <c r="G709" s="73">
        <v>3655.41</v>
      </c>
      <c r="H709" s="73">
        <v>4225.32</v>
      </c>
      <c r="I709" s="73">
        <v>4348.74</v>
      </c>
      <c r="J709" s="73">
        <v>4178.13</v>
      </c>
      <c r="K709" s="73">
        <v>3793.35</v>
      </c>
      <c r="L709" s="73">
        <v>3742.5299999999997</v>
      </c>
      <c r="M709" s="73">
        <v>3978.4800000000005</v>
      </c>
      <c r="N709" s="73">
        <v>4011.15</v>
      </c>
      <c r="O709" s="73"/>
      <c r="P709" s="73"/>
      <c r="Q709" s="73"/>
      <c r="R709" s="91"/>
      <c r="S709" s="91"/>
      <c r="T709" s="91"/>
      <c r="U709" s="75">
        <f>SUM(C709:S709)</f>
        <v>47705.460000000006</v>
      </c>
    </row>
    <row r="710" spans="1:22" s="55" customFormat="1" x14ac:dyDescent="0.25">
      <c r="A710" s="76"/>
      <c r="B710" s="77"/>
      <c r="C710" s="78">
        <v>44404</v>
      </c>
      <c r="D710" s="78">
        <v>44434</v>
      </c>
      <c r="E710" s="78">
        <v>44467</v>
      </c>
      <c r="F710" s="78">
        <v>44497</v>
      </c>
      <c r="G710" s="78">
        <v>44525</v>
      </c>
      <c r="H710" s="78">
        <v>44560</v>
      </c>
      <c r="I710" s="78">
        <v>44596</v>
      </c>
      <c r="J710" s="78">
        <v>44615</v>
      </c>
      <c r="K710" s="78">
        <v>44649</v>
      </c>
      <c r="L710" s="78">
        <v>44678</v>
      </c>
      <c r="M710" s="78">
        <v>44705</v>
      </c>
      <c r="N710" s="78">
        <v>44741</v>
      </c>
      <c r="O710" s="78"/>
      <c r="P710" s="78"/>
      <c r="Q710" s="78"/>
      <c r="R710" s="78"/>
      <c r="S710" s="78"/>
      <c r="T710" s="78"/>
      <c r="U710" s="81"/>
      <c r="V710"/>
    </row>
    <row r="711" spans="1:22" s="55" customFormat="1" x14ac:dyDescent="0.25">
      <c r="A711" s="76">
        <v>144</v>
      </c>
      <c r="B711" s="82" t="s">
        <v>140</v>
      </c>
      <c r="C711" s="92">
        <v>33019.69</v>
      </c>
      <c r="D711" s="93">
        <v>48038.21</v>
      </c>
      <c r="E711" s="93">
        <v>54072.480000000003</v>
      </c>
      <c r="F711" s="93">
        <v>49346.22</v>
      </c>
      <c r="G711" s="93">
        <v>53612.68</v>
      </c>
      <c r="H711" s="93">
        <v>61971.360000000001</v>
      </c>
      <c r="I711" s="93">
        <v>63781.52</v>
      </c>
      <c r="J711" s="93">
        <v>61279.24</v>
      </c>
      <c r="K711" s="93">
        <v>55635.8</v>
      </c>
      <c r="L711" s="93">
        <v>54890.44</v>
      </c>
      <c r="M711" s="93">
        <v>58351.040000000001</v>
      </c>
      <c r="N711" s="93">
        <v>58830.2</v>
      </c>
      <c r="O711" s="93"/>
      <c r="P711" s="93"/>
      <c r="Q711" s="94"/>
      <c r="R711" s="94"/>
      <c r="S711" s="80"/>
      <c r="T711" s="95"/>
      <c r="U711" s="83">
        <f>SUM(C711:S711)</f>
        <v>652828.88</v>
      </c>
      <c r="V711"/>
    </row>
    <row r="712" spans="1:22" x14ac:dyDescent="0.25">
      <c r="A712" s="6"/>
      <c r="B712" s="55"/>
      <c r="C712" s="69">
        <v>44426</v>
      </c>
      <c r="D712" s="69">
        <v>44447</v>
      </c>
      <c r="E712" s="69">
        <v>44476</v>
      </c>
      <c r="F712" s="69">
        <v>44530</v>
      </c>
      <c r="G712" s="69">
        <v>44572</v>
      </c>
      <c r="H712" s="69">
        <v>44641</v>
      </c>
      <c r="I712" s="69">
        <v>44592</v>
      </c>
      <c r="J712" s="69">
        <v>44690</v>
      </c>
      <c r="K712" s="69">
        <v>44711</v>
      </c>
      <c r="L712" s="69">
        <v>44739</v>
      </c>
      <c r="M712" s="69"/>
      <c r="N712" s="69"/>
      <c r="O712" s="69"/>
      <c r="P712" s="69"/>
      <c r="Q712" s="69"/>
      <c r="R712" s="90"/>
      <c r="S712" s="90"/>
      <c r="T712" s="90"/>
      <c r="U712" s="71"/>
    </row>
    <row r="713" spans="1:22" x14ac:dyDescent="0.25">
      <c r="A713" s="6">
        <v>145</v>
      </c>
      <c r="B713" s="72" t="s">
        <v>141</v>
      </c>
      <c r="C713" s="73">
        <v>3415.83</v>
      </c>
      <c r="D713" s="73">
        <v>4969.47</v>
      </c>
      <c r="E713" s="73">
        <v>3862.32</v>
      </c>
      <c r="F713" s="73">
        <v>3524.73</v>
      </c>
      <c r="G713" s="73">
        <v>3655.41</v>
      </c>
      <c r="H713" s="73">
        <v>3793.35</v>
      </c>
      <c r="I713" s="73">
        <v>12752.19</v>
      </c>
      <c r="J713" s="73">
        <v>3742.53</v>
      </c>
      <c r="K713" s="73">
        <v>3978.48</v>
      </c>
      <c r="L713" s="73">
        <v>4011.15</v>
      </c>
      <c r="M713" s="73"/>
      <c r="N713" s="73"/>
      <c r="O713" s="73"/>
      <c r="P713" s="73"/>
      <c r="Q713" s="73"/>
      <c r="R713" s="91"/>
      <c r="S713" s="91"/>
      <c r="T713" s="91"/>
      <c r="U713" s="75">
        <f>SUM(C713:S713)</f>
        <v>47705.46</v>
      </c>
    </row>
    <row r="714" spans="1:22" s="55" customFormat="1" x14ac:dyDescent="0.25">
      <c r="A714" s="76"/>
      <c r="B714" s="77"/>
      <c r="C714" s="78">
        <v>44404</v>
      </c>
      <c r="D714" s="78">
        <v>2078</v>
      </c>
      <c r="E714" s="78">
        <v>44460</v>
      </c>
      <c r="F714" s="78">
        <v>44489</v>
      </c>
      <c r="G714" s="78">
        <v>44525</v>
      </c>
      <c r="H714" s="78">
        <v>44558</v>
      </c>
      <c r="I714" s="78">
        <v>44592</v>
      </c>
      <c r="J714" s="78">
        <v>44616</v>
      </c>
      <c r="K714" s="78">
        <v>44649</v>
      </c>
      <c r="L714" s="78">
        <v>44678</v>
      </c>
      <c r="M714" s="78">
        <v>44712</v>
      </c>
      <c r="N714" s="78">
        <v>44739</v>
      </c>
      <c r="O714" s="78"/>
      <c r="P714" s="78"/>
      <c r="Q714" s="78"/>
      <c r="R714" s="80"/>
      <c r="S714" s="80"/>
      <c r="T714" s="80"/>
      <c r="U714" s="81"/>
      <c r="V714"/>
    </row>
    <row r="715" spans="1:22" s="55" customFormat="1" x14ac:dyDescent="0.25">
      <c r="A715" s="76">
        <v>146</v>
      </c>
      <c r="B715" s="82" t="s">
        <v>142</v>
      </c>
      <c r="C715" s="92">
        <v>17079.150000000001</v>
      </c>
      <c r="D715" s="93">
        <v>24847.35</v>
      </c>
      <c r="E715" s="93">
        <v>19311.599999999999</v>
      </c>
      <c r="F715" s="93">
        <v>17623.650000000001</v>
      </c>
      <c r="G715" s="93">
        <v>18277.05</v>
      </c>
      <c r="H715" s="93">
        <v>21126.6</v>
      </c>
      <c r="I715" s="93">
        <v>21743.7</v>
      </c>
      <c r="J715" s="93">
        <v>20890.650000000001</v>
      </c>
      <c r="K715" s="93">
        <v>18966.75</v>
      </c>
      <c r="L715" s="93">
        <v>18712.650000000001</v>
      </c>
      <c r="M715" s="93">
        <v>19892.400000000001</v>
      </c>
      <c r="N715" s="93">
        <v>20055.75</v>
      </c>
      <c r="O715" s="93"/>
      <c r="P715" s="93"/>
      <c r="Q715" s="94"/>
      <c r="R715" s="94"/>
      <c r="S715" s="94"/>
      <c r="T715" s="95"/>
      <c r="U715" s="83">
        <f>SUM(C715:S715)</f>
        <v>238527.3</v>
      </c>
      <c r="V715"/>
    </row>
    <row r="716" spans="1:22" s="234" customFormat="1" x14ac:dyDescent="0.25">
      <c r="A716" s="262"/>
      <c r="B716" s="55"/>
      <c r="C716" s="69">
        <v>44400</v>
      </c>
      <c r="D716" s="69">
        <v>44428</v>
      </c>
      <c r="E716" s="69">
        <v>44463</v>
      </c>
      <c r="F716" s="69">
        <v>44495</v>
      </c>
      <c r="G716" s="69">
        <v>44519</v>
      </c>
      <c r="H716" s="69">
        <v>44553</v>
      </c>
      <c r="I716" s="69">
        <v>44589</v>
      </c>
      <c r="J716" s="69">
        <v>44616</v>
      </c>
      <c r="K716" s="69">
        <v>44651</v>
      </c>
      <c r="L716" s="69">
        <v>44678</v>
      </c>
      <c r="M716" s="69">
        <v>44712</v>
      </c>
      <c r="N716" s="69">
        <v>44739</v>
      </c>
      <c r="O716" s="69"/>
      <c r="P716" s="263"/>
      <c r="Q716" s="264"/>
      <c r="R716" s="264"/>
      <c r="S716" s="265"/>
      <c r="T716" s="264"/>
      <c r="U716" s="266"/>
      <c r="V716" s="12"/>
    </row>
    <row r="717" spans="1:22" x14ac:dyDescent="0.25">
      <c r="A717" s="6">
        <v>147</v>
      </c>
      <c r="B717" s="72" t="s">
        <v>147</v>
      </c>
      <c r="C717" s="73">
        <v>10247.49</v>
      </c>
      <c r="D717" s="73">
        <v>14908.41</v>
      </c>
      <c r="E717" s="73">
        <v>11586.96</v>
      </c>
      <c r="F717" s="73">
        <v>10574.19</v>
      </c>
      <c r="G717" s="73">
        <v>10966.23</v>
      </c>
      <c r="H717" s="73">
        <v>12675.96</v>
      </c>
      <c r="I717" s="73">
        <v>13046.22</v>
      </c>
      <c r="J717" s="73">
        <v>12534.39</v>
      </c>
      <c r="K717" s="73">
        <v>11380.05</v>
      </c>
      <c r="L717" s="73">
        <v>11227.59</v>
      </c>
      <c r="M717" s="73">
        <v>11935.44</v>
      </c>
      <c r="N717" s="73">
        <v>12033.45</v>
      </c>
      <c r="O717" s="73"/>
      <c r="P717" s="73"/>
      <c r="Q717" s="73"/>
      <c r="R717" s="91"/>
      <c r="S717" s="91"/>
      <c r="T717" s="91"/>
      <c r="U717" s="75">
        <f>SUM(C717:S717)</f>
        <v>143116.38</v>
      </c>
    </row>
    <row r="718" spans="1:22" s="55" customFormat="1" x14ac:dyDescent="0.25">
      <c r="A718" s="76"/>
      <c r="B718" s="77"/>
      <c r="C718" s="78">
        <v>44400</v>
      </c>
      <c r="D718" s="78">
        <v>44428</v>
      </c>
      <c r="E718" s="78">
        <v>44463</v>
      </c>
      <c r="F718" s="78">
        <v>44495</v>
      </c>
      <c r="G718" s="78">
        <v>44519</v>
      </c>
      <c r="H718" s="78">
        <v>44553</v>
      </c>
      <c r="I718" s="78">
        <v>44589</v>
      </c>
      <c r="J718" s="78">
        <v>44616</v>
      </c>
      <c r="K718" s="78">
        <v>44651</v>
      </c>
      <c r="L718" s="78">
        <v>44678</v>
      </c>
      <c r="M718" s="78">
        <v>44712</v>
      </c>
      <c r="N718" s="78">
        <v>44739</v>
      </c>
      <c r="O718" s="78"/>
      <c r="P718" s="78"/>
      <c r="Q718" s="78"/>
      <c r="R718" s="78"/>
      <c r="S718" s="78"/>
      <c r="T718" s="78"/>
      <c r="U718" s="81"/>
      <c r="V718"/>
    </row>
    <row r="719" spans="1:22" s="55" customFormat="1" x14ac:dyDescent="0.25">
      <c r="A719" s="76">
        <v>148</v>
      </c>
      <c r="B719" s="82" t="s">
        <v>143</v>
      </c>
      <c r="C719" s="92">
        <v>6831.66</v>
      </c>
      <c r="D719" s="93">
        <v>9938.94</v>
      </c>
      <c r="E719" s="93">
        <v>7724.64</v>
      </c>
      <c r="F719" s="93">
        <v>7049.46</v>
      </c>
      <c r="G719" s="93">
        <v>7310.82</v>
      </c>
      <c r="H719" s="93">
        <v>8450.64</v>
      </c>
      <c r="I719" s="93">
        <v>8697.48</v>
      </c>
      <c r="J719" s="93">
        <v>8356.26</v>
      </c>
      <c r="K719" s="93">
        <v>7586.7</v>
      </c>
      <c r="L719" s="93">
        <v>7485.0599999999995</v>
      </c>
      <c r="M719" s="93">
        <v>7956.9600000000009</v>
      </c>
      <c r="N719" s="93">
        <v>8022.3</v>
      </c>
      <c r="O719" s="93"/>
      <c r="P719" s="93"/>
      <c r="Q719" s="94"/>
      <c r="R719" s="94"/>
      <c r="S719" s="94"/>
      <c r="T719" s="95"/>
      <c r="U719" s="83">
        <f>SUM(C719:S719)</f>
        <v>95410.920000000013</v>
      </c>
      <c r="V719"/>
    </row>
    <row r="720" spans="1:22" s="234" customFormat="1" x14ac:dyDescent="0.25">
      <c r="A720" s="262"/>
      <c r="B720" s="55"/>
      <c r="C720" s="69">
        <v>44393</v>
      </c>
      <c r="D720" s="69">
        <v>44453</v>
      </c>
      <c r="E720" s="69">
        <v>44459</v>
      </c>
      <c r="F720" s="69">
        <v>44560</v>
      </c>
      <c r="G720" s="69">
        <v>44578</v>
      </c>
      <c r="H720" s="69">
        <v>44678</v>
      </c>
      <c r="I720" s="69">
        <v>44679</v>
      </c>
      <c r="J720" s="69"/>
      <c r="K720" s="69"/>
      <c r="L720" s="69"/>
      <c r="M720" s="69"/>
      <c r="N720" s="69"/>
      <c r="O720" s="69"/>
      <c r="P720" s="69"/>
      <c r="Q720" s="69"/>
      <c r="R720" s="264"/>
      <c r="S720" s="265"/>
      <c r="T720" s="264"/>
      <c r="U720" s="266"/>
      <c r="V720" s="12"/>
    </row>
    <row r="721" spans="1:22" x14ac:dyDescent="0.25">
      <c r="A721" s="6">
        <v>149</v>
      </c>
      <c r="B721" s="72" t="s">
        <v>144</v>
      </c>
      <c r="C721" s="73">
        <v>17079.150000000001</v>
      </c>
      <c r="D721" s="73">
        <v>19311.599999999999</v>
      </c>
      <c r="E721" s="73">
        <v>24847.35</v>
      </c>
      <c r="F721" s="73">
        <v>57027.3</v>
      </c>
      <c r="G721" s="73">
        <v>21743.7</v>
      </c>
      <c r="H721" s="73">
        <v>18712.650000000001</v>
      </c>
      <c r="I721" s="73">
        <v>39857.4</v>
      </c>
      <c r="J721" s="73"/>
      <c r="K721" s="73"/>
      <c r="L721" s="73"/>
      <c r="M721" s="73"/>
      <c r="N721" s="73"/>
      <c r="O721" s="73"/>
      <c r="P721" s="73"/>
      <c r="Q721" s="73"/>
      <c r="R721" s="91"/>
      <c r="S721" s="91"/>
      <c r="T721" s="91"/>
      <c r="U721" s="75">
        <f>SUM(C721:S721)</f>
        <v>198579.15</v>
      </c>
    </row>
    <row r="722" spans="1:22" s="55" customFormat="1" x14ac:dyDescent="0.25">
      <c r="A722" s="76"/>
      <c r="B722" s="77"/>
      <c r="C722" s="78">
        <v>44400</v>
      </c>
      <c r="D722" s="78">
        <v>44428</v>
      </c>
      <c r="E722" s="78">
        <v>44466</v>
      </c>
      <c r="F722" s="78">
        <v>44494</v>
      </c>
      <c r="G722" s="78">
        <v>44519</v>
      </c>
      <c r="H722" s="78">
        <v>44550</v>
      </c>
      <c r="I722" s="78">
        <v>44578</v>
      </c>
      <c r="J722" s="78">
        <v>44610</v>
      </c>
      <c r="K722" s="78">
        <v>44641</v>
      </c>
      <c r="L722" s="78">
        <v>44680</v>
      </c>
      <c r="M722" s="78">
        <v>44705</v>
      </c>
      <c r="N722" s="78">
        <v>44736</v>
      </c>
      <c r="O722" s="78"/>
      <c r="P722" s="78"/>
      <c r="Q722" s="78"/>
      <c r="R722" s="80"/>
      <c r="S722" s="80"/>
      <c r="T722" s="80"/>
      <c r="U722" s="81"/>
      <c r="V722"/>
    </row>
    <row r="723" spans="1:22" s="55" customFormat="1" x14ac:dyDescent="0.25">
      <c r="A723" s="76">
        <v>150</v>
      </c>
      <c r="B723" s="82" t="s">
        <v>145</v>
      </c>
      <c r="C723" s="92">
        <v>25049.42</v>
      </c>
      <c r="D723" s="93">
        <v>36442.78</v>
      </c>
      <c r="E723" s="93">
        <v>28323.68</v>
      </c>
      <c r="F723" s="93">
        <v>25848.02</v>
      </c>
      <c r="G723" s="93">
        <v>26806.34</v>
      </c>
      <c r="H723" s="93">
        <v>30985.68</v>
      </c>
      <c r="I723" s="93">
        <v>31890.76</v>
      </c>
      <c r="J723" s="93">
        <v>30639.62</v>
      </c>
      <c r="K723" s="93">
        <v>27817.9</v>
      </c>
      <c r="L723" s="93">
        <v>27445.22</v>
      </c>
      <c r="M723" s="93">
        <v>29175.52</v>
      </c>
      <c r="N723" s="93">
        <v>29415.1</v>
      </c>
      <c r="O723" s="93"/>
      <c r="P723" s="93"/>
      <c r="Q723" s="94"/>
      <c r="R723" s="94"/>
      <c r="S723" s="80"/>
      <c r="T723" s="95"/>
      <c r="U723" s="83">
        <f>SUM(C723:S723)</f>
        <v>349840.04000000004</v>
      </c>
      <c r="V723"/>
    </row>
    <row r="724" spans="1:22" x14ac:dyDescent="0.25">
      <c r="A724" s="6"/>
      <c r="B724" s="275"/>
      <c r="C724" s="69">
        <v>44400</v>
      </c>
      <c r="D724" s="69">
        <v>44428</v>
      </c>
      <c r="E724" s="69">
        <v>44463</v>
      </c>
      <c r="F724" s="69">
        <v>44495</v>
      </c>
      <c r="G724" s="69">
        <v>44519</v>
      </c>
      <c r="H724" s="69">
        <v>44553</v>
      </c>
      <c r="I724" s="69">
        <v>44589</v>
      </c>
      <c r="J724" s="69">
        <v>44616</v>
      </c>
      <c r="K724" s="69">
        <v>44651</v>
      </c>
      <c r="L724" s="69">
        <v>44678</v>
      </c>
      <c r="M724" s="69">
        <v>44712</v>
      </c>
      <c r="N724" s="69">
        <v>44739</v>
      </c>
      <c r="O724" s="69"/>
      <c r="P724" s="69"/>
      <c r="Q724" s="69"/>
      <c r="R724" s="69"/>
      <c r="S724" s="69"/>
      <c r="T724" s="69"/>
      <c r="U724" s="71"/>
    </row>
    <row r="725" spans="1:22" x14ac:dyDescent="0.25">
      <c r="A725" s="6">
        <v>151</v>
      </c>
      <c r="B725" s="73" t="s">
        <v>153</v>
      </c>
      <c r="C725" s="73">
        <v>17079.150000000001</v>
      </c>
      <c r="D725" s="73">
        <v>24847.35</v>
      </c>
      <c r="E725" s="73">
        <v>25748.799999999999</v>
      </c>
      <c r="F725" s="73">
        <v>23498.2</v>
      </c>
      <c r="G725" s="73">
        <v>24369.4</v>
      </c>
      <c r="H725" s="73">
        <v>28168.799999999999</v>
      </c>
      <c r="I725" s="73">
        <v>28991.599999999999</v>
      </c>
      <c r="J725" s="73">
        <v>27854.2</v>
      </c>
      <c r="K725" s="73">
        <v>25289</v>
      </c>
      <c r="L725" s="73">
        <v>32435.260000000002</v>
      </c>
      <c r="M725" s="73">
        <v>34480.159999999996</v>
      </c>
      <c r="N725" s="73">
        <v>34763.300000000003</v>
      </c>
      <c r="O725" s="73"/>
      <c r="P725" s="73"/>
      <c r="Q725" s="73"/>
      <c r="R725" s="73"/>
      <c r="S725" s="73"/>
      <c r="T725" s="73"/>
      <c r="U725" s="75">
        <f>SUM(C725:S725)</f>
        <v>327525.21999999997</v>
      </c>
    </row>
    <row r="726" spans="1:22" s="55" customFormat="1" x14ac:dyDescent="0.25">
      <c r="A726" s="76"/>
      <c r="B726" s="77"/>
      <c r="C726" s="78">
        <v>44462</v>
      </c>
      <c r="D726" s="78">
        <v>44494</v>
      </c>
      <c r="E726" s="78"/>
      <c r="F726" s="78"/>
      <c r="G726" s="78"/>
      <c r="H726" s="78"/>
      <c r="I726" s="78"/>
      <c r="J726" s="78"/>
      <c r="K726" s="78"/>
      <c r="L726" s="79"/>
      <c r="M726" s="79"/>
      <c r="N726" s="79"/>
      <c r="O726" s="79"/>
      <c r="P726" s="79"/>
      <c r="Q726" s="80"/>
      <c r="R726" s="80"/>
      <c r="S726" s="80"/>
      <c r="T726" s="80"/>
      <c r="U726" s="81"/>
      <c r="V726"/>
    </row>
    <row r="727" spans="1:22" s="55" customFormat="1" x14ac:dyDescent="0.25">
      <c r="A727" s="76">
        <v>152</v>
      </c>
      <c r="B727" s="82" t="s">
        <v>485</v>
      </c>
      <c r="C727" s="92">
        <v>153750</v>
      </c>
      <c r="D727" s="93">
        <v>51250</v>
      </c>
      <c r="E727" s="93"/>
      <c r="F727" s="93"/>
      <c r="G727" s="93"/>
      <c r="H727" s="93"/>
      <c r="I727" s="93"/>
      <c r="J727" s="93"/>
      <c r="K727" s="93"/>
      <c r="L727" s="93"/>
      <c r="M727" s="93"/>
      <c r="N727" s="93"/>
      <c r="O727" s="93"/>
      <c r="P727" s="93"/>
      <c r="Q727" s="94"/>
      <c r="R727" s="94"/>
      <c r="S727" s="80"/>
      <c r="T727" s="95"/>
      <c r="U727" s="83">
        <f>SUM(C727:S727)</f>
        <v>205000</v>
      </c>
      <c r="V727"/>
    </row>
    <row r="728" spans="1:22" x14ac:dyDescent="0.25">
      <c r="A728" s="6"/>
      <c r="B728" s="275"/>
      <c r="C728" s="69">
        <v>44494</v>
      </c>
      <c r="D728" s="69">
        <v>44624</v>
      </c>
      <c r="E728" s="69">
        <v>44671</v>
      </c>
      <c r="F728" s="69">
        <v>44698</v>
      </c>
      <c r="G728" s="69">
        <v>44739</v>
      </c>
      <c r="H728" s="69"/>
      <c r="I728" s="69"/>
      <c r="J728" s="69"/>
      <c r="K728" s="69"/>
      <c r="L728" s="70"/>
      <c r="M728" s="90"/>
      <c r="N728" s="90"/>
      <c r="O728" s="90"/>
      <c r="P728" s="90"/>
      <c r="Q728" s="90"/>
      <c r="R728" s="90"/>
      <c r="S728" s="90"/>
      <c r="T728" s="90"/>
      <c r="U728" s="71"/>
    </row>
    <row r="729" spans="1:22" x14ac:dyDescent="0.25">
      <c r="A729" s="6">
        <v>153</v>
      </c>
      <c r="B729" s="73" t="s">
        <v>486</v>
      </c>
      <c r="C729" s="73">
        <v>205000</v>
      </c>
      <c r="D729" s="73">
        <v>247893.81</v>
      </c>
      <c r="E729" s="73">
        <v>137828.20000000001</v>
      </c>
      <c r="F729" s="73">
        <v>142272.20000000001</v>
      </c>
      <c r="G729" s="73">
        <v>148553.79999999999</v>
      </c>
      <c r="H729" s="73"/>
      <c r="I729" s="73"/>
      <c r="J729" s="73"/>
      <c r="K729" s="73"/>
      <c r="L729" s="91"/>
      <c r="M729" s="91"/>
      <c r="N729" s="91"/>
      <c r="O729" s="91"/>
      <c r="P729" s="91"/>
      <c r="Q729" s="91"/>
      <c r="R729" s="91"/>
      <c r="S729" s="91"/>
      <c r="T729" s="91"/>
      <c r="U729" s="75">
        <f>SUM(C729:S729)</f>
        <v>881548.01</v>
      </c>
    </row>
    <row r="730" spans="1:22" s="55" customFormat="1" x14ac:dyDescent="0.25">
      <c r="A730" s="76"/>
      <c r="B730" s="77"/>
      <c r="C730" s="78">
        <v>44508</v>
      </c>
      <c r="D730" s="78">
        <v>44698</v>
      </c>
      <c r="E730" s="78"/>
      <c r="F730" s="78"/>
      <c r="G730" s="78"/>
      <c r="H730" s="78"/>
      <c r="I730" s="78"/>
      <c r="J730" s="78"/>
      <c r="K730" s="78"/>
      <c r="L730" s="79"/>
      <c r="M730" s="79"/>
      <c r="N730" s="79"/>
      <c r="O730" s="79"/>
      <c r="P730" s="79"/>
      <c r="Q730" s="80"/>
      <c r="R730" s="80"/>
      <c r="S730" s="80"/>
      <c r="T730" s="80"/>
      <c r="U730" s="81"/>
      <c r="V730"/>
    </row>
    <row r="731" spans="1:22" s="55" customFormat="1" x14ac:dyDescent="0.25">
      <c r="A731" s="76">
        <v>154</v>
      </c>
      <c r="B731" s="82" t="s">
        <v>515</v>
      </c>
      <c r="C731" s="92">
        <v>209500</v>
      </c>
      <c r="D731" s="93">
        <v>92664</v>
      </c>
      <c r="E731" s="93"/>
      <c r="F731" s="93"/>
      <c r="G731" s="93"/>
      <c r="H731" s="93"/>
      <c r="I731" s="93"/>
      <c r="J731" s="93"/>
      <c r="K731" s="93"/>
      <c r="L731" s="93"/>
      <c r="M731" s="93"/>
      <c r="N731" s="93"/>
      <c r="O731" s="93"/>
      <c r="P731" s="93"/>
      <c r="Q731" s="94"/>
      <c r="R731" s="94"/>
      <c r="S731" s="80"/>
      <c r="T731" s="95"/>
      <c r="U731" s="83">
        <f>SUM(C731:T731)</f>
        <v>302164</v>
      </c>
      <c r="V731"/>
    </row>
    <row r="732" spans="1:22" x14ac:dyDescent="0.25">
      <c r="A732" s="6"/>
      <c r="B732" s="275"/>
      <c r="C732" s="69">
        <v>44572</v>
      </c>
      <c r="D732" s="69"/>
      <c r="E732" s="69"/>
      <c r="F732" s="69"/>
      <c r="G732" s="69"/>
      <c r="H732" s="69"/>
      <c r="I732" s="69"/>
      <c r="J732" s="69"/>
      <c r="K732" s="69"/>
      <c r="L732" s="70"/>
      <c r="M732" s="90"/>
      <c r="N732" s="90"/>
      <c r="O732" s="90"/>
      <c r="P732" s="90"/>
      <c r="Q732" s="90"/>
      <c r="R732" s="90"/>
      <c r="S732" s="90"/>
      <c r="T732" s="90"/>
      <c r="U732" s="71"/>
    </row>
    <row r="733" spans="1:22" x14ac:dyDescent="0.25">
      <c r="A733" s="6">
        <v>155</v>
      </c>
      <c r="B733" s="73" t="s">
        <v>551</v>
      </c>
      <c r="C733" s="73">
        <v>107000</v>
      </c>
      <c r="D733" s="73"/>
      <c r="E733" s="73"/>
      <c r="F733" s="73"/>
      <c r="G733" s="73"/>
      <c r="H733" s="73"/>
      <c r="I733" s="73"/>
      <c r="J733" s="73"/>
      <c r="K733" s="73"/>
      <c r="L733" s="91"/>
      <c r="M733" s="91"/>
      <c r="N733" s="91"/>
      <c r="O733" s="91"/>
      <c r="P733" s="91"/>
      <c r="Q733" s="91"/>
      <c r="R733" s="91"/>
      <c r="S733" s="91"/>
      <c r="T733" s="91"/>
      <c r="U733" s="75">
        <f>SUM(C733:S733)</f>
        <v>107000</v>
      </c>
    </row>
    <row r="734" spans="1:22" s="55" customFormat="1" x14ac:dyDescent="0.25">
      <c r="A734" s="76"/>
      <c r="B734" s="77"/>
      <c r="C734" s="78"/>
      <c r="D734" s="78"/>
      <c r="E734" s="78"/>
      <c r="F734" s="78"/>
      <c r="G734" s="78"/>
      <c r="H734" s="78"/>
      <c r="I734" s="78"/>
      <c r="J734" s="78"/>
      <c r="K734" s="78"/>
      <c r="L734" s="79"/>
      <c r="M734" s="79"/>
      <c r="N734" s="79"/>
      <c r="O734" s="79"/>
      <c r="P734" s="79"/>
      <c r="Q734" s="80"/>
      <c r="R734" s="80"/>
      <c r="S734" s="80"/>
      <c r="T734" s="80"/>
      <c r="U734" s="81"/>
      <c r="V734"/>
    </row>
    <row r="735" spans="1:22" s="55" customFormat="1" x14ac:dyDescent="0.25">
      <c r="A735" s="76">
        <v>156</v>
      </c>
      <c r="B735" s="82" t="s">
        <v>552</v>
      </c>
      <c r="C735" s="92"/>
      <c r="D735" s="93"/>
      <c r="E735" s="93"/>
      <c r="F735" s="93"/>
      <c r="G735" s="93"/>
      <c r="H735" s="93"/>
      <c r="I735" s="93"/>
      <c r="J735" s="93"/>
      <c r="K735" s="93"/>
      <c r="L735" s="93"/>
      <c r="M735" s="93"/>
      <c r="N735" s="93"/>
      <c r="O735" s="93"/>
      <c r="P735" s="93"/>
      <c r="Q735" s="94"/>
      <c r="R735" s="94"/>
      <c r="S735" s="80"/>
      <c r="T735" s="95"/>
      <c r="U735" s="83">
        <f>SUM(C735:S735)</f>
        <v>0</v>
      </c>
      <c r="V735"/>
    </row>
    <row r="736" spans="1:22" x14ac:dyDescent="0.25">
      <c r="A736" s="6"/>
      <c r="B736" s="275"/>
      <c r="C736" s="69">
        <v>44568</v>
      </c>
      <c r="D736" s="69"/>
      <c r="E736" s="69"/>
      <c r="F736" s="69"/>
      <c r="G736" s="69"/>
      <c r="H736" s="69"/>
      <c r="I736" s="69"/>
      <c r="J736" s="69"/>
      <c r="K736" s="69"/>
      <c r="L736" s="70"/>
      <c r="M736" s="90"/>
      <c r="N736" s="90"/>
      <c r="O736" s="90"/>
      <c r="P736" s="90"/>
      <c r="Q736" s="90"/>
      <c r="R736" s="90"/>
      <c r="S736" s="90"/>
      <c r="T736" s="90"/>
      <c r="U736" s="71"/>
    </row>
    <row r="737" spans="1:22" x14ac:dyDescent="0.25">
      <c r="A737" s="6">
        <v>157</v>
      </c>
      <c r="B737" s="73" t="s">
        <v>553</v>
      </c>
      <c r="C737" s="73">
        <v>107000</v>
      </c>
      <c r="D737" s="73"/>
      <c r="E737" s="73"/>
      <c r="F737" s="73"/>
      <c r="G737" s="73"/>
      <c r="H737" s="73"/>
      <c r="I737" s="73"/>
      <c r="J737" s="73"/>
      <c r="K737" s="73"/>
      <c r="L737" s="91"/>
      <c r="M737" s="91"/>
      <c r="N737" s="91"/>
      <c r="O737" s="91"/>
      <c r="P737" s="91"/>
      <c r="Q737" s="91"/>
      <c r="R737" s="91"/>
      <c r="S737" s="91"/>
      <c r="T737" s="91"/>
      <c r="U737" s="75">
        <f>SUM(C737:S737)</f>
        <v>107000</v>
      </c>
    </row>
    <row r="738" spans="1:22" s="55" customFormat="1" x14ac:dyDescent="0.25">
      <c r="A738" s="76"/>
      <c r="B738" s="77"/>
      <c r="C738" s="78">
        <v>44560</v>
      </c>
      <c r="D738" s="78"/>
      <c r="E738" s="78"/>
      <c r="F738" s="78"/>
      <c r="G738" s="78"/>
      <c r="H738" s="78"/>
      <c r="I738" s="78"/>
      <c r="J738" s="78"/>
      <c r="K738" s="78"/>
      <c r="L738" s="79"/>
      <c r="M738" s="79"/>
      <c r="N738" s="79"/>
      <c r="O738" s="79"/>
      <c r="P738" s="79"/>
      <c r="Q738" s="80"/>
      <c r="R738" s="80"/>
      <c r="S738" s="80"/>
      <c r="T738" s="80"/>
      <c r="U738" s="81"/>
      <c r="V738"/>
    </row>
    <row r="739" spans="1:22" s="55" customFormat="1" x14ac:dyDescent="0.25">
      <c r="A739" s="76">
        <v>158</v>
      </c>
      <c r="B739" s="82" t="s">
        <v>555</v>
      </c>
      <c r="C739" s="92">
        <v>214000</v>
      </c>
      <c r="D739" s="92"/>
      <c r="E739" s="92"/>
      <c r="F739" s="92"/>
      <c r="G739" s="92"/>
      <c r="H739" s="78"/>
      <c r="I739" s="78"/>
      <c r="J739" s="78"/>
      <c r="K739" s="78"/>
      <c r="L739" s="79"/>
      <c r="M739" s="79"/>
      <c r="N739" s="79"/>
      <c r="O739" s="79"/>
      <c r="P739" s="79"/>
      <c r="Q739" s="80"/>
      <c r="R739" s="80"/>
      <c r="S739" s="80"/>
      <c r="T739" s="80"/>
      <c r="U739" s="83">
        <f>SUM(C739:S739)</f>
        <v>214000</v>
      </c>
      <c r="V739"/>
    </row>
    <row r="740" spans="1:22" x14ac:dyDescent="0.25">
      <c r="A740" s="6"/>
      <c r="B740" s="275"/>
      <c r="C740" s="69"/>
      <c r="D740" s="69"/>
      <c r="E740" s="69"/>
      <c r="F740" s="69"/>
      <c r="G740" s="69"/>
      <c r="H740" s="69"/>
      <c r="I740" s="69"/>
      <c r="J740" s="69"/>
      <c r="K740" s="69"/>
      <c r="L740" s="70"/>
      <c r="M740" s="90"/>
      <c r="N740" s="90"/>
      <c r="O740" s="90"/>
      <c r="P740" s="90"/>
      <c r="Q740" s="90"/>
      <c r="R740" s="90"/>
      <c r="S740" s="90"/>
      <c r="T740" s="90"/>
      <c r="U740" s="71"/>
    </row>
    <row r="741" spans="1:22" x14ac:dyDescent="0.25">
      <c r="A741" s="6">
        <v>159</v>
      </c>
      <c r="B741" s="73" t="s">
        <v>557</v>
      </c>
      <c r="C741" s="73"/>
      <c r="D741" s="73"/>
      <c r="E741" s="73"/>
      <c r="F741" s="73"/>
      <c r="G741" s="73"/>
      <c r="H741" s="73"/>
      <c r="I741" s="73"/>
      <c r="J741" s="73"/>
      <c r="K741" s="73"/>
      <c r="L741" s="91"/>
      <c r="M741" s="91"/>
      <c r="N741" s="91"/>
      <c r="O741" s="91"/>
      <c r="P741" s="91"/>
      <c r="Q741" s="91"/>
      <c r="R741" s="91"/>
      <c r="S741" s="91"/>
      <c r="T741" s="91"/>
      <c r="U741" s="75">
        <f>SUM(C741:S741)</f>
        <v>0</v>
      </c>
    </row>
    <row r="742" spans="1:22" s="55" customFormat="1" x14ac:dyDescent="0.25">
      <c r="A742" s="76"/>
      <c r="B742" s="77"/>
      <c r="C742" s="78">
        <v>44582</v>
      </c>
      <c r="D742" s="78">
        <v>44678</v>
      </c>
      <c r="E742" s="78">
        <v>44712</v>
      </c>
      <c r="F742" s="78">
        <v>44739</v>
      </c>
      <c r="G742" s="78"/>
      <c r="H742" s="78"/>
      <c r="I742" s="78"/>
      <c r="J742" s="78"/>
      <c r="K742" s="78"/>
      <c r="L742" s="79"/>
      <c r="M742" s="79"/>
      <c r="N742" s="79"/>
      <c r="O742" s="79"/>
      <c r="P742" s="79"/>
      <c r="Q742" s="80"/>
      <c r="R742" s="80"/>
      <c r="S742" s="80"/>
      <c r="T742" s="80"/>
      <c r="U742" s="81"/>
      <c r="V742"/>
    </row>
    <row r="743" spans="1:22" s="55" customFormat="1" x14ac:dyDescent="0.25">
      <c r="A743" s="76">
        <v>160</v>
      </c>
      <c r="B743" s="82" t="s">
        <v>573</v>
      </c>
      <c r="C743" s="92">
        <v>218000</v>
      </c>
      <c r="D743" s="92">
        <v>163277.4</v>
      </c>
      <c r="E743" s="92">
        <v>86200.4</v>
      </c>
      <c r="F743" s="92">
        <v>86908.25</v>
      </c>
      <c r="G743" s="92"/>
      <c r="H743" s="92"/>
      <c r="I743" s="92"/>
      <c r="J743" s="92"/>
      <c r="K743" s="92"/>
      <c r="L743" s="92"/>
      <c r="M743" s="92"/>
      <c r="N743" s="79"/>
      <c r="O743" s="79"/>
      <c r="P743" s="79"/>
      <c r="Q743" s="80"/>
      <c r="R743" s="80"/>
      <c r="S743" s="80"/>
      <c r="T743" s="80"/>
      <c r="U743" s="83">
        <f>SUM(C743:S743)</f>
        <v>554386.05000000005</v>
      </c>
      <c r="V743"/>
    </row>
    <row r="744" spans="1:22" x14ac:dyDescent="0.25">
      <c r="A744" s="6"/>
      <c r="B744" s="275"/>
      <c r="C744" s="69">
        <v>44617</v>
      </c>
      <c r="D744" s="69"/>
      <c r="E744" s="69"/>
      <c r="F744" s="69"/>
      <c r="G744" s="69"/>
      <c r="H744" s="69"/>
      <c r="I744" s="69"/>
      <c r="J744" s="69"/>
      <c r="K744" s="69"/>
      <c r="L744" s="70"/>
      <c r="M744" s="90"/>
      <c r="N744" s="90"/>
      <c r="O744" s="90"/>
      <c r="P744" s="90"/>
      <c r="Q744" s="90"/>
      <c r="R744" s="90"/>
      <c r="S744" s="90"/>
      <c r="T744" s="90"/>
      <c r="U744" s="71"/>
    </row>
    <row r="745" spans="1:22" x14ac:dyDescent="0.25">
      <c r="A745" s="6">
        <v>161</v>
      </c>
      <c r="B745" s="73" t="s">
        <v>575</v>
      </c>
      <c r="C745" s="73">
        <v>1416292.9</v>
      </c>
      <c r="D745" s="73"/>
      <c r="E745" s="73"/>
      <c r="F745" s="73"/>
      <c r="G745" s="73"/>
      <c r="H745" s="73"/>
      <c r="I745" s="73"/>
      <c r="J745" s="73"/>
      <c r="K745" s="73"/>
      <c r="L745" s="91"/>
      <c r="M745" s="91"/>
      <c r="N745" s="91"/>
      <c r="O745" s="91"/>
      <c r="P745" s="91"/>
      <c r="Q745" s="91"/>
      <c r="R745" s="91"/>
      <c r="S745" s="91"/>
      <c r="T745" s="91"/>
      <c r="U745" s="75">
        <f>SUM(C745:S745)</f>
        <v>1416292.9</v>
      </c>
    </row>
    <row r="746" spans="1:22" s="55" customFormat="1" x14ac:dyDescent="0.25">
      <c r="A746" s="76"/>
      <c r="B746" s="77"/>
      <c r="C746" s="78"/>
      <c r="D746" s="78"/>
      <c r="E746" s="78"/>
      <c r="F746" s="78"/>
      <c r="G746" s="78"/>
      <c r="H746" s="78"/>
      <c r="I746" s="78"/>
      <c r="J746" s="78"/>
      <c r="K746" s="78"/>
      <c r="L746" s="79"/>
      <c r="M746" s="79"/>
      <c r="N746" s="79"/>
      <c r="O746" s="79"/>
      <c r="P746" s="79"/>
      <c r="Q746" s="80"/>
      <c r="R746" s="80"/>
      <c r="S746" s="80"/>
      <c r="T746" s="80"/>
      <c r="U746" s="81"/>
      <c r="V746"/>
    </row>
    <row r="747" spans="1:22" s="55" customFormat="1" x14ac:dyDescent="0.25">
      <c r="A747" s="76">
        <v>162</v>
      </c>
      <c r="B747" s="82" t="s">
        <v>587</v>
      </c>
      <c r="C747" s="92"/>
      <c r="D747" s="93"/>
      <c r="E747" s="93"/>
      <c r="F747" s="93"/>
      <c r="G747" s="93"/>
      <c r="H747" s="93"/>
      <c r="I747" s="93"/>
      <c r="J747" s="93"/>
      <c r="K747" s="93"/>
      <c r="L747" s="93"/>
      <c r="M747" s="93"/>
      <c r="N747" s="93"/>
      <c r="O747" s="93"/>
      <c r="P747" s="93"/>
      <c r="Q747" s="94"/>
      <c r="R747" s="94"/>
      <c r="S747" s="80"/>
      <c r="T747" s="95"/>
      <c r="U747" s="83">
        <f>SUM(C747:S747)</f>
        <v>0</v>
      </c>
      <c r="V747"/>
    </row>
    <row r="748" spans="1:22" x14ac:dyDescent="0.25">
      <c r="A748" s="6"/>
      <c r="B748" s="275"/>
      <c r="C748" s="69">
        <v>44624</v>
      </c>
      <c r="D748" s="69"/>
      <c r="E748" s="69"/>
      <c r="F748" s="69"/>
      <c r="G748" s="69"/>
      <c r="H748" s="69"/>
      <c r="I748" s="69"/>
      <c r="J748" s="69"/>
      <c r="K748" s="69"/>
      <c r="L748" s="70"/>
      <c r="M748" s="90"/>
      <c r="N748" s="90"/>
      <c r="O748" s="90"/>
      <c r="P748" s="90"/>
      <c r="Q748" s="90"/>
      <c r="R748" s="90"/>
      <c r="S748" s="90"/>
      <c r="T748" s="90"/>
      <c r="U748" s="71"/>
    </row>
    <row r="749" spans="1:22" x14ac:dyDescent="0.25">
      <c r="A749" s="6">
        <v>163</v>
      </c>
      <c r="B749" s="73" t="s">
        <v>586</v>
      </c>
      <c r="C749" s="73">
        <v>222000</v>
      </c>
      <c r="D749" s="73"/>
      <c r="E749" s="73"/>
      <c r="F749" s="73"/>
      <c r="G749" s="73"/>
      <c r="H749" s="73"/>
      <c r="I749" s="73"/>
      <c r="J749" s="73"/>
      <c r="K749" s="73"/>
      <c r="L749" s="91"/>
      <c r="M749" s="91"/>
      <c r="N749" s="91"/>
      <c r="O749" s="91"/>
      <c r="P749" s="91"/>
      <c r="Q749" s="91"/>
      <c r="R749" s="91"/>
      <c r="S749" s="91"/>
      <c r="T749" s="91"/>
      <c r="U749" s="75">
        <f>SUM(C749:S749)</f>
        <v>222000</v>
      </c>
    </row>
    <row r="750" spans="1:22" s="55" customFormat="1" x14ac:dyDescent="0.25">
      <c r="A750" s="76"/>
      <c r="B750" s="77"/>
      <c r="C750" s="78">
        <v>44616</v>
      </c>
      <c r="D750" s="78">
        <v>44700</v>
      </c>
      <c r="E750" s="78">
        <v>44727</v>
      </c>
      <c r="F750" s="78"/>
      <c r="G750" s="78"/>
      <c r="H750" s="78"/>
      <c r="I750" s="78"/>
      <c r="J750" s="78"/>
      <c r="K750" s="78"/>
      <c r="L750" s="79"/>
      <c r="M750" s="79"/>
      <c r="N750" s="79"/>
      <c r="O750" s="79"/>
      <c r="P750" s="79"/>
      <c r="Q750" s="80"/>
      <c r="R750" s="80"/>
      <c r="S750" s="80"/>
      <c r="T750" s="80"/>
      <c r="U750" s="81"/>
      <c r="V750"/>
    </row>
    <row r="751" spans="1:22" s="55" customFormat="1" x14ac:dyDescent="0.25">
      <c r="A751" s="76">
        <v>164</v>
      </c>
      <c r="B751" s="82" t="s">
        <v>588</v>
      </c>
      <c r="C751" s="92">
        <v>224000</v>
      </c>
      <c r="D751" s="93">
        <v>11935.44</v>
      </c>
      <c r="E751" s="93">
        <v>12033.45</v>
      </c>
      <c r="F751" s="93"/>
      <c r="G751" s="93"/>
      <c r="H751" s="93"/>
      <c r="I751" s="93"/>
      <c r="J751" s="93"/>
      <c r="K751" s="93"/>
      <c r="L751" s="93"/>
      <c r="M751" s="93"/>
      <c r="N751" s="93"/>
      <c r="O751" s="93"/>
      <c r="P751" s="93"/>
      <c r="Q751" s="94"/>
      <c r="R751" s="94"/>
      <c r="S751" s="80"/>
      <c r="T751" s="95"/>
      <c r="U751" s="83">
        <f>SUM(C751:S751)</f>
        <v>247968.89</v>
      </c>
      <c r="V751"/>
    </row>
    <row r="752" spans="1:22" x14ac:dyDescent="0.25">
      <c r="A752" s="6"/>
      <c r="B752" s="275"/>
      <c r="C752" s="69">
        <v>44664</v>
      </c>
      <c r="D752" s="69">
        <v>44707</v>
      </c>
      <c r="E752" s="69">
        <v>44733</v>
      </c>
      <c r="F752" s="69"/>
      <c r="G752" s="69"/>
      <c r="H752" s="69"/>
      <c r="I752" s="69"/>
      <c r="J752" s="69"/>
      <c r="K752" s="69"/>
      <c r="L752" s="70"/>
      <c r="M752" s="90"/>
      <c r="N752" s="90"/>
      <c r="O752" s="90"/>
      <c r="P752" s="90"/>
      <c r="Q752" s="90"/>
      <c r="R752" s="90"/>
      <c r="S752" s="90"/>
      <c r="T752" s="90"/>
      <c r="U752" s="71"/>
    </row>
    <row r="753" spans="1:22" x14ac:dyDescent="0.25">
      <c r="A753" s="6">
        <v>165</v>
      </c>
      <c r="B753" s="73" t="s">
        <v>94</v>
      </c>
      <c r="C753" s="73">
        <v>4990.04</v>
      </c>
      <c r="D753" s="73">
        <v>26523.200000000001</v>
      </c>
      <c r="E753" s="73">
        <v>26741</v>
      </c>
      <c r="F753" s="73"/>
      <c r="G753" s="73"/>
      <c r="H753" s="73"/>
      <c r="I753" s="73"/>
      <c r="J753" s="73"/>
      <c r="K753" s="73"/>
      <c r="L753" s="91"/>
      <c r="M753" s="91"/>
      <c r="N753" s="91"/>
      <c r="O753" s="91"/>
      <c r="P753" s="91"/>
      <c r="Q753" s="91"/>
      <c r="R753" s="91"/>
      <c r="S753" s="91"/>
      <c r="T753" s="91"/>
      <c r="U753" s="75">
        <f>SUM(C753:S753)</f>
        <v>58254.240000000005</v>
      </c>
    </row>
    <row r="754" spans="1:22" s="55" customFormat="1" x14ac:dyDescent="0.25">
      <c r="A754" s="76"/>
      <c r="B754" s="77"/>
      <c r="C754" s="78">
        <v>44728</v>
      </c>
      <c r="D754" s="78"/>
      <c r="E754" s="78"/>
      <c r="F754" s="78"/>
      <c r="G754" s="78"/>
      <c r="H754" s="78"/>
      <c r="I754" s="78"/>
      <c r="J754" s="78"/>
      <c r="K754" s="78"/>
      <c r="L754" s="79"/>
      <c r="M754" s="79"/>
      <c r="N754" s="79"/>
      <c r="O754" s="79"/>
      <c r="P754" s="79"/>
      <c r="Q754" s="80"/>
      <c r="R754" s="80"/>
      <c r="S754" s="80"/>
      <c r="T754" s="80"/>
      <c r="U754" s="81"/>
      <c r="V754"/>
    </row>
    <row r="755" spans="1:22" s="55" customFormat="1" x14ac:dyDescent="0.25">
      <c r="A755" s="76">
        <v>166</v>
      </c>
      <c r="B755" s="87" t="s">
        <v>614</v>
      </c>
      <c r="C755" s="92">
        <v>239000</v>
      </c>
      <c r="D755" s="93"/>
      <c r="E755" s="93"/>
      <c r="F755" s="93"/>
      <c r="G755" s="93"/>
      <c r="H755" s="93"/>
      <c r="I755" s="93"/>
      <c r="J755" s="93"/>
      <c r="K755" s="93"/>
      <c r="L755" s="93"/>
      <c r="M755" s="93"/>
      <c r="N755" s="93"/>
      <c r="O755" s="93"/>
      <c r="P755" s="93"/>
      <c r="Q755" s="94"/>
      <c r="R755" s="94"/>
      <c r="S755" s="80"/>
      <c r="T755" s="95"/>
      <c r="U755" s="83">
        <f>SUM(C755:S755)</f>
        <v>239000</v>
      </c>
      <c r="V755"/>
    </row>
    <row r="756" spans="1:22" x14ac:dyDescent="0.25">
      <c r="A756" s="6"/>
      <c r="B756" s="275"/>
      <c r="C756" s="69"/>
      <c r="D756" s="69"/>
      <c r="E756" s="69"/>
      <c r="F756" s="69"/>
      <c r="G756" s="69"/>
      <c r="H756" s="69"/>
      <c r="I756" s="69"/>
      <c r="J756" s="69"/>
      <c r="K756" s="69"/>
      <c r="L756" s="70"/>
      <c r="M756" s="90"/>
      <c r="N756" s="90"/>
      <c r="O756" s="90"/>
      <c r="P756" s="90"/>
      <c r="Q756" s="90"/>
      <c r="R756" s="90"/>
      <c r="S756" s="90"/>
      <c r="T756" s="90"/>
      <c r="U756" s="71"/>
    </row>
    <row r="757" spans="1:22" x14ac:dyDescent="0.25">
      <c r="A757" s="6">
        <v>167</v>
      </c>
      <c r="B757" s="73" t="s">
        <v>615</v>
      </c>
      <c r="C757" s="73"/>
      <c r="D757" s="73"/>
      <c r="E757" s="73"/>
      <c r="F757" s="73"/>
      <c r="G757" s="73"/>
      <c r="H757" s="73"/>
      <c r="I757" s="73"/>
      <c r="J757" s="73"/>
      <c r="K757" s="73"/>
      <c r="L757" s="91"/>
      <c r="M757" s="91"/>
      <c r="N757" s="91"/>
      <c r="O757" s="91"/>
      <c r="P757" s="91"/>
      <c r="Q757" s="91"/>
      <c r="R757" s="91"/>
      <c r="S757" s="91"/>
      <c r="T757" s="91"/>
      <c r="U757" s="75">
        <f>SUM(C757:S757)</f>
        <v>0</v>
      </c>
    </row>
    <row r="758" spans="1:22" s="55" customFormat="1" x14ac:dyDescent="0.25">
      <c r="A758" s="76"/>
      <c r="B758" s="77"/>
      <c r="C758" s="78"/>
      <c r="D758" s="78"/>
      <c r="E758" s="78"/>
      <c r="F758" s="78"/>
      <c r="G758" s="78"/>
      <c r="H758" s="78"/>
      <c r="I758" s="78"/>
      <c r="J758" s="78"/>
      <c r="K758" s="78"/>
      <c r="L758" s="79"/>
      <c r="M758" s="79"/>
      <c r="N758" s="79"/>
      <c r="O758" s="79"/>
      <c r="P758" s="79"/>
      <c r="Q758" s="80"/>
      <c r="R758" s="80"/>
      <c r="S758" s="80"/>
      <c r="T758" s="80"/>
      <c r="U758" s="81"/>
      <c r="V758"/>
    </row>
    <row r="759" spans="1:22" s="55" customFormat="1" x14ac:dyDescent="0.25">
      <c r="A759" s="76">
        <v>168</v>
      </c>
      <c r="B759" s="87" t="s">
        <v>629</v>
      </c>
      <c r="C759" s="92"/>
      <c r="D759" s="93"/>
      <c r="E759" s="93"/>
      <c r="F759" s="93"/>
      <c r="G759" s="93"/>
      <c r="H759" s="93"/>
      <c r="I759" s="93"/>
      <c r="J759" s="93"/>
      <c r="K759" s="93"/>
      <c r="L759" s="93"/>
      <c r="M759" s="93"/>
      <c r="N759" s="93"/>
      <c r="O759" s="93"/>
      <c r="P759" s="93"/>
      <c r="Q759" s="94"/>
      <c r="R759" s="94"/>
      <c r="S759" s="80"/>
      <c r="T759" s="95"/>
      <c r="U759" s="83">
        <f>SUM(C759:S759)</f>
        <v>0</v>
      </c>
      <c r="V759"/>
    </row>
    <row r="760" spans="1:22" x14ac:dyDescent="0.25">
      <c r="A760" s="6"/>
      <c r="B760" s="275"/>
      <c r="C760" s="69"/>
      <c r="D760" s="69"/>
      <c r="E760" s="69"/>
      <c r="F760" s="69"/>
      <c r="G760" s="69"/>
      <c r="H760" s="69"/>
      <c r="I760" s="69"/>
      <c r="J760" s="69"/>
      <c r="K760" s="69"/>
      <c r="L760" s="70"/>
      <c r="M760" s="90"/>
      <c r="N760" s="90"/>
      <c r="O760" s="90"/>
      <c r="P760" s="90"/>
      <c r="Q760" s="90"/>
      <c r="R760" s="90"/>
      <c r="S760" s="90"/>
      <c r="T760" s="90"/>
      <c r="U760" s="71"/>
    </row>
    <row r="761" spans="1:22" x14ac:dyDescent="0.25">
      <c r="A761" s="6">
        <v>169</v>
      </c>
      <c r="B761" s="73" t="s">
        <v>638</v>
      </c>
      <c r="C761" s="73"/>
      <c r="D761" s="73"/>
      <c r="E761" s="73"/>
      <c r="F761" s="73"/>
      <c r="G761" s="73"/>
      <c r="H761" s="73"/>
      <c r="I761" s="73"/>
      <c r="J761" s="73"/>
      <c r="K761" s="73"/>
      <c r="L761" s="91"/>
      <c r="M761" s="91"/>
      <c r="N761" s="91"/>
      <c r="O761" s="91"/>
      <c r="P761" s="91"/>
      <c r="Q761" s="91"/>
      <c r="R761" s="91"/>
      <c r="S761" s="91"/>
      <c r="T761" s="91"/>
      <c r="U761" s="75">
        <f>SUM(C761:S761)</f>
        <v>0</v>
      </c>
    </row>
    <row r="762" spans="1:22" s="55" customFormat="1" x14ac:dyDescent="0.25">
      <c r="A762" s="76"/>
      <c r="B762" s="77"/>
      <c r="C762" s="78">
        <v>44736</v>
      </c>
      <c r="D762" s="78"/>
      <c r="E762" s="78"/>
      <c r="F762" s="78"/>
      <c r="G762" s="78"/>
      <c r="H762" s="78"/>
      <c r="I762" s="78"/>
      <c r="J762" s="78"/>
      <c r="K762" s="78"/>
      <c r="L762" s="79"/>
      <c r="M762" s="79"/>
      <c r="N762" s="79"/>
      <c r="O762" s="79"/>
      <c r="P762" s="79"/>
      <c r="Q762" s="80"/>
      <c r="R762" s="80"/>
      <c r="S762" s="80"/>
      <c r="T762" s="80"/>
      <c r="U762" s="81"/>
      <c r="V762"/>
    </row>
    <row r="763" spans="1:22" s="55" customFormat="1" x14ac:dyDescent="0.25">
      <c r="A763" s="76">
        <v>170</v>
      </c>
      <c r="B763" s="87" t="s">
        <v>639</v>
      </c>
      <c r="C763" s="92">
        <v>254000</v>
      </c>
      <c r="D763" s="93"/>
      <c r="E763" s="93"/>
      <c r="F763" s="93"/>
      <c r="G763" s="93"/>
      <c r="H763" s="93"/>
      <c r="I763" s="93"/>
      <c r="J763" s="93"/>
      <c r="K763" s="93"/>
      <c r="L763" s="93"/>
      <c r="M763" s="93"/>
      <c r="N763" s="93"/>
      <c r="O763" s="93"/>
      <c r="P763" s="93"/>
      <c r="Q763" s="94"/>
      <c r="R763" s="94"/>
      <c r="S763" s="80"/>
      <c r="T763" s="95"/>
      <c r="U763" s="83">
        <f>SUM(C763:S763)</f>
        <v>254000</v>
      </c>
      <c r="V763"/>
    </row>
    <row r="764" spans="1:22" x14ac:dyDescent="0.25">
      <c r="A764" s="6"/>
      <c r="B764" s="275"/>
      <c r="C764" s="69"/>
      <c r="D764" s="69"/>
      <c r="E764" s="69"/>
      <c r="F764" s="69"/>
      <c r="G764" s="69"/>
      <c r="H764" s="69"/>
      <c r="I764" s="69"/>
      <c r="J764" s="69"/>
      <c r="K764" s="69"/>
      <c r="L764" s="70"/>
      <c r="M764" s="90"/>
      <c r="N764" s="90"/>
      <c r="O764" s="90"/>
      <c r="P764" s="90"/>
      <c r="Q764" s="90"/>
      <c r="R764" s="90"/>
      <c r="S764" s="90"/>
      <c r="T764" s="90"/>
      <c r="U764" s="71"/>
    </row>
    <row r="765" spans="1:22" x14ac:dyDescent="0.25">
      <c r="A765" s="6">
        <v>171</v>
      </c>
      <c r="B765" s="73" t="s">
        <v>649</v>
      </c>
      <c r="C765" s="73"/>
      <c r="D765" s="73"/>
      <c r="E765" s="73"/>
      <c r="F765" s="73"/>
      <c r="G765" s="73"/>
      <c r="H765" s="73"/>
      <c r="I765" s="73"/>
      <c r="J765" s="73"/>
      <c r="K765" s="73"/>
      <c r="L765" s="91"/>
      <c r="M765" s="91"/>
      <c r="N765" s="91"/>
      <c r="O765" s="91"/>
      <c r="P765" s="91"/>
      <c r="Q765" s="91"/>
      <c r="R765" s="91"/>
      <c r="S765" s="91"/>
      <c r="T765" s="91"/>
      <c r="U765" s="75">
        <f>SUM(C765:S765)</f>
        <v>0</v>
      </c>
    </row>
    <row r="766" spans="1:22" s="55" customFormat="1" x14ac:dyDescent="0.25">
      <c r="A766" s="76"/>
      <c r="B766" s="77"/>
      <c r="C766" s="78"/>
      <c r="D766" s="78"/>
      <c r="E766" s="78"/>
      <c r="F766" s="78"/>
      <c r="G766" s="78"/>
      <c r="H766" s="78"/>
      <c r="I766" s="78"/>
      <c r="J766" s="78"/>
      <c r="K766" s="78"/>
      <c r="L766" s="79"/>
      <c r="M766" s="79"/>
      <c r="N766" s="79"/>
      <c r="O766" s="79"/>
      <c r="P766" s="79"/>
      <c r="Q766" s="80"/>
      <c r="R766" s="80"/>
      <c r="S766" s="80"/>
      <c r="T766" s="80"/>
      <c r="U766" s="81"/>
      <c r="V766"/>
    </row>
    <row r="767" spans="1:22" s="55" customFormat="1" x14ac:dyDescent="0.25">
      <c r="A767" s="76">
        <v>172</v>
      </c>
      <c r="B767" s="87" t="s">
        <v>650</v>
      </c>
      <c r="C767" s="92"/>
      <c r="D767" s="93"/>
      <c r="E767" s="93"/>
      <c r="F767" s="93"/>
      <c r="G767" s="93"/>
      <c r="H767" s="93"/>
      <c r="I767" s="93"/>
      <c r="J767" s="93"/>
      <c r="K767" s="93"/>
      <c r="L767" s="93"/>
      <c r="M767" s="93"/>
      <c r="N767" s="93"/>
      <c r="O767" s="93"/>
      <c r="P767" s="93"/>
      <c r="Q767" s="94"/>
      <c r="R767" s="94"/>
      <c r="S767" s="80"/>
      <c r="T767" s="95"/>
      <c r="U767" s="83">
        <f>SUM(C767:S767)</f>
        <v>0</v>
      </c>
      <c r="V767"/>
    </row>
    <row r="768" spans="1:22" x14ac:dyDescent="0.25">
      <c r="A768" s="6"/>
      <c r="B768" s="275"/>
      <c r="C768" s="69"/>
      <c r="D768" s="69"/>
      <c r="E768" s="69"/>
      <c r="F768" s="69"/>
      <c r="G768" s="69"/>
      <c r="H768" s="69"/>
      <c r="I768" s="69"/>
      <c r="J768" s="69"/>
      <c r="K768" s="69"/>
      <c r="L768" s="70"/>
      <c r="M768" s="90"/>
      <c r="N768" s="90"/>
      <c r="O768" s="90"/>
      <c r="P768" s="90"/>
      <c r="Q768" s="90"/>
      <c r="R768" s="90"/>
      <c r="S768" s="90"/>
      <c r="T768" s="90"/>
      <c r="U768" s="71"/>
    </row>
    <row r="769" spans="1:22" x14ac:dyDescent="0.25">
      <c r="A769" s="6"/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91"/>
      <c r="M769" s="91"/>
      <c r="N769" s="91"/>
      <c r="O769" s="91"/>
      <c r="P769" s="91"/>
      <c r="Q769" s="91"/>
      <c r="R769" s="91"/>
      <c r="S769" s="91"/>
      <c r="T769" s="91"/>
      <c r="U769" s="75">
        <f>SUM(C769:S769)</f>
        <v>0</v>
      </c>
    </row>
    <row r="770" spans="1:22" s="55" customFormat="1" x14ac:dyDescent="0.25">
      <c r="A770" s="76"/>
      <c r="B770" s="77"/>
      <c r="C770" s="78"/>
      <c r="D770" s="78"/>
      <c r="E770" s="78"/>
      <c r="F770" s="78"/>
      <c r="G770" s="78"/>
      <c r="H770" s="78"/>
      <c r="I770" s="78"/>
      <c r="J770" s="78"/>
      <c r="K770" s="78"/>
      <c r="L770" s="79"/>
      <c r="M770" s="79"/>
      <c r="N770" s="79"/>
      <c r="O770" s="79"/>
      <c r="P770" s="79"/>
      <c r="Q770" s="80"/>
      <c r="R770" s="80"/>
      <c r="S770" s="80"/>
      <c r="T770" s="80"/>
      <c r="U770" s="81"/>
      <c r="V770"/>
    </row>
    <row r="771" spans="1:22" s="55" customFormat="1" x14ac:dyDescent="0.25">
      <c r="A771" s="76"/>
      <c r="B771" s="87"/>
      <c r="C771" s="92"/>
      <c r="D771" s="93"/>
      <c r="E771" s="93"/>
      <c r="F771" s="93"/>
      <c r="G771" s="93"/>
      <c r="H771" s="93"/>
      <c r="I771" s="93"/>
      <c r="J771" s="93"/>
      <c r="K771" s="93"/>
      <c r="L771" s="93"/>
      <c r="M771" s="93"/>
      <c r="N771" s="93"/>
      <c r="O771" s="93"/>
      <c r="P771" s="93"/>
      <c r="Q771" s="94"/>
      <c r="R771" s="94"/>
      <c r="S771" s="80"/>
      <c r="T771" s="95"/>
      <c r="U771" s="83">
        <f>SUM(C771:S771)</f>
        <v>0</v>
      </c>
      <c r="V771"/>
    </row>
    <row r="772" spans="1:22" x14ac:dyDescent="0.25">
      <c r="A772" s="6"/>
      <c r="B772" s="275"/>
      <c r="C772" s="69"/>
      <c r="D772" s="69"/>
      <c r="E772" s="69"/>
      <c r="F772" s="69"/>
      <c r="G772" s="69"/>
      <c r="H772" s="69"/>
      <c r="I772" s="69"/>
      <c r="J772" s="69"/>
      <c r="K772" s="69"/>
      <c r="L772" s="70"/>
      <c r="M772" s="90"/>
      <c r="N772" s="90"/>
      <c r="O772" s="90"/>
      <c r="P772" s="90"/>
      <c r="Q772" s="90"/>
      <c r="R772" s="90"/>
      <c r="S772" s="90"/>
      <c r="T772" s="90"/>
      <c r="U772" s="71"/>
    </row>
    <row r="773" spans="1:22" x14ac:dyDescent="0.25">
      <c r="A773" s="6"/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91"/>
      <c r="M773" s="91"/>
      <c r="N773" s="91"/>
      <c r="O773" s="91"/>
      <c r="P773" s="91"/>
      <c r="Q773" s="91"/>
      <c r="R773" s="91"/>
      <c r="S773" s="91"/>
      <c r="T773" s="91"/>
      <c r="U773" s="75">
        <f>SUM(C773:S773)</f>
        <v>0</v>
      </c>
    </row>
    <row r="774" spans="1:22" s="55" customFormat="1" x14ac:dyDescent="0.25">
      <c r="A774" s="323"/>
      <c r="B774" s="324"/>
      <c r="C774" s="325">
        <v>44592</v>
      </c>
      <c r="D774" s="325">
        <v>44607</v>
      </c>
      <c r="E774" s="325">
        <v>44704</v>
      </c>
      <c r="F774" s="325">
        <v>44705</v>
      </c>
      <c r="G774" s="325">
        <v>44728</v>
      </c>
      <c r="H774" s="325"/>
      <c r="I774" s="325"/>
      <c r="J774" s="325"/>
      <c r="K774" s="325"/>
      <c r="L774" s="326"/>
      <c r="M774" s="326"/>
      <c r="N774" s="326"/>
      <c r="O774" s="326"/>
      <c r="P774" s="326"/>
      <c r="Q774" s="327"/>
      <c r="R774" s="327"/>
      <c r="S774" s="327"/>
      <c r="T774" s="327"/>
      <c r="U774" s="328"/>
      <c r="V774"/>
    </row>
    <row r="775" spans="1:22" s="55" customFormat="1" x14ac:dyDescent="0.25">
      <c r="A775" s="323">
        <v>1</v>
      </c>
      <c r="B775" s="329" t="s">
        <v>158</v>
      </c>
      <c r="C775" s="330">
        <v>1791074.38</v>
      </c>
      <c r="D775" s="326">
        <v>158925.62</v>
      </c>
      <c r="E775" s="326">
        <v>2839430.18</v>
      </c>
      <c r="F775" s="326">
        <v>25413.22</v>
      </c>
      <c r="G775" s="326">
        <v>60156.6</v>
      </c>
      <c r="H775" s="326"/>
      <c r="I775" s="326"/>
      <c r="J775" s="326"/>
      <c r="K775" s="326"/>
      <c r="L775" s="326"/>
      <c r="M775" s="326"/>
      <c r="N775" s="326"/>
      <c r="O775" s="326"/>
      <c r="P775" s="326"/>
      <c r="Q775" s="327"/>
      <c r="R775" s="327"/>
      <c r="S775" s="327"/>
      <c r="T775" s="327"/>
      <c r="U775" s="331">
        <f>SUM(C775:S775)</f>
        <v>4874999.9999999991</v>
      </c>
      <c r="V775"/>
    </row>
    <row r="776" spans="1:22" x14ac:dyDescent="0.25">
      <c r="A776" s="6"/>
      <c r="B776" s="89"/>
      <c r="C776" s="69"/>
      <c r="D776" s="69"/>
      <c r="E776" s="69"/>
      <c r="F776" s="69"/>
      <c r="G776" s="69"/>
      <c r="H776" s="69"/>
      <c r="I776" s="69"/>
      <c r="J776" s="69"/>
      <c r="K776" s="69"/>
      <c r="L776" s="70"/>
      <c r="M776" s="90"/>
      <c r="N776" s="90"/>
      <c r="O776" s="90"/>
      <c r="P776" s="90"/>
      <c r="Q776" s="90"/>
      <c r="R776" s="90"/>
      <c r="S776" s="90"/>
      <c r="T776" s="90"/>
      <c r="U776" s="71"/>
    </row>
    <row r="777" spans="1:22" x14ac:dyDescent="0.25">
      <c r="A777" s="6">
        <v>2</v>
      </c>
      <c r="B777" s="96" t="s">
        <v>159</v>
      </c>
      <c r="C777" s="73"/>
      <c r="D777" s="73"/>
      <c r="E777" s="73"/>
      <c r="F777" s="73"/>
      <c r="G777" s="73"/>
      <c r="H777" s="73"/>
      <c r="I777" s="73"/>
      <c r="J777" s="73"/>
      <c r="K777" s="73"/>
      <c r="L777" s="91"/>
      <c r="M777" s="91"/>
      <c r="N777" s="91"/>
      <c r="O777" s="91"/>
      <c r="P777" s="91"/>
      <c r="Q777" s="91"/>
      <c r="R777" s="91"/>
      <c r="S777" s="91"/>
      <c r="T777" s="91"/>
      <c r="U777" s="75">
        <f>SUM(C777:S777)</f>
        <v>0</v>
      </c>
    </row>
    <row r="778" spans="1:22" x14ac:dyDescent="0.25">
      <c r="A778" s="323"/>
      <c r="B778" s="324"/>
      <c r="C778" s="325">
        <v>44616</v>
      </c>
      <c r="D778" s="325"/>
      <c r="E778" s="325"/>
      <c r="F778" s="325"/>
      <c r="G778" s="325"/>
      <c r="H778" s="325"/>
      <c r="I778" s="325"/>
      <c r="J778" s="325"/>
      <c r="K778" s="325"/>
      <c r="L778" s="326"/>
      <c r="M778" s="326"/>
      <c r="N778" s="326"/>
      <c r="O778" s="326"/>
      <c r="P778" s="326"/>
      <c r="Q778" s="327"/>
      <c r="R778" s="327"/>
      <c r="S778" s="327"/>
      <c r="T778" s="327"/>
      <c r="U778" s="328"/>
    </row>
    <row r="779" spans="1:22" x14ac:dyDescent="0.25">
      <c r="A779" s="323">
        <v>3</v>
      </c>
      <c r="B779" s="329" t="s">
        <v>160</v>
      </c>
      <c r="C779" s="330">
        <v>450000</v>
      </c>
      <c r="D779" s="326"/>
      <c r="E779" s="326"/>
      <c r="F779" s="326"/>
      <c r="G779" s="326"/>
      <c r="H779" s="326"/>
      <c r="I779" s="326"/>
      <c r="J779" s="326"/>
      <c r="K779" s="326"/>
      <c r="L779" s="326"/>
      <c r="M779" s="326"/>
      <c r="N779" s="326"/>
      <c r="O779" s="326"/>
      <c r="P779" s="326"/>
      <c r="Q779" s="327"/>
      <c r="R779" s="327"/>
      <c r="S779" s="327"/>
      <c r="T779" s="327"/>
      <c r="U779" s="331">
        <f>SUM(C779:S779)</f>
        <v>450000</v>
      </c>
    </row>
    <row r="780" spans="1:22" s="55" customFormat="1" x14ac:dyDescent="0.25">
      <c r="A780" s="6"/>
      <c r="B780" s="89"/>
      <c r="C780" s="69">
        <v>44704</v>
      </c>
      <c r="D780" s="69"/>
      <c r="E780" s="69"/>
      <c r="F780" s="69"/>
      <c r="G780" s="69"/>
      <c r="H780" s="69"/>
      <c r="I780" s="69"/>
      <c r="J780" s="69"/>
      <c r="K780" s="69"/>
      <c r="L780" s="70"/>
      <c r="M780" s="90"/>
      <c r="N780" s="90"/>
      <c r="O780" s="90"/>
      <c r="P780" s="90"/>
      <c r="Q780" s="90"/>
      <c r="R780" s="90"/>
      <c r="S780" s="90"/>
      <c r="T780" s="90"/>
      <c r="U780" s="71"/>
      <c r="V780"/>
    </row>
    <row r="781" spans="1:22" s="55" customFormat="1" x14ac:dyDescent="0.25">
      <c r="A781" s="6">
        <v>4</v>
      </c>
      <c r="B781" s="96" t="s">
        <v>161</v>
      </c>
      <c r="C781" s="73">
        <v>675000</v>
      </c>
      <c r="D781" s="73"/>
      <c r="E781" s="73"/>
      <c r="F781" s="73"/>
      <c r="G781" s="73"/>
      <c r="H781" s="73"/>
      <c r="I781" s="73"/>
      <c r="J781" s="73"/>
      <c r="K781" s="73"/>
      <c r="L781" s="91"/>
      <c r="M781" s="91"/>
      <c r="N781" s="91"/>
      <c r="O781" s="91"/>
      <c r="P781" s="91"/>
      <c r="Q781" s="91"/>
      <c r="R781" s="91"/>
      <c r="S781" s="91"/>
      <c r="T781" s="91"/>
      <c r="U781" s="75">
        <f>SUM(C781:S781)</f>
        <v>675000</v>
      </c>
      <c r="V781"/>
    </row>
    <row r="782" spans="1:22" x14ac:dyDescent="0.25">
      <c r="A782" s="323"/>
      <c r="B782" s="324"/>
      <c r="C782" s="325">
        <v>44469</v>
      </c>
      <c r="D782" s="325">
        <v>44596</v>
      </c>
      <c r="E782" s="325"/>
      <c r="F782" s="325"/>
      <c r="G782" s="325"/>
      <c r="H782" s="325"/>
      <c r="I782" s="325"/>
      <c r="J782" s="325"/>
      <c r="K782" s="325"/>
      <c r="L782" s="326"/>
      <c r="M782" s="326"/>
      <c r="N782" s="326"/>
      <c r="O782" s="326"/>
      <c r="P782" s="326"/>
      <c r="Q782" s="327"/>
      <c r="R782" s="327"/>
      <c r="S782" s="327"/>
      <c r="T782" s="327"/>
      <c r="U782" s="328"/>
    </row>
    <row r="783" spans="1:22" x14ac:dyDescent="0.25">
      <c r="A783" s="323">
        <v>5</v>
      </c>
      <c r="B783" s="329" t="s">
        <v>162</v>
      </c>
      <c r="C783" s="330">
        <v>428000</v>
      </c>
      <c r="D783" s="326">
        <v>450000</v>
      </c>
      <c r="E783" s="326"/>
      <c r="F783" s="326"/>
      <c r="G783" s="326"/>
      <c r="H783" s="326"/>
      <c r="I783" s="326"/>
      <c r="J783" s="326"/>
      <c r="K783" s="326"/>
      <c r="L783" s="326"/>
      <c r="M783" s="326"/>
      <c r="N783" s="326"/>
      <c r="O783" s="326"/>
      <c r="P783" s="326"/>
      <c r="Q783" s="327"/>
      <c r="R783" s="327"/>
      <c r="S783" s="327"/>
      <c r="T783" s="327"/>
      <c r="U783" s="331">
        <f>SUM(C783:S783)</f>
        <v>878000</v>
      </c>
    </row>
    <row r="784" spans="1:22" x14ac:dyDescent="0.25">
      <c r="A784" s="6"/>
      <c r="B784" s="89"/>
      <c r="C784" s="69">
        <v>44407</v>
      </c>
      <c r="D784" s="69">
        <v>44455</v>
      </c>
      <c r="E784" s="69">
        <v>44687</v>
      </c>
      <c r="F784" s="69"/>
      <c r="G784" s="69"/>
      <c r="H784" s="69"/>
      <c r="I784" s="69"/>
      <c r="J784" s="69"/>
      <c r="K784" s="69"/>
      <c r="L784" s="70"/>
      <c r="M784" s="90"/>
      <c r="N784" s="90"/>
      <c r="O784" s="90"/>
      <c r="P784" s="90"/>
      <c r="Q784" s="90"/>
      <c r="R784" s="90"/>
      <c r="S784" s="90"/>
      <c r="T784" s="90"/>
      <c r="U784" s="71"/>
    </row>
    <row r="785" spans="1:22" x14ac:dyDescent="0.25">
      <c r="A785" s="6">
        <v>6</v>
      </c>
      <c r="B785" s="96" t="s">
        <v>163</v>
      </c>
      <c r="C785" s="73">
        <v>3699.52</v>
      </c>
      <c r="D785" s="73">
        <v>638000</v>
      </c>
      <c r="E785" s="73">
        <v>675000</v>
      </c>
      <c r="F785" s="73"/>
      <c r="G785" s="73"/>
      <c r="H785" s="73"/>
      <c r="I785" s="73"/>
      <c r="J785" s="73"/>
      <c r="K785" s="73"/>
      <c r="L785" s="91"/>
      <c r="M785" s="91"/>
      <c r="N785" s="91"/>
      <c r="O785" s="91"/>
      <c r="P785" s="91"/>
      <c r="Q785" s="91"/>
      <c r="R785" s="91"/>
      <c r="S785" s="91"/>
      <c r="T785" s="91"/>
      <c r="U785" s="75">
        <f>SUM(C785:S785)</f>
        <v>1316699.52</v>
      </c>
    </row>
    <row r="786" spans="1:22" x14ac:dyDescent="0.25">
      <c r="A786" s="323"/>
      <c r="B786" s="324"/>
      <c r="C786" s="325">
        <v>44393</v>
      </c>
      <c r="D786" s="325">
        <v>44642</v>
      </c>
      <c r="E786" s="325"/>
      <c r="F786" s="325"/>
      <c r="G786" s="325"/>
      <c r="H786" s="325"/>
      <c r="I786" s="325"/>
      <c r="J786" s="325"/>
      <c r="K786" s="325"/>
      <c r="L786" s="326"/>
      <c r="M786" s="326"/>
      <c r="N786" s="326"/>
      <c r="O786" s="326"/>
      <c r="P786" s="326"/>
      <c r="Q786" s="327"/>
      <c r="R786" s="327"/>
      <c r="S786" s="327"/>
      <c r="T786" s="327"/>
      <c r="U786" s="328"/>
    </row>
    <row r="787" spans="1:22" x14ac:dyDescent="0.25">
      <c r="A787" s="323">
        <v>7</v>
      </c>
      <c r="B787" s="329" t="s">
        <v>164</v>
      </c>
      <c r="C787" s="330">
        <v>222500</v>
      </c>
      <c r="D787" s="326">
        <v>150000</v>
      </c>
      <c r="E787" s="326"/>
      <c r="F787" s="326"/>
      <c r="G787" s="326"/>
      <c r="H787" s="326"/>
      <c r="I787" s="326"/>
      <c r="J787" s="326"/>
      <c r="K787" s="326"/>
      <c r="L787" s="326"/>
      <c r="M787" s="326"/>
      <c r="N787" s="326"/>
      <c r="O787" s="326"/>
      <c r="P787" s="326"/>
      <c r="Q787" s="327"/>
      <c r="R787" s="327"/>
      <c r="S787" s="327"/>
      <c r="T787" s="327"/>
      <c r="U787" s="331">
        <f>SUM(C787:S787)</f>
        <v>372500</v>
      </c>
    </row>
    <row r="788" spans="1:22" s="55" customFormat="1" x14ac:dyDescent="0.25">
      <c r="A788" s="6"/>
      <c r="B788" s="89"/>
      <c r="C788" s="69"/>
      <c r="D788" s="69"/>
      <c r="E788" s="69"/>
      <c r="F788" s="69"/>
      <c r="G788" s="69"/>
      <c r="H788" s="69"/>
      <c r="I788" s="69"/>
      <c r="J788" s="69"/>
      <c r="K788" s="69"/>
      <c r="L788" s="70"/>
      <c r="M788" s="90"/>
      <c r="N788" s="90"/>
      <c r="O788" s="90"/>
      <c r="P788" s="90"/>
      <c r="Q788" s="90"/>
      <c r="R788" s="90"/>
      <c r="S788" s="90"/>
      <c r="T788" s="90"/>
      <c r="U788" s="71"/>
      <c r="V788"/>
    </row>
    <row r="789" spans="1:22" s="55" customFormat="1" x14ac:dyDescent="0.25">
      <c r="A789" s="6">
        <v>8</v>
      </c>
      <c r="B789" s="96" t="s">
        <v>165</v>
      </c>
      <c r="C789" s="73"/>
      <c r="D789" s="73"/>
      <c r="E789" s="73"/>
      <c r="F789" s="73"/>
      <c r="G789" s="73"/>
      <c r="H789" s="73"/>
      <c r="I789" s="73"/>
      <c r="J789" s="73"/>
      <c r="K789" s="73"/>
      <c r="L789" s="91"/>
      <c r="M789" s="91"/>
      <c r="N789" s="91"/>
      <c r="O789" s="91"/>
      <c r="P789" s="91"/>
      <c r="Q789" s="91"/>
      <c r="R789" s="91"/>
      <c r="S789" s="91"/>
      <c r="T789" s="91"/>
      <c r="U789" s="75">
        <f>SUM(C789:S789)</f>
        <v>0</v>
      </c>
      <c r="V789"/>
    </row>
    <row r="790" spans="1:22" x14ac:dyDescent="0.25">
      <c r="A790" s="323"/>
      <c r="B790" s="324"/>
      <c r="C790" s="325">
        <v>44539</v>
      </c>
      <c r="D790" s="325">
        <v>44651</v>
      </c>
      <c r="E790" s="325"/>
      <c r="F790" s="325"/>
      <c r="G790" s="325"/>
      <c r="H790" s="325"/>
      <c r="I790" s="325"/>
      <c r="J790" s="325"/>
      <c r="K790" s="325"/>
      <c r="L790" s="326"/>
      <c r="M790" s="326"/>
      <c r="N790" s="326"/>
      <c r="O790" s="326"/>
      <c r="P790" s="326"/>
      <c r="Q790" s="327"/>
      <c r="R790" s="327"/>
      <c r="S790" s="327"/>
      <c r="T790" s="327"/>
      <c r="U790" s="328"/>
    </row>
    <row r="791" spans="1:22" x14ac:dyDescent="0.25">
      <c r="A791" s="323">
        <v>9</v>
      </c>
      <c r="B791" s="329" t="s">
        <v>166</v>
      </c>
      <c r="C791" s="330">
        <v>428000</v>
      </c>
      <c r="D791" s="326">
        <v>450000</v>
      </c>
      <c r="E791" s="326"/>
      <c r="F791" s="326"/>
      <c r="G791" s="326"/>
      <c r="H791" s="326"/>
      <c r="I791" s="326"/>
      <c r="J791" s="326"/>
      <c r="K791" s="326"/>
      <c r="L791" s="326"/>
      <c r="M791" s="326"/>
      <c r="N791" s="326"/>
      <c r="O791" s="326"/>
      <c r="P791" s="326"/>
      <c r="Q791" s="327"/>
      <c r="R791" s="327"/>
      <c r="S791" s="327"/>
      <c r="T791" s="327"/>
      <c r="U791" s="331">
        <f>SUM(C791:S791)</f>
        <v>878000</v>
      </c>
    </row>
    <row r="792" spans="1:22" x14ac:dyDescent="0.25">
      <c r="A792" s="6"/>
      <c r="B792" s="89"/>
      <c r="C792" s="69">
        <v>44672</v>
      </c>
      <c r="D792" s="69">
        <v>44721</v>
      </c>
      <c r="E792" s="69">
        <v>44733</v>
      </c>
      <c r="F792" s="69"/>
      <c r="G792" s="69"/>
      <c r="H792" s="69"/>
      <c r="I792" s="69"/>
      <c r="J792" s="69"/>
      <c r="K792" s="69"/>
      <c r="L792" s="70"/>
      <c r="M792" s="90"/>
      <c r="N792" s="90"/>
      <c r="O792" s="90"/>
      <c r="P792" s="90"/>
      <c r="Q792" s="90"/>
      <c r="R792" s="90"/>
      <c r="S792" s="90"/>
      <c r="T792" s="90"/>
      <c r="U792" s="71"/>
    </row>
    <row r="793" spans="1:22" x14ac:dyDescent="0.25">
      <c r="A793" s="6">
        <v>10</v>
      </c>
      <c r="B793" s="96" t="s">
        <v>574</v>
      </c>
      <c r="C793" s="73">
        <v>450000</v>
      </c>
      <c r="D793" s="73">
        <v>100000</v>
      </c>
      <c r="E793" s="73">
        <v>100000</v>
      </c>
      <c r="F793" s="73"/>
      <c r="G793" s="73"/>
      <c r="H793" s="73"/>
      <c r="I793" s="73"/>
      <c r="J793" s="73"/>
      <c r="K793" s="73"/>
      <c r="L793" s="91"/>
      <c r="M793" s="91"/>
      <c r="N793" s="91"/>
      <c r="O793" s="91"/>
      <c r="P793" s="91"/>
      <c r="Q793" s="91"/>
      <c r="R793" s="91"/>
      <c r="S793" s="91"/>
      <c r="T793" s="91"/>
      <c r="U793" s="75">
        <f>SUM(C793:S793)</f>
        <v>650000</v>
      </c>
    </row>
    <row r="794" spans="1:22" x14ac:dyDescent="0.25">
      <c r="A794" s="323"/>
      <c r="B794" s="324"/>
      <c r="C794" s="325">
        <v>44680</v>
      </c>
      <c r="D794" s="325"/>
      <c r="E794" s="325"/>
      <c r="F794" s="325"/>
      <c r="G794" s="325"/>
      <c r="H794" s="325"/>
      <c r="I794" s="325"/>
      <c r="J794" s="325"/>
      <c r="K794" s="325"/>
      <c r="L794" s="326"/>
      <c r="M794" s="326"/>
      <c r="N794" s="326"/>
      <c r="O794" s="326"/>
      <c r="P794" s="326"/>
      <c r="Q794" s="327"/>
      <c r="R794" s="327"/>
      <c r="S794" s="327"/>
      <c r="T794" s="327"/>
      <c r="U794" s="328"/>
    </row>
    <row r="795" spans="1:22" x14ac:dyDescent="0.25">
      <c r="A795" s="323">
        <v>11</v>
      </c>
      <c r="B795" s="329" t="s">
        <v>167</v>
      </c>
      <c r="C795" s="330">
        <v>428000</v>
      </c>
      <c r="D795" s="326"/>
      <c r="E795" s="326"/>
      <c r="F795" s="326"/>
      <c r="G795" s="326"/>
      <c r="H795" s="326"/>
      <c r="I795" s="326"/>
      <c r="J795" s="326"/>
      <c r="K795" s="326"/>
      <c r="L795" s="326"/>
      <c r="M795" s="326"/>
      <c r="N795" s="326"/>
      <c r="O795" s="326"/>
      <c r="P795" s="326"/>
      <c r="Q795" s="327"/>
      <c r="R795" s="327"/>
      <c r="S795" s="327"/>
      <c r="T795" s="327"/>
      <c r="U795" s="331">
        <f>SUM(C795:S795)</f>
        <v>428000</v>
      </c>
    </row>
    <row r="796" spans="1:22" s="55" customFormat="1" x14ac:dyDescent="0.25">
      <c r="A796" s="6"/>
      <c r="B796" s="89"/>
      <c r="C796" s="69">
        <v>44671</v>
      </c>
      <c r="D796" s="69"/>
      <c r="E796" s="69"/>
      <c r="F796" s="69"/>
      <c r="G796" s="69"/>
      <c r="H796" s="69"/>
      <c r="I796" s="69"/>
      <c r="J796" s="69"/>
      <c r="K796" s="69"/>
      <c r="L796" s="70"/>
      <c r="M796" s="90"/>
      <c r="N796" s="90"/>
      <c r="O796" s="90"/>
      <c r="P796" s="90"/>
      <c r="Q796" s="90"/>
      <c r="R796" s="90"/>
      <c r="S796" s="90"/>
      <c r="T796" s="90"/>
      <c r="U796" s="71"/>
      <c r="V796"/>
    </row>
    <row r="797" spans="1:22" s="55" customFormat="1" x14ac:dyDescent="0.25">
      <c r="A797" s="6">
        <v>12</v>
      </c>
      <c r="B797" s="96" t="s">
        <v>168</v>
      </c>
      <c r="C797" s="73">
        <v>450000</v>
      </c>
      <c r="D797" s="73"/>
      <c r="E797" s="73"/>
      <c r="F797" s="73"/>
      <c r="G797" s="73"/>
      <c r="H797" s="73"/>
      <c r="I797" s="73"/>
      <c r="J797" s="73"/>
      <c r="K797" s="73"/>
      <c r="L797" s="91"/>
      <c r="M797" s="91"/>
      <c r="N797" s="91"/>
      <c r="O797" s="91"/>
      <c r="P797" s="91"/>
      <c r="Q797" s="91"/>
      <c r="R797" s="91"/>
      <c r="S797" s="91"/>
      <c r="T797" s="91"/>
      <c r="U797" s="75">
        <f>SUM(C797:S797)</f>
        <v>450000</v>
      </c>
      <c r="V797"/>
    </row>
    <row r="798" spans="1:22" x14ac:dyDescent="0.25">
      <c r="A798" s="323"/>
      <c r="B798" s="324"/>
      <c r="C798" s="325"/>
      <c r="D798" s="325"/>
      <c r="E798" s="325"/>
      <c r="F798" s="325"/>
      <c r="G798" s="325"/>
      <c r="H798" s="325"/>
      <c r="I798" s="325"/>
      <c r="J798" s="325"/>
      <c r="K798" s="325"/>
      <c r="L798" s="326"/>
      <c r="M798" s="326"/>
      <c r="N798" s="326"/>
      <c r="O798" s="326"/>
      <c r="P798" s="326"/>
      <c r="Q798" s="327"/>
      <c r="R798" s="327"/>
      <c r="S798" s="327"/>
      <c r="T798" s="327"/>
      <c r="U798" s="328"/>
    </row>
    <row r="799" spans="1:22" x14ac:dyDescent="0.25">
      <c r="A799" s="323">
        <v>13</v>
      </c>
      <c r="B799" s="329" t="s">
        <v>169</v>
      </c>
      <c r="C799" s="330"/>
      <c r="D799" s="326"/>
      <c r="E799" s="326"/>
      <c r="F799" s="326"/>
      <c r="G799" s="326"/>
      <c r="H799" s="326"/>
      <c r="I799" s="326"/>
      <c r="J799" s="326"/>
      <c r="K799" s="326"/>
      <c r="L799" s="326"/>
      <c r="M799" s="326"/>
      <c r="N799" s="326"/>
      <c r="O799" s="326"/>
      <c r="P799" s="326"/>
      <c r="Q799" s="327"/>
      <c r="R799" s="327"/>
      <c r="S799" s="327"/>
      <c r="T799" s="327"/>
      <c r="U799" s="331">
        <f>SUM(C799:S799)</f>
        <v>0</v>
      </c>
    </row>
    <row r="800" spans="1:22" s="55" customFormat="1" x14ac:dyDescent="0.25">
      <c r="A800" s="6"/>
      <c r="B800" s="89"/>
      <c r="C800" s="69">
        <v>44725</v>
      </c>
      <c r="D800" s="69"/>
      <c r="E800" s="69"/>
      <c r="F800" s="69"/>
      <c r="G800" s="69"/>
      <c r="H800" s="69"/>
      <c r="I800" s="69"/>
      <c r="J800" s="69"/>
      <c r="K800" s="69"/>
      <c r="L800" s="70"/>
      <c r="M800" s="90"/>
      <c r="N800" s="90"/>
      <c r="O800" s="90"/>
      <c r="P800" s="90"/>
      <c r="Q800" s="90"/>
      <c r="R800" s="90"/>
      <c r="S800" s="90"/>
      <c r="T800" s="90"/>
      <c r="U800" s="71"/>
      <c r="V800"/>
    </row>
    <row r="801" spans="1:25" s="55" customFormat="1" x14ac:dyDescent="0.25">
      <c r="A801" s="6">
        <v>14</v>
      </c>
      <c r="B801" s="96" t="s">
        <v>170</v>
      </c>
      <c r="C801" s="73">
        <v>450000</v>
      </c>
      <c r="D801" s="73"/>
      <c r="E801" s="73"/>
      <c r="F801" s="73"/>
      <c r="G801" s="73"/>
      <c r="H801" s="73"/>
      <c r="I801" s="73"/>
      <c r="J801" s="73"/>
      <c r="K801" s="73"/>
      <c r="L801" s="91"/>
      <c r="M801" s="91"/>
      <c r="N801" s="91"/>
      <c r="O801" s="91"/>
      <c r="P801" s="91"/>
      <c r="Q801" s="91"/>
      <c r="R801" s="91"/>
      <c r="S801" s="91"/>
      <c r="T801" s="91"/>
      <c r="U801" s="75">
        <f>SUM(C801:S801)</f>
        <v>450000</v>
      </c>
      <c r="V801"/>
    </row>
    <row r="802" spans="1:25" x14ac:dyDescent="0.25">
      <c r="A802" s="323"/>
      <c r="B802" s="324"/>
      <c r="C802" s="325">
        <v>44637</v>
      </c>
      <c r="D802" s="325">
        <v>44677</v>
      </c>
      <c r="E802" s="325"/>
      <c r="F802" s="325"/>
      <c r="G802" s="325"/>
      <c r="H802" s="325"/>
      <c r="I802" s="325"/>
      <c r="J802" s="325"/>
      <c r="K802" s="325"/>
      <c r="L802" s="326"/>
      <c r="M802" s="326"/>
      <c r="N802" s="326"/>
      <c r="O802" s="326"/>
      <c r="P802" s="326"/>
      <c r="Q802" s="327"/>
      <c r="R802" s="327"/>
      <c r="S802" s="327"/>
      <c r="T802" s="327"/>
      <c r="U802" s="328"/>
    </row>
    <row r="803" spans="1:25" x14ac:dyDescent="0.25">
      <c r="A803" s="323">
        <v>15</v>
      </c>
      <c r="B803" s="329" t="s">
        <v>171</v>
      </c>
      <c r="C803" s="330">
        <v>366720</v>
      </c>
      <c r="D803" s="326">
        <v>83280</v>
      </c>
      <c r="E803" s="326"/>
      <c r="F803" s="326"/>
      <c r="G803" s="326"/>
      <c r="H803" s="326"/>
      <c r="I803" s="326"/>
      <c r="J803" s="326"/>
      <c r="K803" s="326"/>
      <c r="L803" s="326"/>
      <c r="M803" s="326"/>
      <c r="N803" s="326"/>
      <c r="O803" s="326"/>
      <c r="P803" s="326"/>
      <c r="Q803" s="327"/>
      <c r="R803" s="327"/>
      <c r="S803" s="327"/>
      <c r="T803" s="327"/>
      <c r="U803" s="331">
        <f>SUM(C803:S803)</f>
        <v>450000</v>
      </c>
    </row>
    <row r="804" spans="1:25" s="55" customFormat="1" x14ac:dyDescent="0.25">
      <c r="A804" s="6"/>
      <c r="B804" s="89"/>
      <c r="C804" s="69"/>
      <c r="D804" s="69"/>
      <c r="E804" s="69"/>
      <c r="F804" s="69"/>
      <c r="G804" s="69"/>
      <c r="H804" s="69"/>
      <c r="I804" s="69"/>
      <c r="J804" s="69"/>
      <c r="K804" s="69"/>
      <c r="L804" s="70"/>
      <c r="M804" s="90"/>
      <c r="N804" s="90"/>
      <c r="O804" s="90"/>
      <c r="P804" s="90"/>
      <c r="Q804" s="90"/>
      <c r="R804" s="90"/>
      <c r="S804" s="90"/>
      <c r="T804" s="90"/>
      <c r="U804" s="71"/>
      <c r="V804"/>
    </row>
    <row r="805" spans="1:25" s="55" customFormat="1" x14ac:dyDescent="0.25">
      <c r="A805" s="6">
        <v>16</v>
      </c>
      <c r="B805" s="96"/>
      <c r="C805" s="73"/>
      <c r="D805" s="73"/>
      <c r="E805" s="73"/>
      <c r="F805" s="73"/>
      <c r="G805" s="73"/>
      <c r="H805" s="73"/>
      <c r="I805" s="73"/>
      <c r="J805" s="73"/>
      <c r="K805" s="73"/>
      <c r="L805" s="91"/>
      <c r="M805" s="91"/>
      <c r="N805" s="91"/>
      <c r="O805" s="91"/>
      <c r="P805" s="91"/>
      <c r="Q805" s="91"/>
      <c r="R805" s="91"/>
      <c r="S805" s="91"/>
      <c r="T805" s="91"/>
      <c r="U805" s="75">
        <f>SUM(C805:S805)</f>
        <v>0</v>
      </c>
      <c r="V805"/>
    </row>
    <row r="806" spans="1:25" x14ac:dyDescent="0.25">
      <c r="A806" s="323"/>
      <c r="B806" s="324"/>
      <c r="C806" s="325"/>
      <c r="D806" s="325"/>
      <c r="E806" s="325"/>
      <c r="F806" s="325"/>
      <c r="G806" s="325"/>
      <c r="H806" s="325"/>
      <c r="I806" s="325"/>
      <c r="J806" s="325"/>
      <c r="K806" s="325"/>
      <c r="L806" s="326"/>
      <c r="M806" s="326"/>
      <c r="N806" s="326"/>
      <c r="O806" s="326"/>
      <c r="P806" s="326"/>
      <c r="Q806" s="327"/>
      <c r="R806" s="327"/>
      <c r="S806" s="327"/>
      <c r="T806" s="327"/>
      <c r="U806" s="328"/>
    </row>
    <row r="807" spans="1:25" ht="15.75" thickBot="1" x14ac:dyDescent="0.3">
      <c r="A807" s="323"/>
      <c r="B807" s="329"/>
      <c r="C807" s="371"/>
      <c r="D807" s="372"/>
      <c r="E807" s="372"/>
      <c r="F807" s="372"/>
      <c r="G807" s="372"/>
      <c r="H807" s="372"/>
      <c r="I807" s="372"/>
      <c r="J807" s="372"/>
      <c r="K807" s="372"/>
      <c r="L807" s="372"/>
      <c r="M807" s="372"/>
      <c r="N807" s="372"/>
      <c r="O807" s="372"/>
      <c r="P807" s="372"/>
      <c r="Q807" s="373"/>
      <c r="R807" s="373"/>
      <c r="S807" s="373"/>
      <c r="T807" s="374"/>
      <c r="U807" s="331">
        <f>SUM(C807:S807)</f>
        <v>0</v>
      </c>
    </row>
    <row r="808" spans="1:25" ht="15.75" thickBot="1" x14ac:dyDescent="0.3">
      <c r="A808" s="6"/>
      <c r="R808" s="25"/>
      <c r="S808" s="97"/>
      <c r="T808" s="97" t="s">
        <v>186</v>
      </c>
      <c r="U808" s="98">
        <f>SUM(U424:U807)</f>
        <v>91733772.089999974</v>
      </c>
      <c r="V808">
        <f>Gráfico!K6</f>
        <v>-208419.31</v>
      </c>
      <c r="W808" s="55">
        <f>U808+V808</f>
        <v>91525352.779999971</v>
      </c>
      <c r="X808" s="55">
        <f>Gráfico!B20</f>
        <v>91525352.780000016</v>
      </c>
      <c r="Y808" s="55">
        <f>W808-X808</f>
        <v>0</v>
      </c>
    </row>
    <row r="809" spans="1:25" x14ac:dyDescent="0.25">
      <c r="A809" s="6"/>
      <c r="D809" s="99"/>
      <c r="V809" t="s">
        <v>550</v>
      </c>
      <c r="W809" s="55"/>
      <c r="X809" s="55"/>
      <c r="Y809" s="55"/>
    </row>
  </sheetData>
  <mergeCells count="19">
    <mergeCell ref="T201:T202"/>
    <mergeCell ref="A5:B5"/>
    <mergeCell ref="A201:B201"/>
    <mergeCell ref="C201:C202"/>
    <mergeCell ref="A202:B202"/>
    <mergeCell ref="G201:G202"/>
    <mergeCell ref="J201:J202"/>
    <mergeCell ref="M201:M202"/>
    <mergeCell ref="C399:C400"/>
    <mergeCell ref="U422:U423"/>
    <mergeCell ref="D399:D400"/>
    <mergeCell ref="F399:F400"/>
    <mergeCell ref="H399:H400"/>
    <mergeCell ref="E399:E400"/>
    <mergeCell ref="G399:G400"/>
    <mergeCell ref="K399:K400"/>
    <mergeCell ref="I399:I400"/>
    <mergeCell ref="J399:J400"/>
    <mergeCell ref="L399:L400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331"/>
  <sheetViews>
    <sheetView zoomScaleNormal="100" workbookViewId="0">
      <pane ySplit="1" topLeftCell="A1775" activePane="bottomLeft" state="frozen"/>
      <selection pane="bottomLeft" activeCell="G1779" sqref="G1779:H1779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6" t="s">
        <v>187</v>
      </c>
      <c r="B1" s="277" t="s">
        <v>176</v>
      </c>
      <c r="C1" s="278" t="s">
        <v>188</v>
      </c>
      <c r="D1" s="279" t="s">
        <v>189</v>
      </c>
      <c r="E1" s="280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38" t="s">
        <v>191</v>
      </c>
      <c r="L1" s="339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0" t="s">
        <v>417</v>
      </c>
      <c r="C23" s="341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2">
        <v>44393</v>
      </c>
      <c r="B32" s="343" t="s">
        <v>467</v>
      </c>
      <c r="C32" s="344"/>
      <c r="D32" s="344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0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2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59" t="s">
        <v>479</v>
      </c>
      <c r="C134" s="357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59" t="s">
        <v>480</v>
      </c>
      <c r="C135" s="358">
        <f>83.85*3761</f>
        <v>315359.84999999998</v>
      </c>
      <c r="D135" s="167"/>
      <c r="E135" s="283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199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19"/>
      <c r="B140" s="140" t="s">
        <v>475</v>
      </c>
      <c r="C140" s="141"/>
      <c r="D140" s="142">
        <v>1293656</v>
      </c>
      <c r="E140" s="133">
        <f t="shared" si="4"/>
        <v>6980849.3169406597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476</v>
      </c>
      <c r="C141" s="141"/>
      <c r="D141" s="142">
        <v>3571770</v>
      </c>
      <c r="E141" s="133">
        <f t="shared" si="4"/>
        <v>3409079.3169406597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B142" s="140" t="s">
        <v>192</v>
      </c>
      <c r="C142" s="145"/>
      <c r="D142" s="142">
        <v>416070</v>
      </c>
      <c r="E142" s="133">
        <f t="shared" si="4"/>
        <v>2993009.3169406597</v>
      </c>
      <c r="F142" s="55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477</v>
      </c>
      <c r="D143" s="142">
        <v>3512.4900000000002</v>
      </c>
      <c r="E143" s="133">
        <f t="shared" si="4"/>
        <v>2989496.8269406594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A144" s="146"/>
      <c r="B144" s="146" t="s">
        <v>193</v>
      </c>
      <c r="C144" s="147"/>
      <c r="D144" s="148"/>
      <c r="E144" s="133">
        <f t="shared" si="4"/>
        <v>2989496.8269406594</v>
      </c>
      <c r="F144" s="55"/>
      <c r="G144" s="134"/>
      <c r="H144" s="143"/>
      <c r="I144" s="135">
        <v>545000</v>
      </c>
      <c r="J144" s="144"/>
      <c r="K144" s="136"/>
      <c r="L144" s="161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30">
        <v>44418</v>
      </c>
      <c r="B145" s="131" t="s">
        <v>222</v>
      </c>
      <c r="C145" s="154">
        <v>14908.41</v>
      </c>
      <c r="D145" s="132"/>
      <c r="E145" s="133">
        <f t="shared" si="4"/>
        <v>3004405.2369406596</v>
      </c>
      <c r="F145" s="101"/>
      <c r="G145" s="134"/>
      <c r="H145" s="143"/>
      <c r="I145" s="135"/>
      <c r="J145" s="144"/>
      <c r="K145" s="136"/>
      <c r="L145" s="137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211</v>
      </c>
      <c r="C146" s="154">
        <v>14908.41</v>
      </c>
      <c r="D146" s="132"/>
      <c r="E146" s="133">
        <f t="shared" si="4"/>
        <v>3019313.6469406597</v>
      </c>
      <c r="F146" s="101"/>
      <c r="G146" s="134"/>
      <c r="H146" s="143"/>
      <c r="I146" s="135"/>
      <c r="J146" s="285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279</v>
      </c>
      <c r="C147" s="154">
        <v>10247.49</v>
      </c>
      <c r="D147" s="132"/>
      <c r="E147" s="133">
        <f t="shared" si="4"/>
        <v>3029561.13694066</v>
      </c>
      <c r="F147" s="101"/>
      <c r="G147" s="134"/>
      <c r="H147" s="143"/>
      <c r="I147" s="135"/>
      <c r="J147" s="144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464</v>
      </c>
      <c r="C148" s="154">
        <v>14908.41</v>
      </c>
      <c r="D148" s="132"/>
      <c r="E148" s="133">
        <f t="shared" si="4"/>
        <v>3044469.5469406601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314</v>
      </c>
      <c r="C149" s="154">
        <v>17079.150000000001</v>
      </c>
      <c r="D149" s="132"/>
      <c r="E149" s="133">
        <f t="shared" si="4"/>
        <v>3061548.69694066</v>
      </c>
      <c r="F149" s="155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434</v>
      </c>
      <c r="C150" s="154">
        <v>14908.41</v>
      </c>
      <c r="D150" s="132"/>
      <c r="E150" s="133">
        <f t="shared" si="4"/>
        <v>3076457.1069406602</v>
      </c>
      <c r="F150" s="101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215</v>
      </c>
      <c r="C151" s="154">
        <v>6625.96</v>
      </c>
      <c r="D151" s="132"/>
      <c r="E151" s="133">
        <f t="shared" si="4"/>
        <v>3083083.0669406601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331</v>
      </c>
      <c r="C152" s="154">
        <v>24847.35</v>
      </c>
      <c r="D152" s="132"/>
      <c r="E152" s="133">
        <f t="shared" si="4"/>
        <v>3107930.4169406602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242</v>
      </c>
      <c r="C153" s="154">
        <v>14908.41</v>
      </c>
      <c r="D153" s="132"/>
      <c r="E153" s="133">
        <f t="shared" si="4"/>
        <v>3122838.8269406604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293</v>
      </c>
      <c r="C154" s="154">
        <v>348435.86</v>
      </c>
      <c r="D154" s="132"/>
      <c r="E154" s="133">
        <f t="shared" si="4"/>
        <v>3471274.6869406602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44419</v>
      </c>
      <c r="B155" s="131" t="s">
        <v>463</v>
      </c>
      <c r="C155" s="154">
        <v>4969.47</v>
      </c>
      <c r="D155" s="132"/>
      <c r="E155" s="133">
        <f t="shared" si="4"/>
        <v>3476244.1569406604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210</v>
      </c>
      <c r="C156" s="154">
        <v>9938.94</v>
      </c>
      <c r="D156" s="132"/>
      <c r="E156" s="133">
        <f t="shared" si="4"/>
        <v>3486183.0969406604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328</v>
      </c>
      <c r="C157" s="154">
        <v>24847.35</v>
      </c>
      <c r="D157" s="132"/>
      <c r="E157" s="133">
        <f t="shared" si="4"/>
        <v>3511030.4469406605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233</v>
      </c>
      <c r="C158" s="154">
        <v>4969.47</v>
      </c>
      <c r="D158" s="132"/>
      <c r="E158" s="133">
        <f t="shared" si="4"/>
        <v>3515999.9169406607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212</v>
      </c>
      <c r="C159" s="154">
        <v>43068.74</v>
      </c>
      <c r="D159" s="132"/>
      <c r="E159" s="133">
        <f t="shared" si="4"/>
        <v>3559068.6569406609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214</v>
      </c>
      <c r="C160" s="154">
        <v>33129.800000000003</v>
      </c>
      <c r="D160" s="132"/>
      <c r="E160" s="133">
        <f t="shared" si="4"/>
        <v>3592198.4569406607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261</v>
      </c>
      <c r="C161" s="154">
        <v>64603.11</v>
      </c>
      <c r="D161" s="132"/>
      <c r="E161" s="133">
        <f t="shared" si="4"/>
        <v>3656801.5669406606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266</v>
      </c>
      <c r="C162" s="154">
        <v>110984.83</v>
      </c>
      <c r="D162" s="132"/>
      <c r="E162" s="133">
        <f t="shared" si="4"/>
        <v>3767786.3969406607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304</v>
      </c>
      <c r="C163" s="154">
        <v>81168.009999999995</v>
      </c>
      <c r="D163" s="132"/>
      <c r="E163" s="133">
        <f t="shared" si="4"/>
        <v>3848954.4069406604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229</v>
      </c>
      <c r="C164" s="350">
        <f>79.96+326.7+9086.02</f>
        <v>9492.68</v>
      </c>
      <c r="D164" s="132"/>
      <c r="E164" s="133">
        <f t="shared" si="4"/>
        <v>3858447.0869406606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44420</v>
      </c>
      <c r="B165" s="131" t="s">
        <v>469</v>
      </c>
      <c r="C165" s="154">
        <v>64603.11</v>
      </c>
      <c r="D165" s="132"/>
      <c r="E165" s="133">
        <f t="shared" si="4"/>
        <v>3923050.1969406605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234</v>
      </c>
      <c r="C166" s="154">
        <v>33019.69</v>
      </c>
      <c r="D166" s="132"/>
      <c r="E166" s="133">
        <f t="shared" si="4"/>
        <v>3956069.8869406604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284</v>
      </c>
      <c r="C167" s="154">
        <v>14908.41</v>
      </c>
      <c r="D167" s="132"/>
      <c r="E167" s="133">
        <f t="shared" si="4"/>
        <v>3970978.2969406606</v>
      </c>
      <c r="F167" s="155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281</v>
      </c>
      <c r="C168" s="154">
        <v>107671.85</v>
      </c>
      <c r="D168" s="132"/>
      <c r="E168" s="133">
        <f t="shared" si="4"/>
        <v>4078650.1469406607</v>
      </c>
      <c r="F168" s="101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326</v>
      </c>
      <c r="C169" s="154">
        <v>14908.41</v>
      </c>
      <c r="D169" s="132"/>
      <c r="E169" s="133">
        <f t="shared" si="4"/>
        <v>4093558.5569406608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44421</v>
      </c>
      <c r="B170" s="131" t="s">
        <v>238</v>
      </c>
      <c r="C170" s="154">
        <v>313076.61</v>
      </c>
      <c r="D170" s="132"/>
      <c r="E170" s="133">
        <f t="shared" si="4"/>
        <v>4406635.1669406611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223</v>
      </c>
      <c r="C171" s="154">
        <v>4969.47</v>
      </c>
      <c r="D171" s="132"/>
      <c r="E171" s="133">
        <f t="shared" si="4"/>
        <v>4411604.6369406609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194</v>
      </c>
      <c r="C172" s="154">
        <v>293371.76</v>
      </c>
      <c r="D172" s="132"/>
      <c r="E172" s="133">
        <f t="shared" si="4"/>
        <v>4704976.3969406607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252</v>
      </c>
      <c r="C173" s="154">
        <v>4554.4399999999996</v>
      </c>
      <c r="D173" s="132"/>
      <c r="E173" s="133">
        <f t="shared" si="4"/>
        <v>4709530.8369406611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317</v>
      </c>
      <c r="C174" s="154">
        <v>5693.05</v>
      </c>
      <c r="D174" s="132"/>
      <c r="E174" s="133">
        <f t="shared" si="4"/>
        <v>4715223.8869406609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44425</v>
      </c>
      <c r="B175" s="131" t="s">
        <v>209</v>
      </c>
      <c r="C175" s="154">
        <v>14908.41</v>
      </c>
      <c r="D175" s="132"/>
      <c r="E175" s="133">
        <f t="shared" si="4"/>
        <v>4730132.296940661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449</v>
      </c>
      <c r="C176" s="154">
        <v>14908.41</v>
      </c>
      <c r="D176" s="132"/>
      <c r="E176" s="133">
        <f t="shared" si="4"/>
        <v>4745040.7069406612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279</v>
      </c>
      <c r="C177" s="154">
        <v>14908.41</v>
      </c>
      <c r="D177" s="132"/>
      <c r="E177" s="133">
        <f t="shared" si="4"/>
        <v>4759949.1169406613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468</v>
      </c>
      <c r="C178" s="154">
        <v>9938.94</v>
      </c>
      <c r="D178" s="132"/>
      <c r="E178" s="133">
        <f t="shared" si="4"/>
        <v>4769888.0569406617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229</v>
      </c>
      <c r="C179" s="154">
        <v>5415.73</v>
      </c>
      <c r="D179" s="132"/>
      <c r="E179" s="133">
        <f t="shared" si="4"/>
        <v>4775303.7869406622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216</v>
      </c>
      <c r="C180" s="154">
        <v>8282.4500000000007</v>
      </c>
      <c r="D180" s="132"/>
      <c r="E180" s="133">
        <f t="shared" si="4"/>
        <v>4783586.2369406624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267</v>
      </c>
      <c r="C181" s="154">
        <v>24847.35</v>
      </c>
      <c r="D181" s="132"/>
      <c r="E181" s="133">
        <f t="shared" si="4"/>
        <v>4808433.586940662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342"/>
      <c r="B182" s="343" t="s">
        <v>482</v>
      </c>
      <c r="C182" s="344"/>
      <c r="D182" s="344"/>
      <c r="E182" s="133">
        <f t="shared" si="4"/>
        <v>4808433.586940662</v>
      </c>
      <c r="F182" s="101"/>
      <c r="G182" s="134"/>
      <c r="H182" s="143"/>
      <c r="I182" s="135"/>
      <c r="J182" s="144"/>
      <c r="K182" s="136"/>
      <c r="L182" s="137"/>
      <c r="M182" s="138">
        <v>215178.08</v>
      </c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130">
        <v>44426</v>
      </c>
      <c r="B183" s="131" t="s">
        <v>272</v>
      </c>
      <c r="C183" s="154">
        <v>127549.73</v>
      </c>
      <c r="D183" s="132"/>
      <c r="E183" s="133">
        <f t="shared" si="4"/>
        <v>4935983.3169406625</v>
      </c>
      <c r="F183" s="101"/>
      <c r="G183" s="134"/>
      <c r="H183" s="143"/>
      <c r="I183" s="135"/>
      <c r="J183" s="144"/>
      <c r="K183" s="136"/>
      <c r="L183" s="137"/>
      <c r="M183" s="138"/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278</v>
      </c>
      <c r="C184" s="154">
        <v>39755.760000000002</v>
      </c>
      <c r="D184" s="132"/>
      <c r="E184" s="133">
        <f t="shared" si="4"/>
        <v>4975739.0769406622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294</v>
      </c>
      <c r="C185" s="154">
        <v>66769.83</v>
      </c>
      <c r="D185" s="132"/>
      <c r="E185" s="133">
        <f t="shared" si="4"/>
        <v>5042508.9069406623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227</v>
      </c>
      <c r="C186" s="154">
        <v>313076.61</v>
      </c>
      <c r="D186" s="132"/>
      <c r="E186" s="133">
        <f t="shared" si="4"/>
        <v>5355585.5169406626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288</v>
      </c>
      <c r="C187" s="154">
        <v>18221.39</v>
      </c>
      <c r="D187" s="132"/>
      <c r="E187" s="133">
        <f t="shared" si="4"/>
        <v>5373806.9069406623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197</v>
      </c>
      <c r="C188" s="154">
        <v>4969.47</v>
      </c>
      <c r="D188" s="132"/>
      <c r="E188" s="133">
        <f t="shared" si="4"/>
        <v>5378776.376940662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320</v>
      </c>
      <c r="C189" s="154">
        <v>16770.599999999999</v>
      </c>
      <c r="D189" s="132"/>
      <c r="E189" s="133">
        <f t="shared" si="4"/>
        <v>5395546.9769406617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199</v>
      </c>
      <c r="C190" s="154">
        <v>14908.41</v>
      </c>
      <c r="D190" s="132"/>
      <c r="E190" s="133">
        <f t="shared" si="4"/>
        <v>5410455.3869406618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230</v>
      </c>
      <c r="C191" s="154">
        <v>24847.35</v>
      </c>
      <c r="D191" s="132"/>
      <c r="E191" s="133">
        <f t="shared" si="4"/>
        <v>5435302.7369406614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202</v>
      </c>
      <c r="C192" s="154">
        <v>38538.129999999997</v>
      </c>
      <c r="D192" s="132"/>
      <c r="E192" s="133">
        <f t="shared" si="4"/>
        <v>5473840.8669406613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220</v>
      </c>
      <c r="C193" s="154">
        <v>3415.83</v>
      </c>
      <c r="D193" s="132"/>
      <c r="E193" s="133">
        <f t="shared" si="4"/>
        <v>5477256.6969406614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44427</v>
      </c>
      <c r="B194" s="131" t="s">
        <v>208</v>
      </c>
      <c r="C194" s="154">
        <v>24847.35</v>
      </c>
      <c r="D194" s="132"/>
      <c r="E194" s="133">
        <f t="shared" si="4"/>
        <v>5502104.046940661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474</v>
      </c>
      <c r="C195" s="154">
        <v>14908.41</v>
      </c>
      <c r="D195" s="132"/>
      <c r="E195" s="133">
        <f t="shared" si="4"/>
        <v>5517012.4569406612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470</v>
      </c>
      <c r="C196" s="154">
        <v>24847.35</v>
      </c>
      <c r="D196" s="132"/>
      <c r="E196" s="133">
        <f t="shared" si="4"/>
        <v>5541859.8069406608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283</v>
      </c>
      <c r="C197" s="154">
        <v>33129.800000000003</v>
      </c>
      <c r="D197" s="132"/>
      <c r="E197" s="133">
        <f t="shared" si="4"/>
        <v>5574989.6069406606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314</v>
      </c>
      <c r="C198" s="154">
        <v>24847.35</v>
      </c>
      <c r="D198" s="132"/>
      <c r="E198" s="133">
        <f t="shared" si="4"/>
        <v>5599836.9569406603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196</v>
      </c>
      <c r="C199" s="154">
        <v>215197.29</v>
      </c>
      <c r="D199" s="132"/>
      <c r="E199" s="133">
        <f t="shared" si="4"/>
        <v>5815034.2469406603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239</v>
      </c>
      <c r="C200" s="154">
        <v>64603.11</v>
      </c>
      <c r="D200" s="132"/>
      <c r="E200" s="133">
        <f t="shared" ref="E200:E261" si="5">E199+C200-D200</f>
        <v>5879637.3569406606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276</v>
      </c>
      <c r="C201" s="154">
        <v>24847.35</v>
      </c>
      <c r="D201" s="132"/>
      <c r="E201" s="133">
        <f t="shared" si="5"/>
        <v>5904484.7069406603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432</v>
      </c>
      <c r="C202" s="154">
        <v>9938.94</v>
      </c>
      <c r="D202" s="132"/>
      <c r="E202" s="133">
        <f t="shared" si="5"/>
        <v>5914423.6469406607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292</v>
      </c>
      <c r="C203" s="154">
        <v>9938.94</v>
      </c>
      <c r="D203" s="132"/>
      <c r="E203" s="133">
        <f t="shared" si="5"/>
        <v>5924362.5869406611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44458</v>
      </c>
      <c r="B204" s="131" t="s">
        <v>316</v>
      </c>
      <c r="C204" s="154">
        <v>167814.9</v>
      </c>
      <c r="D204" s="132"/>
      <c r="E204" s="133">
        <f t="shared" si="5"/>
        <v>6092177.4869406614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44428</v>
      </c>
      <c r="B205" s="131" t="s">
        <v>221</v>
      </c>
      <c r="C205" s="154">
        <v>38099.269999999997</v>
      </c>
      <c r="D205" s="132"/>
      <c r="E205" s="133">
        <f t="shared" si="5"/>
        <v>6130276.756940661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308</v>
      </c>
      <c r="C206" s="154">
        <v>17079.150000000001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248</v>
      </c>
      <c r="C207" s="154">
        <v>14908.41</v>
      </c>
      <c r="D207" s="132"/>
      <c r="E207" s="133">
        <f t="shared" si="5"/>
        <v>6162264.3169406615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484</v>
      </c>
      <c r="C208" s="154">
        <v>14908.41</v>
      </c>
      <c r="D208" s="132"/>
      <c r="E208" s="133">
        <f t="shared" si="5"/>
        <v>6177172.7269406617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249</v>
      </c>
      <c r="C209" s="154">
        <v>33129.800000000003</v>
      </c>
      <c r="D209" s="132"/>
      <c r="E209" s="133">
        <f t="shared" si="5"/>
        <v>6210302.5269406615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250</v>
      </c>
      <c r="C210" s="154">
        <v>24847.35</v>
      </c>
      <c r="D210" s="132"/>
      <c r="E210" s="133">
        <f t="shared" si="5"/>
        <v>6235149.8769406611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251</v>
      </c>
      <c r="C211" s="154">
        <v>28160.33</v>
      </c>
      <c r="D211" s="132"/>
      <c r="E211" s="133">
        <f t="shared" si="5"/>
        <v>6263310.2069406612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226</v>
      </c>
      <c r="C212" s="154">
        <v>9938.94</v>
      </c>
      <c r="D212" s="132"/>
      <c r="E212" s="133">
        <f t="shared" si="5"/>
        <v>6273249.1469406616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253</v>
      </c>
      <c r="C213" s="154">
        <v>14908.41</v>
      </c>
      <c r="D213" s="132"/>
      <c r="E213" s="133">
        <f t="shared" si="5"/>
        <v>6288157.5569406617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254</v>
      </c>
      <c r="C214" s="154">
        <v>24847.35</v>
      </c>
      <c r="D214" s="132"/>
      <c r="E214" s="133">
        <f t="shared" si="5"/>
        <v>6313004.9069406614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280</v>
      </c>
      <c r="C215" s="154">
        <v>9938.94</v>
      </c>
      <c r="D215" s="132"/>
      <c r="E215" s="133">
        <f t="shared" si="5"/>
        <v>6322943.8469406618</v>
      </c>
      <c r="F215" s="101"/>
      <c r="G215" s="134"/>
      <c r="H215" s="143"/>
      <c r="I215" s="135"/>
      <c r="J215" s="163"/>
      <c r="K215" s="153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255</v>
      </c>
      <c r="C216" s="154">
        <v>43068.74</v>
      </c>
      <c r="D216" s="132"/>
      <c r="E216" s="133">
        <f t="shared" si="5"/>
        <v>6366012.586940662</v>
      </c>
      <c r="F216" s="101"/>
      <c r="G216" s="134"/>
      <c r="H216" s="143"/>
      <c r="I216" s="135"/>
      <c r="J216" s="144"/>
      <c r="K216" s="162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323</v>
      </c>
      <c r="C217" s="154">
        <v>34830.559999999998</v>
      </c>
      <c r="D217" s="132"/>
      <c r="E217" s="133">
        <f t="shared" si="5"/>
        <v>6400843.1469406616</v>
      </c>
      <c r="F217" s="101"/>
      <c r="G217" s="134"/>
      <c r="H217" s="143"/>
      <c r="I217" s="135"/>
      <c r="J217" s="144"/>
      <c r="K217" s="136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235</v>
      </c>
      <c r="C218" s="154">
        <v>4969.47</v>
      </c>
      <c r="D218" s="132"/>
      <c r="E218" s="133">
        <f t="shared" si="5"/>
        <v>6405812.6169406613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256</v>
      </c>
      <c r="C219" s="154">
        <v>102702.38</v>
      </c>
      <c r="D219" s="132"/>
      <c r="E219" s="133">
        <f t="shared" si="5"/>
        <v>6508514.9969406612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213</v>
      </c>
      <c r="C220" s="154">
        <v>3415.83</v>
      </c>
      <c r="D220" s="132"/>
      <c r="E220" s="133">
        <f t="shared" si="5"/>
        <v>6511930.8269406613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228</v>
      </c>
      <c r="C221" s="154">
        <v>28160.33</v>
      </c>
      <c r="D221" s="132"/>
      <c r="E221" s="133">
        <f t="shared" si="5"/>
        <v>6540091.1569406614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258</v>
      </c>
      <c r="C222" s="154">
        <v>69572.58</v>
      </c>
      <c r="D222" s="132"/>
      <c r="E222" s="133">
        <f t="shared" si="5"/>
        <v>6609663.7369406614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201</v>
      </c>
      <c r="C223" s="154">
        <v>18221.88</v>
      </c>
      <c r="D223" s="132"/>
      <c r="E223" s="133">
        <f t="shared" si="5"/>
        <v>6627885.6169406613</v>
      </c>
      <c r="F223" s="101"/>
      <c r="G223" s="134"/>
      <c r="H223" s="143"/>
      <c r="I223" s="135"/>
      <c r="J223" s="144"/>
      <c r="K223" s="136"/>
      <c r="L223" s="161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259</v>
      </c>
      <c r="C224" s="154">
        <v>130862.71</v>
      </c>
      <c r="D224" s="132"/>
      <c r="E224" s="133">
        <f t="shared" si="5"/>
        <v>6758748.3269406613</v>
      </c>
      <c r="F224" s="101"/>
      <c r="G224" s="134"/>
      <c r="H224" s="143"/>
      <c r="I224" s="135"/>
      <c r="J224" s="144"/>
      <c r="K224" s="136"/>
      <c r="L224" s="137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105</v>
      </c>
      <c r="C225" s="154">
        <v>8282.4500000000007</v>
      </c>
      <c r="D225" s="132"/>
      <c r="E225" s="133">
        <f t="shared" si="5"/>
        <v>6767030.7769406615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330</v>
      </c>
      <c r="C226" s="154">
        <v>14908.41</v>
      </c>
      <c r="D226" s="132"/>
      <c r="E226" s="133">
        <f t="shared" si="5"/>
        <v>6781939.1869406616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282</v>
      </c>
      <c r="C227" s="154">
        <v>4969.47</v>
      </c>
      <c r="D227" s="132"/>
      <c r="E227" s="133">
        <f t="shared" si="5"/>
        <v>6786908.6569406614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439</v>
      </c>
      <c r="C228" s="154">
        <v>43068.74</v>
      </c>
      <c r="D228" s="132"/>
      <c r="E228" s="133">
        <f t="shared" si="5"/>
        <v>6829977.3969406616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260</v>
      </c>
      <c r="C229" s="154">
        <v>87225</v>
      </c>
      <c r="D229" s="132"/>
      <c r="E229" s="133">
        <f t="shared" si="5"/>
        <v>6917202.3969406616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275</v>
      </c>
      <c r="C230" s="154">
        <v>14908.41</v>
      </c>
      <c r="D230" s="132"/>
      <c r="E230" s="133">
        <f t="shared" si="5"/>
        <v>6932110.8069406617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218</v>
      </c>
      <c r="C231" s="154">
        <v>29816.82</v>
      </c>
      <c r="D231" s="132"/>
      <c r="E231" s="133">
        <f t="shared" si="5"/>
        <v>6961927.626940662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262</v>
      </c>
      <c r="C232" s="154">
        <v>8282.4500000000007</v>
      </c>
      <c r="D232" s="132"/>
      <c r="E232" s="133">
        <f t="shared" si="5"/>
        <v>6970210.0769406622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263</v>
      </c>
      <c r="C233" s="154">
        <v>178900.92</v>
      </c>
      <c r="D233" s="132"/>
      <c r="E233" s="133">
        <f t="shared" si="5"/>
        <v>7149110.9969406622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264</v>
      </c>
      <c r="C234" s="154">
        <v>14908.41</v>
      </c>
      <c r="D234" s="132"/>
      <c r="E234" s="133">
        <f t="shared" si="5"/>
        <v>7164019.4069406623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265</v>
      </c>
      <c r="C235" s="154">
        <v>23190.86</v>
      </c>
      <c r="D235" s="132"/>
      <c r="E235" s="133">
        <f t="shared" si="5"/>
        <v>7187210.2669406626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441</v>
      </c>
      <c r="C236" s="154">
        <v>107671.85</v>
      </c>
      <c r="D236" s="132"/>
      <c r="E236" s="133">
        <f t="shared" si="5"/>
        <v>7294882.1169406623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316</v>
      </c>
      <c r="C237" s="154">
        <v>60780.72</v>
      </c>
      <c r="D237" s="132"/>
      <c r="E237" s="133">
        <f t="shared" si="5"/>
        <v>7355662.836940662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269</v>
      </c>
      <c r="C238" s="154">
        <v>8282.4500000000007</v>
      </c>
      <c r="D238" s="132"/>
      <c r="E238" s="133">
        <f t="shared" si="5"/>
        <v>7363945.2869406622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270</v>
      </c>
      <c r="C239" s="154">
        <v>4969.47</v>
      </c>
      <c r="D239" s="132"/>
      <c r="E239" s="133">
        <f t="shared" si="5"/>
        <v>7368914.7569406619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207</v>
      </c>
      <c r="C240" s="154">
        <v>14908.41</v>
      </c>
      <c r="D240" s="132"/>
      <c r="E240" s="133">
        <f t="shared" si="5"/>
        <v>7383823.1669406621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271</v>
      </c>
      <c r="C241" s="154">
        <v>9938.94</v>
      </c>
      <c r="D241" s="132"/>
      <c r="E241" s="133">
        <f t="shared" si="5"/>
        <v>7393762.1069406625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299</v>
      </c>
      <c r="C242" s="154">
        <v>36442.78</v>
      </c>
      <c r="D242" s="132"/>
      <c r="E242" s="133">
        <f t="shared" si="5"/>
        <v>7430204.8869406627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329</v>
      </c>
      <c r="C243" s="154">
        <v>24847.35</v>
      </c>
      <c r="D243" s="132"/>
      <c r="E243" s="133">
        <f t="shared" si="5"/>
        <v>7455052.2369406624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44431</v>
      </c>
      <c r="B244" s="131" t="s">
        <v>224</v>
      </c>
      <c r="C244" s="154">
        <v>9938.94</v>
      </c>
      <c r="D244" s="132"/>
      <c r="E244" s="133">
        <f t="shared" si="5"/>
        <v>7464991.1769406628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312</v>
      </c>
      <c r="C245" s="154">
        <v>9938.94</v>
      </c>
      <c r="D245" s="132"/>
      <c r="E245" s="133">
        <f t="shared" si="5"/>
        <v>7474930.1169406632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472</v>
      </c>
      <c r="C246" s="154">
        <v>14908.41</v>
      </c>
      <c r="D246" s="132"/>
      <c r="E246" s="133">
        <f t="shared" si="5"/>
        <v>7489838.5269406633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303</v>
      </c>
      <c r="C247" s="154">
        <v>24847.35</v>
      </c>
      <c r="D247" s="132"/>
      <c r="E247" s="133">
        <f t="shared" si="5"/>
        <v>7514685.876940663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473</v>
      </c>
      <c r="C248" s="154">
        <v>14908.41</v>
      </c>
      <c r="D248" s="132"/>
      <c r="E248" s="133">
        <f t="shared" si="5"/>
        <v>7529594.2869406631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445</v>
      </c>
      <c r="C249" s="154">
        <v>24847.35</v>
      </c>
      <c r="D249" s="132"/>
      <c r="E249" s="133">
        <f t="shared" si="5"/>
        <v>7554441.6369406627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ht="15" customHeight="1" x14ac:dyDescent="0.3">
      <c r="A250" s="130">
        <v>44431</v>
      </c>
      <c r="B250" s="131" t="s">
        <v>317</v>
      </c>
      <c r="C250" s="154">
        <v>8282.4500000000007</v>
      </c>
      <c r="D250" s="132"/>
      <c r="E250" s="133">
        <f t="shared" si="5"/>
        <v>7562724.0869406629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274</v>
      </c>
      <c r="C251" s="154">
        <v>8282.4500000000007</v>
      </c>
      <c r="D251" s="132"/>
      <c r="E251" s="133">
        <f t="shared" si="5"/>
        <v>7571006.5369406631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305</v>
      </c>
      <c r="C252" s="154">
        <v>14908.41</v>
      </c>
      <c r="D252" s="132"/>
      <c r="E252" s="133">
        <f t="shared" si="5"/>
        <v>7585914.9469406633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44432</v>
      </c>
      <c r="B253" s="131" t="s">
        <v>238</v>
      </c>
      <c r="C253" s="154">
        <v>5335.47</v>
      </c>
      <c r="D253" s="132"/>
      <c r="E253" s="133">
        <f t="shared" si="5"/>
        <v>7591250.416940663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232</v>
      </c>
      <c r="C254" s="154">
        <v>24847.35</v>
      </c>
      <c r="D254" s="132"/>
      <c r="E254" s="133">
        <f t="shared" si="5"/>
        <v>7616097.7669406626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296</v>
      </c>
      <c r="C255" s="154">
        <v>46381.72</v>
      </c>
      <c r="D255" s="132"/>
      <c r="E255" s="133">
        <f t="shared" si="5"/>
        <v>7662479.4869406624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291</v>
      </c>
      <c r="C256" s="154">
        <v>4969.47</v>
      </c>
      <c r="D256" s="132"/>
      <c r="E256" s="133">
        <f t="shared" si="5"/>
        <v>7667448.9569406621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237</v>
      </c>
      <c r="C257" s="154">
        <v>24847.35</v>
      </c>
      <c r="D257" s="132"/>
      <c r="E257" s="133">
        <f t="shared" si="5"/>
        <v>7692296.3069406617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44433</v>
      </c>
      <c r="B258" s="131" t="s">
        <v>433</v>
      </c>
      <c r="C258" s="154">
        <v>18235.560000000001</v>
      </c>
      <c r="D258" s="132"/>
      <c r="E258" s="133">
        <f t="shared" si="5"/>
        <v>7710531.8669406613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295</v>
      </c>
      <c r="C259" s="154">
        <v>14908.41</v>
      </c>
      <c r="D259" s="132"/>
      <c r="E259" s="133">
        <f t="shared" si="5"/>
        <v>7725440.2769406615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240</v>
      </c>
      <c r="C260" s="154">
        <v>11543.4</v>
      </c>
      <c r="D260" s="132"/>
      <c r="E260" s="133">
        <f t="shared" si="5"/>
        <v>7736983.6769406619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203</v>
      </c>
      <c r="C261" s="154">
        <v>53832.9</v>
      </c>
      <c r="D261" s="132"/>
      <c r="E261" s="133">
        <f t="shared" si="5"/>
        <v>7790816.5769406622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297</v>
      </c>
      <c r="C262" s="154">
        <v>49694.7</v>
      </c>
      <c r="D262" s="132"/>
      <c r="E262" s="133">
        <f t="shared" ref="E262:E326" si="6">E261+C262-D262</f>
        <v>7840511.2769406624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44434</v>
      </c>
      <c r="B263" s="131" t="s">
        <v>277</v>
      </c>
      <c r="C263" s="154">
        <v>10247.49</v>
      </c>
      <c r="D263" s="132"/>
      <c r="E263" s="133">
        <f t="shared" si="6"/>
        <v>7850758.7669406626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194</v>
      </c>
      <c r="C264" s="154">
        <v>225282.64</v>
      </c>
      <c r="D264" s="132"/>
      <c r="E264" s="133">
        <f t="shared" si="6"/>
        <v>8076041.4069406623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290</v>
      </c>
      <c r="C265" s="154">
        <v>43068.74</v>
      </c>
      <c r="D265" s="132"/>
      <c r="E265" s="133">
        <f t="shared" si="6"/>
        <v>8119110.1469406625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287</v>
      </c>
      <c r="C266" s="154">
        <v>48038.21</v>
      </c>
      <c r="D266" s="132"/>
      <c r="E266" s="133">
        <f t="shared" si="6"/>
        <v>8167148.3569406625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44435</v>
      </c>
      <c r="B267" s="131" t="s">
        <v>195</v>
      </c>
      <c r="C267" s="154">
        <v>9938.94</v>
      </c>
      <c r="D267" s="132"/>
      <c r="E267" s="133">
        <f t="shared" si="6"/>
        <v>8177087.2969406629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243</v>
      </c>
      <c r="C268" s="154">
        <v>3415.83</v>
      </c>
      <c r="D268" s="132"/>
      <c r="E268" s="133">
        <f t="shared" si="6"/>
        <v>8180503.126940663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44438</v>
      </c>
      <c r="B269" s="131" t="s">
        <v>444</v>
      </c>
      <c r="C269" s="154">
        <v>24847.35</v>
      </c>
      <c r="D269" s="132"/>
      <c r="E269" s="133">
        <f t="shared" si="6"/>
        <v>8205350.4769406626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300</v>
      </c>
      <c r="C270" s="154">
        <v>33129.800000000003</v>
      </c>
      <c r="D270" s="132"/>
      <c r="E270" s="133">
        <f t="shared" si="6"/>
        <v>8238480.2769406624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206</v>
      </c>
      <c r="C271" s="154">
        <v>127195.2</v>
      </c>
      <c r="D271" s="132"/>
      <c r="E271" s="133">
        <f t="shared" si="6"/>
        <v>8365675.4769406626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243</v>
      </c>
      <c r="C272" s="154">
        <v>3502.95</v>
      </c>
      <c r="D272" s="132"/>
      <c r="E272" s="133">
        <f t="shared" si="6"/>
        <v>8369178.4269406628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44439</v>
      </c>
      <c r="B273" s="131" t="s">
        <v>225</v>
      </c>
      <c r="C273" s="154">
        <v>3502.95</v>
      </c>
      <c r="D273" s="132"/>
      <c r="E273" s="133">
        <f t="shared" si="6"/>
        <v>8372681.376940663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252</v>
      </c>
      <c r="C274" s="154">
        <v>2071.52</v>
      </c>
      <c r="D274" s="132"/>
      <c r="E274" s="133">
        <f t="shared" si="6"/>
        <v>8374752.8969406625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306</v>
      </c>
      <c r="C275" s="154">
        <v>17079.150000000001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203</v>
      </c>
      <c r="C276" s="154">
        <v>44413.05</v>
      </c>
      <c r="D276" s="132"/>
      <c r="E276" s="133">
        <f t="shared" si="6"/>
        <v>8436245.0969406627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236</v>
      </c>
      <c r="C277" s="154">
        <v>114297.81</v>
      </c>
      <c r="D277" s="132"/>
      <c r="E277" s="133">
        <f t="shared" si="6"/>
        <v>8550542.9069406632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244</v>
      </c>
      <c r="C278" s="154">
        <v>24847.35</v>
      </c>
      <c r="D278" s="132"/>
      <c r="E278" s="133">
        <f t="shared" si="6"/>
        <v>8575390.2569406629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241</v>
      </c>
      <c r="C279" s="154">
        <v>11180.4</v>
      </c>
      <c r="D279" s="132"/>
      <c r="E279" s="133">
        <f t="shared" si="6"/>
        <v>8586570.6569406632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201</v>
      </c>
      <c r="C280" s="154">
        <v>18267.36</v>
      </c>
      <c r="D280" s="132"/>
      <c r="E280" s="133">
        <f t="shared" si="6"/>
        <v>8604838.0169406626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7.25" customHeight="1" x14ac:dyDescent="0.3">
      <c r="A281" s="119"/>
      <c r="B281" s="25" t="s">
        <v>487</v>
      </c>
      <c r="C281" s="352"/>
      <c r="D281" s="167">
        <v>1021739.46</v>
      </c>
      <c r="E281" s="133">
        <f t="shared" si="6"/>
        <v>7583098.5569406627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359" t="s">
        <v>488</v>
      </c>
      <c r="C282" s="357">
        <v>102432.16662846015</v>
      </c>
      <c r="D282" s="167"/>
      <c r="E282" s="133">
        <f t="shared" si="6"/>
        <v>7685530.7235691231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B283" s="359" t="s">
        <v>489</v>
      </c>
      <c r="C283" s="358">
        <f>198.83*3968</f>
        <v>788957.44000000006</v>
      </c>
      <c r="D283" s="167"/>
      <c r="E283" s="283">
        <f t="shared" si="6"/>
        <v>8474488.1635691226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A284" s="130">
        <v>44445</v>
      </c>
      <c r="B284" s="131" t="s">
        <v>273</v>
      </c>
      <c r="C284" s="154">
        <v>107671.85</v>
      </c>
      <c r="D284" s="132"/>
      <c r="E284" s="133">
        <f t="shared" si="6"/>
        <v>8582160.0135691222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301</v>
      </c>
      <c r="C285" s="154">
        <v>187870.65</v>
      </c>
      <c r="D285" s="132"/>
      <c r="E285" s="133">
        <f t="shared" si="6"/>
        <v>8770030.6635691226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5" customHeight="1" x14ac:dyDescent="0.3">
      <c r="A286" s="130">
        <v>44445</v>
      </c>
      <c r="B286" s="131" t="s">
        <v>307</v>
      </c>
      <c r="C286" s="154">
        <v>35664.75</v>
      </c>
      <c r="D286" s="132"/>
      <c r="E286" s="133">
        <f t="shared" si="6"/>
        <v>8805695.4135691226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231</v>
      </c>
      <c r="C287" s="154">
        <v>14908.41</v>
      </c>
      <c r="D287" s="132"/>
      <c r="E287" s="133">
        <f t="shared" si="6"/>
        <v>8820603.8235691227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243</v>
      </c>
      <c r="C288" s="154">
        <v>4969.47</v>
      </c>
      <c r="D288" s="132"/>
      <c r="E288" s="133">
        <f t="shared" si="6"/>
        <v>8825573.2935691234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44446</v>
      </c>
      <c r="B289" s="131" t="s">
        <v>293</v>
      </c>
      <c r="C289" s="154">
        <v>352362.53</v>
      </c>
      <c r="D289" s="132"/>
      <c r="E289" s="133">
        <f t="shared" si="6"/>
        <v>9177935.8235691227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302</v>
      </c>
      <c r="C290" s="154">
        <v>33129.800000000003</v>
      </c>
      <c r="D290" s="132"/>
      <c r="E290" s="133">
        <f t="shared" si="6"/>
        <v>9211065.6235691234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490</v>
      </c>
      <c r="C291" s="154"/>
      <c r="D291" s="132">
        <v>23562.33</v>
      </c>
      <c r="E291" s="133">
        <f t="shared" si="6"/>
        <v>9187503.2935691234</v>
      </c>
      <c r="F291" s="101" t="s">
        <v>491</v>
      </c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44447</v>
      </c>
      <c r="B292" s="131" t="s">
        <v>220</v>
      </c>
      <c r="C292" s="154">
        <v>4969.47</v>
      </c>
      <c r="D292" s="132"/>
      <c r="E292" s="133">
        <f t="shared" si="6"/>
        <v>9192472.763569124</v>
      </c>
      <c r="F292" s="101"/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44448</v>
      </c>
      <c r="B293" s="131" t="s">
        <v>196</v>
      </c>
      <c r="C293" s="154">
        <v>313076.61</v>
      </c>
      <c r="D293" s="132"/>
      <c r="E293" s="133">
        <f t="shared" si="6"/>
        <v>9505549.3735691234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260</v>
      </c>
      <c r="C294" s="154">
        <v>87716.85</v>
      </c>
      <c r="D294" s="132"/>
      <c r="E294" s="133">
        <f t="shared" si="6"/>
        <v>9593266.2235691231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19"/>
      <c r="B295" s="140" t="s">
        <v>492</v>
      </c>
      <c r="C295" s="141"/>
      <c r="D295" s="142">
        <v>1377530</v>
      </c>
      <c r="E295" s="133">
        <f t="shared" si="6"/>
        <v>8215736.2235691231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493</v>
      </c>
      <c r="C296" s="141"/>
      <c r="D296" s="142">
        <v>2429462</v>
      </c>
      <c r="E296" s="133">
        <f t="shared" si="6"/>
        <v>5786274.2235691231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B297" s="140" t="s">
        <v>192</v>
      </c>
      <c r="C297" s="145"/>
      <c r="D297" s="142">
        <v>365302</v>
      </c>
      <c r="E297" s="133">
        <f t="shared" si="6"/>
        <v>5420972.2235691231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494</v>
      </c>
      <c r="D298" s="142">
        <v>18000</v>
      </c>
      <c r="E298" s="133">
        <f t="shared" si="6"/>
        <v>5402972.2235691231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A299" s="146"/>
      <c r="B299" s="146" t="s">
        <v>193</v>
      </c>
      <c r="C299" s="147"/>
      <c r="D299" s="148"/>
      <c r="E299" s="133">
        <f t="shared" si="6"/>
        <v>5402972.2235691231</v>
      </c>
      <c r="F299" s="101"/>
      <c r="G299" s="134"/>
      <c r="H299" s="143"/>
      <c r="I299" s="135">
        <v>545000</v>
      </c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30">
        <v>44452</v>
      </c>
      <c r="B300" s="131" t="s">
        <v>204</v>
      </c>
      <c r="C300" s="154">
        <v>142458.14000000001</v>
      </c>
      <c r="D300" s="132"/>
      <c r="E300" s="133">
        <f t="shared" si="6"/>
        <v>5545430.3635691227</v>
      </c>
      <c r="F300" s="101"/>
      <c r="G300" s="134"/>
      <c r="H300" s="143"/>
      <c r="I300" s="135"/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213</v>
      </c>
      <c r="C301" s="154">
        <v>4969.47</v>
      </c>
      <c r="D301" s="132"/>
      <c r="E301" s="133">
        <f t="shared" si="6"/>
        <v>5550399.8335691225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200</v>
      </c>
      <c r="C302" s="154">
        <v>6625.96</v>
      </c>
      <c r="D302" s="132"/>
      <c r="E302" s="133">
        <f t="shared" si="6"/>
        <v>5557025.7935691224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44453</v>
      </c>
      <c r="B303" s="131" t="s">
        <v>222</v>
      </c>
      <c r="C303" s="154">
        <v>19311.599999999999</v>
      </c>
      <c r="D303" s="132"/>
      <c r="E303" s="133">
        <f t="shared" si="6"/>
        <v>5576337.3935691221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223</v>
      </c>
      <c r="C304" s="154">
        <v>3862.32</v>
      </c>
      <c r="D304" s="132"/>
      <c r="E304" s="133">
        <f t="shared" si="6"/>
        <v>5580199.7135691224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211</v>
      </c>
      <c r="C305" s="154">
        <v>19311.599999999999</v>
      </c>
      <c r="D305" s="132"/>
      <c r="E305" s="133">
        <f t="shared" si="6"/>
        <v>5599511.313569122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464</v>
      </c>
      <c r="C306" s="154">
        <v>11586.96</v>
      </c>
      <c r="D306" s="132"/>
      <c r="E306" s="133">
        <f t="shared" si="6"/>
        <v>5611098.273569122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234</v>
      </c>
      <c r="C307" s="154">
        <v>48038.21</v>
      </c>
      <c r="D307" s="132"/>
      <c r="E307" s="133">
        <f t="shared" si="6"/>
        <v>5659136.4835691219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288</v>
      </c>
      <c r="C308" s="154">
        <v>14161.84</v>
      </c>
      <c r="D308" s="132"/>
      <c r="E308" s="133">
        <f t="shared" si="6"/>
        <v>5673298.3235691218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281</v>
      </c>
      <c r="C309" s="154">
        <v>83683.600000000006</v>
      </c>
      <c r="D309" s="132"/>
      <c r="E309" s="133">
        <f t="shared" si="6"/>
        <v>5756981.9235691214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434</v>
      </c>
      <c r="C310" s="154">
        <v>11586.96</v>
      </c>
      <c r="D310" s="132"/>
      <c r="E310" s="133">
        <f t="shared" si="6"/>
        <v>5768568.8835691214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215</v>
      </c>
      <c r="C311" s="154">
        <v>5149.76</v>
      </c>
      <c r="D311" s="132"/>
      <c r="E311" s="133">
        <f t="shared" si="6"/>
        <v>5773718.6435691211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.75" customHeight="1" x14ac:dyDescent="0.3">
      <c r="A312" s="130">
        <v>44453</v>
      </c>
      <c r="B312" s="131" t="s">
        <v>327</v>
      </c>
      <c r="C312" s="154">
        <v>363548.64</v>
      </c>
      <c r="D312" s="132"/>
      <c r="E312" s="133">
        <f t="shared" si="6"/>
        <v>6137267.2835691208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" customHeight="1" x14ac:dyDescent="0.3">
      <c r="A313" s="130">
        <v>44453</v>
      </c>
      <c r="B313" s="131" t="s">
        <v>261</v>
      </c>
      <c r="C313" s="154">
        <v>50210.16</v>
      </c>
      <c r="D313" s="132"/>
      <c r="E313" s="133">
        <f t="shared" si="6"/>
        <v>6187477.443569121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326</v>
      </c>
      <c r="C314" s="154">
        <v>19311.599999999999</v>
      </c>
      <c r="D314" s="132"/>
      <c r="E314" s="133">
        <f t="shared" si="6"/>
        <v>6206789.0435691206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321</v>
      </c>
      <c r="C315" s="154">
        <v>19311.599999999999</v>
      </c>
      <c r="D315" s="132"/>
      <c r="E315" s="133">
        <f t="shared" si="6"/>
        <v>6226100.6435691202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304</v>
      </c>
      <c r="C316" s="361">
        <v>55199.81</v>
      </c>
      <c r="D316" s="132"/>
      <c r="E316" s="133">
        <f t="shared" si="6"/>
        <v>6281300.4535691198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212</v>
      </c>
      <c r="C317" s="154">
        <v>25748.799999999999</v>
      </c>
      <c r="D317" s="132"/>
      <c r="E317" s="133">
        <f t="shared" si="6"/>
        <v>6307049.2535691196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44454</v>
      </c>
      <c r="B318" s="131" t="s">
        <v>238</v>
      </c>
      <c r="C318" s="154">
        <v>243326.16</v>
      </c>
      <c r="D318" s="132"/>
      <c r="E318" s="133">
        <f t="shared" si="6"/>
        <v>6550375.4135691198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272</v>
      </c>
      <c r="C319" s="154">
        <v>99132.88</v>
      </c>
      <c r="D319" s="132"/>
      <c r="E319" s="133">
        <f t="shared" si="6"/>
        <v>6649508.2935691196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449</v>
      </c>
      <c r="C320" s="154">
        <v>11586.96</v>
      </c>
      <c r="D320" s="132"/>
      <c r="E320" s="133">
        <f t="shared" si="6"/>
        <v>6661095.2535691196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232</v>
      </c>
      <c r="C321" s="154">
        <v>19311.599999999999</v>
      </c>
      <c r="D321" s="132"/>
      <c r="E321" s="133">
        <f t="shared" si="6"/>
        <v>6680406.8535691192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233</v>
      </c>
      <c r="C322" s="154">
        <v>3862.32</v>
      </c>
      <c r="D322" s="132"/>
      <c r="E322" s="133">
        <f t="shared" si="6"/>
        <v>6684269.1735691195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445</v>
      </c>
      <c r="C323" s="154">
        <v>19311.599999999999</v>
      </c>
      <c r="D323" s="132"/>
      <c r="E323" s="133">
        <f t="shared" si="6"/>
        <v>6703580.7735691192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199</v>
      </c>
      <c r="C324" s="154">
        <v>11586.96</v>
      </c>
      <c r="D324" s="132"/>
      <c r="E324" s="133">
        <f t="shared" si="6"/>
        <v>6715167.7335691191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216</v>
      </c>
      <c r="C325" s="154">
        <v>6437.2</v>
      </c>
      <c r="D325" s="132"/>
      <c r="E325" s="133">
        <f t="shared" si="6"/>
        <v>6721604.9335691193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202</v>
      </c>
      <c r="C326" s="154">
        <v>20256.98</v>
      </c>
      <c r="D326" s="132"/>
      <c r="E326" s="133">
        <f t="shared" si="6"/>
        <v>6741861.9135691198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282</v>
      </c>
      <c r="C327" s="154">
        <v>3862.32</v>
      </c>
      <c r="D327" s="132"/>
      <c r="E327" s="133">
        <f t="shared" ref="E327:E394" si="7">E326+C327-D327</f>
        <v>6745724.2335691201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324</v>
      </c>
      <c r="C328" s="154">
        <v>76542.179999999993</v>
      </c>
      <c r="D328" s="132"/>
      <c r="E328" s="133">
        <f t="shared" si="7"/>
        <v>6822266.4135691198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44455</v>
      </c>
      <c r="B329" s="131" t="s">
        <v>209</v>
      </c>
      <c r="C329" s="154">
        <v>19311.599999999999</v>
      </c>
      <c r="D329" s="132"/>
      <c r="E329" s="133">
        <f t="shared" si="7"/>
        <v>6841578.0135691194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279</v>
      </c>
      <c r="C330" s="154">
        <v>19311.599999999999</v>
      </c>
      <c r="D330" s="132"/>
      <c r="E330" s="133">
        <f t="shared" si="7"/>
        <v>6860889.613569119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283</v>
      </c>
      <c r="C331" s="154">
        <v>25748.799999999999</v>
      </c>
      <c r="D331" s="132"/>
      <c r="E331" s="133">
        <f t="shared" si="7"/>
        <v>6886638.4135691188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214</v>
      </c>
      <c r="C332" s="154">
        <v>11586.96</v>
      </c>
      <c r="D332" s="132"/>
      <c r="E332" s="133">
        <f t="shared" si="7"/>
        <v>6898225.3735691188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266</v>
      </c>
      <c r="C333" s="154">
        <v>86258.48</v>
      </c>
      <c r="D333" s="132"/>
      <c r="E333" s="133">
        <f t="shared" si="7"/>
        <v>6984483.8535691192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276</v>
      </c>
      <c r="C334" s="154">
        <v>19311.599999999999</v>
      </c>
      <c r="D334" s="132"/>
      <c r="E334" s="133">
        <f t="shared" si="7"/>
        <v>7003795.4535691189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362" t="s">
        <v>440</v>
      </c>
      <c r="C335" s="154">
        <v>638000</v>
      </c>
      <c r="D335" s="132"/>
      <c r="E335" s="133">
        <f t="shared" si="7"/>
        <v>7641795.4535691189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44456</v>
      </c>
      <c r="B336" s="131" t="s">
        <v>294</v>
      </c>
      <c r="C336" s="154">
        <v>2802.75</v>
      </c>
      <c r="D336" s="132"/>
      <c r="E336" s="133">
        <f t="shared" si="7"/>
        <v>7644598.2035691189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44459</v>
      </c>
      <c r="B337" s="131" t="s">
        <v>278</v>
      </c>
      <c r="C337" s="154">
        <v>30898.560000000001</v>
      </c>
      <c r="D337" s="132"/>
      <c r="E337" s="133">
        <f t="shared" si="7"/>
        <v>7675496.7635691185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469</v>
      </c>
      <c r="C338" s="154">
        <v>50210.16</v>
      </c>
      <c r="D338" s="132"/>
      <c r="E338" s="133">
        <f t="shared" si="7"/>
        <v>7725706.9235691186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197</v>
      </c>
      <c r="C339" s="154">
        <v>3862.32</v>
      </c>
      <c r="D339" s="132"/>
      <c r="E339" s="133">
        <f t="shared" si="7"/>
        <v>7729569.2435691189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301</v>
      </c>
      <c r="C340" s="154">
        <v>273320.84999999998</v>
      </c>
      <c r="D340" s="132"/>
      <c r="E340" s="133">
        <f t="shared" si="7"/>
        <v>8002890.0935691185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235</v>
      </c>
      <c r="C341" s="154">
        <v>3862.32</v>
      </c>
      <c r="D341" s="132"/>
      <c r="E341" s="133">
        <f t="shared" si="7"/>
        <v>8006752.4135691188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229</v>
      </c>
      <c r="C342" s="154">
        <v>11586.96</v>
      </c>
      <c r="D342" s="132"/>
      <c r="E342" s="133">
        <f t="shared" si="7"/>
        <v>8018339.3735691188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200</v>
      </c>
      <c r="C343" s="154">
        <v>7724.64</v>
      </c>
      <c r="D343" s="132"/>
      <c r="E343" s="133">
        <f t="shared" si="7"/>
        <v>8026064.0135691185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297</v>
      </c>
      <c r="C344" s="154">
        <v>38623.199999999997</v>
      </c>
      <c r="D344" s="132"/>
      <c r="E344" s="133">
        <f t="shared" si="7"/>
        <v>8064687.2135691186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321</v>
      </c>
      <c r="C345" s="154">
        <v>24847.35</v>
      </c>
      <c r="D345" s="132"/>
      <c r="E345" s="133">
        <f t="shared" si="7"/>
        <v>8089534.5635691183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342">
        <v>44459</v>
      </c>
      <c r="B346" s="347" t="s">
        <v>483</v>
      </c>
      <c r="C346" s="344"/>
      <c r="D346" s="344"/>
      <c r="E346" s="133">
        <f t="shared" si="7"/>
        <v>8089534.5635691183</v>
      </c>
      <c r="F346" s="101"/>
      <c r="G346" s="134"/>
      <c r="H346" s="143"/>
      <c r="I346" s="135"/>
      <c r="J346" s="144"/>
      <c r="K346" s="136"/>
      <c r="L346" s="137"/>
      <c r="M346" s="138">
        <v>221792.6</v>
      </c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130">
        <v>44460</v>
      </c>
      <c r="B347" s="131" t="s">
        <v>208</v>
      </c>
      <c r="C347" s="154">
        <v>19311.599999999999</v>
      </c>
      <c r="D347" s="132"/>
      <c r="E347" s="133">
        <f t="shared" si="7"/>
        <v>8108846.1635691179</v>
      </c>
      <c r="F347" s="101"/>
      <c r="G347" s="134"/>
      <c r="H347" s="143"/>
      <c r="I347" s="135"/>
      <c r="J347" s="144"/>
      <c r="K347" s="136"/>
      <c r="L347" s="137"/>
      <c r="M347" s="138"/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484</v>
      </c>
      <c r="C348" s="154">
        <v>11586.96</v>
      </c>
      <c r="D348" s="132"/>
      <c r="E348" s="133">
        <f t="shared" si="7"/>
        <v>8120433.1235691179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295</v>
      </c>
      <c r="C349" s="154">
        <v>11586.96</v>
      </c>
      <c r="D349" s="132"/>
      <c r="E349" s="133">
        <f t="shared" si="7"/>
        <v>8132020.0835691178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252</v>
      </c>
      <c r="C350" s="154">
        <v>5149.76</v>
      </c>
      <c r="D350" s="132"/>
      <c r="E350" s="133">
        <f t="shared" si="7"/>
        <v>8137169.8435691176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439</v>
      </c>
      <c r="C351" s="154">
        <v>25748.799999999999</v>
      </c>
      <c r="D351" s="132"/>
      <c r="E351" s="133">
        <f t="shared" si="7"/>
        <v>8162918.6435691174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218</v>
      </c>
      <c r="C352" s="154">
        <v>30898.560000000001</v>
      </c>
      <c r="D352" s="132"/>
      <c r="E352" s="133">
        <f t="shared" si="7"/>
        <v>8193817.203569117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267</v>
      </c>
      <c r="C353" s="154">
        <v>19311.599999999999</v>
      </c>
      <c r="D353" s="132"/>
      <c r="E353" s="133">
        <f t="shared" si="7"/>
        <v>8213128.8035691166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236</v>
      </c>
      <c r="C354" s="154">
        <v>88833.36</v>
      </c>
      <c r="D354" s="132"/>
      <c r="E354" s="133">
        <f t="shared" si="7"/>
        <v>8301962.163569117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316</v>
      </c>
      <c r="C355" s="154">
        <v>177666.72</v>
      </c>
      <c r="D355" s="132"/>
      <c r="E355" s="133">
        <f t="shared" si="7"/>
        <v>8479628.8835691176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432</v>
      </c>
      <c r="C356" s="154">
        <v>7724.64</v>
      </c>
      <c r="D356" s="132"/>
      <c r="E356" s="133">
        <f t="shared" si="7"/>
        <v>8487353.5235691182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237</v>
      </c>
      <c r="C357" s="154">
        <v>19311.599999999999</v>
      </c>
      <c r="D357" s="132"/>
      <c r="E357" s="133">
        <f t="shared" si="7"/>
        <v>8506665.1235691179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44461</v>
      </c>
      <c r="B358" s="131" t="s">
        <v>221</v>
      </c>
      <c r="C358" s="154">
        <v>29611.119999999999</v>
      </c>
      <c r="D358" s="132"/>
      <c r="E358" s="133">
        <f t="shared" si="7"/>
        <v>8536276.243569117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210</v>
      </c>
      <c r="C359" s="154">
        <v>7724.64</v>
      </c>
      <c r="D359" s="132"/>
      <c r="E359" s="133">
        <f t="shared" si="7"/>
        <v>8544000.8835691176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239</v>
      </c>
      <c r="C360" s="154">
        <v>50210.16</v>
      </c>
      <c r="D360" s="132"/>
      <c r="E360" s="133">
        <f t="shared" si="7"/>
        <v>8594211.0435691178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280</v>
      </c>
      <c r="C361" s="154">
        <v>6437.2</v>
      </c>
      <c r="D361" s="132"/>
      <c r="E361" s="133">
        <f t="shared" si="7"/>
        <v>8600648.243569117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309</v>
      </c>
      <c r="C362" s="154">
        <v>46381.72</v>
      </c>
      <c r="D362" s="132"/>
      <c r="E362" s="133">
        <f t="shared" si="7"/>
        <v>8647029.9635691177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284</v>
      </c>
      <c r="C363" s="154">
        <v>11586.96</v>
      </c>
      <c r="D363" s="132"/>
      <c r="E363" s="133">
        <f t="shared" si="7"/>
        <v>8658616.9235691186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274</v>
      </c>
      <c r="C364" s="154">
        <v>6437.2</v>
      </c>
      <c r="D364" s="132"/>
      <c r="E364" s="133">
        <f t="shared" si="7"/>
        <v>8665054.1235691179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275</v>
      </c>
      <c r="C365" s="154">
        <v>11586.96</v>
      </c>
      <c r="D365" s="132"/>
      <c r="E365" s="133">
        <f t="shared" si="7"/>
        <v>8676641.0835691188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243</v>
      </c>
      <c r="C366" s="154">
        <v>3862.32</v>
      </c>
      <c r="D366" s="132"/>
      <c r="E366" s="133">
        <f t="shared" si="7"/>
        <v>8680503.4035691191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44462</v>
      </c>
      <c r="B367" s="131" t="s">
        <v>463</v>
      </c>
      <c r="C367" s="154">
        <v>3862.32</v>
      </c>
      <c r="D367" s="132"/>
      <c r="E367" s="133">
        <f t="shared" si="7"/>
        <v>8684365.7235691193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444</v>
      </c>
      <c r="C368" s="154">
        <v>11586.96</v>
      </c>
      <c r="D368" s="132"/>
      <c r="E368" s="133">
        <f t="shared" si="7"/>
        <v>8695952.6835691202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308</v>
      </c>
      <c r="C369" s="154">
        <v>24847.35</v>
      </c>
      <c r="D369" s="132"/>
      <c r="E369" s="133">
        <f t="shared" si="7"/>
        <v>8720800.0335691199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312</v>
      </c>
      <c r="C370" s="154">
        <v>7724.64</v>
      </c>
      <c r="D370" s="132"/>
      <c r="E370" s="133">
        <f t="shared" si="7"/>
        <v>8728524.6735691205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225</v>
      </c>
      <c r="C371" s="154">
        <v>3415.83</v>
      </c>
      <c r="D371" s="132"/>
      <c r="E371" s="133">
        <f t="shared" si="7"/>
        <v>8731940.5035691205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194</v>
      </c>
      <c r="C372" s="154">
        <v>63084.56</v>
      </c>
      <c r="D372" s="132"/>
      <c r="E372" s="133">
        <f t="shared" si="7"/>
        <v>8795025.0635691211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472</v>
      </c>
      <c r="C373" s="154">
        <v>11586.96</v>
      </c>
      <c r="D373" s="132"/>
      <c r="E373" s="133">
        <f t="shared" si="7"/>
        <v>8806612.023569122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273</v>
      </c>
      <c r="C374" s="154">
        <v>119731.92</v>
      </c>
      <c r="D374" s="132"/>
      <c r="E374" s="133">
        <f t="shared" si="7"/>
        <v>8926343.9435691219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227</v>
      </c>
      <c r="C375" s="154">
        <v>243326.16</v>
      </c>
      <c r="D375" s="132"/>
      <c r="E375" s="133">
        <f t="shared" si="7"/>
        <v>9169670.103569122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495</v>
      </c>
      <c r="C376" s="154">
        <v>153750</v>
      </c>
      <c r="D376" s="132"/>
      <c r="E376" s="133">
        <f t="shared" si="7"/>
        <v>9323420.103569122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302</v>
      </c>
      <c r="C377" s="154">
        <v>25748.799999999999</v>
      </c>
      <c r="D377" s="132"/>
      <c r="E377" s="133">
        <f t="shared" si="7"/>
        <v>9349168.9035691228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331</v>
      </c>
      <c r="C378" s="154">
        <v>33473.440000000002</v>
      </c>
      <c r="D378" s="132"/>
      <c r="E378" s="133">
        <f t="shared" si="7"/>
        <v>9382642.3435691223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441</v>
      </c>
      <c r="C379" s="154">
        <v>83683.600000000006</v>
      </c>
      <c r="D379" s="132"/>
      <c r="E379" s="133">
        <f t="shared" si="7"/>
        <v>9466325.9435691219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305</v>
      </c>
      <c r="C380" s="154">
        <v>11586.96</v>
      </c>
      <c r="D380" s="132"/>
      <c r="E380" s="133">
        <f t="shared" si="7"/>
        <v>9477912.9035691228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44463</v>
      </c>
      <c r="B381" s="131" t="s">
        <v>244</v>
      </c>
      <c r="C381" s="154">
        <v>19311.599999999999</v>
      </c>
      <c r="D381" s="132"/>
      <c r="E381" s="133">
        <f t="shared" si="7"/>
        <v>9497224.5035691224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247</v>
      </c>
      <c r="C382" s="154">
        <v>3862.32</v>
      </c>
      <c r="D382" s="132"/>
      <c r="E382" s="133">
        <f t="shared" si="7"/>
        <v>9501086.8235691227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248</v>
      </c>
      <c r="C383" s="154">
        <v>11586.96</v>
      </c>
      <c r="D383" s="132"/>
      <c r="E383" s="133">
        <f t="shared" si="7"/>
        <v>9512673.7835691236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195</v>
      </c>
      <c r="C384" s="154">
        <v>6437.2</v>
      </c>
      <c r="D384" s="132"/>
      <c r="E384" s="133">
        <f t="shared" si="7"/>
        <v>9519110.9835691229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249</v>
      </c>
      <c r="C385" s="154">
        <v>33473.440000000002</v>
      </c>
      <c r="D385" s="132"/>
      <c r="E385" s="133">
        <f t="shared" si="7"/>
        <v>9552584.4235691223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303</v>
      </c>
      <c r="C386" s="154">
        <v>19311.599999999999</v>
      </c>
      <c r="D386" s="132"/>
      <c r="E386" s="133">
        <f t="shared" si="7"/>
        <v>9571896.023569122</v>
      </c>
      <c r="F386" s="101"/>
      <c r="G386" s="134"/>
      <c r="H386" s="143"/>
      <c r="I386" s="135"/>
      <c r="J386" s="285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250</v>
      </c>
      <c r="C387" s="154">
        <v>25748.799999999999</v>
      </c>
      <c r="D387" s="132"/>
      <c r="E387" s="133">
        <f t="shared" si="7"/>
        <v>9597644.8235691227</v>
      </c>
      <c r="F387" s="101"/>
      <c r="G387" s="134"/>
      <c r="H387" s="143"/>
      <c r="I387" s="135"/>
      <c r="J387" s="144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251</v>
      </c>
      <c r="C388" s="154">
        <v>21886.48</v>
      </c>
      <c r="D388" s="132"/>
      <c r="E388" s="133">
        <f t="shared" si="7"/>
        <v>9619531.3035691231</v>
      </c>
      <c r="F388" s="164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470</v>
      </c>
      <c r="C389" s="154">
        <v>19311.599999999999</v>
      </c>
      <c r="D389" s="132"/>
      <c r="E389" s="133">
        <f t="shared" si="7"/>
        <v>9638842.9035691228</v>
      </c>
      <c r="F389" s="101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226</v>
      </c>
      <c r="C390" s="154">
        <v>7724.64</v>
      </c>
      <c r="D390" s="132"/>
      <c r="E390" s="133">
        <f t="shared" si="7"/>
        <v>9646567.5435691234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473</v>
      </c>
      <c r="C391" s="154">
        <v>11586.96</v>
      </c>
      <c r="D391" s="132"/>
      <c r="E391" s="133">
        <f t="shared" si="7"/>
        <v>9658154.5035691243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253</v>
      </c>
      <c r="C392" s="154">
        <v>11586.96</v>
      </c>
      <c r="D392" s="132"/>
      <c r="E392" s="133">
        <f t="shared" si="7"/>
        <v>9669741.4635691252</v>
      </c>
      <c r="F392" s="164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206</v>
      </c>
      <c r="C393" s="154">
        <v>112722.39</v>
      </c>
      <c r="D393" s="132"/>
      <c r="E393" s="133">
        <f t="shared" si="7"/>
        <v>9782463.8535691258</v>
      </c>
      <c r="F393" s="101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317</v>
      </c>
      <c r="C394" s="154">
        <v>6437.2</v>
      </c>
      <c r="D394" s="132"/>
      <c r="E394" s="133">
        <f t="shared" si="7"/>
        <v>9788901.053569125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255</v>
      </c>
      <c r="C395" s="154">
        <v>33473.440000000002</v>
      </c>
      <c r="D395" s="132"/>
      <c r="E395" s="133">
        <f t="shared" ref="E395:E397" si="8">E394+C395-D395</f>
        <v>9822374.4935691245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256</v>
      </c>
      <c r="C396" s="154">
        <v>79821.279999999999</v>
      </c>
      <c r="D396" s="132"/>
      <c r="E396" s="133">
        <f t="shared" si="8"/>
        <v>9902195.7735691238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258</v>
      </c>
      <c r="C397" s="154">
        <v>54072.480000000003</v>
      </c>
      <c r="D397" s="132"/>
      <c r="E397" s="133">
        <f t="shared" si="8"/>
        <v>9956268.2535691243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230</v>
      </c>
      <c r="C398" s="154">
        <v>19311.599999999999</v>
      </c>
      <c r="D398" s="132"/>
      <c r="E398" s="133">
        <f t="shared" ref="E398:E467" si="9">E397+C398-D398</f>
        <v>9975579.8535691239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259</v>
      </c>
      <c r="C399" s="154">
        <v>101707.76</v>
      </c>
      <c r="D399" s="132"/>
      <c r="E399" s="133">
        <f t="shared" si="9"/>
        <v>10077287.613569124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105</v>
      </c>
      <c r="C400" s="154">
        <v>6437.2</v>
      </c>
      <c r="D400" s="132"/>
      <c r="E400" s="133">
        <f t="shared" si="9"/>
        <v>10083724.813569123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330</v>
      </c>
      <c r="C401" s="154">
        <v>19311.599999999999</v>
      </c>
      <c r="D401" s="132"/>
      <c r="E401" s="133">
        <f t="shared" si="9"/>
        <v>10103036.413569123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262</v>
      </c>
      <c r="C402" s="154">
        <v>6437.2</v>
      </c>
      <c r="D402" s="132"/>
      <c r="E402" s="133">
        <f t="shared" si="9"/>
        <v>10109473.613569122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263</v>
      </c>
      <c r="C403" s="154">
        <v>139043.51999999999</v>
      </c>
      <c r="D403" s="132"/>
      <c r="E403" s="133">
        <f t="shared" si="9"/>
        <v>10248517.133569121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264</v>
      </c>
      <c r="C404" s="154">
        <v>11586.96</v>
      </c>
      <c r="D404" s="132"/>
      <c r="E404" s="133">
        <f t="shared" si="9"/>
        <v>10260104.093569122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265</v>
      </c>
      <c r="C405" s="154">
        <v>18024.16</v>
      </c>
      <c r="D405" s="132"/>
      <c r="E405" s="133">
        <f t="shared" si="9"/>
        <v>10278128.253569122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270</v>
      </c>
      <c r="C406" s="154">
        <v>3862.32</v>
      </c>
      <c r="D406" s="132"/>
      <c r="E406" s="133">
        <f t="shared" si="9"/>
        <v>10281990.573569123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207</v>
      </c>
      <c r="C407" s="154">
        <v>11586.96</v>
      </c>
      <c r="D407" s="132"/>
      <c r="E407" s="133">
        <f t="shared" si="9"/>
        <v>10293577.533569124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271</v>
      </c>
      <c r="C408" s="154">
        <v>7724.64</v>
      </c>
      <c r="D408" s="132"/>
      <c r="E408" s="133">
        <f t="shared" si="9"/>
        <v>10301302.173569124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329</v>
      </c>
      <c r="C409" s="154">
        <v>25748.799999999999</v>
      </c>
      <c r="D409" s="132"/>
      <c r="E409" s="133">
        <f t="shared" si="9"/>
        <v>10327050.973569125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44466</v>
      </c>
      <c r="B410" s="131" t="s">
        <v>311</v>
      </c>
      <c r="C410" s="154">
        <v>192861.9</v>
      </c>
      <c r="D410" s="132"/>
      <c r="E410" s="133">
        <f t="shared" si="9"/>
        <v>10519912.873569125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433</v>
      </c>
      <c r="C411" s="154">
        <v>18416.64</v>
      </c>
      <c r="D411" s="132"/>
      <c r="E411" s="133">
        <f t="shared" si="9"/>
        <v>10538329.513569126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300</v>
      </c>
      <c r="C412" s="154">
        <v>25748.799999999999</v>
      </c>
      <c r="D412" s="132"/>
      <c r="E412" s="133">
        <f t="shared" si="9"/>
        <v>10564078.313569127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314</v>
      </c>
      <c r="C413" s="154">
        <v>19311.599999999999</v>
      </c>
      <c r="D413" s="132"/>
      <c r="E413" s="133">
        <f t="shared" si="9"/>
        <v>10583389.913569126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304</v>
      </c>
      <c r="C414" s="154">
        <v>7884.75</v>
      </c>
      <c r="D414" s="132"/>
      <c r="E414" s="133">
        <f t="shared" si="9"/>
        <v>10591274.663569126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269</v>
      </c>
      <c r="C415" s="154">
        <v>6437.2</v>
      </c>
      <c r="D415" s="132"/>
      <c r="E415" s="133">
        <f t="shared" si="9"/>
        <v>10597711.863569126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299</v>
      </c>
      <c r="C416" s="154">
        <v>28323.68</v>
      </c>
      <c r="D416" s="132"/>
      <c r="E416" s="133">
        <f t="shared" si="9"/>
        <v>10626035.543569125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44467</v>
      </c>
      <c r="B417" s="131" t="s">
        <v>224</v>
      </c>
      <c r="C417" s="154">
        <v>7724.64</v>
      </c>
      <c r="D417" s="132"/>
      <c r="E417" s="133">
        <f t="shared" si="9"/>
        <v>10633760.183569126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234</v>
      </c>
      <c r="C418" s="154">
        <v>54072.480000000003</v>
      </c>
      <c r="D418" s="132"/>
      <c r="E418" s="133">
        <f t="shared" si="9"/>
        <v>10687832.663569126</v>
      </c>
      <c r="F418" s="101"/>
      <c r="G418" s="134"/>
      <c r="H418" s="143"/>
      <c r="I418" s="135"/>
      <c r="J418" s="144"/>
      <c r="K418" s="153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296</v>
      </c>
      <c r="C419" s="154">
        <v>36048.32</v>
      </c>
      <c r="D419" s="132"/>
      <c r="E419" s="133">
        <f t="shared" si="9"/>
        <v>10723880.983569127</v>
      </c>
      <c r="F419" s="101"/>
      <c r="G419" s="134"/>
      <c r="H419" s="143"/>
      <c r="I419" s="135"/>
      <c r="J419" s="144"/>
      <c r="K419" s="136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290</v>
      </c>
      <c r="C420" s="154">
        <v>33473.440000000002</v>
      </c>
      <c r="D420" s="132"/>
      <c r="E420" s="133">
        <f t="shared" si="9"/>
        <v>10757354.423569126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291</v>
      </c>
      <c r="C421" s="154">
        <v>3862.32</v>
      </c>
      <c r="D421" s="132"/>
      <c r="E421" s="133">
        <f t="shared" si="9"/>
        <v>10761216.743569126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287</v>
      </c>
      <c r="C422" s="154">
        <v>54072.480000000003</v>
      </c>
      <c r="D422" s="132"/>
      <c r="E422" s="133">
        <f t="shared" si="9"/>
        <v>10815289.223569127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44468</v>
      </c>
      <c r="B423" s="131" t="s">
        <v>322</v>
      </c>
      <c r="C423" s="154">
        <v>76542.179999999993</v>
      </c>
      <c r="D423" s="132"/>
      <c r="E423" s="133">
        <f t="shared" si="9"/>
        <v>10891831.403569127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204</v>
      </c>
      <c r="C424" s="154">
        <v>110719.84</v>
      </c>
      <c r="D424" s="132"/>
      <c r="E424" s="133">
        <f t="shared" si="9"/>
        <v>11002551.243569126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44469</v>
      </c>
      <c r="B425" s="131" t="s">
        <v>206</v>
      </c>
      <c r="C425" s="154">
        <v>271664.36</v>
      </c>
      <c r="D425" s="132"/>
      <c r="E425" s="133">
        <f t="shared" si="9"/>
        <v>11274215.603569126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292</v>
      </c>
      <c r="C426" s="154">
        <v>11586.96</v>
      </c>
      <c r="D426" s="132"/>
      <c r="E426" s="133">
        <f t="shared" si="9"/>
        <v>11285802.563569127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362" t="s">
        <v>497</v>
      </c>
      <c r="C427" s="154">
        <v>428000</v>
      </c>
      <c r="D427" s="132"/>
      <c r="E427" s="133">
        <f t="shared" si="9"/>
        <v>11713802.563569127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131" t="s">
        <v>203</v>
      </c>
      <c r="C428" s="154">
        <v>19311.599999999999</v>
      </c>
      <c r="D428" s="132"/>
      <c r="E428" s="133">
        <f t="shared" si="9"/>
        <v>11733114.163569126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306</v>
      </c>
      <c r="C429" s="154">
        <v>24847.35</v>
      </c>
      <c r="D429" s="132"/>
      <c r="E429" s="133">
        <f t="shared" si="9"/>
        <v>11757961.513569126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320</v>
      </c>
      <c r="C430" s="154">
        <v>7724.64</v>
      </c>
      <c r="D430" s="132"/>
      <c r="E430" s="133">
        <f t="shared" si="9"/>
        <v>11765686.153569127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19"/>
      <c r="B431" s="25" t="s">
        <v>500</v>
      </c>
      <c r="C431" s="352"/>
      <c r="D431" s="167">
        <v>795354.23</v>
      </c>
      <c r="E431" s="133">
        <f t="shared" si="9"/>
        <v>10970331.923569126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359" t="s">
        <v>498</v>
      </c>
      <c r="C432" s="357">
        <v>91184.146669707829</v>
      </c>
      <c r="D432" s="167"/>
      <c r="E432" s="133">
        <f t="shared" si="9"/>
        <v>11061516.070238834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B433" s="359" t="s">
        <v>499</v>
      </c>
      <c r="C433" s="358">
        <f>53.91*4116</f>
        <v>221893.56</v>
      </c>
      <c r="D433" s="167"/>
      <c r="E433" s="283">
        <f t="shared" si="9"/>
        <v>11283409.630238835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A434" s="130">
        <v>44473</v>
      </c>
      <c r="B434" s="131" t="s">
        <v>298</v>
      </c>
      <c r="C434" s="154">
        <v>59222.239999999998</v>
      </c>
      <c r="D434" s="132"/>
      <c r="E434" s="133">
        <f t="shared" si="9"/>
        <v>11342631.870238835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44475</v>
      </c>
      <c r="B435" s="131" t="s">
        <v>241</v>
      </c>
      <c r="C435" s="154">
        <v>5149.76</v>
      </c>
      <c r="D435" s="132"/>
      <c r="E435" s="133">
        <f t="shared" si="9"/>
        <v>11347781.630238835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260</v>
      </c>
      <c r="C436" s="154">
        <v>88522.65</v>
      </c>
      <c r="D436" s="132"/>
      <c r="E436" s="133">
        <f t="shared" si="9"/>
        <v>11436304.280238835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286</v>
      </c>
      <c r="C437" s="154">
        <v>14908.41</v>
      </c>
      <c r="D437" s="132"/>
      <c r="E437" s="133">
        <f t="shared" si="9"/>
        <v>11451212.690238835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44476</v>
      </c>
      <c r="B438" s="131" t="s">
        <v>196</v>
      </c>
      <c r="C438" s="154">
        <v>243326.16</v>
      </c>
      <c r="D438" s="132"/>
      <c r="E438" s="133">
        <f t="shared" si="9"/>
        <v>11694538.850238835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220</v>
      </c>
      <c r="C439" s="154">
        <v>3862.32</v>
      </c>
      <c r="D439" s="132"/>
      <c r="E439" s="133">
        <f t="shared" si="9"/>
        <v>11698401.170238836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19"/>
      <c r="B440" s="140" t="s">
        <v>501</v>
      </c>
      <c r="C440" s="141"/>
      <c r="D440" s="142">
        <v>1226343</v>
      </c>
      <c r="E440" s="133">
        <f t="shared" si="9"/>
        <v>10472058.170238836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502</v>
      </c>
      <c r="C441" s="141"/>
      <c r="D441" s="142">
        <v>2307126</v>
      </c>
      <c r="E441" s="133">
        <f t="shared" si="9"/>
        <v>8164932.1702388357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B442" s="140" t="s">
        <v>192</v>
      </c>
      <c r="C442" s="145"/>
      <c r="D442" s="142">
        <v>341092</v>
      </c>
      <c r="E442" s="133">
        <f t="shared" si="9"/>
        <v>7823840.1702388357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503</v>
      </c>
      <c r="D443" s="142">
        <v>73033.83</v>
      </c>
      <c r="E443" s="133">
        <f t="shared" si="9"/>
        <v>7750806.3402388357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504</v>
      </c>
      <c r="D444" s="142">
        <v>45000</v>
      </c>
      <c r="E444" s="133">
        <f t="shared" si="9"/>
        <v>7705806.3402388357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505</v>
      </c>
      <c r="D445" s="142">
        <v>157323.98000000001</v>
      </c>
      <c r="E445" s="133">
        <f t="shared" si="9"/>
        <v>7548482.3602388352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506</v>
      </c>
      <c r="D446" s="142">
        <v>40547.78</v>
      </c>
      <c r="E446" s="133">
        <f t="shared" si="9"/>
        <v>7507934.580238835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507</v>
      </c>
      <c r="D447" s="142">
        <v>92122.52</v>
      </c>
      <c r="E447" s="133">
        <f t="shared" si="9"/>
        <v>7415812.0602388354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519</v>
      </c>
      <c r="D448" s="142">
        <v>55392.3</v>
      </c>
      <c r="E448" s="133">
        <f t="shared" si="9"/>
        <v>7360419.7602388356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508</v>
      </c>
      <c r="D449" s="142">
        <v>63452.259999999995</v>
      </c>
      <c r="E449" s="133">
        <f t="shared" si="9"/>
        <v>7296967.5002388358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509</v>
      </c>
      <c r="D450" s="142">
        <v>88849</v>
      </c>
      <c r="E450" s="133">
        <f t="shared" si="9"/>
        <v>7208118.5002388358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508</v>
      </c>
      <c r="D451" s="142">
        <v>32596.19</v>
      </c>
      <c r="E451" s="133">
        <f t="shared" si="9"/>
        <v>7175522.3102388354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510</v>
      </c>
      <c r="D452" s="142">
        <v>27124.86</v>
      </c>
      <c r="E452" s="133">
        <f t="shared" si="9"/>
        <v>7148397.4502388351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511</v>
      </c>
      <c r="D453" s="142">
        <v>90594.36</v>
      </c>
      <c r="E453" s="133">
        <f t="shared" si="9"/>
        <v>7057803.0902388347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A454" s="146"/>
      <c r="B454" s="146" t="s">
        <v>193</v>
      </c>
      <c r="C454" s="147"/>
      <c r="D454" s="148"/>
      <c r="E454" s="133">
        <f t="shared" si="9"/>
        <v>7057803.0902388347</v>
      </c>
      <c r="F454" s="101"/>
      <c r="G454" s="134"/>
      <c r="H454" s="143"/>
      <c r="I454" s="135">
        <v>550000</v>
      </c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30">
        <v>44482</v>
      </c>
      <c r="B455" s="131" t="s">
        <v>211</v>
      </c>
      <c r="C455" s="132">
        <v>17623.650000000001</v>
      </c>
      <c r="D455" s="132"/>
      <c r="E455" s="133">
        <f t="shared" si="9"/>
        <v>7075426.7402388351</v>
      </c>
      <c r="F455" s="101"/>
      <c r="G455" s="134"/>
      <c r="H455" s="143"/>
      <c r="I455" s="135"/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445</v>
      </c>
      <c r="C456" s="132">
        <v>17623.650000000001</v>
      </c>
      <c r="D456" s="132"/>
      <c r="E456" s="133">
        <f t="shared" si="9"/>
        <v>7093050.3902388355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240</v>
      </c>
      <c r="C457" s="132">
        <v>19476.61</v>
      </c>
      <c r="D457" s="132"/>
      <c r="E457" s="133">
        <f t="shared" si="9"/>
        <v>7112527.0002388358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231</v>
      </c>
      <c r="C458" s="132">
        <v>11586.96</v>
      </c>
      <c r="D458" s="132"/>
      <c r="E458" s="133">
        <f t="shared" si="9"/>
        <v>7124113.9602388358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266</v>
      </c>
      <c r="C459" s="132">
        <v>78718.97</v>
      </c>
      <c r="D459" s="132"/>
      <c r="E459" s="133">
        <f t="shared" si="9"/>
        <v>7202832.9302388355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44483</v>
      </c>
      <c r="B460" s="131" t="s">
        <v>222</v>
      </c>
      <c r="C460" s="154">
        <v>17623.650000000001</v>
      </c>
      <c r="D460" s="132"/>
      <c r="E460" s="133">
        <f t="shared" si="9"/>
        <v>7220456.5802388359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212</v>
      </c>
      <c r="C461" s="154">
        <v>30547.66</v>
      </c>
      <c r="D461" s="132"/>
      <c r="E461" s="133">
        <f t="shared" si="9"/>
        <v>7251004.240238836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434</v>
      </c>
      <c r="C462" s="154">
        <v>10574.19</v>
      </c>
      <c r="D462" s="132"/>
      <c r="E462" s="133">
        <f t="shared" si="9"/>
        <v>7261578.4302388364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215</v>
      </c>
      <c r="C463" s="154">
        <v>4699.6400000000003</v>
      </c>
      <c r="D463" s="132"/>
      <c r="E463" s="133">
        <f t="shared" si="9"/>
        <v>7266278.0702388361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203</v>
      </c>
      <c r="C464" s="154">
        <v>17623.650000000001</v>
      </c>
      <c r="D464" s="132"/>
      <c r="E464" s="133">
        <f t="shared" si="9"/>
        <v>7283901.7202388365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261</v>
      </c>
      <c r="C465" s="154">
        <v>45821.49</v>
      </c>
      <c r="D465" s="132"/>
      <c r="E465" s="133">
        <f t="shared" si="9"/>
        <v>7329723.2102388367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209</v>
      </c>
      <c r="C466" s="132">
        <v>17623.650000000001</v>
      </c>
      <c r="D466" s="132"/>
      <c r="E466" s="133">
        <f t="shared" si="9"/>
        <v>7347346.8602388371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233</v>
      </c>
      <c r="C467" s="154">
        <v>3524.73</v>
      </c>
      <c r="D467" s="132"/>
      <c r="E467" s="133">
        <f t="shared" si="9"/>
        <v>7350871.5902388375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44484</v>
      </c>
      <c r="B468" s="131" t="s">
        <v>208</v>
      </c>
      <c r="C468" s="154">
        <v>17623.650000000001</v>
      </c>
      <c r="D468" s="132"/>
      <c r="E468" s="133">
        <f t="shared" ref="E468:E531" si="10">E467+C468-D468</f>
        <v>7368495.2402388379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463</v>
      </c>
      <c r="C469" s="154">
        <v>3524.73</v>
      </c>
      <c r="D469" s="132"/>
      <c r="E469" s="133">
        <f t="shared" si="10"/>
        <v>7372019.9702388383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223</v>
      </c>
      <c r="C470" s="154">
        <v>3524.73</v>
      </c>
      <c r="D470" s="132"/>
      <c r="E470" s="133">
        <f t="shared" si="10"/>
        <v>7375544.7002388388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225</v>
      </c>
      <c r="C471" s="154">
        <v>4969.47</v>
      </c>
      <c r="D471" s="132"/>
      <c r="E471" s="133">
        <f t="shared" si="10"/>
        <v>7380514.1702388385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464</v>
      </c>
      <c r="C472" s="154">
        <v>10574.19</v>
      </c>
      <c r="D472" s="132"/>
      <c r="E472" s="133">
        <f t="shared" si="10"/>
        <v>7391088.3602388389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228</v>
      </c>
      <c r="C473" s="154">
        <v>41859.949999999997</v>
      </c>
      <c r="D473" s="132"/>
      <c r="E473" s="133">
        <f t="shared" si="10"/>
        <v>7432948.3102388391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216</v>
      </c>
      <c r="C474" s="154">
        <v>5874.55</v>
      </c>
      <c r="D474" s="132"/>
      <c r="E474" s="133">
        <f t="shared" si="10"/>
        <v>7438822.8602388389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439</v>
      </c>
      <c r="C475" s="154">
        <v>23498.2</v>
      </c>
      <c r="D475" s="132"/>
      <c r="E475" s="133">
        <f t="shared" si="10"/>
        <v>7462321.0602388391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213</v>
      </c>
      <c r="C476" s="154">
        <v>3862.32</v>
      </c>
      <c r="D476" s="132"/>
      <c r="E476" s="133">
        <f t="shared" si="10"/>
        <v>7466183.3802388394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44487</v>
      </c>
      <c r="B477" s="131" t="s">
        <v>238</v>
      </c>
      <c r="C477" s="154">
        <v>222057.99</v>
      </c>
      <c r="D477" s="132"/>
      <c r="E477" s="133">
        <f t="shared" si="10"/>
        <v>7688241.3702388396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314</v>
      </c>
      <c r="C478" s="154">
        <v>17623.650000000001</v>
      </c>
      <c r="D478" s="132"/>
      <c r="E478" s="133">
        <f t="shared" si="10"/>
        <v>7705865.02023884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288</v>
      </c>
      <c r="C479" s="154">
        <v>12924.01</v>
      </c>
      <c r="D479" s="132"/>
      <c r="E479" s="133">
        <f t="shared" si="10"/>
        <v>7718789.0302388398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214</v>
      </c>
      <c r="C480" s="154">
        <v>10574.19</v>
      </c>
      <c r="D480" s="132"/>
      <c r="E480" s="133">
        <f t="shared" si="10"/>
        <v>7729363.2202388402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326</v>
      </c>
      <c r="C481" s="154">
        <v>17623.650000000001</v>
      </c>
      <c r="D481" s="132"/>
      <c r="E481" s="133">
        <f t="shared" si="10"/>
        <v>7746986.8702388406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305</v>
      </c>
      <c r="C482" s="154">
        <v>10574.19</v>
      </c>
      <c r="D482" s="132"/>
      <c r="E482" s="133">
        <f t="shared" si="10"/>
        <v>7757561.060238841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44488</v>
      </c>
      <c r="B483" s="131" t="s">
        <v>232</v>
      </c>
      <c r="C483" s="154">
        <v>17623.650000000001</v>
      </c>
      <c r="D483" s="132"/>
      <c r="E483" s="133">
        <f t="shared" si="10"/>
        <v>7775184.7102388414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>
        <v>44488</v>
      </c>
      <c r="B484" s="131" t="s">
        <v>468</v>
      </c>
      <c r="C484" s="154">
        <v>14774.1</v>
      </c>
      <c r="D484" s="132"/>
      <c r="E484" s="133">
        <f t="shared" si="10"/>
        <v>7789958.810238841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>
        <v>44488</v>
      </c>
      <c r="B485" s="131" t="s">
        <v>302</v>
      </c>
      <c r="C485" s="154">
        <v>23498.2</v>
      </c>
      <c r="D485" s="132"/>
      <c r="E485" s="133">
        <f t="shared" si="10"/>
        <v>7813457.0102388412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>
        <v>44489</v>
      </c>
      <c r="B486" s="131" t="s">
        <v>206</v>
      </c>
      <c r="C486" s="154">
        <v>211140.16</v>
      </c>
      <c r="D486" s="132"/>
      <c r="E486" s="133">
        <f t="shared" si="10"/>
        <v>8024597.1702388413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>
        <v>44489</v>
      </c>
      <c r="B487" s="131" t="s">
        <v>239</v>
      </c>
      <c r="C487" s="154">
        <v>45821.49</v>
      </c>
      <c r="D487" s="132"/>
      <c r="E487" s="133">
        <f t="shared" si="10"/>
        <v>8070418.6602388415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>
        <v>44489</v>
      </c>
      <c r="B488" s="131" t="s">
        <v>281</v>
      </c>
      <c r="C488" s="154">
        <v>76369.149999999994</v>
      </c>
      <c r="D488" s="132"/>
      <c r="E488" s="133">
        <f t="shared" si="10"/>
        <v>8146787.8102388419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>
        <v>44489</v>
      </c>
      <c r="B489" s="131" t="s">
        <v>229</v>
      </c>
      <c r="C489" s="154">
        <v>10574.19</v>
      </c>
      <c r="D489" s="132"/>
      <c r="E489" s="133">
        <f t="shared" si="10"/>
        <v>8157362.0002388423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>
        <v>44489</v>
      </c>
      <c r="B490" s="131" t="s">
        <v>199</v>
      </c>
      <c r="C490" s="154">
        <v>2349.8200000000002</v>
      </c>
      <c r="D490" s="132"/>
      <c r="E490" s="133">
        <f t="shared" si="10"/>
        <v>8159711.8202388426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>
        <v>44489</v>
      </c>
      <c r="B491" s="131" t="s">
        <v>218</v>
      </c>
      <c r="C491" s="154">
        <v>81068.789999999994</v>
      </c>
      <c r="D491" s="132"/>
      <c r="E491" s="133">
        <f t="shared" si="10"/>
        <v>8240780.6102388427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>
        <v>44489</v>
      </c>
      <c r="B492" s="131" t="s">
        <v>276</v>
      </c>
      <c r="C492" s="154">
        <v>17623.650000000001</v>
      </c>
      <c r="D492" s="132"/>
      <c r="E492" s="133">
        <f t="shared" si="10"/>
        <v>8258404.260238843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>
        <v>44489</v>
      </c>
      <c r="B493" s="131" t="s">
        <v>237</v>
      </c>
      <c r="C493" s="154">
        <v>17623.650000000001</v>
      </c>
      <c r="D493" s="132"/>
      <c r="E493" s="133">
        <f t="shared" si="10"/>
        <v>8276027.9102388434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>
        <v>44490</v>
      </c>
      <c r="B494" s="131" t="s">
        <v>513</v>
      </c>
      <c r="C494" s="154">
        <v>23498.2</v>
      </c>
      <c r="D494" s="132"/>
      <c r="E494" s="133">
        <f t="shared" si="10"/>
        <v>8299526.1102388436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customHeight="1" x14ac:dyDescent="0.3">
      <c r="A495" s="130">
        <v>44490</v>
      </c>
      <c r="B495" s="131" t="s">
        <v>284</v>
      </c>
      <c r="C495" s="154">
        <v>10574.19</v>
      </c>
      <c r="D495" s="132"/>
      <c r="E495" s="133">
        <f t="shared" si="10"/>
        <v>8310100.300238844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customHeight="1" x14ac:dyDescent="0.3">
      <c r="A496" s="130">
        <v>44490</v>
      </c>
      <c r="B496" s="131" t="s">
        <v>469</v>
      </c>
      <c r="C496" s="154">
        <v>45821.49</v>
      </c>
      <c r="D496" s="132"/>
      <c r="E496" s="133">
        <f t="shared" si="10"/>
        <v>8355921.7902388442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customHeight="1" x14ac:dyDescent="0.3">
      <c r="A497" s="130">
        <v>44490</v>
      </c>
      <c r="B497" s="131" t="s">
        <v>282</v>
      </c>
      <c r="C497" s="154">
        <v>3524.73</v>
      </c>
      <c r="D497" s="132"/>
      <c r="E497" s="133">
        <f t="shared" si="10"/>
        <v>8359446.5202388447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customHeight="1" x14ac:dyDescent="0.3">
      <c r="A498" s="130">
        <v>44490</v>
      </c>
      <c r="B498" s="131" t="s">
        <v>290</v>
      </c>
      <c r="C498" s="154">
        <v>30547.66</v>
      </c>
      <c r="D498" s="132"/>
      <c r="E498" s="133">
        <f t="shared" si="10"/>
        <v>8389994.1802388448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customHeight="1" x14ac:dyDescent="0.3">
      <c r="A499" s="130">
        <v>44490</v>
      </c>
      <c r="B499" s="131" t="s">
        <v>316</v>
      </c>
      <c r="C499" s="154">
        <v>162137.57999999999</v>
      </c>
      <c r="D499" s="132"/>
      <c r="E499" s="133">
        <f t="shared" si="10"/>
        <v>8552131.7602388449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customHeight="1" x14ac:dyDescent="0.3">
      <c r="A500" s="130">
        <v>44491</v>
      </c>
      <c r="B500" s="131" t="s">
        <v>449</v>
      </c>
      <c r="C500" s="154">
        <v>10574.19</v>
      </c>
      <c r="D500" s="132"/>
      <c r="E500" s="133">
        <f t="shared" si="10"/>
        <v>8562705.9502388444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customHeight="1" x14ac:dyDescent="0.3">
      <c r="A501" s="130">
        <v>44491</v>
      </c>
      <c r="B501" s="131" t="s">
        <v>472</v>
      </c>
      <c r="C501" s="154">
        <v>10574.19</v>
      </c>
      <c r="D501" s="132"/>
      <c r="E501" s="133">
        <f t="shared" si="10"/>
        <v>8573280.1402388439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customHeight="1" x14ac:dyDescent="0.3">
      <c r="A502" s="130">
        <v>44491</v>
      </c>
      <c r="B502" s="131" t="s">
        <v>197</v>
      </c>
      <c r="C502" s="154">
        <v>3524.73</v>
      </c>
      <c r="D502" s="132"/>
      <c r="E502" s="133">
        <f t="shared" si="10"/>
        <v>8576804.8702388443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customHeight="1" x14ac:dyDescent="0.3">
      <c r="A503" s="130">
        <v>44491</v>
      </c>
      <c r="B503" s="131" t="s">
        <v>280</v>
      </c>
      <c r="C503" s="154">
        <v>5874.55</v>
      </c>
      <c r="D503" s="132"/>
      <c r="E503" s="133">
        <f t="shared" si="10"/>
        <v>8582679.4202388451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customHeight="1" x14ac:dyDescent="0.3">
      <c r="A504" s="130">
        <v>44491</v>
      </c>
      <c r="B504" s="131" t="s">
        <v>301</v>
      </c>
      <c r="C504" s="154">
        <v>212427.6</v>
      </c>
      <c r="D504" s="132"/>
      <c r="E504" s="133">
        <f t="shared" si="10"/>
        <v>8795107.0202388447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customHeight="1" x14ac:dyDescent="0.3">
      <c r="A505" s="130">
        <v>44491</v>
      </c>
      <c r="B505" s="131" t="s">
        <v>296</v>
      </c>
      <c r="C505" s="154">
        <v>28197.84</v>
      </c>
      <c r="D505" s="132"/>
      <c r="E505" s="133">
        <f t="shared" si="10"/>
        <v>8823304.8602388445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customHeight="1" x14ac:dyDescent="0.3">
      <c r="A506" s="130">
        <v>44491</v>
      </c>
      <c r="B506" s="131" t="s">
        <v>331</v>
      </c>
      <c r="C506" s="154">
        <v>30547.66</v>
      </c>
      <c r="D506" s="132"/>
      <c r="E506" s="133">
        <f t="shared" si="10"/>
        <v>8853852.5202388447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customHeight="1" x14ac:dyDescent="0.3">
      <c r="A507" s="130">
        <v>44491</v>
      </c>
      <c r="B507" s="131" t="s">
        <v>275</v>
      </c>
      <c r="C507" s="154">
        <v>10574.19</v>
      </c>
      <c r="D507" s="132"/>
      <c r="E507" s="133">
        <f t="shared" si="10"/>
        <v>8864426.7102388442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customHeight="1" x14ac:dyDescent="0.3">
      <c r="A508" s="130">
        <v>44491</v>
      </c>
      <c r="B508" s="131" t="s">
        <v>243</v>
      </c>
      <c r="C508" s="154">
        <v>3524.73</v>
      </c>
      <c r="D508" s="132"/>
      <c r="E508" s="133">
        <f t="shared" si="10"/>
        <v>8867951.4402388446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customHeight="1" x14ac:dyDescent="0.3">
      <c r="A509" s="130">
        <v>44491</v>
      </c>
      <c r="B509" s="131" t="s">
        <v>269</v>
      </c>
      <c r="C509" s="154">
        <v>5874.55</v>
      </c>
      <c r="D509" s="132"/>
      <c r="E509" s="133">
        <f t="shared" si="10"/>
        <v>8873825.9902388453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customHeight="1" x14ac:dyDescent="0.3">
      <c r="A510" s="130">
        <v>44494</v>
      </c>
      <c r="B510" s="131" t="s">
        <v>444</v>
      </c>
      <c r="C510" s="154">
        <v>10574.19</v>
      </c>
      <c r="D510" s="132"/>
      <c r="E510" s="133">
        <f t="shared" si="10"/>
        <v>8884400.1802388448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customHeight="1" x14ac:dyDescent="0.3">
      <c r="A511" s="130">
        <v>44494</v>
      </c>
      <c r="B511" s="131" t="s">
        <v>308</v>
      </c>
      <c r="C511" s="154">
        <v>19311.599999999999</v>
      </c>
      <c r="D511" s="132"/>
      <c r="E511" s="133">
        <f t="shared" si="10"/>
        <v>8903711.7802388445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customHeight="1" x14ac:dyDescent="0.3">
      <c r="A512" s="130">
        <v>44494</v>
      </c>
      <c r="B512" s="131" t="s">
        <v>273</v>
      </c>
      <c r="C512" s="154">
        <v>109266.63</v>
      </c>
      <c r="D512" s="132"/>
      <c r="E512" s="133">
        <f t="shared" si="10"/>
        <v>9012978.4102388453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customHeight="1" x14ac:dyDescent="0.3">
      <c r="A513" s="130">
        <v>44494</v>
      </c>
      <c r="B513" s="131" t="s">
        <v>230</v>
      </c>
      <c r="C513" s="154">
        <v>17623.650000000001</v>
      </c>
      <c r="D513" s="132"/>
      <c r="E513" s="133">
        <f t="shared" si="10"/>
        <v>9030602.0602388456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customHeight="1" x14ac:dyDescent="0.3">
      <c r="A514" s="130">
        <v>44494</v>
      </c>
      <c r="B514" s="131" t="s">
        <v>201</v>
      </c>
      <c r="C514" s="154">
        <v>18564.36</v>
      </c>
      <c r="D514" s="132"/>
      <c r="E514" s="133">
        <f t="shared" si="10"/>
        <v>9049166.4202388451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customHeight="1" x14ac:dyDescent="0.3">
      <c r="A515" s="130">
        <v>44494</v>
      </c>
      <c r="B515" s="131" t="s">
        <v>297</v>
      </c>
      <c r="C515" s="154">
        <v>35247.300000000003</v>
      </c>
      <c r="D515" s="132"/>
      <c r="E515" s="133">
        <f t="shared" si="10"/>
        <v>9084413.7202388458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customHeight="1" x14ac:dyDescent="0.3">
      <c r="A516" s="130">
        <v>44494</v>
      </c>
      <c r="B516" s="131" t="s">
        <v>516</v>
      </c>
      <c r="C516" s="154">
        <v>205000</v>
      </c>
      <c r="D516" s="132"/>
      <c r="E516" s="133">
        <f t="shared" si="10"/>
        <v>9289413.7202388458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customHeight="1" x14ac:dyDescent="0.3">
      <c r="A517" s="157"/>
      <c r="B517" s="158" t="s">
        <v>517</v>
      </c>
      <c r="C517" s="159"/>
      <c r="D517" s="160">
        <v>51250</v>
      </c>
      <c r="E517" s="133">
        <f t="shared" si="10"/>
        <v>9238163.7202388458</v>
      </c>
      <c r="F517" s="101"/>
      <c r="G517" s="134">
        <f>D517</f>
        <v>51250</v>
      </c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customHeight="1" x14ac:dyDescent="0.3">
      <c r="A518" s="130">
        <v>44494</v>
      </c>
      <c r="B518" s="131" t="s">
        <v>299</v>
      </c>
      <c r="C518" s="154">
        <v>25848.02</v>
      </c>
      <c r="D518" s="132"/>
      <c r="E518" s="133">
        <f t="shared" si="10"/>
        <v>9264011.7402388453</v>
      </c>
      <c r="F518" s="101"/>
      <c r="G518" s="134"/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customHeight="1" x14ac:dyDescent="0.3">
      <c r="A519" s="130">
        <v>44494</v>
      </c>
      <c r="B519" s="131" t="s">
        <v>495</v>
      </c>
      <c r="C519" s="154">
        <v>51250</v>
      </c>
      <c r="D519" s="132"/>
      <c r="E519" s="133">
        <f t="shared" si="10"/>
        <v>9315261.7402388453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customHeight="1" x14ac:dyDescent="0.3">
      <c r="A520" s="157"/>
      <c r="B520" s="158" t="s">
        <v>518</v>
      </c>
      <c r="C520" s="159"/>
      <c r="D520" s="160">
        <v>51250</v>
      </c>
      <c r="E520" s="133">
        <f t="shared" si="10"/>
        <v>9264011.7402388453</v>
      </c>
      <c r="F520" s="101"/>
      <c r="G520" s="134">
        <f>D520</f>
        <v>51250</v>
      </c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customHeight="1" x14ac:dyDescent="0.3">
      <c r="A521" s="342">
        <v>44494</v>
      </c>
      <c r="B521" s="347" t="s">
        <v>483</v>
      </c>
      <c r="C521" s="344"/>
      <c r="D521" s="344"/>
      <c r="E521" s="133">
        <f t="shared" si="10"/>
        <v>9264011.7402388453</v>
      </c>
      <c r="F521" s="101"/>
      <c r="G521" s="134"/>
      <c r="H521" s="143"/>
      <c r="I521" s="135"/>
      <c r="J521" s="144"/>
      <c r="K521" s="136"/>
      <c r="L521" s="137"/>
      <c r="M521" s="138">
        <v>242465.62</v>
      </c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customHeight="1" x14ac:dyDescent="0.3">
      <c r="A522" s="130">
        <v>44495</v>
      </c>
      <c r="B522" s="131" t="s">
        <v>244</v>
      </c>
      <c r="C522" s="154">
        <v>17623.650000000001</v>
      </c>
      <c r="D522" s="132"/>
      <c r="E522" s="133">
        <f t="shared" si="10"/>
        <v>9281635.3902388457</v>
      </c>
      <c r="F522" s="101"/>
      <c r="G522" s="134"/>
      <c r="H522" s="143"/>
      <c r="I522" s="135"/>
      <c r="J522" s="144"/>
      <c r="K522" s="136"/>
      <c r="L522" s="137"/>
      <c r="M522" s="138"/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customHeight="1" x14ac:dyDescent="0.3">
      <c r="A523" s="130">
        <v>44495</v>
      </c>
      <c r="B523" s="131" t="s">
        <v>272</v>
      </c>
      <c r="C523" s="154">
        <v>90468.07</v>
      </c>
      <c r="D523" s="132"/>
      <c r="E523" s="133">
        <f t="shared" si="10"/>
        <v>9372103.460238846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customHeight="1" x14ac:dyDescent="0.3">
      <c r="A524" s="130">
        <v>44495</v>
      </c>
      <c r="B524" s="131" t="s">
        <v>247</v>
      </c>
      <c r="C524" s="154">
        <v>3524.73</v>
      </c>
      <c r="D524" s="132"/>
      <c r="E524" s="133">
        <f t="shared" si="10"/>
        <v>9375628.1902388465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customHeight="1" x14ac:dyDescent="0.3">
      <c r="A525" s="130">
        <v>44495</v>
      </c>
      <c r="B525" s="131" t="s">
        <v>248</v>
      </c>
      <c r="C525" s="154">
        <v>10574.19</v>
      </c>
      <c r="D525" s="132"/>
      <c r="E525" s="133">
        <f t="shared" si="10"/>
        <v>9386202.3802388459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customHeight="1" x14ac:dyDescent="0.3">
      <c r="A526" s="130">
        <v>44495</v>
      </c>
      <c r="B526" s="131" t="s">
        <v>249</v>
      </c>
      <c r="C526" s="154">
        <v>30547.66</v>
      </c>
      <c r="D526" s="132"/>
      <c r="E526" s="133">
        <f t="shared" si="10"/>
        <v>9416750.0402388461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customHeight="1" x14ac:dyDescent="0.3">
      <c r="A527" s="130">
        <v>44495</v>
      </c>
      <c r="B527" s="131" t="s">
        <v>303</v>
      </c>
      <c r="C527" s="154">
        <v>17623.650000000001</v>
      </c>
      <c r="D527" s="132"/>
      <c r="E527" s="133">
        <f t="shared" si="10"/>
        <v>9434373.6902388465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customHeight="1" x14ac:dyDescent="0.3">
      <c r="A528" s="130">
        <v>44495</v>
      </c>
      <c r="B528" s="131" t="s">
        <v>251</v>
      </c>
      <c r="C528" s="154">
        <v>19973.47</v>
      </c>
      <c r="D528" s="132"/>
      <c r="E528" s="133">
        <f t="shared" si="10"/>
        <v>9454347.1602388471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customHeight="1" x14ac:dyDescent="0.3">
      <c r="A529" s="130">
        <v>44495</v>
      </c>
      <c r="B529" s="131" t="s">
        <v>226</v>
      </c>
      <c r="C529" s="154">
        <v>7049.46</v>
      </c>
      <c r="D529" s="132"/>
      <c r="E529" s="133">
        <f t="shared" si="10"/>
        <v>9461396.620238848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customHeight="1" x14ac:dyDescent="0.3">
      <c r="A530" s="130">
        <v>44495</v>
      </c>
      <c r="B530" s="131" t="s">
        <v>252</v>
      </c>
      <c r="C530" s="154">
        <v>5874.55</v>
      </c>
      <c r="D530" s="132"/>
      <c r="E530" s="133">
        <f t="shared" si="10"/>
        <v>9467271.1702388488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customHeight="1" x14ac:dyDescent="0.3">
      <c r="A531" s="130">
        <v>44495</v>
      </c>
      <c r="B531" s="131" t="s">
        <v>253</v>
      </c>
      <c r="C531" s="154">
        <v>10574.19</v>
      </c>
      <c r="D531" s="132"/>
      <c r="E531" s="133">
        <f t="shared" si="10"/>
        <v>9477845.3602388483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customHeight="1" x14ac:dyDescent="0.3">
      <c r="A532" s="130">
        <v>44495</v>
      </c>
      <c r="B532" s="131" t="s">
        <v>254</v>
      </c>
      <c r="C532" s="154">
        <v>49247</v>
      </c>
      <c r="D532" s="132"/>
      <c r="E532" s="133">
        <f t="shared" ref="E532:E595" si="11">E531+C532-D532</f>
        <v>9527092.3602388483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customHeight="1" x14ac:dyDescent="0.3">
      <c r="A533" s="130">
        <v>44495</v>
      </c>
      <c r="B533" s="131" t="s">
        <v>306</v>
      </c>
      <c r="C533" s="154">
        <v>19311.599999999999</v>
      </c>
      <c r="D533" s="132"/>
      <c r="E533" s="133">
        <f t="shared" si="11"/>
        <v>9546403.9602388479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customHeight="1" x14ac:dyDescent="0.3">
      <c r="A534" s="130">
        <v>44495</v>
      </c>
      <c r="B534" s="131" t="s">
        <v>317</v>
      </c>
      <c r="C534" s="154">
        <v>7049.46</v>
      </c>
      <c r="D534" s="132"/>
      <c r="E534" s="133">
        <f t="shared" si="11"/>
        <v>9553453.4202388488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customHeight="1" x14ac:dyDescent="0.3">
      <c r="A535" s="130">
        <v>44495</v>
      </c>
      <c r="B535" s="131" t="s">
        <v>255</v>
      </c>
      <c r="C535" s="154">
        <v>30547.66</v>
      </c>
      <c r="D535" s="132"/>
      <c r="E535" s="133">
        <f t="shared" si="11"/>
        <v>9584001.0802388489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customHeight="1" x14ac:dyDescent="0.3">
      <c r="A536" s="130">
        <v>44495</v>
      </c>
      <c r="B536" s="131" t="s">
        <v>256</v>
      </c>
      <c r="C536" s="154">
        <v>72844.42</v>
      </c>
      <c r="D536" s="132"/>
      <c r="E536" s="133">
        <f t="shared" si="11"/>
        <v>9656845.5002388489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customHeight="1" x14ac:dyDescent="0.3">
      <c r="A537" s="130">
        <v>44495</v>
      </c>
      <c r="B537" s="131" t="s">
        <v>274</v>
      </c>
      <c r="C537" s="154">
        <v>5874.55</v>
      </c>
      <c r="D537" s="132"/>
      <c r="E537" s="133">
        <f t="shared" si="11"/>
        <v>9662720.0502388496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customHeight="1" x14ac:dyDescent="0.3">
      <c r="A538" s="130">
        <v>44495</v>
      </c>
      <c r="B538" s="131" t="s">
        <v>258</v>
      </c>
      <c r="C538" s="154">
        <v>49346.22</v>
      </c>
      <c r="D538" s="132"/>
      <c r="E538" s="133">
        <f t="shared" si="11"/>
        <v>9712066.2702388503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customHeight="1" x14ac:dyDescent="0.3">
      <c r="A539" s="130">
        <v>44495</v>
      </c>
      <c r="B539" s="131" t="s">
        <v>259</v>
      </c>
      <c r="C539" s="154">
        <v>92817.89</v>
      </c>
      <c r="D539" s="132"/>
      <c r="E539" s="133">
        <f t="shared" si="11"/>
        <v>9804884.1602388509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customHeight="1" x14ac:dyDescent="0.3">
      <c r="A540" s="130">
        <v>44495</v>
      </c>
      <c r="B540" s="131" t="s">
        <v>105</v>
      </c>
      <c r="C540" s="154">
        <v>5874.55</v>
      </c>
      <c r="D540" s="132"/>
      <c r="E540" s="133">
        <f>E539+C540-D540</f>
        <v>9810758.7102388516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customHeight="1" x14ac:dyDescent="0.3">
      <c r="A541" s="130">
        <v>44495</v>
      </c>
      <c r="B541" s="131" t="s">
        <v>330</v>
      </c>
      <c r="C541" s="154">
        <v>17623.650000000001</v>
      </c>
      <c r="D541" s="132"/>
      <c r="E541" s="133">
        <f t="shared" ref="E541:E546" si="12">E540+C541-D541</f>
        <v>9828382.360238852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customHeight="1" x14ac:dyDescent="0.3">
      <c r="A542" s="130">
        <v>44495</v>
      </c>
      <c r="B542" s="131" t="s">
        <v>262</v>
      </c>
      <c r="C542" s="154">
        <v>5874.55</v>
      </c>
      <c r="D542" s="132"/>
      <c r="E542" s="133">
        <f t="shared" si="12"/>
        <v>9834256.9102388527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customHeight="1" x14ac:dyDescent="0.3">
      <c r="A543" s="130">
        <v>44495</v>
      </c>
      <c r="B543" s="131" t="s">
        <v>263</v>
      </c>
      <c r="C543" s="154">
        <v>126890.28</v>
      </c>
      <c r="D543" s="132"/>
      <c r="E543" s="133">
        <f t="shared" si="12"/>
        <v>9961147.1902388521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customHeight="1" x14ac:dyDescent="0.3">
      <c r="A544" s="130">
        <v>44495</v>
      </c>
      <c r="B544" s="131" t="s">
        <v>264</v>
      </c>
      <c r="C544" s="154">
        <v>10574.19</v>
      </c>
      <c r="D544" s="132"/>
      <c r="E544" s="133">
        <f t="shared" si="12"/>
        <v>9971721.3802388515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customHeight="1" x14ac:dyDescent="0.3">
      <c r="A545" s="130">
        <v>44495</v>
      </c>
      <c r="B545" s="131" t="s">
        <v>441</v>
      </c>
      <c r="C545" s="154">
        <v>76369.149999999994</v>
      </c>
      <c r="D545" s="132"/>
      <c r="E545" s="133">
        <f t="shared" si="12"/>
        <v>10048090.530238852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x14ac:dyDescent="0.3">
      <c r="A546" s="130">
        <v>44495</v>
      </c>
      <c r="B546" s="131" t="s">
        <v>236</v>
      </c>
      <c r="C546" s="154">
        <v>82243.7</v>
      </c>
      <c r="D546" s="132"/>
      <c r="E546" s="133">
        <f t="shared" si="12"/>
        <v>10130334.230238851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x14ac:dyDescent="0.3">
      <c r="A547" s="130">
        <v>44495</v>
      </c>
      <c r="B547" s="131" t="s">
        <v>270</v>
      </c>
      <c r="C547" s="154">
        <v>3524.73</v>
      </c>
      <c r="D547" s="132"/>
      <c r="E547" s="133">
        <f t="shared" si="11"/>
        <v>10133858.960238852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x14ac:dyDescent="0.3">
      <c r="A548" s="130">
        <v>44495</v>
      </c>
      <c r="B548" s="131" t="s">
        <v>207</v>
      </c>
      <c r="C548" s="154">
        <v>10574.19</v>
      </c>
      <c r="D548" s="132"/>
      <c r="E548" s="133">
        <f t="shared" si="11"/>
        <v>10144433.150238851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x14ac:dyDescent="0.3">
      <c r="A549" s="130">
        <v>44495</v>
      </c>
      <c r="B549" s="131" t="s">
        <v>271</v>
      </c>
      <c r="C549" s="154">
        <v>7049.46</v>
      </c>
      <c r="D549" s="132"/>
      <c r="E549" s="133">
        <f t="shared" si="11"/>
        <v>10151482.610238852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x14ac:dyDescent="0.3">
      <c r="A550" s="130">
        <v>44495</v>
      </c>
      <c r="B550" s="131" t="s">
        <v>329</v>
      </c>
      <c r="C550" s="154">
        <v>23498.2</v>
      </c>
      <c r="D550" s="132"/>
      <c r="E550" s="133">
        <f t="shared" si="11"/>
        <v>10174980.810238851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x14ac:dyDescent="0.3">
      <c r="A551" s="130">
        <v>44496</v>
      </c>
      <c r="B551" s="131" t="s">
        <v>195</v>
      </c>
      <c r="C551" s="154">
        <v>5874.55</v>
      </c>
      <c r="D551" s="132"/>
      <c r="E551" s="133">
        <f t="shared" si="11"/>
        <v>10180855.360238852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x14ac:dyDescent="0.3">
      <c r="A552" s="130">
        <v>44496</v>
      </c>
      <c r="B552" s="131" t="s">
        <v>484</v>
      </c>
      <c r="C552" s="154">
        <v>10574.19</v>
      </c>
      <c r="D552" s="132"/>
      <c r="E552" s="133">
        <f t="shared" si="11"/>
        <v>10191429.550238851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x14ac:dyDescent="0.3">
      <c r="A553" s="130">
        <v>44496</v>
      </c>
      <c r="B553" s="131" t="s">
        <v>279</v>
      </c>
      <c r="C553" s="154">
        <v>17623.650000000001</v>
      </c>
      <c r="D553" s="132"/>
      <c r="E553" s="133">
        <f t="shared" si="11"/>
        <v>10209053.200238852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ht="15" customHeight="1" x14ac:dyDescent="0.3">
      <c r="A554" s="130">
        <v>44496</v>
      </c>
      <c r="B554" s="131" t="s">
        <v>250</v>
      </c>
      <c r="C554" s="154">
        <v>23498.2</v>
      </c>
      <c r="D554" s="132"/>
      <c r="E554" s="133">
        <f t="shared" si="11"/>
        <v>10232551.400238851</v>
      </c>
      <c r="F554" s="101"/>
      <c r="G554" s="165"/>
      <c r="H554" s="166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customHeight="1" x14ac:dyDescent="0.3">
      <c r="A555" s="130">
        <v>44496</v>
      </c>
      <c r="B555" s="131" t="s">
        <v>473</v>
      </c>
      <c r="C555" s="154">
        <v>10574.19</v>
      </c>
      <c r="D555" s="132"/>
      <c r="E555" s="133">
        <f t="shared" si="11"/>
        <v>10243125.590238851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customHeight="1" x14ac:dyDescent="0.3">
      <c r="A556" s="130">
        <v>44496</v>
      </c>
      <c r="B556" s="131" t="s">
        <v>292</v>
      </c>
      <c r="C556" s="154">
        <v>10574.19</v>
      </c>
      <c r="D556" s="132"/>
      <c r="E556" s="133">
        <f t="shared" si="11"/>
        <v>10253699.78023885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customHeight="1" x14ac:dyDescent="0.3">
      <c r="A557" s="130">
        <v>44497</v>
      </c>
      <c r="B557" s="131" t="s">
        <v>277</v>
      </c>
      <c r="C557" s="154">
        <v>26495.37</v>
      </c>
      <c r="D557" s="132"/>
      <c r="E557" s="133">
        <f t="shared" si="11"/>
        <v>10280195.150238849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customHeight="1" x14ac:dyDescent="0.3">
      <c r="A558" s="130">
        <v>44497</v>
      </c>
      <c r="B558" s="131" t="s">
        <v>278</v>
      </c>
      <c r="C558" s="154">
        <v>28197.84</v>
      </c>
      <c r="D558" s="132"/>
      <c r="E558" s="133">
        <f t="shared" si="11"/>
        <v>10308392.990238849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customHeight="1" x14ac:dyDescent="0.3">
      <c r="A559" s="130">
        <v>44497</v>
      </c>
      <c r="B559" s="131" t="s">
        <v>194</v>
      </c>
      <c r="C559" s="154">
        <v>42296.76</v>
      </c>
      <c r="D559" s="132"/>
      <c r="E559" s="133">
        <f t="shared" si="11"/>
        <v>10350689.750238849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customHeight="1" x14ac:dyDescent="0.3">
      <c r="A560" s="130">
        <v>44497</v>
      </c>
      <c r="B560" s="131" t="s">
        <v>293</v>
      </c>
      <c r="C560" s="154">
        <f>346471.6+352362.53</f>
        <v>698834.13</v>
      </c>
      <c r="D560" s="132"/>
      <c r="E560" s="133">
        <f t="shared" si="11"/>
        <v>11049523.88023885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customHeight="1" x14ac:dyDescent="0.3">
      <c r="A561" s="130">
        <v>44497</v>
      </c>
      <c r="B561" s="131" t="s">
        <v>242</v>
      </c>
      <c r="C561" s="154">
        <v>17623.650000000001</v>
      </c>
      <c r="D561" s="132"/>
      <c r="E561" s="133">
        <f t="shared" si="11"/>
        <v>11067147.53023885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customHeight="1" x14ac:dyDescent="0.3">
      <c r="A562" s="130">
        <v>44497</v>
      </c>
      <c r="B562" s="131" t="s">
        <v>287</v>
      </c>
      <c r="C562" s="154">
        <v>49346.22</v>
      </c>
      <c r="D562" s="132"/>
      <c r="E562" s="133">
        <f t="shared" si="11"/>
        <v>11116493.750238851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customHeight="1" x14ac:dyDescent="0.3">
      <c r="A563" s="130">
        <v>44498</v>
      </c>
      <c r="B563" s="131" t="s">
        <v>312</v>
      </c>
      <c r="C563" s="154">
        <v>7049.46</v>
      </c>
      <c r="D563" s="132"/>
      <c r="E563" s="133">
        <f t="shared" si="11"/>
        <v>11123543.210238852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customHeight="1" x14ac:dyDescent="0.3">
      <c r="A564" s="130">
        <v>44498</v>
      </c>
      <c r="B564" s="131" t="s">
        <v>300</v>
      </c>
      <c r="C564" s="154">
        <v>23498.2</v>
      </c>
      <c r="D564" s="132"/>
      <c r="E564" s="133">
        <f t="shared" si="11"/>
        <v>11147041.410238851</v>
      </c>
      <c r="F564" s="101"/>
      <c r="G564" s="134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>
        <v>44498</v>
      </c>
      <c r="B565" s="131" t="s">
        <v>204</v>
      </c>
      <c r="C565" s="154">
        <v>101042.26</v>
      </c>
      <c r="D565" s="132"/>
      <c r="E565" s="133">
        <f t="shared" si="11"/>
        <v>11248083.670238851</v>
      </c>
      <c r="F565" s="101"/>
      <c r="G565" s="165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customHeight="1" x14ac:dyDescent="0.3">
      <c r="A566" s="130">
        <v>44498</v>
      </c>
      <c r="B566" s="131" t="s">
        <v>432</v>
      </c>
      <c r="C566" s="154">
        <v>7049.46</v>
      </c>
      <c r="D566" s="132"/>
      <c r="E566" s="133">
        <f t="shared" si="11"/>
        <v>11255133.130238852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customHeight="1" x14ac:dyDescent="0.3">
      <c r="A567" s="130">
        <v>44500</v>
      </c>
      <c r="B567" s="131" t="s">
        <v>206</v>
      </c>
      <c r="C567" s="154">
        <v>192685.24</v>
      </c>
      <c r="D567" s="132"/>
      <c r="E567" s="133">
        <f t="shared" si="11"/>
        <v>11447818.370238852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customHeight="1" x14ac:dyDescent="0.3">
      <c r="A568" s="130">
        <v>44500</v>
      </c>
      <c r="B568" s="131" t="s">
        <v>234</v>
      </c>
      <c r="C568" s="154">
        <v>49346.22</v>
      </c>
      <c r="D568" s="132"/>
      <c r="E568" s="133">
        <f t="shared" si="11"/>
        <v>11497164.590238852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customHeight="1" x14ac:dyDescent="0.3">
      <c r="A569" s="130">
        <v>44500</v>
      </c>
      <c r="B569" s="131" t="s">
        <v>260</v>
      </c>
      <c r="C569" s="154">
        <f>86699.4+2582.7</f>
        <v>89282.099999999991</v>
      </c>
      <c r="D569" s="132"/>
      <c r="E569" s="133">
        <f t="shared" si="11"/>
        <v>11586446.690238852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customHeight="1" x14ac:dyDescent="0.3">
      <c r="A570" s="119"/>
      <c r="B570" s="25" t="s">
        <v>520</v>
      </c>
      <c r="C570" s="352"/>
      <c r="D570" s="167">
        <v>990858.22</v>
      </c>
      <c r="E570" s="133">
        <f t="shared" si="11"/>
        <v>10595588.470238851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customHeight="1" x14ac:dyDescent="0.3">
      <c r="A571" s="119"/>
      <c r="B571" s="359" t="s">
        <v>521</v>
      </c>
      <c r="C571" s="357">
        <v>126918.50192946808</v>
      </c>
      <c r="D571" s="167"/>
      <c r="E571" s="133">
        <f t="shared" si="11"/>
        <v>10722506.972168319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customHeight="1" x14ac:dyDescent="0.3">
      <c r="B572" s="359" t="s">
        <v>522</v>
      </c>
      <c r="C572" s="358">
        <f>55.05*4177</f>
        <v>229943.84999999998</v>
      </c>
      <c r="D572" s="167"/>
      <c r="E572" s="283">
        <f t="shared" si="11"/>
        <v>10952450.822168319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customHeight="1" x14ac:dyDescent="0.3">
      <c r="A573" s="130">
        <v>44503</v>
      </c>
      <c r="B573" s="131" t="s">
        <v>322</v>
      </c>
      <c r="C573" s="154">
        <v>30547.66</v>
      </c>
      <c r="D573" s="132"/>
      <c r="E573" s="133">
        <f t="shared" si="11"/>
        <v>10982998.482168319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customHeight="1" x14ac:dyDescent="0.3">
      <c r="A574" s="130">
        <v>44503</v>
      </c>
      <c r="B574" s="131" t="s">
        <v>470</v>
      </c>
      <c r="C574" s="154">
        <v>17623.650000000001</v>
      </c>
      <c r="D574" s="132"/>
      <c r="E574" s="133">
        <f t="shared" si="11"/>
        <v>11000622.132168319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customHeight="1" x14ac:dyDescent="0.3">
      <c r="A575" s="130">
        <v>44508</v>
      </c>
      <c r="B575" s="131" t="s">
        <v>241</v>
      </c>
      <c r="C575" s="154">
        <v>4699.6400000000003</v>
      </c>
      <c r="D575" s="132"/>
      <c r="E575" s="133">
        <f t="shared" si="11"/>
        <v>11005321.77216832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customHeight="1" x14ac:dyDescent="0.3">
      <c r="A576" s="130">
        <v>44508</v>
      </c>
      <c r="B576" s="131" t="s">
        <v>231</v>
      </c>
      <c r="C576" s="154">
        <v>10574.19</v>
      </c>
      <c r="D576" s="132"/>
      <c r="E576" s="133">
        <f t="shared" si="11"/>
        <v>11015895.962168319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customHeight="1" x14ac:dyDescent="0.3">
      <c r="A577" s="130">
        <v>44508</v>
      </c>
      <c r="B577" s="131" t="s">
        <v>523</v>
      </c>
      <c r="C577" s="154">
        <v>209500</v>
      </c>
      <c r="D577" s="132"/>
      <c r="E577" s="133">
        <f t="shared" si="11"/>
        <v>11225395.962168319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customHeight="1" x14ac:dyDescent="0.3">
      <c r="A578" s="157"/>
      <c r="B578" s="158" t="s">
        <v>524</v>
      </c>
      <c r="C578" s="159"/>
      <c r="D578" s="160">
        <v>52375</v>
      </c>
      <c r="E578" s="133">
        <f t="shared" si="11"/>
        <v>11173020.962168319</v>
      </c>
      <c r="F578" s="101"/>
      <c r="G578" s="134">
        <f>D578</f>
        <v>52375</v>
      </c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customHeight="1" x14ac:dyDescent="0.3">
      <c r="A579" s="130">
        <v>44508</v>
      </c>
      <c r="B579" s="131" t="s">
        <v>291</v>
      </c>
      <c r="C579" s="154">
        <v>3524.73</v>
      </c>
      <c r="D579" s="132"/>
      <c r="E579" s="133">
        <f t="shared" si="11"/>
        <v>11176545.69216832</v>
      </c>
      <c r="F579" s="101"/>
      <c r="G579" s="165"/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customHeight="1" x14ac:dyDescent="0.3">
      <c r="A580" s="130">
        <v>44508</v>
      </c>
      <c r="B580" s="131" t="s">
        <v>320</v>
      </c>
      <c r="C580" s="154">
        <v>6976.86</v>
      </c>
      <c r="D580" s="132"/>
      <c r="E580" s="133">
        <f t="shared" si="11"/>
        <v>11183522.552168319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customHeight="1" x14ac:dyDescent="0.3">
      <c r="A581" s="130">
        <v>44509</v>
      </c>
      <c r="B581" s="131" t="s">
        <v>328</v>
      </c>
      <c r="C581" s="154">
        <v>36935.25</v>
      </c>
      <c r="D581" s="132"/>
      <c r="E581" s="133">
        <f t="shared" si="11"/>
        <v>11220457.802168319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customHeight="1" x14ac:dyDescent="0.3">
      <c r="A582" s="119"/>
      <c r="B582" s="140" t="s">
        <v>525</v>
      </c>
      <c r="C582" s="141"/>
      <c r="D582" s="142">
        <v>1240758</v>
      </c>
      <c r="E582" s="133">
        <f t="shared" si="11"/>
        <v>9979699.802168319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customHeight="1" x14ac:dyDescent="0.3">
      <c r="A583" s="119"/>
      <c r="B583" s="140" t="s">
        <v>526</v>
      </c>
      <c r="C583" s="141"/>
      <c r="D583" s="142">
        <v>2511324</v>
      </c>
      <c r="E583" s="133">
        <f t="shared" si="11"/>
        <v>7468375.802168319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customHeight="1" x14ac:dyDescent="0.3">
      <c r="B584" s="140" t="s">
        <v>192</v>
      </c>
      <c r="C584" s="145"/>
      <c r="D584" s="142">
        <v>392942</v>
      </c>
      <c r="E584" s="133">
        <f t="shared" si="11"/>
        <v>7075433.802168319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customHeight="1" x14ac:dyDescent="0.3">
      <c r="B585" s="140" t="s">
        <v>503</v>
      </c>
      <c r="C585" s="145"/>
      <c r="D585" s="142">
        <v>66733</v>
      </c>
      <c r="E585" s="133">
        <f t="shared" si="11"/>
        <v>7008700.802168319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customHeight="1" x14ac:dyDescent="0.3">
      <c r="B586" s="140" t="s">
        <v>527</v>
      </c>
      <c r="C586" s="145"/>
      <c r="D586" s="142">
        <v>175456</v>
      </c>
      <c r="E586" s="133">
        <f t="shared" si="11"/>
        <v>6833244.802168319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customHeight="1" x14ac:dyDescent="0.3">
      <c r="B587" s="140" t="s">
        <v>528</v>
      </c>
      <c r="C587" s="145"/>
      <c r="D587" s="142">
        <v>230094</v>
      </c>
      <c r="E587" s="133">
        <f t="shared" si="11"/>
        <v>6603150.802168319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customHeight="1" x14ac:dyDescent="0.3">
      <c r="B588" s="140" t="s">
        <v>529</v>
      </c>
      <c r="C588" s="145"/>
      <c r="D588" s="142">
        <v>14667</v>
      </c>
      <c r="E588" s="133">
        <f t="shared" si="11"/>
        <v>6588483.802168319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customHeight="1" x14ac:dyDescent="0.3">
      <c r="B589" s="140" t="s">
        <v>530</v>
      </c>
      <c r="C589" s="145"/>
      <c r="D589" s="142">
        <v>16000</v>
      </c>
      <c r="E589" s="133">
        <f t="shared" si="11"/>
        <v>6572483.802168319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customHeight="1" x14ac:dyDescent="0.3">
      <c r="A590" s="146"/>
      <c r="B590" s="146" t="s">
        <v>193</v>
      </c>
      <c r="C590" s="147"/>
      <c r="D590" s="148"/>
      <c r="E590" s="133">
        <f t="shared" si="11"/>
        <v>6572483.802168319</v>
      </c>
      <c r="F590" s="101"/>
      <c r="G590" s="165"/>
      <c r="H590" s="166"/>
      <c r="I590" s="135">
        <v>550000</v>
      </c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customHeight="1" x14ac:dyDescent="0.3">
      <c r="A591" s="130">
        <v>44510</v>
      </c>
      <c r="B591" s="131" t="s">
        <v>463</v>
      </c>
      <c r="C591" s="154">
        <v>3655.41</v>
      </c>
      <c r="D591" s="132"/>
      <c r="E591" s="133">
        <f t="shared" si="11"/>
        <v>6576139.2121683192</v>
      </c>
      <c r="F591" s="101"/>
      <c r="G591" s="165"/>
      <c r="H591" s="166"/>
      <c r="I591" s="135"/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customHeight="1" x14ac:dyDescent="0.3">
      <c r="A592" s="130">
        <v>44510</v>
      </c>
      <c r="B592" s="131" t="s">
        <v>223</v>
      </c>
      <c r="C592" s="154">
        <v>3655.41</v>
      </c>
      <c r="D592" s="132"/>
      <c r="E592" s="133">
        <f t="shared" si="11"/>
        <v>6579794.6221683193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customHeight="1" x14ac:dyDescent="0.3">
      <c r="A593" s="130">
        <v>44510</v>
      </c>
      <c r="B593" s="131" t="s">
        <v>224</v>
      </c>
      <c r="C593" s="154">
        <v>7049.46</v>
      </c>
      <c r="D593" s="132"/>
      <c r="E593" s="133">
        <f t="shared" si="11"/>
        <v>6586844.0821683193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customHeight="1" x14ac:dyDescent="0.3">
      <c r="A594" s="130">
        <v>44510</v>
      </c>
      <c r="B594" s="131" t="s">
        <v>211</v>
      </c>
      <c r="C594" s="154">
        <v>18277.05</v>
      </c>
      <c r="D594" s="132"/>
      <c r="E594" s="133">
        <f t="shared" si="11"/>
        <v>6605121.1321683191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customHeight="1" x14ac:dyDescent="0.3">
      <c r="A595" s="130">
        <v>44510</v>
      </c>
      <c r="B595" s="131" t="s">
        <v>214</v>
      </c>
      <c r="C595" s="154">
        <v>10966.23</v>
      </c>
      <c r="D595" s="132"/>
      <c r="E595" s="133">
        <f t="shared" si="11"/>
        <v>6616087.3621683195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customHeight="1" x14ac:dyDescent="0.3">
      <c r="A596" s="130">
        <v>44510</v>
      </c>
      <c r="B596" s="131" t="s">
        <v>434</v>
      </c>
      <c r="C596" s="154">
        <v>10966.23</v>
      </c>
      <c r="D596" s="132"/>
      <c r="E596" s="133">
        <f t="shared" ref="E596:E626" si="13">E595+C596-D596</f>
        <v>6627053.59216832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customHeight="1" x14ac:dyDescent="0.3">
      <c r="A597" s="130">
        <v>44510</v>
      </c>
      <c r="B597" s="131" t="s">
        <v>215</v>
      </c>
      <c r="C597" s="154">
        <v>4873.88</v>
      </c>
      <c r="D597" s="132"/>
      <c r="E597" s="133">
        <f t="shared" si="13"/>
        <v>6631927.4721683199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customHeight="1" x14ac:dyDescent="0.3">
      <c r="A598" s="130">
        <v>44510</v>
      </c>
      <c r="B598" s="131" t="s">
        <v>265</v>
      </c>
      <c r="C598" s="154">
        <v>16448.740000000002</v>
      </c>
      <c r="D598" s="132"/>
      <c r="E598" s="133">
        <f t="shared" si="13"/>
        <v>6648376.2121683201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customHeight="1" x14ac:dyDescent="0.3">
      <c r="A599" s="130">
        <v>44511</v>
      </c>
      <c r="B599" s="131" t="s">
        <v>210</v>
      </c>
      <c r="C599" s="154">
        <v>14360.28</v>
      </c>
      <c r="D599" s="132"/>
      <c r="E599" s="133">
        <f t="shared" si="13"/>
        <v>6662736.4921683203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.75" customHeight="1" x14ac:dyDescent="0.3">
      <c r="A600" s="130">
        <v>44511</v>
      </c>
      <c r="B600" s="131" t="s">
        <v>464</v>
      </c>
      <c r="C600" s="154">
        <v>10966.23</v>
      </c>
      <c r="D600" s="132"/>
      <c r="E600" s="133">
        <f t="shared" si="13"/>
        <v>6673702.7221683208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customHeight="1" x14ac:dyDescent="0.3">
      <c r="A601" s="130">
        <v>44511</v>
      </c>
      <c r="B601" s="131" t="s">
        <v>233</v>
      </c>
      <c r="C601" s="154">
        <v>3655.41</v>
      </c>
      <c r="D601" s="132"/>
      <c r="E601" s="133">
        <f t="shared" si="13"/>
        <v>6677358.1321683209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" customHeight="1" x14ac:dyDescent="0.3">
      <c r="A602" s="130">
        <v>44511</v>
      </c>
      <c r="B602" s="131" t="s">
        <v>196</v>
      </c>
      <c r="C602" s="154">
        <v>222057.99</v>
      </c>
      <c r="D602" s="132"/>
      <c r="E602" s="133">
        <f t="shared" si="13"/>
        <v>6899416.1221683212</v>
      </c>
      <c r="F602" s="101"/>
      <c r="G602" s="134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customHeight="1" x14ac:dyDescent="0.3">
      <c r="A603" s="130">
        <v>44511</v>
      </c>
      <c r="B603" s="131" t="s">
        <v>227</v>
      </c>
      <c r="C603" s="154">
        <v>222057.99</v>
      </c>
      <c r="D603" s="132"/>
      <c r="E603" s="133">
        <f t="shared" si="13"/>
        <v>7121474.1121683214</v>
      </c>
      <c r="F603" s="101"/>
      <c r="G603" s="165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.75" customHeight="1" x14ac:dyDescent="0.3">
      <c r="A604" s="130">
        <v>44511</v>
      </c>
      <c r="B604" s="131" t="s">
        <v>212</v>
      </c>
      <c r="C604" s="154">
        <v>31680.22</v>
      </c>
      <c r="D604" s="132"/>
      <c r="E604" s="133">
        <f t="shared" si="13"/>
        <v>7153154.3321683211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6.5" customHeight="1" x14ac:dyDescent="0.3">
      <c r="A605" s="130">
        <v>44511</v>
      </c>
      <c r="B605" s="131" t="s">
        <v>439</v>
      </c>
      <c r="C605" s="154">
        <v>31680.22</v>
      </c>
      <c r="D605" s="132"/>
      <c r="E605" s="133">
        <f t="shared" si="13"/>
        <v>7184834.5521683209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customHeight="1" x14ac:dyDescent="0.3">
      <c r="A606" s="130">
        <v>44511</v>
      </c>
      <c r="B606" s="131" t="s">
        <v>326</v>
      </c>
      <c r="C606" s="154">
        <v>18277.05</v>
      </c>
      <c r="D606" s="132"/>
      <c r="E606" s="133">
        <f t="shared" si="13"/>
        <v>7203111.6021683207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5" customHeight="1" x14ac:dyDescent="0.3">
      <c r="A607" s="130">
        <v>44511</v>
      </c>
      <c r="B607" s="131" t="s">
        <v>286</v>
      </c>
      <c r="C607" s="154">
        <v>22161.15</v>
      </c>
      <c r="D607" s="132"/>
      <c r="E607" s="133">
        <f t="shared" si="13"/>
        <v>7225272.7521683211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customHeight="1" x14ac:dyDescent="0.3">
      <c r="A608" s="130">
        <v>44512</v>
      </c>
      <c r="B608" s="131" t="s">
        <v>311</v>
      </c>
      <c r="C608" s="154">
        <v>207499.27</v>
      </c>
      <c r="D608" s="132"/>
      <c r="E608" s="133">
        <f t="shared" si="13"/>
        <v>7432772.0221683206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customHeight="1" x14ac:dyDescent="0.3">
      <c r="A609" s="130">
        <v>44512</v>
      </c>
      <c r="B609" s="131" t="s">
        <v>238</v>
      </c>
      <c r="C609" s="154">
        <v>230290.83</v>
      </c>
      <c r="D609" s="132"/>
      <c r="E609" s="133">
        <f t="shared" si="13"/>
        <v>7663062.8521683207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customHeight="1" x14ac:dyDescent="0.3">
      <c r="A610" s="130">
        <v>44512</v>
      </c>
      <c r="B610" s="131" t="s">
        <v>445</v>
      </c>
      <c r="C610" s="154">
        <v>18277.05</v>
      </c>
      <c r="D610" s="132"/>
      <c r="E610" s="133">
        <f t="shared" si="13"/>
        <v>7681339.9021683205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customHeight="1" x14ac:dyDescent="0.3">
      <c r="A611" s="130">
        <v>44512</v>
      </c>
      <c r="B611" s="131" t="s">
        <v>213</v>
      </c>
      <c r="C611" s="154">
        <v>2349.8200000000002</v>
      </c>
      <c r="D611" s="132"/>
      <c r="E611" s="133">
        <f t="shared" si="13"/>
        <v>7683689.7221683208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customHeight="1" x14ac:dyDescent="0.3">
      <c r="A612" s="130">
        <v>44512</v>
      </c>
      <c r="B612" s="131" t="s">
        <v>281</v>
      </c>
      <c r="C612" s="154">
        <v>79200.55</v>
      </c>
      <c r="D612" s="132"/>
      <c r="E612" s="133">
        <f t="shared" si="13"/>
        <v>7762890.2721683206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customHeight="1" x14ac:dyDescent="0.3">
      <c r="A613" s="130">
        <v>44512</v>
      </c>
      <c r="B613" s="131" t="s">
        <v>216</v>
      </c>
      <c r="C613" s="154">
        <v>6092.35</v>
      </c>
      <c r="D613" s="132"/>
      <c r="E613" s="133">
        <f t="shared" si="13"/>
        <v>7768982.6221683202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customHeight="1" x14ac:dyDescent="0.3">
      <c r="A614" s="130">
        <v>44515</v>
      </c>
      <c r="B614" s="131" t="s">
        <v>221</v>
      </c>
      <c r="C614" s="154">
        <v>27022.93</v>
      </c>
      <c r="D614" s="132"/>
      <c r="E614" s="133">
        <f t="shared" si="13"/>
        <v>7796005.5521683199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customHeight="1" x14ac:dyDescent="0.3">
      <c r="A615" s="130">
        <v>44515</v>
      </c>
      <c r="B615" s="131" t="s">
        <v>433</v>
      </c>
      <c r="C615" s="154">
        <v>17591.439999999999</v>
      </c>
      <c r="D615" s="132"/>
      <c r="E615" s="133">
        <f t="shared" si="13"/>
        <v>7813596.9921683203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customHeight="1" x14ac:dyDescent="0.3">
      <c r="A616" s="130">
        <v>44515</v>
      </c>
      <c r="B616" s="131" t="s">
        <v>294</v>
      </c>
      <c r="C616" s="154">
        <v>54072.480000000003</v>
      </c>
      <c r="D616" s="132"/>
      <c r="E616" s="133">
        <f t="shared" si="13"/>
        <v>7867669.4721683208</v>
      </c>
      <c r="F616" s="101"/>
      <c r="G616" s="134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customHeight="1" x14ac:dyDescent="0.3">
      <c r="A617" s="130">
        <v>44515</v>
      </c>
      <c r="B617" s="131" t="s">
        <v>232</v>
      </c>
      <c r="C617" s="154">
        <v>18277.05</v>
      </c>
      <c r="D617" s="132"/>
      <c r="E617" s="133">
        <f t="shared" si="13"/>
        <v>7885946.5221683206</v>
      </c>
      <c r="F617" s="101"/>
      <c r="G617" s="165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customHeight="1" x14ac:dyDescent="0.3">
      <c r="A618" s="130">
        <v>44515</v>
      </c>
      <c r="B618" s="131" t="s">
        <v>218</v>
      </c>
      <c r="C618" s="154">
        <v>84074.43</v>
      </c>
      <c r="D618" s="132"/>
      <c r="E618" s="133">
        <f t="shared" si="13"/>
        <v>7970020.9521683203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.75" customHeight="1" x14ac:dyDescent="0.3">
      <c r="A619" s="130">
        <v>44515</v>
      </c>
      <c r="B619" s="131" t="s">
        <v>266</v>
      </c>
      <c r="C619" s="154">
        <v>81637.490000000005</v>
      </c>
      <c r="D619" s="132"/>
      <c r="E619" s="133">
        <f t="shared" si="13"/>
        <v>8051658.4421683205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" customHeight="1" x14ac:dyDescent="0.3">
      <c r="A620" s="130">
        <v>44515</v>
      </c>
      <c r="B620" s="131" t="s">
        <v>267</v>
      </c>
      <c r="C620" s="154">
        <v>17623.650000000001</v>
      </c>
      <c r="D620" s="132"/>
      <c r="E620" s="133">
        <f t="shared" si="13"/>
        <v>8069282.0921683209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customHeight="1" x14ac:dyDescent="0.3">
      <c r="A621" s="130">
        <v>44516</v>
      </c>
      <c r="B621" s="131" t="s">
        <v>208</v>
      </c>
      <c r="C621" s="154">
        <v>18277.05</v>
      </c>
      <c r="D621" s="132"/>
      <c r="E621" s="133">
        <f t="shared" si="13"/>
        <v>8087559.1421683207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customHeight="1" x14ac:dyDescent="0.3">
      <c r="A622" s="130">
        <v>44516</v>
      </c>
      <c r="B622" s="131" t="s">
        <v>468</v>
      </c>
      <c r="C622" s="154">
        <v>7310.82</v>
      </c>
      <c r="D622" s="132"/>
      <c r="E622" s="133">
        <f t="shared" si="13"/>
        <v>8094869.962168321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customHeight="1" x14ac:dyDescent="0.3">
      <c r="A623" s="130">
        <v>44516</v>
      </c>
      <c r="B623" s="131" t="s">
        <v>242</v>
      </c>
      <c r="C623" s="154">
        <v>19311.599999999999</v>
      </c>
      <c r="D623" s="132"/>
      <c r="E623" s="133">
        <f t="shared" si="13"/>
        <v>8114181.5621683206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customHeight="1" x14ac:dyDescent="0.3">
      <c r="A624" s="130">
        <v>44516</v>
      </c>
      <c r="B624" s="131" t="s">
        <v>298</v>
      </c>
      <c r="C624" s="154">
        <v>54664.17</v>
      </c>
      <c r="D624" s="132"/>
      <c r="E624" s="133">
        <f t="shared" si="13"/>
        <v>8168845.7321683206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customHeight="1" x14ac:dyDescent="0.3">
      <c r="A625" s="130">
        <v>44516</v>
      </c>
      <c r="B625" s="131" t="s">
        <v>531</v>
      </c>
      <c r="C625" s="154">
        <v>196500</v>
      </c>
      <c r="D625" s="132"/>
      <c r="E625" s="133">
        <f t="shared" si="13"/>
        <v>8365345.7321683206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customHeight="1" x14ac:dyDescent="0.3">
      <c r="A626" s="157"/>
      <c r="B626" s="158" t="s">
        <v>532</v>
      </c>
      <c r="C626" s="159"/>
      <c r="D626" s="160">
        <v>49125</v>
      </c>
      <c r="E626" s="133">
        <f t="shared" si="13"/>
        <v>8316220.7321683206</v>
      </c>
      <c r="F626" s="101"/>
      <c r="G626" s="134">
        <f>D626</f>
        <v>49125</v>
      </c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customHeight="1" x14ac:dyDescent="0.3">
      <c r="A627" s="130">
        <v>44516</v>
      </c>
      <c r="B627" s="131" t="s">
        <v>320</v>
      </c>
      <c r="C627" s="154">
        <v>7383.42</v>
      </c>
      <c r="D627" s="132"/>
      <c r="E627" s="133">
        <f t="shared" ref="E627:E658" si="14">E626+C627-D627</f>
        <v>8323604.1521683205</v>
      </c>
      <c r="F627" s="101"/>
      <c r="G627" s="165"/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customHeight="1" x14ac:dyDescent="0.3">
      <c r="A628" s="130">
        <v>44516</v>
      </c>
      <c r="B628" s="131" t="s">
        <v>236</v>
      </c>
      <c r="C628" s="154">
        <v>74326.67</v>
      </c>
      <c r="D628" s="132"/>
      <c r="E628" s="133">
        <f t="shared" si="14"/>
        <v>8397930.8221683204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customHeight="1" x14ac:dyDescent="0.3">
      <c r="A629" s="130">
        <v>44517</v>
      </c>
      <c r="B629" s="131" t="s">
        <v>222</v>
      </c>
      <c r="C629" s="154">
        <v>18277.05</v>
      </c>
      <c r="D629" s="132"/>
      <c r="E629" s="133">
        <f t="shared" si="14"/>
        <v>8416207.8721683212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customHeight="1" x14ac:dyDescent="0.3">
      <c r="A630" s="130">
        <v>44517</v>
      </c>
      <c r="B630" s="131" t="s">
        <v>278</v>
      </c>
      <c r="C630" s="154">
        <v>29243.279999999999</v>
      </c>
      <c r="D630" s="132"/>
      <c r="E630" s="133">
        <f t="shared" si="14"/>
        <v>8445451.1521683205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customHeight="1" x14ac:dyDescent="0.3">
      <c r="A631" s="130">
        <v>44517</v>
      </c>
      <c r="B631" s="131" t="s">
        <v>288</v>
      </c>
      <c r="C631" s="154">
        <v>13403.17</v>
      </c>
      <c r="D631" s="132"/>
      <c r="E631" s="133">
        <f t="shared" si="14"/>
        <v>8458854.3221683204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customHeight="1" x14ac:dyDescent="0.3">
      <c r="A632" s="130">
        <v>44517</v>
      </c>
      <c r="B632" s="131" t="s">
        <v>453</v>
      </c>
      <c r="C632" s="154">
        <v>47520.33</v>
      </c>
      <c r="D632" s="132"/>
      <c r="E632" s="133">
        <f t="shared" si="14"/>
        <v>8506374.6521683205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customHeight="1" x14ac:dyDescent="0.3">
      <c r="A633" s="130">
        <v>44517</v>
      </c>
      <c r="B633" s="131" t="s">
        <v>235</v>
      </c>
      <c r="C633" s="154">
        <v>7180.14</v>
      </c>
      <c r="D633" s="132"/>
      <c r="E633" s="133">
        <f t="shared" si="14"/>
        <v>8513554.7921683211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customHeight="1" x14ac:dyDescent="0.3">
      <c r="A634" s="130">
        <v>44517</v>
      </c>
      <c r="B634" s="131" t="s">
        <v>199</v>
      </c>
      <c r="C634" s="154">
        <v>2436.94</v>
      </c>
      <c r="D634" s="132"/>
      <c r="E634" s="133">
        <f t="shared" si="14"/>
        <v>8515991.7321683206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customHeight="1" x14ac:dyDescent="0.3">
      <c r="A635" s="130">
        <v>44517</v>
      </c>
      <c r="B635" s="131" t="s">
        <v>331</v>
      </c>
      <c r="C635" s="154">
        <v>31680.22</v>
      </c>
      <c r="D635" s="132"/>
      <c r="E635" s="133">
        <f t="shared" si="14"/>
        <v>8547671.9521683212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customHeight="1" x14ac:dyDescent="0.3">
      <c r="A636" s="130">
        <v>44517</v>
      </c>
      <c r="B636" s="131" t="s">
        <v>282</v>
      </c>
      <c r="C636" s="154">
        <v>3655.41</v>
      </c>
      <c r="D636" s="132"/>
      <c r="E636" s="133">
        <f t="shared" si="14"/>
        <v>8551327.3621683214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customHeight="1" x14ac:dyDescent="0.3">
      <c r="A637" s="130">
        <v>44518</v>
      </c>
      <c r="B637" s="131" t="s">
        <v>293</v>
      </c>
      <c r="C637" s="154">
        <v>353174.4</v>
      </c>
      <c r="D637" s="132"/>
      <c r="E637" s="133">
        <f t="shared" si="14"/>
        <v>8904501.7621683218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customHeight="1" x14ac:dyDescent="0.3">
      <c r="A638" s="130">
        <v>44518</v>
      </c>
      <c r="B638" s="131" t="s">
        <v>470</v>
      </c>
      <c r="C638" s="154">
        <v>18277.05</v>
      </c>
      <c r="D638" s="132"/>
      <c r="E638" s="133">
        <f t="shared" si="14"/>
        <v>8922778.8121683225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customHeight="1" x14ac:dyDescent="0.3">
      <c r="A639" s="130">
        <v>44518</v>
      </c>
      <c r="B639" s="131" t="s">
        <v>513</v>
      </c>
      <c r="C639" s="154">
        <v>24369.4</v>
      </c>
      <c r="D639" s="132"/>
      <c r="E639" s="133">
        <f t="shared" si="14"/>
        <v>8947148.2121683229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customHeight="1" x14ac:dyDescent="0.3">
      <c r="A640" s="130">
        <v>44518</v>
      </c>
      <c r="B640" s="131" t="s">
        <v>451</v>
      </c>
      <c r="C640" s="154">
        <v>201000</v>
      </c>
      <c r="D640" s="132"/>
      <c r="E640" s="133">
        <f t="shared" si="14"/>
        <v>9148148.2121683229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customHeight="1" x14ac:dyDescent="0.3">
      <c r="A641" s="157"/>
      <c r="B641" s="158" t="s">
        <v>534</v>
      </c>
      <c r="C641" s="159"/>
      <c r="D641" s="160">
        <v>50250</v>
      </c>
      <c r="E641" s="133">
        <f t="shared" si="14"/>
        <v>9097898.2121683229</v>
      </c>
      <c r="F641" s="101"/>
      <c r="G641" s="134">
        <f>D641</f>
        <v>50250</v>
      </c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customHeight="1" x14ac:dyDescent="0.3">
      <c r="A642" s="130">
        <v>44518</v>
      </c>
      <c r="B642" s="131" t="s">
        <v>309</v>
      </c>
      <c r="C642" s="154">
        <v>103062.96</v>
      </c>
      <c r="D642" s="132"/>
      <c r="E642" s="133">
        <f t="shared" si="14"/>
        <v>9200961.1721683238</v>
      </c>
      <c r="F642" s="101"/>
      <c r="G642" s="165"/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customHeight="1" x14ac:dyDescent="0.3">
      <c r="A643" s="130">
        <v>44518</v>
      </c>
      <c r="B643" s="131" t="s">
        <v>298</v>
      </c>
      <c r="C643" s="154">
        <v>54045.86</v>
      </c>
      <c r="D643" s="132"/>
      <c r="E643" s="133">
        <f t="shared" si="14"/>
        <v>9255007.0321683232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customHeight="1" x14ac:dyDescent="0.3">
      <c r="A644" s="130">
        <v>44518</v>
      </c>
      <c r="B644" s="131" t="s">
        <v>227</v>
      </c>
      <c r="C644" s="154">
        <v>230290.83</v>
      </c>
      <c r="D644" s="132"/>
      <c r="E644" s="133">
        <f t="shared" si="14"/>
        <v>9485297.8621683232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customHeight="1" x14ac:dyDescent="0.3">
      <c r="A645" s="130">
        <v>44518</v>
      </c>
      <c r="B645" s="131" t="s">
        <v>469</v>
      </c>
      <c r="C645" s="154">
        <v>47520.33</v>
      </c>
      <c r="D645" s="132"/>
      <c r="E645" s="133">
        <f t="shared" si="14"/>
        <v>9532818.1921683233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customHeight="1" x14ac:dyDescent="0.3">
      <c r="A646" s="130">
        <v>44518</v>
      </c>
      <c r="B646" s="131" t="s">
        <v>322</v>
      </c>
      <c r="C646" s="154">
        <v>31680.22</v>
      </c>
      <c r="D646" s="132"/>
      <c r="E646" s="133">
        <f t="shared" si="14"/>
        <v>9564498.412168324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customHeight="1" x14ac:dyDescent="0.3">
      <c r="A647" s="130">
        <v>44518</v>
      </c>
      <c r="B647" s="131" t="s">
        <v>472</v>
      </c>
      <c r="C647" s="154">
        <v>10966.23</v>
      </c>
      <c r="D647" s="132"/>
      <c r="E647" s="133">
        <f t="shared" si="14"/>
        <v>9575464.6421683244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customHeight="1" x14ac:dyDescent="0.3">
      <c r="A648" s="130">
        <v>44518</v>
      </c>
      <c r="B648" s="131" t="s">
        <v>240</v>
      </c>
      <c r="C648" s="154">
        <v>12245.96</v>
      </c>
      <c r="D648" s="132"/>
      <c r="E648" s="133">
        <f t="shared" si="14"/>
        <v>9587710.6021683253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customHeight="1" x14ac:dyDescent="0.3">
      <c r="A649" s="130">
        <v>44519</v>
      </c>
      <c r="B649" s="131" t="s">
        <v>244</v>
      </c>
      <c r="C649" s="154">
        <v>18277.05</v>
      </c>
      <c r="D649" s="132"/>
      <c r="E649" s="133">
        <f t="shared" si="14"/>
        <v>9605987.6521683261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customHeight="1" x14ac:dyDescent="0.3">
      <c r="A650" s="130">
        <v>44519</v>
      </c>
      <c r="B650" s="131" t="s">
        <v>247</v>
      </c>
      <c r="C650" s="154">
        <v>3655.41</v>
      </c>
      <c r="D650" s="132"/>
      <c r="E650" s="133">
        <f t="shared" si="14"/>
        <v>9609643.0621683262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customHeight="1" x14ac:dyDescent="0.3">
      <c r="A651" s="130">
        <v>44519</v>
      </c>
      <c r="B651" s="131" t="s">
        <v>194</v>
      </c>
      <c r="C651" s="154">
        <v>49957.27</v>
      </c>
      <c r="D651" s="132"/>
      <c r="E651" s="133">
        <f t="shared" si="14"/>
        <v>9659600.3321683258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customHeight="1" x14ac:dyDescent="0.3">
      <c r="A652" s="130">
        <v>44519</v>
      </c>
      <c r="B652" s="131" t="s">
        <v>248</v>
      </c>
      <c r="C652" s="154">
        <v>10966.23</v>
      </c>
      <c r="D652" s="132"/>
      <c r="E652" s="133">
        <f t="shared" si="14"/>
        <v>9670566.5621683262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customHeight="1" x14ac:dyDescent="0.3">
      <c r="A653" s="130">
        <v>44519</v>
      </c>
      <c r="B653" s="131" t="s">
        <v>249</v>
      </c>
      <c r="C653" s="154">
        <v>31680.22</v>
      </c>
      <c r="D653" s="132"/>
      <c r="E653" s="133">
        <f t="shared" si="14"/>
        <v>9702246.7821683269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customHeight="1" x14ac:dyDescent="0.3">
      <c r="A654" s="130">
        <v>44519</v>
      </c>
      <c r="B654" s="131" t="s">
        <v>251</v>
      </c>
      <c r="C654" s="154">
        <v>26806.34</v>
      </c>
      <c r="D654" s="132"/>
      <c r="E654" s="133">
        <f t="shared" si="14"/>
        <v>9729053.1221683268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customHeight="1" x14ac:dyDescent="0.3">
      <c r="A655" s="130">
        <v>44519</v>
      </c>
      <c r="B655" s="131" t="s">
        <v>253</v>
      </c>
      <c r="C655" s="154">
        <v>10966.23</v>
      </c>
      <c r="D655" s="132"/>
      <c r="E655" s="133">
        <f t="shared" si="14"/>
        <v>9740019.3521683272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customHeight="1" x14ac:dyDescent="0.3">
      <c r="A656" s="130">
        <v>44519</v>
      </c>
      <c r="B656" s="131" t="s">
        <v>254</v>
      </c>
      <c r="C656" s="154">
        <v>24369.4</v>
      </c>
      <c r="D656" s="132"/>
      <c r="E656" s="133">
        <f t="shared" si="14"/>
        <v>9764388.7521683276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customHeight="1" x14ac:dyDescent="0.3">
      <c r="A657" s="130">
        <v>44519</v>
      </c>
      <c r="B657" s="131" t="s">
        <v>280</v>
      </c>
      <c r="C657" s="154">
        <v>7310.82</v>
      </c>
      <c r="D657" s="132"/>
      <c r="E657" s="133">
        <f t="shared" si="14"/>
        <v>9771699.5721683279</v>
      </c>
      <c r="F657" s="101"/>
      <c r="G657" s="134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customHeight="1" x14ac:dyDescent="0.3">
      <c r="A658" s="130">
        <v>44519</v>
      </c>
      <c r="B658" s="131" t="s">
        <v>255</v>
      </c>
      <c r="C658" s="154">
        <v>31680.22</v>
      </c>
      <c r="D658" s="132"/>
      <c r="E658" s="133">
        <f t="shared" si="14"/>
        <v>9803379.7921683285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customHeight="1" x14ac:dyDescent="0.3">
      <c r="A659" s="130">
        <v>44519</v>
      </c>
      <c r="B659" s="131" t="s">
        <v>256</v>
      </c>
      <c r="C659" s="154">
        <v>75545.14</v>
      </c>
      <c r="D659" s="132"/>
      <c r="E659" s="133">
        <f t="shared" ref="E659:E722" si="15">E658+C659-D659</f>
        <v>9878924.9321683291</v>
      </c>
      <c r="F659" s="101"/>
      <c r="G659" s="165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customHeight="1" x14ac:dyDescent="0.3">
      <c r="A660" s="130">
        <v>44519</v>
      </c>
      <c r="B660" s="131" t="s">
        <v>228</v>
      </c>
      <c r="C660" s="154">
        <v>20713.990000000002</v>
      </c>
      <c r="D660" s="132"/>
      <c r="E660" s="133">
        <f t="shared" si="15"/>
        <v>9899638.9221683294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customHeight="1" x14ac:dyDescent="0.3">
      <c r="A661" s="130">
        <v>44519</v>
      </c>
      <c r="B661" s="131" t="s">
        <v>258</v>
      </c>
      <c r="C661" s="154">
        <v>48738.8</v>
      </c>
      <c r="D661" s="132"/>
      <c r="E661" s="133">
        <f t="shared" si="15"/>
        <v>9948377.7221683301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customHeight="1" x14ac:dyDescent="0.3">
      <c r="A662" s="130">
        <v>44519</v>
      </c>
      <c r="B662" s="131" t="s">
        <v>259</v>
      </c>
      <c r="C662" s="154">
        <v>96259.13</v>
      </c>
      <c r="D662" s="132"/>
      <c r="E662" s="133">
        <f t="shared" si="15"/>
        <v>10044636.852168331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customHeight="1" x14ac:dyDescent="0.3">
      <c r="A663" s="130">
        <v>44519</v>
      </c>
      <c r="B663" s="131" t="s">
        <v>105</v>
      </c>
      <c r="C663" s="154">
        <v>6092.35</v>
      </c>
      <c r="D663" s="132"/>
      <c r="E663" s="133">
        <f t="shared" si="15"/>
        <v>10050729.202168331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>
        <v>44519</v>
      </c>
      <c r="B664" s="131" t="s">
        <v>330</v>
      </c>
      <c r="C664" s="154">
        <v>18277.05</v>
      </c>
      <c r="D664" s="132"/>
      <c r="E664" s="133">
        <f t="shared" si="15"/>
        <v>10069006.252168331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customHeight="1" x14ac:dyDescent="0.3">
      <c r="A665" s="130">
        <v>44519</v>
      </c>
      <c r="B665" s="131" t="s">
        <v>262</v>
      </c>
      <c r="C665" s="154">
        <v>6092.35</v>
      </c>
      <c r="D665" s="132"/>
      <c r="E665" s="133">
        <f t="shared" si="15"/>
        <v>10075098.602168331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customHeight="1" x14ac:dyDescent="0.3">
      <c r="A666" s="130">
        <v>44519</v>
      </c>
      <c r="B666" s="131" t="s">
        <v>263</v>
      </c>
      <c r="C666" s="154">
        <v>131594.76</v>
      </c>
      <c r="D666" s="132"/>
      <c r="E666" s="133">
        <f t="shared" si="15"/>
        <v>10206693.362168331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customHeight="1" x14ac:dyDescent="0.3">
      <c r="A667" s="130">
        <v>44519</v>
      </c>
      <c r="B667" s="131" t="s">
        <v>264</v>
      </c>
      <c r="C667" s="154">
        <v>10966.23</v>
      </c>
      <c r="D667" s="132"/>
      <c r="E667" s="133">
        <f t="shared" si="15"/>
        <v>10217659.592168331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customHeight="1" x14ac:dyDescent="0.3">
      <c r="A668" s="130">
        <v>44519</v>
      </c>
      <c r="B668" s="131" t="s">
        <v>265</v>
      </c>
      <c r="C668" s="154">
        <v>40209.51</v>
      </c>
      <c r="D668" s="132"/>
      <c r="E668" s="133">
        <f t="shared" si="15"/>
        <v>10257869.102168331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customHeight="1" x14ac:dyDescent="0.3">
      <c r="A669" s="130">
        <v>44519</v>
      </c>
      <c r="B669" s="131" t="s">
        <v>316</v>
      </c>
      <c r="C669" s="154">
        <v>168148.86</v>
      </c>
      <c r="D669" s="132"/>
      <c r="E669" s="133">
        <f t="shared" si="15"/>
        <v>10426017.96216833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customHeight="1" x14ac:dyDescent="0.3">
      <c r="A670" s="130">
        <v>44519</v>
      </c>
      <c r="B670" s="131" t="s">
        <v>268</v>
      </c>
      <c r="C670" s="154">
        <v>3655.41</v>
      </c>
      <c r="D670" s="132"/>
      <c r="E670" s="133">
        <f t="shared" si="15"/>
        <v>10429673.37216833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customHeight="1" x14ac:dyDescent="0.3">
      <c r="A671" s="130">
        <v>44519</v>
      </c>
      <c r="B671" s="131" t="s">
        <v>270</v>
      </c>
      <c r="C671" s="154">
        <v>3655.41</v>
      </c>
      <c r="D671" s="132"/>
      <c r="E671" s="133">
        <f t="shared" si="15"/>
        <v>10433328.782168331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customHeight="1" x14ac:dyDescent="0.3">
      <c r="A672" s="130">
        <v>44519</v>
      </c>
      <c r="B672" s="131" t="s">
        <v>207</v>
      </c>
      <c r="C672" s="154">
        <v>10966.23</v>
      </c>
      <c r="D672" s="132"/>
      <c r="E672" s="133">
        <f t="shared" si="15"/>
        <v>10444295.012168331</v>
      </c>
      <c r="F672" s="101"/>
      <c r="G672" s="134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customHeight="1" x14ac:dyDescent="0.3">
      <c r="A673" s="130">
        <v>44519</v>
      </c>
      <c r="B673" s="131" t="s">
        <v>271</v>
      </c>
      <c r="C673" s="154">
        <v>7310.82</v>
      </c>
      <c r="D673" s="132"/>
      <c r="E673" s="133">
        <f t="shared" si="15"/>
        <v>10451605.832168331</v>
      </c>
      <c r="F673" s="101"/>
      <c r="G673" s="165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customHeight="1" x14ac:dyDescent="0.3">
      <c r="A674" s="130">
        <v>44519</v>
      </c>
      <c r="B674" s="131" t="s">
        <v>299</v>
      </c>
      <c r="C674" s="154">
        <v>26806.34</v>
      </c>
      <c r="D674" s="132"/>
      <c r="E674" s="133">
        <f t="shared" si="15"/>
        <v>10478412.172168331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customHeight="1" x14ac:dyDescent="0.3">
      <c r="A675" s="130">
        <v>44519</v>
      </c>
      <c r="B675" s="131" t="s">
        <v>329</v>
      </c>
      <c r="C675" s="154">
        <v>24369.4</v>
      </c>
      <c r="D675" s="132"/>
      <c r="E675" s="133">
        <f t="shared" si="15"/>
        <v>10502781.572168332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customHeight="1" x14ac:dyDescent="0.3">
      <c r="A676" s="130">
        <v>44523</v>
      </c>
      <c r="B676" s="131" t="s">
        <v>301</v>
      </c>
      <c r="C676" s="154">
        <v>193860.15</v>
      </c>
      <c r="D676" s="132"/>
      <c r="E676" s="133">
        <f t="shared" si="15"/>
        <v>10696641.722168332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>
        <v>44523</v>
      </c>
      <c r="B677" s="131" t="s">
        <v>230</v>
      </c>
      <c r="C677" s="154">
        <v>18277.05</v>
      </c>
      <c r="D677" s="132"/>
      <c r="E677" s="133">
        <f t="shared" si="15"/>
        <v>10714918.772168333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customHeight="1" x14ac:dyDescent="0.3">
      <c r="A678" s="130">
        <v>44523</v>
      </c>
      <c r="B678" s="131" t="s">
        <v>267</v>
      </c>
      <c r="C678" s="154">
        <v>18277.05</v>
      </c>
      <c r="D678" s="132"/>
      <c r="E678" s="133">
        <f t="shared" si="15"/>
        <v>10733195.822168333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customHeight="1" x14ac:dyDescent="0.3">
      <c r="A679" s="130">
        <v>44523</v>
      </c>
      <c r="B679" s="131" t="s">
        <v>269</v>
      </c>
      <c r="C679" s="154">
        <v>6092.35</v>
      </c>
      <c r="D679" s="132"/>
      <c r="E679" s="133">
        <f t="shared" si="15"/>
        <v>10739288.172168333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customHeight="1" x14ac:dyDescent="0.3">
      <c r="A680" s="130">
        <v>44523</v>
      </c>
      <c r="B680" s="131" t="s">
        <v>290</v>
      </c>
      <c r="C680" s="154">
        <v>24369.4</v>
      </c>
      <c r="D680" s="132"/>
      <c r="E680" s="133">
        <f t="shared" si="15"/>
        <v>10763657.572168333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customHeight="1" x14ac:dyDescent="0.3">
      <c r="A681" s="130">
        <v>44524</v>
      </c>
      <c r="B681" s="131" t="s">
        <v>272</v>
      </c>
      <c r="C681" s="154">
        <v>93822.19</v>
      </c>
      <c r="D681" s="132"/>
      <c r="E681" s="133">
        <f t="shared" si="15"/>
        <v>10857479.762168333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customHeight="1" x14ac:dyDescent="0.3">
      <c r="A682" s="130">
        <v>44524</v>
      </c>
      <c r="B682" s="131" t="s">
        <v>484</v>
      </c>
      <c r="C682" s="154">
        <v>10966.23</v>
      </c>
      <c r="D682" s="132"/>
      <c r="E682" s="133">
        <f t="shared" si="15"/>
        <v>10868445.992168333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customHeight="1" x14ac:dyDescent="0.3">
      <c r="A683" s="130">
        <v>44524</v>
      </c>
      <c r="B683" s="131" t="s">
        <v>303</v>
      </c>
      <c r="C683" s="154">
        <v>47520.33</v>
      </c>
      <c r="D683" s="132"/>
      <c r="E683" s="133">
        <f t="shared" si="15"/>
        <v>10915966.322168333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customHeight="1" x14ac:dyDescent="0.3">
      <c r="A684" s="130">
        <v>44524</v>
      </c>
      <c r="B684" s="131" t="s">
        <v>250</v>
      </c>
      <c r="C684" s="154">
        <v>24369.4</v>
      </c>
      <c r="D684" s="132"/>
      <c r="E684" s="133">
        <f t="shared" si="15"/>
        <v>10940335.722168334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customHeight="1" x14ac:dyDescent="0.3">
      <c r="A685" s="130">
        <v>44524</v>
      </c>
      <c r="B685" s="131" t="s">
        <v>473</v>
      </c>
      <c r="C685" s="154">
        <v>10966.23</v>
      </c>
      <c r="D685" s="132"/>
      <c r="E685" s="133">
        <f t="shared" si="15"/>
        <v>10951301.952168334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customHeight="1" x14ac:dyDescent="0.3">
      <c r="A686" s="130">
        <v>44524</v>
      </c>
      <c r="B686" s="131" t="s">
        <v>252</v>
      </c>
      <c r="C686" s="154">
        <v>6092.35</v>
      </c>
      <c r="D686" s="132"/>
      <c r="E686" s="133">
        <f t="shared" si="15"/>
        <v>10957394.302168334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customHeight="1" x14ac:dyDescent="0.3">
      <c r="A687" s="130">
        <v>44524</v>
      </c>
      <c r="B687" s="131" t="s">
        <v>273</v>
      </c>
      <c r="C687" s="154">
        <v>113317.71</v>
      </c>
      <c r="D687" s="132"/>
      <c r="E687" s="133">
        <f t="shared" si="15"/>
        <v>11070712.012168335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customHeight="1" x14ac:dyDescent="0.3">
      <c r="A688" s="130">
        <v>44524</v>
      </c>
      <c r="B688" s="131" t="s">
        <v>239</v>
      </c>
      <c r="C688" s="154">
        <v>47520.33</v>
      </c>
      <c r="D688" s="132"/>
      <c r="E688" s="133">
        <f t="shared" si="15"/>
        <v>11118232.342168335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customHeight="1" x14ac:dyDescent="0.3">
      <c r="A689" s="130">
        <v>44524</v>
      </c>
      <c r="B689" s="131" t="s">
        <v>274</v>
      </c>
      <c r="C689" s="154">
        <v>12184.7</v>
      </c>
      <c r="D689" s="132"/>
      <c r="E689" s="133">
        <f t="shared" si="15"/>
        <v>11130417.042168334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customHeight="1" x14ac:dyDescent="0.3">
      <c r="A690" s="130">
        <v>44524</v>
      </c>
      <c r="B690" s="131" t="s">
        <v>275</v>
      </c>
      <c r="C690" s="154">
        <v>10966.23</v>
      </c>
      <c r="D690" s="132"/>
      <c r="E690" s="133">
        <f t="shared" si="15"/>
        <v>11141383.272168335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customHeight="1" x14ac:dyDescent="0.3">
      <c r="A691" s="130">
        <v>44524</v>
      </c>
      <c r="B691" s="131" t="s">
        <v>261</v>
      </c>
      <c r="C691" s="154">
        <v>47520.33</v>
      </c>
      <c r="D691" s="132"/>
      <c r="E691" s="133">
        <f t="shared" si="15"/>
        <v>11188903.602168335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customHeight="1" x14ac:dyDescent="0.3">
      <c r="A692" s="130">
        <v>44524</v>
      </c>
      <c r="B692" s="131" t="s">
        <v>243</v>
      </c>
      <c r="C692" s="154">
        <v>3655.41</v>
      </c>
      <c r="D692" s="132"/>
      <c r="E692" s="133">
        <f t="shared" si="15"/>
        <v>11192559.012168335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customHeight="1" x14ac:dyDescent="0.3">
      <c r="A693" s="130">
        <v>44524</v>
      </c>
      <c r="B693" s="131" t="s">
        <v>441</v>
      </c>
      <c r="C693" s="154">
        <v>79200.55</v>
      </c>
      <c r="D693" s="132"/>
      <c r="E693" s="133">
        <f t="shared" si="15"/>
        <v>11271759.562168336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customHeight="1" x14ac:dyDescent="0.3">
      <c r="A694" s="130">
        <v>44524</v>
      </c>
      <c r="B694" s="131" t="s">
        <v>432</v>
      </c>
      <c r="C694" s="154">
        <v>7310.82</v>
      </c>
      <c r="D694" s="132"/>
      <c r="E694" s="133">
        <f t="shared" si="15"/>
        <v>11279070.382168336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customHeight="1" x14ac:dyDescent="0.3">
      <c r="A695" s="130">
        <v>44525</v>
      </c>
      <c r="B695" s="131" t="s">
        <v>444</v>
      </c>
      <c r="C695" s="154">
        <v>10966.23</v>
      </c>
      <c r="D695" s="132"/>
      <c r="E695" s="133">
        <f t="shared" si="15"/>
        <v>11290036.612168336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customHeight="1" x14ac:dyDescent="0.3">
      <c r="A696" s="130">
        <v>44525</v>
      </c>
      <c r="B696" s="131" t="s">
        <v>449</v>
      </c>
      <c r="C696" s="154">
        <v>10966.23</v>
      </c>
      <c r="D696" s="132"/>
      <c r="E696" s="133">
        <f t="shared" si="15"/>
        <v>11301002.842168337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customHeight="1" x14ac:dyDescent="0.3">
      <c r="A697" s="130">
        <v>44525</v>
      </c>
      <c r="B697" s="131" t="s">
        <v>206</v>
      </c>
      <c r="C697" s="154">
        <v>199829.08</v>
      </c>
      <c r="D697" s="132"/>
      <c r="E697" s="133">
        <f t="shared" si="15"/>
        <v>11500831.922168337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customHeight="1" x14ac:dyDescent="0.3">
      <c r="A698" s="130">
        <v>44525</v>
      </c>
      <c r="B698" s="131" t="s">
        <v>317</v>
      </c>
      <c r="C698" s="154">
        <v>7310.82</v>
      </c>
      <c r="D698" s="132"/>
      <c r="E698" s="133">
        <f t="shared" si="15"/>
        <v>11508142.742168337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customHeight="1" x14ac:dyDescent="0.3">
      <c r="A699" s="130">
        <v>44525</v>
      </c>
      <c r="B699" s="131" t="s">
        <v>229</v>
      </c>
      <c r="C699" s="154">
        <v>10966.23</v>
      </c>
      <c r="D699" s="132"/>
      <c r="E699" s="133">
        <f t="shared" si="15"/>
        <v>11519108.972168338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customHeight="1" x14ac:dyDescent="0.3">
      <c r="A700" s="130">
        <v>44525</v>
      </c>
      <c r="B700" s="131" t="s">
        <v>276</v>
      </c>
      <c r="C700" s="154">
        <v>18277.05</v>
      </c>
      <c r="D700" s="132"/>
      <c r="E700" s="133">
        <f t="shared" si="15"/>
        <v>11537386.022168338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customHeight="1" x14ac:dyDescent="0.3">
      <c r="A701" s="130">
        <v>44525</v>
      </c>
      <c r="B701" s="131" t="s">
        <v>287</v>
      </c>
      <c r="C701" s="154">
        <v>53612.68</v>
      </c>
      <c r="D701" s="132"/>
      <c r="E701" s="133">
        <f t="shared" si="15"/>
        <v>11590998.702168338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customHeight="1" x14ac:dyDescent="0.3">
      <c r="A702" s="130">
        <v>44525</v>
      </c>
      <c r="B702" s="131" t="s">
        <v>237</v>
      </c>
      <c r="C702" s="154">
        <v>18277.05</v>
      </c>
      <c r="D702" s="132"/>
      <c r="E702" s="133">
        <f t="shared" si="15"/>
        <v>11609275.752168339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customHeight="1" x14ac:dyDescent="0.3">
      <c r="A703" s="130">
        <v>44526</v>
      </c>
      <c r="B703" s="131" t="s">
        <v>209</v>
      </c>
      <c r="C703" s="154">
        <v>18277.05</v>
      </c>
      <c r="D703" s="132"/>
      <c r="E703" s="133">
        <f t="shared" si="15"/>
        <v>11627552.802168339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customHeight="1" x14ac:dyDescent="0.3">
      <c r="A704" s="130">
        <v>44526</v>
      </c>
      <c r="B704" s="131" t="s">
        <v>433</v>
      </c>
      <c r="C704" s="154">
        <v>18014.400000000001</v>
      </c>
      <c r="D704" s="132"/>
      <c r="E704" s="133">
        <f t="shared" si="15"/>
        <v>11645567.20216834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customHeight="1" x14ac:dyDescent="0.3">
      <c r="A705" s="130">
        <v>44526</v>
      </c>
      <c r="B705" s="131" t="s">
        <v>308</v>
      </c>
      <c r="C705" s="154">
        <v>17623.650000000001</v>
      </c>
      <c r="D705" s="132"/>
      <c r="E705" s="133">
        <f t="shared" si="15"/>
        <v>11663190.85216834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customHeight="1" x14ac:dyDescent="0.3">
      <c r="A706" s="130">
        <v>44526</v>
      </c>
      <c r="B706" s="131" t="s">
        <v>246</v>
      </c>
      <c r="C706" s="154">
        <v>24231.46</v>
      </c>
      <c r="D706" s="132"/>
      <c r="E706" s="133">
        <f t="shared" si="15"/>
        <v>11687422.312168341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customHeight="1" x14ac:dyDescent="0.3">
      <c r="A707" s="130">
        <v>44526</v>
      </c>
      <c r="B707" s="131" t="s">
        <v>294</v>
      </c>
      <c r="C707" s="154">
        <v>100521.96</v>
      </c>
      <c r="D707" s="132"/>
      <c r="E707" s="133">
        <f t="shared" si="15"/>
        <v>11787944.272168342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customHeight="1" x14ac:dyDescent="0.3">
      <c r="A708" s="130">
        <v>44526</v>
      </c>
      <c r="B708" s="131" t="s">
        <v>226</v>
      </c>
      <c r="C708" s="154">
        <v>7310.82</v>
      </c>
      <c r="D708" s="132"/>
      <c r="E708" s="133">
        <f t="shared" si="15"/>
        <v>11795255.092168342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customHeight="1" x14ac:dyDescent="0.3">
      <c r="A709" s="130">
        <v>44526</v>
      </c>
      <c r="B709" s="131" t="s">
        <v>306</v>
      </c>
      <c r="C709" s="154">
        <v>35900.699999999997</v>
      </c>
      <c r="D709" s="132"/>
      <c r="E709" s="133">
        <f t="shared" si="15"/>
        <v>11831155.792168342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customHeight="1" x14ac:dyDescent="0.3">
      <c r="A710" s="130">
        <v>44526</v>
      </c>
      <c r="B710" s="131" t="s">
        <v>197</v>
      </c>
      <c r="C710" s="154">
        <v>3655.41</v>
      </c>
      <c r="D710" s="132"/>
      <c r="E710" s="133">
        <f t="shared" si="15"/>
        <v>11834811.202168342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customHeight="1" x14ac:dyDescent="0.3">
      <c r="A711" s="130">
        <v>44526</v>
      </c>
      <c r="B711" s="131" t="s">
        <v>204</v>
      </c>
      <c r="C711" s="154">
        <v>104788.42</v>
      </c>
      <c r="D711" s="132"/>
      <c r="E711" s="133">
        <f t="shared" si="15"/>
        <v>11939599.622168342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customHeight="1" x14ac:dyDescent="0.3">
      <c r="A712" s="130">
        <v>44529</v>
      </c>
      <c r="B712" s="131" t="s">
        <v>221</v>
      </c>
      <c r="C712" s="154">
        <v>30461.75</v>
      </c>
      <c r="D712" s="132"/>
      <c r="E712" s="133">
        <f t="shared" si="15"/>
        <v>11970061.372168342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customHeight="1" x14ac:dyDescent="0.3">
      <c r="A713" s="130">
        <v>44529</v>
      </c>
      <c r="B713" s="131" t="s">
        <v>224</v>
      </c>
      <c r="C713" s="154">
        <v>7310.82</v>
      </c>
      <c r="D713" s="132"/>
      <c r="E713" s="133">
        <f t="shared" si="15"/>
        <v>11977372.192168342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customHeight="1" x14ac:dyDescent="0.3">
      <c r="A714" s="130">
        <v>44529</v>
      </c>
      <c r="B714" s="131" t="s">
        <v>279</v>
      </c>
      <c r="C714" s="154">
        <v>18277.05</v>
      </c>
      <c r="D714" s="132"/>
      <c r="E714" s="133">
        <f t="shared" si="15"/>
        <v>11995649.242168343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customHeight="1" x14ac:dyDescent="0.3">
      <c r="A715" s="130">
        <v>44529</v>
      </c>
      <c r="B715" s="131" t="s">
        <v>314</v>
      </c>
      <c r="C715" s="154">
        <v>18277.05</v>
      </c>
      <c r="D715" s="132"/>
      <c r="E715" s="133">
        <f t="shared" si="15"/>
        <v>12013926.292168343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customHeight="1" x14ac:dyDescent="0.3">
      <c r="A716" s="130">
        <v>44529</v>
      </c>
      <c r="B716" s="131" t="s">
        <v>234</v>
      </c>
      <c r="C716" s="154">
        <v>51175.74</v>
      </c>
      <c r="D716" s="132"/>
      <c r="E716" s="133">
        <f t="shared" si="15"/>
        <v>12065102.032168344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customHeight="1" x14ac:dyDescent="0.3">
      <c r="A717" s="130">
        <v>44529</v>
      </c>
      <c r="B717" s="131" t="s">
        <v>296</v>
      </c>
      <c r="C717" s="154">
        <v>26806.34</v>
      </c>
      <c r="D717" s="132"/>
      <c r="E717" s="133">
        <f t="shared" si="15"/>
        <v>12091908.372168344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customHeight="1" x14ac:dyDescent="0.3">
      <c r="A718" s="130">
        <v>44529</v>
      </c>
      <c r="B718" s="131" t="s">
        <v>297</v>
      </c>
      <c r="C718" s="154">
        <v>36554.1</v>
      </c>
      <c r="D718" s="132"/>
      <c r="E718" s="133">
        <f t="shared" si="15"/>
        <v>12128462.472168343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customHeight="1" x14ac:dyDescent="0.3">
      <c r="A719" s="130">
        <v>44529</v>
      </c>
      <c r="B719" s="131" t="s">
        <v>305</v>
      </c>
      <c r="C719" s="154">
        <v>12184.7</v>
      </c>
      <c r="D719" s="132"/>
      <c r="E719" s="133">
        <f t="shared" si="15"/>
        <v>12140647.172168342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customHeight="1" x14ac:dyDescent="0.3">
      <c r="A720" s="342">
        <v>44529</v>
      </c>
      <c r="B720" s="347" t="s">
        <v>483</v>
      </c>
      <c r="C720" s="344"/>
      <c r="D720" s="344"/>
      <c r="E720" s="133">
        <f t="shared" si="15"/>
        <v>12140647.172168342</v>
      </c>
      <c r="F720" s="101"/>
      <c r="G720" s="165"/>
      <c r="H720" s="166"/>
      <c r="I720" s="135"/>
      <c r="J720" s="144"/>
      <c r="K720" s="136"/>
      <c r="L720" s="137"/>
      <c r="M720" s="138">
        <v>250370.66</v>
      </c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customHeight="1" x14ac:dyDescent="0.3">
      <c r="A721" s="130">
        <v>44530</v>
      </c>
      <c r="B721" s="131" t="s">
        <v>284</v>
      </c>
      <c r="C721" s="154">
        <v>10966.23</v>
      </c>
      <c r="D721" s="132"/>
      <c r="E721" s="133">
        <f t="shared" si="15"/>
        <v>12151613.402168343</v>
      </c>
      <c r="F721" s="101"/>
      <c r="G721" s="165"/>
      <c r="H721" s="166"/>
      <c r="I721" s="135"/>
      <c r="J721" s="144"/>
      <c r="K721" s="136"/>
      <c r="L721" s="137"/>
      <c r="M721" s="138"/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customHeight="1" x14ac:dyDescent="0.3">
      <c r="A722" s="130">
        <v>44530</v>
      </c>
      <c r="B722" s="131" t="s">
        <v>291</v>
      </c>
      <c r="C722" s="154">
        <v>3655.41</v>
      </c>
      <c r="D722" s="132"/>
      <c r="E722" s="133">
        <f t="shared" si="15"/>
        <v>12155268.812168343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customHeight="1" x14ac:dyDescent="0.3">
      <c r="A723" s="130">
        <v>44530</v>
      </c>
      <c r="B723" s="131" t="s">
        <v>220</v>
      </c>
      <c r="C723" s="154">
        <v>3524.73</v>
      </c>
      <c r="D723" s="132"/>
      <c r="E723" s="133">
        <f t="shared" ref="E723:E786" si="16">E722+C723-D723</f>
        <v>12158793.542168343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customHeight="1" x14ac:dyDescent="0.3">
      <c r="A724" s="130">
        <v>44530</v>
      </c>
      <c r="B724" s="131" t="s">
        <v>277</v>
      </c>
      <c r="C724" s="154">
        <v>10574.19</v>
      </c>
      <c r="D724" s="132"/>
      <c r="E724" s="133">
        <f t="shared" si="16"/>
        <v>12169367.732168343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customHeight="1" x14ac:dyDescent="0.3">
      <c r="A725" s="130">
        <v>44530</v>
      </c>
      <c r="B725" s="131" t="s">
        <v>225</v>
      </c>
      <c r="C725" s="154">
        <v>3862.32</v>
      </c>
      <c r="D725" s="132"/>
      <c r="E725" s="133">
        <f t="shared" si="16"/>
        <v>12173230.052168343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customHeight="1" x14ac:dyDescent="0.3">
      <c r="A726" s="130">
        <v>44530</v>
      </c>
      <c r="B726" s="131" t="s">
        <v>195</v>
      </c>
      <c r="C726" s="154">
        <v>6092.35</v>
      </c>
      <c r="D726" s="132"/>
      <c r="E726" s="133">
        <f t="shared" si="16"/>
        <v>12179322.402168343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customHeight="1" x14ac:dyDescent="0.3">
      <c r="A727" s="130">
        <v>44530</v>
      </c>
      <c r="B727" s="131" t="s">
        <v>241</v>
      </c>
      <c r="C727" s="154">
        <v>3655.41</v>
      </c>
      <c r="D727" s="132"/>
      <c r="E727" s="133">
        <f t="shared" si="16"/>
        <v>12182977.812168343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customHeight="1" x14ac:dyDescent="0.3">
      <c r="A728" s="119"/>
      <c r="B728" s="25" t="s">
        <v>535</v>
      </c>
      <c r="C728" s="352"/>
      <c r="D728" s="167">
        <v>787937.22</v>
      </c>
      <c r="E728" s="133">
        <f t="shared" si="16"/>
        <v>11395040.592168342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customHeight="1" x14ac:dyDescent="0.3">
      <c r="A729" s="119"/>
      <c r="B729" s="359" t="s">
        <v>537</v>
      </c>
      <c r="C729" s="357">
        <v>252024.74528015754</v>
      </c>
      <c r="D729" s="167"/>
      <c r="E729" s="133">
        <f t="shared" si="16"/>
        <v>11647065.3374485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customHeight="1" x14ac:dyDescent="0.3">
      <c r="B730" s="359" t="s">
        <v>536</v>
      </c>
      <c r="C730" s="358">
        <f>70.77*4309</f>
        <v>304947.93</v>
      </c>
      <c r="D730" s="167"/>
      <c r="E730" s="283">
        <f t="shared" si="16"/>
        <v>11952013.2674485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customHeight="1" x14ac:dyDescent="0.3">
      <c r="A731" s="130">
        <v>44536</v>
      </c>
      <c r="B731" s="131" t="s">
        <v>311</v>
      </c>
      <c r="C731" s="154">
        <v>123065.47</v>
      </c>
      <c r="D731" s="132"/>
      <c r="E731" s="133">
        <f t="shared" si="16"/>
        <v>12075078.7374485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customHeight="1" x14ac:dyDescent="0.3">
      <c r="A732" s="130">
        <v>44536</v>
      </c>
      <c r="B732" s="131" t="s">
        <v>301</v>
      </c>
      <c r="C732" s="154">
        <v>201047.55</v>
      </c>
      <c r="D732" s="132"/>
      <c r="E732" s="133">
        <f t="shared" si="16"/>
        <v>12276126.287448501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customHeight="1" x14ac:dyDescent="0.3">
      <c r="A733" s="130">
        <v>44536</v>
      </c>
      <c r="B733" s="131" t="s">
        <v>231</v>
      </c>
      <c r="C733" s="154">
        <v>10966.23</v>
      </c>
      <c r="D733" s="132"/>
      <c r="E733" s="133">
        <f t="shared" si="16"/>
        <v>12287092.517448502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customHeight="1" x14ac:dyDescent="0.3">
      <c r="A734" s="130">
        <v>44536</v>
      </c>
      <c r="B734" s="131" t="s">
        <v>298</v>
      </c>
      <c r="C734" s="154">
        <v>53612.68</v>
      </c>
      <c r="D734" s="132"/>
      <c r="E734" s="133">
        <f t="shared" si="16"/>
        <v>12340705.197448501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customHeight="1" x14ac:dyDescent="0.3">
      <c r="A735" s="119"/>
      <c r="B735" s="140" t="s">
        <v>538</v>
      </c>
      <c r="C735" s="141"/>
      <c r="D735" s="142">
        <v>1258740</v>
      </c>
      <c r="E735" s="133">
        <f t="shared" si="16"/>
        <v>11081965.197448501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customHeight="1" x14ac:dyDescent="0.3">
      <c r="A736" s="119"/>
      <c r="B736" s="140" t="s">
        <v>539</v>
      </c>
      <c r="C736" s="141"/>
      <c r="D736" s="142">
        <v>3141180</v>
      </c>
      <c r="E736" s="133">
        <f t="shared" si="16"/>
        <v>7940785.1974485014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customHeight="1" x14ac:dyDescent="0.3">
      <c r="B737" s="140" t="s">
        <v>192</v>
      </c>
      <c r="C737" s="145"/>
      <c r="D737" s="142">
        <v>506079</v>
      </c>
      <c r="E737" s="133">
        <f t="shared" si="16"/>
        <v>7434706.1974485014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customHeight="1" x14ac:dyDescent="0.3">
      <c r="A738" s="119"/>
      <c r="B738" s="140" t="s">
        <v>503</v>
      </c>
      <c r="C738" s="141"/>
      <c r="D738" s="142">
        <v>71760.52</v>
      </c>
      <c r="E738" s="133">
        <f t="shared" si="16"/>
        <v>7362945.6774485018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customHeight="1" x14ac:dyDescent="0.3">
      <c r="A739" s="119"/>
      <c r="B739" s="140" t="s">
        <v>540</v>
      </c>
      <c r="C739" s="141"/>
      <c r="D739" s="142">
        <v>447626.34</v>
      </c>
      <c r="E739" s="133">
        <f t="shared" si="16"/>
        <v>6915319.337448502</v>
      </c>
      <c r="F739" s="101"/>
      <c r="G739" s="134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customHeight="1" x14ac:dyDescent="0.3">
      <c r="B740" s="140" t="s">
        <v>541</v>
      </c>
      <c r="C740" s="145"/>
      <c r="D740" s="142">
        <v>2879</v>
      </c>
      <c r="E740" s="133">
        <f t="shared" si="16"/>
        <v>6912440.337448502</v>
      </c>
      <c r="F740" s="101"/>
      <c r="G740" s="165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customHeight="1" x14ac:dyDescent="0.3">
      <c r="A741" s="119"/>
      <c r="B741" s="140" t="s">
        <v>542</v>
      </c>
      <c r="C741" s="141"/>
      <c r="D741" s="142">
        <v>19504</v>
      </c>
      <c r="E741" s="133">
        <f t="shared" si="16"/>
        <v>6892936.337448502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customHeight="1" x14ac:dyDescent="0.3">
      <c r="A742" s="119"/>
      <c r="B742" s="140" t="s">
        <v>543</v>
      </c>
      <c r="C742" s="141"/>
      <c r="D742" s="142">
        <v>15680</v>
      </c>
      <c r="E742" s="133">
        <f t="shared" si="16"/>
        <v>6877256.337448502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customHeight="1" x14ac:dyDescent="0.3">
      <c r="B743" s="140" t="s">
        <v>544</v>
      </c>
      <c r="C743" s="145"/>
      <c r="D743" s="142">
        <v>825031.61</v>
      </c>
      <c r="E743" s="133">
        <f t="shared" si="16"/>
        <v>6052224.7274485016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customHeight="1" x14ac:dyDescent="0.3">
      <c r="A744" s="119"/>
      <c r="B744" s="140" t="s">
        <v>545</v>
      </c>
      <c r="C744" s="141"/>
      <c r="D744" s="142">
        <v>2000</v>
      </c>
      <c r="E744" s="133">
        <f t="shared" si="16"/>
        <v>6050224.7274485016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customHeight="1" x14ac:dyDescent="0.3">
      <c r="A745" s="119"/>
      <c r="B745" s="140" t="s">
        <v>546</v>
      </c>
      <c r="C745" s="141"/>
      <c r="D745" s="142">
        <v>18000</v>
      </c>
      <c r="E745" s="133">
        <f t="shared" si="16"/>
        <v>6032224.7274485016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customHeight="1" x14ac:dyDescent="0.3">
      <c r="A746" s="146"/>
      <c r="B746" s="146" t="s">
        <v>193</v>
      </c>
      <c r="C746" s="147"/>
      <c r="D746" s="148"/>
      <c r="E746" s="133">
        <f t="shared" si="16"/>
        <v>6032224.7274485016</v>
      </c>
      <c r="F746" s="101"/>
      <c r="G746" s="165"/>
      <c r="H746" s="166"/>
      <c r="I746" s="135">
        <v>555000</v>
      </c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customHeight="1" x14ac:dyDescent="0.3">
      <c r="A747" s="119"/>
      <c r="B747" s="25" t="s">
        <v>547</v>
      </c>
      <c r="C747" s="167">
        <v>22102.5</v>
      </c>
      <c r="D747" s="142"/>
      <c r="E747" s="133">
        <f t="shared" si="16"/>
        <v>6054327.2274485016</v>
      </c>
      <c r="F747" s="101"/>
      <c r="G747" s="165"/>
      <c r="H747" s="166"/>
      <c r="I747" s="135"/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customHeight="1" x14ac:dyDescent="0.3">
      <c r="A748" s="130">
        <v>44539</v>
      </c>
      <c r="B748" s="362" t="s">
        <v>419</v>
      </c>
      <c r="C748" s="154">
        <v>428000</v>
      </c>
      <c r="D748" s="132"/>
      <c r="E748" s="133">
        <f t="shared" si="16"/>
        <v>6482327.2274485016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customHeight="1" x14ac:dyDescent="0.3">
      <c r="A749" s="130">
        <v>44540</v>
      </c>
      <c r="B749" s="131" t="s">
        <v>196</v>
      </c>
      <c r="C749" s="154">
        <v>230290.83</v>
      </c>
      <c r="D749" s="132"/>
      <c r="E749" s="133">
        <f t="shared" si="16"/>
        <v>6712618.0574485017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customHeight="1" x14ac:dyDescent="0.3">
      <c r="A750" s="130">
        <v>44540</v>
      </c>
      <c r="B750" s="131" t="s">
        <v>213</v>
      </c>
      <c r="C750" s="154">
        <v>2436.94</v>
      </c>
      <c r="D750" s="132"/>
      <c r="E750" s="133">
        <f t="shared" si="16"/>
        <v>6715054.9974485021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customHeight="1" x14ac:dyDescent="0.3">
      <c r="A751" s="130">
        <v>44540</v>
      </c>
      <c r="B751" s="131" t="s">
        <v>203</v>
      </c>
      <c r="C751" s="154">
        <v>18277.05</v>
      </c>
      <c r="D751" s="132"/>
      <c r="E751" s="133">
        <f t="shared" si="16"/>
        <v>6733332.0474485019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customHeight="1" x14ac:dyDescent="0.3">
      <c r="A752" s="130">
        <v>44543</v>
      </c>
      <c r="B752" s="131" t="s">
        <v>221</v>
      </c>
      <c r="C752" s="154">
        <v>40844.76</v>
      </c>
      <c r="D752" s="132"/>
      <c r="E752" s="133">
        <f t="shared" si="16"/>
        <v>6774176.8074485017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customHeight="1" x14ac:dyDescent="0.3">
      <c r="A753" s="130">
        <v>44543</v>
      </c>
      <c r="B753" s="131" t="s">
        <v>463</v>
      </c>
      <c r="C753" s="154">
        <v>4225.32</v>
      </c>
      <c r="D753" s="132"/>
      <c r="E753" s="133">
        <f t="shared" si="16"/>
        <v>6778402.127448502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customHeight="1" x14ac:dyDescent="0.3">
      <c r="A754" s="130">
        <v>44543</v>
      </c>
      <c r="B754" s="131" t="s">
        <v>211</v>
      </c>
      <c r="C754" s="154">
        <v>21126.6</v>
      </c>
      <c r="D754" s="132"/>
      <c r="E754" s="133">
        <f t="shared" si="16"/>
        <v>6799528.7274485016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customHeight="1" x14ac:dyDescent="0.3">
      <c r="A755" s="130">
        <v>44543</v>
      </c>
      <c r="B755" s="131" t="s">
        <v>464</v>
      </c>
      <c r="C755" s="154">
        <v>12675.96</v>
      </c>
      <c r="D755" s="132"/>
      <c r="E755" s="133">
        <f t="shared" si="16"/>
        <v>6812204.6874485016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customHeight="1" x14ac:dyDescent="0.3">
      <c r="A756" s="130">
        <v>44543</v>
      </c>
      <c r="B756" s="131" t="s">
        <v>212</v>
      </c>
      <c r="C756" s="154">
        <v>36619.440000000002</v>
      </c>
      <c r="D756" s="132"/>
      <c r="E756" s="133">
        <f t="shared" si="16"/>
        <v>6848824.127448502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customHeight="1" x14ac:dyDescent="0.3">
      <c r="A757" s="130">
        <v>44543</v>
      </c>
      <c r="B757" s="131" t="s">
        <v>434</v>
      </c>
      <c r="C757" s="154">
        <v>21126.6</v>
      </c>
      <c r="D757" s="132"/>
      <c r="E757" s="133">
        <f t="shared" si="16"/>
        <v>6869950.7274485016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customHeight="1" x14ac:dyDescent="0.3">
      <c r="A758" s="130">
        <v>44543</v>
      </c>
      <c r="B758" s="131" t="s">
        <v>200</v>
      </c>
      <c r="C758" s="154">
        <v>16850.46</v>
      </c>
      <c r="D758" s="132"/>
      <c r="E758" s="133">
        <f t="shared" si="16"/>
        <v>6886801.1874485016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customHeight="1" x14ac:dyDescent="0.3">
      <c r="A759" s="130">
        <v>44544</v>
      </c>
      <c r="B759" s="131" t="s">
        <v>312</v>
      </c>
      <c r="C759" s="154">
        <v>7310.82</v>
      </c>
      <c r="D759" s="132"/>
      <c r="E759" s="133">
        <f t="shared" si="16"/>
        <v>6894112.0074485019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customHeight="1" x14ac:dyDescent="0.3">
      <c r="A760" s="130">
        <v>44544</v>
      </c>
      <c r="B760" s="131" t="s">
        <v>288</v>
      </c>
      <c r="C760" s="154">
        <v>15492.84</v>
      </c>
      <c r="D760" s="132"/>
      <c r="E760" s="133">
        <f t="shared" si="16"/>
        <v>6909604.8474485017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customHeight="1" x14ac:dyDescent="0.3">
      <c r="A761" s="130">
        <v>44544</v>
      </c>
      <c r="B761" s="131" t="s">
        <v>235</v>
      </c>
      <c r="C761" s="154">
        <v>4225.32</v>
      </c>
      <c r="D761" s="132"/>
      <c r="E761" s="133">
        <f t="shared" si="16"/>
        <v>6913830.167448502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customHeight="1" x14ac:dyDescent="0.3">
      <c r="A762" s="130">
        <v>44544</v>
      </c>
      <c r="B762" s="131" t="s">
        <v>216</v>
      </c>
      <c r="C762" s="154">
        <v>7042.2</v>
      </c>
      <c r="D762" s="132"/>
      <c r="E762" s="133">
        <f t="shared" si="16"/>
        <v>6920872.3674485022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customHeight="1" x14ac:dyDescent="0.3">
      <c r="A763" s="130">
        <v>44544</v>
      </c>
      <c r="B763" s="131" t="s">
        <v>261</v>
      </c>
      <c r="C763" s="154">
        <v>54929.16</v>
      </c>
      <c r="D763" s="132"/>
      <c r="E763" s="133">
        <f t="shared" si="16"/>
        <v>6975801.5274485024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customHeight="1" x14ac:dyDescent="0.3">
      <c r="A764" s="130">
        <v>44544</v>
      </c>
      <c r="B764" s="131" t="s">
        <v>286</v>
      </c>
      <c r="C764" s="154">
        <v>10966.23</v>
      </c>
      <c r="D764" s="132"/>
      <c r="E764" s="133">
        <f t="shared" si="16"/>
        <v>6986767.7574485028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customHeight="1" x14ac:dyDescent="0.3">
      <c r="A765" s="130">
        <v>44545</v>
      </c>
      <c r="B765" s="131" t="s">
        <v>208</v>
      </c>
      <c r="C765" s="154">
        <v>21126.6</v>
      </c>
      <c r="D765" s="132"/>
      <c r="E765" s="133">
        <f t="shared" si="16"/>
        <v>7007894.3574485024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customHeight="1" x14ac:dyDescent="0.3">
      <c r="A766" s="130">
        <v>44545</v>
      </c>
      <c r="B766" s="131" t="s">
        <v>278</v>
      </c>
      <c r="C766" s="154">
        <v>33802.559999999998</v>
      </c>
      <c r="D766" s="132"/>
      <c r="E766" s="133">
        <f t="shared" si="16"/>
        <v>7041696.917448502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customHeight="1" x14ac:dyDescent="0.3">
      <c r="A767" s="130">
        <v>44545</v>
      </c>
      <c r="B767" s="131" t="s">
        <v>293</v>
      </c>
      <c r="C767" s="154">
        <v>376110</v>
      </c>
      <c r="D767" s="132"/>
      <c r="E767" s="133">
        <f t="shared" si="16"/>
        <v>7417806.917448502</v>
      </c>
      <c r="F767" s="101"/>
      <c r="G767" s="134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customHeight="1" x14ac:dyDescent="0.3">
      <c r="A768" s="130">
        <v>44545</v>
      </c>
      <c r="B768" s="131" t="s">
        <v>322</v>
      </c>
      <c r="C768" s="154">
        <v>36619.440000000002</v>
      </c>
      <c r="D768" s="132"/>
      <c r="E768" s="133">
        <f t="shared" si="16"/>
        <v>7454426.3574485024</v>
      </c>
      <c r="F768" s="101"/>
      <c r="G768" s="165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customHeight="1" x14ac:dyDescent="0.3">
      <c r="A769" s="130">
        <v>44545</v>
      </c>
      <c r="B769" s="131" t="s">
        <v>304</v>
      </c>
      <c r="C769" s="154">
        <v>186289.18</v>
      </c>
      <c r="D769" s="132"/>
      <c r="E769" s="133">
        <f t="shared" si="16"/>
        <v>7640715.5374485021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customHeight="1" x14ac:dyDescent="0.3">
      <c r="A770" s="130">
        <v>44545</v>
      </c>
      <c r="B770" s="131" t="s">
        <v>445</v>
      </c>
      <c r="C770" s="154">
        <v>21126.6</v>
      </c>
      <c r="D770" s="132"/>
      <c r="E770" s="133">
        <f t="shared" si="16"/>
        <v>7661842.1374485018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customHeight="1" x14ac:dyDescent="0.3">
      <c r="A771" s="130">
        <v>44545</v>
      </c>
      <c r="B771" s="131" t="s">
        <v>309</v>
      </c>
      <c r="C771" s="154">
        <v>39436.32</v>
      </c>
      <c r="D771" s="132"/>
      <c r="E771" s="133">
        <f t="shared" si="16"/>
        <v>7701278.4574485021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customHeight="1" x14ac:dyDescent="0.3">
      <c r="A772" s="130">
        <v>44545</v>
      </c>
      <c r="B772" s="131" t="s">
        <v>327</v>
      </c>
      <c r="C772" s="154">
        <v>364574.4</v>
      </c>
      <c r="D772" s="132"/>
      <c r="E772" s="133">
        <f t="shared" si="16"/>
        <v>8065852.8574485024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customHeight="1" x14ac:dyDescent="0.3">
      <c r="A773" s="130">
        <v>44545</v>
      </c>
      <c r="B773" s="131" t="s">
        <v>282</v>
      </c>
      <c r="C773" s="154">
        <v>4225.32</v>
      </c>
      <c r="D773" s="132"/>
      <c r="E773" s="133">
        <f t="shared" si="16"/>
        <v>8070078.1774485027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customHeight="1" x14ac:dyDescent="0.3">
      <c r="A774" s="130">
        <v>44545</v>
      </c>
      <c r="B774" s="131" t="s">
        <v>260</v>
      </c>
      <c r="C774" s="154">
        <v>90838.5</v>
      </c>
      <c r="D774" s="132"/>
      <c r="E774" s="133">
        <f t="shared" si="16"/>
        <v>8160916.6774485027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customHeight="1" x14ac:dyDescent="0.3">
      <c r="A775" s="130">
        <v>44545</v>
      </c>
      <c r="B775" s="131" t="s">
        <v>266</v>
      </c>
      <c r="C775" s="154">
        <v>94365.48</v>
      </c>
      <c r="D775" s="132"/>
      <c r="E775" s="133">
        <f t="shared" si="16"/>
        <v>8255282.1574485032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customHeight="1" x14ac:dyDescent="0.3">
      <c r="A776" s="130">
        <v>44546</v>
      </c>
      <c r="B776" s="131" t="s">
        <v>283</v>
      </c>
      <c r="C776" s="154">
        <v>28168.799999999999</v>
      </c>
      <c r="D776" s="132"/>
      <c r="E776" s="133">
        <f t="shared" si="16"/>
        <v>8283450.957448503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customHeight="1" x14ac:dyDescent="0.3">
      <c r="A777" s="130">
        <v>44546</v>
      </c>
      <c r="B777" s="131" t="s">
        <v>201</v>
      </c>
      <c r="C777" s="154">
        <f>18960.6+18762.72</f>
        <v>37723.32</v>
      </c>
      <c r="D777" s="132"/>
      <c r="E777" s="133">
        <f t="shared" si="16"/>
        <v>8321174.2774485033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customHeight="1" x14ac:dyDescent="0.3">
      <c r="A778" s="130">
        <v>44546</v>
      </c>
      <c r="B778" s="131" t="s">
        <v>468</v>
      </c>
      <c r="C778" s="154">
        <v>8450.64</v>
      </c>
      <c r="D778" s="132"/>
      <c r="E778" s="133">
        <f t="shared" si="16"/>
        <v>8329624.917448503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customHeight="1" x14ac:dyDescent="0.3">
      <c r="A779" s="130">
        <v>44546</v>
      </c>
      <c r="B779" s="131" t="s">
        <v>238</v>
      </c>
      <c r="C779" s="154">
        <v>266195.15999999997</v>
      </c>
      <c r="D779" s="132"/>
      <c r="E779" s="133">
        <f t="shared" si="16"/>
        <v>8595820.0774485022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customHeight="1" x14ac:dyDescent="0.3">
      <c r="A780" s="130">
        <v>44546</v>
      </c>
      <c r="B780" s="131" t="s">
        <v>441</v>
      </c>
      <c r="C780" s="154">
        <v>91548.6</v>
      </c>
      <c r="D780" s="132"/>
      <c r="E780" s="133">
        <f t="shared" si="16"/>
        <v>8687368.6774485018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customHeight="1" x14ac:dyDescent="0.3">
      <c r="A781" s="130">
        <v>44546</v>
      </c>
      <c r="B781" s="131" t="s">
        <v>225</v>
      </c>
      <c r="C781" s="154">
        <v>3524.73</v>
      </c>
      <c r="D781" s="132"/>
      <c r="E781" s="133">
        <f t="shared" si="16"/>
        <v>8690893.4074485023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customHeight="1" x14ac:dyDescent="0.3">
      <c r="A782" s="130">
        <v>44546</v>
      </c>
      <c r="B782" s="131" t="s">
        <v>324</v>
      </c>
      <c r="C782" s="154">
        <v>98847.32</v>
      </c>
      <c r="D782" s="132"/>
      <c r="E782" s="133">
        <f t="shared" si="16"/>
        <v>8789740.7274485026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customHeight="1" x14ac:dyDescent="0.3">
      <c r="A783" s="130">
        <v>44547</v>
      </c>
      <c r="B783" s="131" t="s">
        <v>272</v>
      </c>
      <c r="C783" s="154">
        <v>108449.88</v>
      </c>
      <c r="D783" s="132"/>
      <c r="E783" s="133">
        <f t="shared" si="16"/>
        <v>8898190.6074485034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customHeight="1" x14ac:dyDescent="0.3">
      <c r="A784" s="130">
        <v>44547</v>
      </c>
      <c r="B784" s="131" t="s">
        <v>223</v>
      </c>
      <c r="C784" s="154">
        <v>4225.32</v>
      </c>
      <c r="D784" s="132"/>
      <c r="E784" s="133">
        <f t="shared" si="16"/>
        <v>8902415.9274485037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customHeight="1" x14ac:dyDescent="0.3">
      <c r="A785" s="130">
        <v>44547</v>
      </c>
      <c r="B785" s="131" t="s">
        <v>209</v>
      </c>
      <c r="C785" s="154">
        <v>21126.6</v>
      </c>
      <c r="D785" s="132"/>
      <c r="E785" s="133">
        <f t="shared" si="16"/>
        <v>8923542.5274485033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customHeight="1" x14ac:dyDescent="0.3">
      <c r="A786" s="130">
        <v>44547</v>
      </c>
      <c r="B786" s="131" t="s">
        <v>308</v>
      </c>
      <c r="C786" s="154">
        <v>18277.05</v>
      </c>
      <c r="D786" s="132"/>
      <c r="E786" s="133">
        <f t="shared" si="16"/>
        <v>8941819.577448504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customHeight="1" x14ac:dyDescent="0.3">
      <c r="A787" s="130">
        <v>44547</v>
      </c>
      <c r="B787" s="131" t="s">
        <v>472</v>
      </c>
      <c r="C787" s="154">
        <v>12675.96</v>
      </c>
      <c r="D787" s="132"/>
      <c r="E787" s="133">
        <f t="shared" ref="E787:E850" si="17">E786+C787-D787</f>
        <v>8954495.5374485049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customHeight="1" x14ac:dyDescent="0.3">
      <c r="A788" s="130">
        <v>44547</v>
      </c>
      <c r="B788" s="131" t="s">
        <v>279</v>
      </c>
      <c r="C788" s="154">
        <v>21126.6</v>
      </c>
      <c r="D788" s="132"/>
      <c r="E788" s="133">
        <f t="shared" si="17"/>
        <v>8975622.1374485046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customHeight="1" x14ac:dyDescent="0.3">
      <c r="A789" s="130">
        <v>44547</v>
      </c>
      <c r="B789" s="131" t="s">
        <v>232</v>
      </c>
      <c r="C789" s="154">
        <v>21126.6</v>
      </c>
      <c r="D789" s="132"/>
      <c r="E789" s="133">
        <f t="shared" si="17"/>
        <v>8996748.7374485042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customHeight="1" x14ac:dyDescent="0.3">
      <c r="A790" s="130">
        <v>44547</v>
      </c>
      <c r="B790" s="131" t="s">
        <v>197</v>
      </c>
      <c r="C790" s="154">
        <v>4225.32</v>
      </c>
      <c r="D790" s="132"/>
      <c r="E790" s="133">
        <f t="shared" si="17"/>
        <v>9000974.0574485045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customHeight="1" x14ac:dyDescent="0.3">
      <c r="A791" s="130">
        <v>44547</v>
      </c>
      <c r="B791" s="131" t="s">
        <v>326</v>
      </c>
      <c r="C791" s="154">
        <v>21126.6</v>
      </c>
      <c r="D791" s="132"/>
      <c r="E791" s="133">
        <f t="shared" si="17"/>
        <v>9022100.6574485041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customHeight="1" x14ac:dyDescent="0.3">
      <c r="A792" s="130">
        <v>44550</v>
      </c>
      <c r="B792" s="131" t="s">
        <v>222</v>
      </c>
      <c r="C792" s="154">
        <v>21126.6</v>
      </c>
      <c r="D792" s="132"/>
      <c r="E792" s="133">
        <f t="shared" si="17"/>
        <v>9043227.2574485037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customHeight="1" x14ac:dyDescent="0.3">
      <c r="A793" s="130">
        <v>44550</v>
      </c>
      <c r="B793" s="131" t="s">
        <v>300</v>
      </c>
      <c r="C793" s="154">
        <v>28168.799999999999</v>
      </c>
      <c r="D793" s="132"/>
      <c r="E793" s="133">
        <f t="shared" si="17"/>
        <v>9071396.0574485045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customHeight="1" x14ac:dyDescent="0.3">
      <c r="A794" s="130">
        <v>44550</v>
      </c>
      <c r="B794" s="131" t="s">
        <v>228</v>
      </c>
      <c r="C794" s="154">
        <v>23943.48</v>
      </c>
      <c r="D794" s="132"/>
      <c r="E794" s="133">
        <f t="shared" si="17"/>
        <v>9095339.5374485049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customHeight="1" x14ac:dyDescent="0.3">
      <c r="A795" s="130">
        <v>44550</v>
      </c>
      <c r="B795" s="131" t="s">
        <v>281</v>
      </c>
      <c r="C795" s="154">
        <v>94365.48</v>
      </c>
      <c r="D795" s="132"/>
      <c r="E795" s="133">
        <f t="shared" si="17"/>
        <v>9189705.0174485054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customHeight="1" x14ac:dyDescent="0.3">
      <c r="A796" s="130">
        <v>44550</v>
      </c>
      <c r="B796" s="131" t="s">
        <v>214</v>
      </c>
      <c r="C796" s="154">
        <v>12675.96</v>
      </c>
      <c r="D796" s="132"/>
      <c r="E796" s="133">
        <f t="shared" si="17"/>
        <v>9202380.9774485063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customHeight="1" x14ac:dyDescent="0.3">
      <c r="A797" s="130">
        <v>44550</v>
      </c>
      <c r="B797" s="131" t="s">
        <v>218</v>
      </c>
      <c r="C797" s="154">
        <v>97182.36</v>
      </c>
      <c r="D797" s="132"/>
      <c r="E797" s="133">
        <f t="shared" si="17"/>
        <v>9299563.3374485057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customHeight="1" x14ac:dyDescent="0.3">
      <c r="A798" s="130">
        <v>44550</v>
      </c>
      <c r="B798" s="131" t="s">
        <v>267</v>
      </c>
      <c r="C798" s="154">
        <v>21126.6</v>
      </c>
      <c r="D798" s="132"/>
      <c r="E798" s="133">
        <f t="shared" si="17"/>
        <v>9320689.9374485053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customHeight="1" x14ac:dyDescent="0.3">
      <c r="A799" s="130">
        <v>44550</v>
      </c>
      <c r="B799" s="131" t="s">
        <v>276</v>
      </c>
      <c r="C799" s="154">
        <v>21126.6</v>
      </c>
      <c r="D799" s="132"/>
      <c r="E799" s="133">
        <f t="shared" si="17"/>
        <v>9341816.5374485049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customHeight="1" x14ac:dyDescent="0.3">
      <c r="A800" s="130">
        <v>44550</v>
      </c>
      <c r="B800" s="131" t="s">
        <v>299</v>
      </c>
      <c r="C800" s="154">
        <v>30985.68</v>
      </c>
      <c r="D800" s="132"/>
      <c r="E800" s="133">
        <f t="shared" si="17"/>
        <v>9372802.2174485046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customHeight="1" x14ac:dyDescent="0.3">
      <c r="A801" s="130">
        <v>44551</v>
      </c>
      <c r="B801" s="131" t="s">
        <v>469</v>
      </c>
      <c r="C801" s="154">
        <v>54929.16</v>
      </c>
      <c r="D801" s="132"/>
      <c r="E801" s="133">
        <f t="shared" si="17"/>
        <v>9427731.3774485048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customHeight="1" x14ac:dyDescent="0.3">
      <c r="A802" s="130">
        <v>44551</v>
      </c>
      <c r="B802" s="131" t="s">
        <v>239</v>
      </c>
      <c r="C802" s="154">
        <v>54929.16</v>
      </c>
      <c r="D802" s="132"/>
      <c r="E802" s="133">
        <f t="shared" si="17"/>
        <v>9482660.5374485049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customHeight="1" x14ac:dyDescent="0.3">
      <c r="A803" s="130">
        <v>44551</v>
      </c>
      <c r="B803" s="131" t="s">
        <v>453</v>
      </c>
      <c r="C803" s="154">
        <v>54929.16</v>
      </c>
      <c r="D803" s="132"/>
      <c r="E803" s="133">
        <f t="shared" si="17"/>
        <v>9537589.6974485051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customHeight="1" x14ac:dyDescent="0.3">
      <c r="A804" s="130">
        <v>44551</v>
      </c>
      <c r="B804" s="131" t="s">
        <v>199</v>
      </c>
      <c r="C804" s="154">
        <v>2816.88</v>
      </c>
      <c r="D804" s="132"/>
      <c r="E804" s="133">
        <f t="shared" si="17"/>
        <v>9540406.5774485059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customHeight="1" x14ac:dyDescent="0.3">
      <c r="A805" s="130">
        <v>44551</v>
      </c>
      <c r="B805" s="131" t="s">
        <v>230</v>
      </c>
      <c r="C805" s="154">
        <v>21126.6</v>
      </c>
      <c r="D805" s="132"/>
      <c r="E805" s="133">
        <f t="shared" si="17"/>
        <v>9561533.1774485055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customHeight="1" x14ac:dyDescent="0.3">
      <c r="A806" s="130">
        <v>44551</v>
      </c>
      <c r="B806" s="131" t="s">
        <v>307</v>
      </c>
      <c r="C806" s="154">
        <v>45803.34</v>
      </c>
      <c r="D806" s="132"/>
      <c r="E806" s="133">
        <f t="shared" si="17"/>
        <v>9607336.5174485054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customHeight="1" x14ac:dyDescent="0.3">
      <c r="A807" s="130">
        <v>44551</v>
      </c>
      <c r="B807" s="131" t="s">
        <v>302</v>
      </c>
      <c r="C807" s="154">
        <v>52538.2</v>
      </c>
      <c r="D807" s="132"/>
      <c r="E807" s="133">
        <f t="shared" si="17"/>
        <v>9659874.7174485046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customHeight="1" x14ac:dyDescent="0.3">
      <c r="A808" s="130">
        <v>44551</v>
      </c>
      <c r="B808" s="131" t="s">
        <v>331</v>
      </c>
      <c r="C808" s="154">
        <v>36619.440000000002</v>
      </c>
      <c r="D808" s="132"/>
      <c r="E808" s="133">
        <f t="shared" si="17"/>
        <v>9696494.1574485041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customHeight="1" x14ac:dyDescent="0.3">
      <c r="A809" s="130">
        <v>44551</v>
      </c>
      <c r="B809" s="131" t="s">
        <v>297</v>
      </c>
      <c r="C809" s="154">
        <v>42253.2</v>
      </c>
      <c r="D809" s="132"/>
      <c r="E809" s="133">
        <f t="shared" si="17"/>
        <v>9738747.3574485034</v>
      </c>
      <c r="F809" s="101"/>
      <c r="G809" s="134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customHeight="1" x14ac:dyDescent="0.3">
      <c r="A810" s="130">
        <v>44551</v>
      </c>
      <c r="B810" s="131" t="s">
        <v>290</v>
      </c>
      <c r="C810" s="154">
        <v>28168.799999999999</v>
      </c>
      <c r="D810" s="132"/>
      <c r="E810" s="133">
        <f t="shared" si="17"/>
        <v>9766916.1574485041</v>
      </c>
      <c r="F810" s="101"/>
      <c r="G810" s="165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customHeight="1" x14ac:dyDescent="0.3">
      <c r="A811" s="130">
        <v>44551</v>
      </c>
      <c r="B811" s="131" t="s">
        <v>432</v>
      </c>
      <c r="C811" s="154">
        <v>8450.64</v>
      </c>
      <c r="D811" s="132"/>
      <c r="E811" s="133">
        <f t="shared" si="17"/>
        <v>9775366.7974485047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customHeight="1" x14ac:dyDescent="0.3">
      <c r="A812" s="130">
        <v>44552</v>
      </c>
      <c r="B812" s="131" t="s">
        <v>444</v>
      </c>
      <c r="C812" s="154">
        <v>12675.96</v>
      </c>
      <c r="D812" s="132"/>
      <c r="E812" s="133">
        <f t="shared" si="17"/>
        <v>9788042.7574485056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customHeight="1" x14ac:dyDescent="0.3">
      <c r="A813" s="130">
        <v>44552</v>
      </c>
      <c r="B813" s="131" t="s">
        <v>449</v>
      </c>
      <c r="C813" s="154">
        <v>12675.96</v>
      </c>
      <c r="D813" s="132"/>
      <c r="E813" s="133">
        <f t="shared" si="17"/>
        <v>9800718.7174485065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customHeight="1" x14ac:dyDescent="0.3">
      <c r="A814" s="130">
        <v>44552</v>
      </c>
      <c r="B814" s="131" t="s">
        <v>484</v>
      </c>
      <c r="C814" s="154">
        <v>12675.96</v>
      </c>
      <c r="D814" s="132"/>
      <c r="E814" s="133">
        <f t="shared" si="17"/>
        <v>9813394.6774485074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customHeight="1" x14ac:dyDescent="0.3">
      <c r="A815" s="130">
        <v>44552</v>
      </c>
      <c r="B815" s="131" t="s">
        <v>240</v>
      </c>
      <c r="C815" s="154">
        <v>26495.37</v>
      </c>
      <c r="D815" s="132"/>
      <c r="E815" s="133">
        <f t="shared" si="17"/>
        <v>9839890.0474485066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customHeight="1" x14ac:dyDescent="0.3">
      <c r="A816" s="130">
        <v>44552</v>
      </c>
      <c r="B816" s="131" t="s">
        <v>275</v>
      </c>
      <c r="C816" s="154">
        <v>12675.96</v>
      </c>
      <c r="D816" s="132"/>
      <c r="E816" s="133">
        <f t="shared" si="17"/>
        <v>9852566.0074485075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customHeight="1" x14ac:dyDescent="0.3">
      <c r="A817" s="130">
        <v>44552</v>
      </c>
      <c r="B817" s="131" t="s">
        <v>305</v>
      </c>
      <c r="C817" s="154">
        <v>15492.84</v>
      </c>
      <c r="D817" s="132"/>
      <c r="E817" s="133">
        <f t="shared" si="17"/>
        <v>9868058.8474485073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customHeight="1" x14ac:dyDescent="0.3">
      <c r="A818" s="130">
        <v>44553</v>
      </c>
      <c r="B818" s="131" t="s">
        <v>433</v>
      </c>
      <c r="C818" s="154">
        <f>23130.2+1943.8</f>
        <v>25074</v>
      </c>
      <c r="D818" s="132"/>
      <c r="E818" s="133">
        <f t="shared" si="17"/>
        <v>9893132.8474485073</v>
      </c>
      <c r="F818" s="101"/>
      <c r="G818" s="165"/>
      <c r="H818" s="292"/>
      <c r="I818" s="135"/>
      <c r="J818" s="285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customHeight="1" x14ac:dyDescent="0.3">
      <c r="A819" s="130">
        <v>44553</v>
      </c>
      <c r="B819" s="131" t="s">
        <v>224</v>
      </c>
      <c r="C819" s="154">
        <v>8450.64</v>
      </c>
      <c r="D819" s="132"/>
      <c r="E819" s="133">
        <f t="shared" si="17"/>
        <v>9901583.4874485079</v>
      </c>
      <c r="F819" s="101"/>
      <c r="G819" s="165"/>
      <c r="H819" s="166"/>
      <c r="I819" s="135"/>
      <c r="J819" s="144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customHeight="1" x14ac:dyDescent="0.3">
      <c r="A820" s="130">
        <v>44553</v>
      </c>
      <c r="B820" s="131" t="s">
        <v>247</v>
      </c>
      <c r="C820" s="154">
        <v>8450.64</v>
      </c>
      <c r="D820" s="132"/>
      <c r="E820" s="133">
        <f>E819+C820-D820</f>
        <v>9910034.1274485085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customHeight="1" x14ac:dyDescent="0.3">
      <c r="A821" s="130">
        <v>44553</v>
      </c>
      <c r="B821" s="131" t="s">
        <v>248</v>
      </c>
      <c r="C821" s="154">
        <v>21126.6</v>
      </c>
      <c r="D821" s="132"/>
      <c r="E821" s="133">
        <f>E820+C821-D821</f>
        <v>9931160.7274485081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customHeight="1" x14ac:dyDescent="0.3">
      <c r="A822" s="130">
        <v>44553</v>
      </c>
      <c r="B822" s="131" t="s">
        <v>249</v>
      </c>
      <c r="C822" s="154">
        <v>36619.440000000002</v>
      </c>
      <c r="D822" s="132"/>
      <c r="E822" s="133">
        <f t="shared" si="17"/>
        <v>9967780.1674485076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customHeight="1" x14ac:dyDescent="0.3">
      <c r="A823" s="130">
        <v>44553</v>
      </c>
      <c r="B823" s="131" t="s">
        <v>251</v>
      </c>
      <c r="C823" s="154">
        <v>30985.68</v>
      </c>
      <c r="D823" s="132"/>
      <c r="E823" s="133">
        <f t="shared" si="17"/>
        <v>9998765.8474485073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customHeight="1" x14ac:dyDescent="0.3">
      <c r="A824" s="130">
        <v>44553</v>
      </c>
      <c r="B824" s="131" t="s">
        <v>226</v>
      </c>
      <c r="C824" s="154">
        <v>8450.64</v>
      </c>
      <c r="D824" s="132"/>
      <c r="E824" s="133">
        <f t="shared" si="17"/>
        <v>10007216.487448508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customHeight="1" x14ac:dyDescent="0.3">
      <c r="A825" s="130">
        <v>44553</v>
      </c>
      <c r="B825" s="131" t="s">
        <v>253</v>
      </c>
      <c r="C825" s="154">
        <v>12675.96</v>
      </c>
      <c r="D825" s="132"/>
      <c r="E825" s="133">
        <f t="shared" si="17"/>
        <v>10019892.447448509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customHeight="1" x14ac:dyDescent="0.3">
      <c r="A826" s="130">
        <v>44553</v>
      </c>
      <c r="B826" s="131" t="s">
        <v>273</v>
      </c>
      <c r="C826" s="154">
        <v>130984.92</v>
      </c>
      <c r="D826" s="132"/>
      <c r="E826" s="133">
        <f t="shared" si="17"/>
        <v>10150877.367448509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customHeight="1" x14ac:dyDescent="0.3">
      <c r="A827" s="130">
        <v>44553</v>
      </c>
      <c r="B827" s="131" t="s">
        <v>227</v>
      </c>
      <c r="C827" s="154">
        <v>266195.15999999997</v>
      </c>
      <c r="D827" s="132"/>
      <c r="E827" s="133">
        <f t="shared" si="17"/>
        <v>10417072.527448509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customHeight="1" x14ac:dyDescent="0.3">
      <c r="A828" s="130">
        <v>44553</v>
      </c>
      <c r="B828" s="131" t="s">
        <v>306</v>
      </c>
      <c r="C828" s="154">
        <v>21126.6</v>
      </c>
      <c r="D828" s="132"/>
      <c r="E828" s="133">
        <f t="shared" si="17"/>
        <v>10438199.127448509</v>
      </c>
      <c r="F828" s="101"/>
      <c r="G828" s="134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customHeight="1" x14ac:dyDescent="0.3">
      <c r="A829" s="130">
        <v>44553</v>
      </c>
      <c r="B829" s="131" t="s">
        <v>255</v>
      </c>
      <c r="C829" s="154">
        <v>36619.440000000002</v>
      </c>
      <c r="D829" s="132"/>
      <c r="E829" s="133">
        <f t="shared" si="17"/>
        <v>10474818.567448508</v>
      </c>
      <c r="F829" s="101"/>
      <c r="G829" s="165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customHeight="1" x14ac:dyDescent="0.3">
      <c r="A830" s="130">
        <v>44553</v>
      </c>
      <c r="B830" s="131" t="s">
        <v>284</v>
      </c>
      <c r="C830" s="154">
        <v>12675.96</v>
      </c>
      <c r="D830" s="132"/>
      <c r="E830" s="133">
        <f t="shared" si="17"/>
        <v>10487494.527448509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customHeight="1" x14ac:dyDescent="0.3">
      <c r="A831" s="130">
        <v>44553</v>
      </c>
      <c r="B831" s="131" t="s">
        <v>256</v>
      </c>
      <c r="C831" s="154">
        <v>87323.28</v>
      </c>
      <c r="D831" s="132"/>
      <c r="E831" s="133">
        <f t="shared" si="17"/>
        <v>10574817.807448508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customHeight="1" x14ac:dyDescent="0.3">
      <c r="A832" s="130">
        <v>44553</v>
      </c>
      <c r="B832" s="131" t="s">
        <v>274</v>
      </c>
      <c r="C832" s="154">
        <v>15492.84</v>
      </c>
      <c r="D832" s="132"/>
      <c r="E832" s="133">
        <f t="shared" si="17"/>
        <v>10590310.647448508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customHeight="1" x14ac:dyDescent="0.3">
      <c r="A833" s="130">
        <v>44553</v>
      </c>
      <c r="B833" s="131" t="s">
        <v>215</v>
      </c>
      <c r="C833" s="154">
        <v>5633.76</v>
      </c>
      <c r="D833" s="132"/>
      <c r="E833" s="133">
        <f>E832+C833-D833</f>
        <v>10595944.407448508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customHeight="1" x14ac:dyDescent="0.3">
      <c r="A834" s="130">
        <v>44553</v>
      </c>
      <c r="B834" s="131" t="s">
        <v>258</v>
      </c>
      <c r="C834" s="154">
        <v>59154.48</v>
      </c>
      <c r="D834" s="132"/>
      <c r="E834" s="133">
        <f>E833+C834-D834</f>
        <v>10655098.887448508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customHeight="1" x14ac:dyDescent="0.3">
      <c r="A835" s="130">
        <v>44553</v>
      </c>
      <c r="B835" s="131" t="s">
        <v>259</v>
      </c>
      <c r="C835" s="154">
        <v>111266.76</v>
      </c>
      <c r="D835" s="132"/>
      <c r="E835" s="133">
        <f>E834+C835-D835</f>
        <v>10766365.647448508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customHeight="1" x14ac:dyDescent="0.3">
      <c r="A836" s="130">
        <v>44553</v>
      </c>
      <c r="B836" s="131" t="s">
        <v>105</v>
      </c>
      <c r="C836" s="154">
        <v>7042.2</v>
      </c>
      <c r="D836" s="132"/>
      <c r="E836" s="133">
        <f>E835+C836-D836</f>
        <v>10773407.847448507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customHeight="1" x14ac:dyDescent="0.3">
      <c r="A837" s="130">
        <v>44553</v>
      </c>
      <c r="B837" s="131" t="s">
        <v>330</v>
      </c>
      <c r="C837" s="154">
        <v>21126.6</v>
      </c>
      <c r="D837" s="132"/>
      <c r="E837" s="133">
        <f t="shared" si="17"/>
        <v>10794534.447448507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customHeight="1" x14ac:dyDescent="0.3">
      <c r="A838" s="130">
        <v>44553</v>
      </c>
      <c r="B838" s="131" t="s">
        <v>439</v>
      </c>
      <c r="C838" s="154">
        <v>36619.440000000002</v>
      </c>
      <c r="D838" s="132"/>
      <c r="E838" s="133">
        <f t="shared" si="17"/>
        <v>10831153.887448506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customHeight="1" x14ac:dyDescent="0.3">
      <c r="A839" s="130">
        <v>44553</v>
      </c>
      <c r="B839" s="131" t="s">
        <v>262</v>
      </c>
      <c r="C839" s="154">
        <v>7042.2</v>
      </c>
      <c r="D839" s="132"/>
      <c r="E839" s="133">
        <f t="shared" si="17"/>
        <v>10838196.087448506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customHeight="1" x14ac:dyDescent="0.3">
      <c r="A840" s="130">
        <v>44553</v>
      </c>
      <c r="B840" s="131" t="s">
        <v>263</v>
      </c>
      <c r="C840" s="154">
        <v>152111.51999999999</v>
      </c>
      <c r="D840" s="132"/>
      <c r="E840" s="133">
        <f t="shared" si="17"/>
        <v>10990307.607448505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customHeight="1" x14ac:dyDescent="0.3">
      <c r="A841" s="130">
        <v>44553</v>
      </c>
      <c r="B841" s="131" t="s">
        <v>264</v>
      </c>
      <c r="C841" s="154">
        <v>12675.96</v>
      </c>
      <c r="D841" s="132"/>
      <c r="E841" s="133">
        <f t="shared" si="17"/>
        <v>11002983.567448506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customHeight="1" x14ac:dyDescent="0.3">
      <c r="A842" s="130">
        <v>44553</v>
      </c>
      <c r="B842" s="131" t="s">
        <v>265</v>
      </c>
      <c r="C842" s="154">
        <v>64788.24</v>
      </c>
      <c r="D842" s="132"/>
      <c r="E842" s="133">
        <f t="shared" si="17"/>
        <v>11067771.807448506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customHeight="1" x14ac:dyDescent="0.3">
      <c r="A843" s="130">
        <v>44553</v>
      </c>
      <c r="B843" s="131" t="s">
        <v>298</v>
      </c>
      <c r="C843" s="154">
        <v>61971.360000000001</v>
      </c>
      <c r="D843" s="132"/>
      <c r="E843" s="133">
        <f t="shared" si="17"/>
        <v>11129743.167448506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customHeight="1" x14ac:dyDescent="0.3">
      <c r="A844" s="130">
        <v>44553</v>
      </c>
      <c r="B844" s="131" t="s">
        <v>270</v>
      </c>
      <c r="C844" s="154">
        <v>4225.32</v>
      </c>
      <c r="D844" s="132"/>
      <c r="E844" s="133">
        <f t="shared" si="17"/>
        <v>11133968.487448506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customHeight="1" x14ac:dyDescent="0.3">
      <c r="A845" s="130">
        <v>44553</v>
      </c>
      <c r="B845" s="131" t="s">
        <v>207</v>
      </c>
      <c r="C845" s="154">
        <v>12675.96</v>
      </c>
      <c r="D845" s="132"/>
      <c r="E845" s="133">
        <f t="shared" si="17"/>
        <v>11146644.447448507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customHeight="1" x14ac:dyDescent="0.3">
      <c r="A846" s="130">
        <v>44553</v>
      </c>
      <c r="B846" s="131" t="s">
        <v>271</v>
      </c>
      <c r="C846" s="154">
        <v>8450.64</v>
      </c>
      <c r="D846" s="132"/>
      <c r="E846" s="133">
        <f t="shared" si="17"/>
        <v>11155095.087448508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customHeight="1" x14ac:dyDescent="0.3">
      <c r="A847" s="130">
        <v>44553</v>
      </c>
      <c r="B847" s="131" t="s">
        <v>329</v>
      </c>
      <c r="C847" s="154">
        <v>28168.799999999999</v>
      </c>
      <c r="D847" s="132"/>
      <c r="E847" s="133">
        <f t="shared" si="17"/>
        <v>11183263.887448508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customHeight="1" x14ac:dyDescent="0.3">
      <c r="A848" s="130">
        <v>44557</v>
      </c>
      <c r="B848" s="131" t="s">
        <v>316</v>
      </c>
      <c r="C848" s="154">
        <v>138760.38</v>
      </c>
      <c r="D848" s="132"/>
      <c r="E848" s="133">
        <f t="shared" si="17"/>
        <v>11322024.267448509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customHeight="1" x14ac:dyDescent="0.3">
      <c r="A849" s="130">
        <v>44558</v>
      </c>
      <c r="B849" s="131" t="s">
        <v>210</v>
      </c>
      <c r="C849" s="154">
        <v>8450.64</v>
      </c>
      <c r="D849" s="132"/>
      <c r="E849" s="133">
        <f t="shared" si="17"/>
        <v>11330474.90744851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customHeight="1" x14ac:dyDescent="0.3">
      <c r="A850" s="130">
        <v>44558</v>
      </c>
      <c r="B850" s="131" t="s">
        <v>195</v>
      </c>
      <c r="C850" s="154">
        <v>7042.2</v>
      </c>
      <c r="D850" s="132"/>
      <c r="E850" s="133">
        <f t="shared" si="17"/>
        <v>11337517.107448509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customHeight="1" x14ac:dyDescent="0.3">
      <c r="A851" s="130">
        <v>44558</v>
      </c>
      <c r="B851" s="131" t="s">
        <v>300</v>
      </c>
      <c r="C851" s="154">
        <v>24369.4</v>
      </c>
      <c r="D851" s="132"/>
      <c r="E851" s="133">
        <f t="shared" ref="E851:E915" si="18">E850+C851-D851</f>
        <v>11361886.507448509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customHeight="1" x14ac:dyDescent="0.3">
      <c r="A852" s="130">
        <v>44558</v>
      </c>
      <c r="B852" s="131" t="s">
        <v>303</v>
      </c>
      <c r="C852" s="154">
        <v>54929.16</v>
      </c>
      <c r="D852" s="132"/>
      <c r="E852" s="133">
        <f t="shared" si="18"/>
        <v>11416815.667448509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customHeight="1" x14ac:dyDescent="0.3">
      <c r="A853" s="130">
        <v>44558</v>
      </c>
      <c r="B853" s="131" t="s">
        <v>250</v>
      </c>
      <c r="C853" s="154">
        <v>28168.799999999999</v>
      </c>
      <c r="D853" s="132"/>
      <c r="E853" s="133">
        <f t="shared" si="18"/>
        <v>11444984.46744851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customHeight="1" x14ac:dyDescent="0.3">
      <c r="A854" s="130">
        <v>44558</v>
      </c>
      <c r="B854" s="131" t="s">
        <v>473</v>
      </c>
      <c r="C854" s="154">
        <v>12675.96</v>
      </c>
      <c r="D854" s="132"/>
      <c r="E854" s="133">
        <f t="shared" si="18"/>
        <v>11457660.427448511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customHeight="1" x14ac:dyDescent="0.3">
      <c r="A855" s="130">
        <v>44558</v>
      </c>
      <c r="B855" s="131" t="s">
        <v>314</v>
      </c>
      <c r="C855" s="154">
        <v>21126.6</v>
      </c>
      <c r="D855" s="132"/>
      <c r="E855" s="133">
        <f t="shared" si="18"/>
        <v>11478787.027448511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customHeight="1" x14ac:dyDescent="0.3">
      <c r="A856" s="130">
        <v>44558</v>
      </c>
      <c r="B856" s="131" t="s">
        <v>206</v>
      </c>
      <c r="C856" s="154">
        <v>230984.16</v>
      </c>
      <c r="D856" s="132"/>
      <c r="E856" s="133">
        <f t="shared" si="18"/>
        <v>11709771.187448511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customHeight="1" x14ac:dyDescent="0.3">
      <c r="A857" s="130">
        <v>44558</v>
      </c>
      <c r="B857" s="131" t="s">
        <v>317</v>
      </c>
      <c r="C857" s="154">
        <v>8450.64</v>
      </c>
      <c r="D857" s="132"/>
      <c r="E857" s="133">
        <f t="shared" si="18"/>
        <v>11718221.827448511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customHeight="1" x14ac:dyDescent="0.3">
      <c r="A858" s="130">
        <v>44558</v>
      </c>
      <c r="B858" s="131" t="s">
        <v>229</v>
      </c>
      <c r="C858" s="154">
        <v>12675.96</v>
      </c>
      <c r="D858" s="132"/>
      <c r="E858" s="133">
        <f t="shared" si="18"/>
        <v>11730897.787448512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customHeight="1" x14ac:dyDescent="0.3">
      <c r="A859" s="130">
        <v>44558</v>
      </c>
      <c r="B859" s="131" t="s">
        <v>241</v>
      </c>
      <c r="C859" s="154">
        <v>4225.32</v>
      </c>
      <c r="D859" s="132"/>
      <c r="E859" s="133">
        <f t="shared" si="18"/>
        <v>11735123.107448513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customHeight="1" x14ac:dyDescent="0.3">
      <c r="A860" s="130">
        <v>44558</v>
      </c>
      <c r="B860" s="131" t="s">
        <v>242</v>
      </c>
      <c r="C860" s="154">
        <v>21126.6</v>
      </c>
      <c r="D860" s="132"/>
      <c r="E860" s="133">
        <f t="shared" si="18"/>
        <v>11756249.707448512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customHeight="1" x14ac:dyDescent="0.3">
      <c r="A861" s="130">
        <v>44558</v>
      </c>
      <c r="B861" s="131" t="s">
        <v>316</v>
      </c>
      <c r="C861" s="154">
        <v>55604.34</v>
      </c>
      <c r="D861" s="132"/>
      <c r="E861" s="133">
        <f t="shared" si="18"/>
        <v>11811854.047448512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customHeight="1" x14ac:dyDescent="0.3">
      <c r="A862" s="130">
        <v>44558</v>
      </c>
      <c r="B862" s="131" t="s">
        <v>269</v>
      </c>
      <c r="C862" s="154">
        <v>7042.2</v>
      </c>
      <c r="D862" s="132"/>
      <c r="E862" s="133">
        <f t="shared" si="18"/>
        <v>11818896.247448511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customHeight="1" x14ac:dyDescent="0.3">
      <c r="A863" s="130">
        <v>44558</v>
      </c>
      <c r="B863" s="131" t="s">
        <v>291</v>
      </c>
      <c r="C863" s="154">
        <v>4225.32</v>
      </c>
      <c r="D863" s="132"/>
      <c r="E863" s="133">
        <f t="shared" si="18"/>
        <v>11823121.567448512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customHeight="1" x14ac:dyDescent="0.3">
      <c r="A864" s="130">
        <v>44558</v>
      </c>
      <c r="B864" s="131" t="s">
        <v>237</v>
      </c>
      <c r="C864" s="154">
        <v>21126.6</v>
      </c>
      <c r="D864" s="132"/>
      <c r="E864" s="133">
        <f t="shared" si="18"/>
        <v>11844248.167448511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customHeight="1" x14ac:dyDescent="0.3">
      <c r="A865" s="130">
        <v>44558</v>
      </c>
      <c r="B865" s="131" t="s">
        <v>236</v>
      </c>
      <c r="C865" s="154">
        <v>95773.92</v>
      </c>
      <c r="D865" s="132"/>
      <c r="E865" s="133">
        <f t="shared" si="18"/>
        <v>11940022.087448511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customHeight="1" x14ac:dyDescent="0.3">
      <c r="A866" s="130">
        <v>44559</v>
      </c>
      <c r="B866" s="131" t="s">
        <v>194</v>
      </c>
      <c r="C866" s="154">
        <v>69013.56</v>
      </c>
      <c r="D866" s="132"/>
      <c r="E866" s="133">
        <f t="shared" si="18"/>
        <v>12009035.647448512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customHeight="1" x14ac:dyDescent="0.3">
      <c r="A867" s="130">
        <v>44559</v>
      </c>
      <c r="B867" s="131" t="s">
        <v>252</v>
      </c>
      <c r="C867" s="154">
        <v>4225.32</v>
      </c>
      <c r="D867" s="132"/>
      <c r="E867" s="133">
        <f t="shared" si="18"/>
        <v>12013260.967448512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customHeight="1" x14ac:dyDescent="0.3">
      <c r="A868" s="130">
        <v>44559</v>
      </c>
      <c r="B868" s="131" t="s">
        <v>296</v>
      </c>
      <c r="C868" s="154">
        <v>39436.32</v>
      </c>
      <c r="D868" s="132"/>
      <c r="E868" s="133">
        <f t="shared" si="18"/>
        <v>12052697.287448512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customHeight="1" x14ac:dyDescent="0.3">
      <c r="A869" s="130">
        <v>44559</v>
      </c>
      <c r="B869" s="131" t="s">
        <v>204</v>
      </c>
      <c r="C869" s="154">
        <v>121125.84</v>
      </c>
      <c r="D869" s="132"/>
      <c r="E869" s="133">
        <f t="shared" si="18"/>
        <v>12173823.127448512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customHeight="1" x14ac:dyDescent="0.3">
      <c r="A870" s="130">
        <v>44560</v>
      </c>
      <c r="B870" s="131" t="s">
        <v>558</v>
      </c>
      <c r="C870" s="154">
        <v>214000</v>
      </c>
      <c r="D870" s="132"/>
      <c r="E870" s="133">
        <f t="shared" si="18"/>
        <v>12387823.127448512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customHeight="1" x14ac:dyDescent="0.3">
      <c r="A871" s="157"/>
      <c r="B871" s="158" t="s">
        <v>559</v>
      </c>
      <c r="C871" s="159"/>
      <c r="D871" s="160">
        <v>53500</v>
      </c>
      <c r="E871" s="133">
        <f t="shared" si="18"/>
        <v>12334323.127448512</v>
      </c>
      <c r="F871" s="101"/>
      <c r="G871" s="134">
        <f>D871</f>
        <v>53500</v>
      </c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customHeight="1" x14ac:dyDescent="0.3">
      <c r="A872" s="130">
        <v>44560</v>
      </c>
      <c r="B872" s="131" t="s">
        <v>234</v>
      </c>
      <c r="C872" s="154">
        <v>58372.42</v>
      </c>
      <c r="D872" s="132"/>
      <c r="E872" s="133">
        <f t="shared" si="18"/>
        <v>12392695.547448512</v>
      </c>
      <c r="F872" s="101"/>
      <c r="G872" s="165"/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customHeight="1" x14ac:dyDescent="0.3">
      <c r="A873" s="130">
        <v>44560</v>
      </c>
      <c r="B873" s="131" t="s">
        <v>292</v>
      </c>
      <c r="C873" s="154">
        <v>15761.46</v>
      </c>
      <c r="D873" s="132"/>
      <c r="E873" s="133">
        <f t="shared" si="18"/>
        <v>12408457.007448513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customHeight="1" x14ac:dyDescent="0.3">
      <c r="A874" s="130">
        <v>44560</v>
      </c>
      <c r="B874" s="131" t="s">
        <v>287</v>
      </c>
      <c r="C874" s="154">
        <v>61971.360000000001</v>
      </c>
      <c r="D874" s="132"/>
      <c r="E874" s="133">
        <f t="shared" si="18"/>
        <v>12470428.367448512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customHeight="1" x14ac:dyDescent="0.3">
      <c r="A875" s="130">
        <v>44560</v>
      </c>
      <c r="B875" s="131" t="s">
        <v>321</v>
      </c>
      <c r="C875" s="154">
        <v>57027.3</v>
      </c>
      <c r="D875" s="132"/>
      <c r="E875" s="133">
        <f t="shared" si="18"/>
        <v>12527455.667448513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19"/>
      <c r="B876" s="25" t="s">
        <v>560</v>
      </c>
      <c r="C876" s="352"/>
      <c r="D876" s="167">
        <v>923983.20000000007</v>
      </c>
      <c r="E876" s="133">
        <f t="shared" si="18"/>
        <v>11603472.467448514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customHeight="1" x14ac:dyDescent="0.3">
      <c r="A877" s="119"/>
      <c r="B877" s="359" t="s">
        <v>561</v>
      </c>
      <c r="C877" s="357">
        <v>444234.80612481292</v>
      </c>
      <c r="D877" s="167"/>
      <c r="E877" s="133">
        <f t="shared" si="18"/>
        <v>12047707.273573328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customHeight="1" x14ac:dyDescent="0.3">
      <c r="B878" s="359" t="s">
        <v>562</v>
      </c>
      <c r="C878" s="358">
        <f>57.29*4389</f>
        <v>251445.81</v>
      </c>
      <c r="D878" s="167"/>
      <c r="E878" s="283">
        <f t="shared" si="18"/>
        <v>12299153.083573328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customHeight="1" x14ac:dyDescent="0.3">
      <c r="A879" s="342">
        <v>44564</v>
      </c>
      <c r="B879" s="347" t="s">
        <v>483</v>
      </c>
      <c r="C879" s="344"/>
      <c r="D879" s="344"/>
      <c r="E879" s="133">
        <f t="shared" si="18"/>
        <v>12299153.083573328</v>
      </c>
      <c r="F879" s="101"/>
      <c r="G879" s="165"/>
      <c r="H879" s="166"/>
      <c r="I879" s="135"/>
      <c r="J879" s="144"/>
      <c r="K879" s="136"/>
      <c r="L879" s="137"/>
      <c r="M879" s="138">
        <v>258533.43</v>
      </c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customHeight="1" x14ac:dyDescent="0.3">
      <c r="A880" s="130">
        <v>44568</v>
      </c>
      <c r="B880" s="131" t="s">
        <v>246</v>
      </c>
      <c r="C880" s="154">
        <v>42513.35</v>
      </c>
      <c r="D880" s="132"/>
      <c r="E880" s="133">
        <f t="shared" si="18"/>
        <v>12341666.433573328</v>
      </c>
      <c r="F880" s="101"/>
      <c r="G880" s="165"/>
      <c r="H880" s="166"/>
      <c r="I880" s="135"/>
      <c r="J880" s="144"/>
      <c r="K880" s="136"/>
      <c r="L880" s="137"/>
      <c r="M880" s="138"/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customHeight="1" x14ac:dyDescent="0.3">
      <c r="A881" s="130">
        <v>44568</v>
      </c>
      <c r="B881" s="131" t="s">
        <v>225</v>
      </c>
      <c r="C881" s="154">
        <v>3655.41</v>
      </c>
      <c r="D881" s="132"/>
      <c r="E881" s="133">
        <f t="shared" si="18"/>
        <v>12345321.843573328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customHeight="1" x14ac:dyDescent="0.3">
      <c r="A882" s="130">
        <v>44568</v>
      </c>
      <c r="B882" s="131" t="s">
        <v>233</v>
      </c>
      <c r="C882" s="154">
        <v>4225.32</v>
      </c>
      <c r="D882" s="132"/>
      <c r="E882" s="133">
        <f t="shared" si="18"/>
        <v>12349547.163573328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customHeight="1" x14ac:dyDescent="0.3">
      <c r="A883" s="130">
        <v>44568</v>
      </c>
      <c r="B883" s="131" t="s">
        <v>563</v>
      </c>
      <c r="C883" s="154">
        <v>107000</v>
      </c>
      <c r="D883" s="132"/>
      <c r="E883" s="133">
        <f t="shared" si="18"/>
        <v>12456547.163573328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customHeight="1" x14ac:dyDescent="0.3">
      <c r="A884" s="157"/>
      <c r="B884" s="158" t="s">
        <v>564</v>
      </c>
      <c r="C884" s="159"/>
      <c r="D884" s="160">
        <v>53500</v>
      </c>
      <c r="E884" s="133">
        <f t="shared" si="18"/>
        <v>12403047.163573328</v>
      </c>
      <c r="F884" s="101"/>
      <c r="G884" s="134">
        <f>D884</f>
        <v>53500</v>
      </c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customHeight="1" x14ac:dyDescent="0.3">
      <c r="A885" s="130">
        <v>44571</v>
      </c>
      <c r="B885" s="131" t="s">
        <v>196</v>
      </c>
      <c r="C885" s="154">
        <v>266195.15999999997</v>
      </c>
      <c r="D885" s="132"/>
      <c r="E885" s="133">
        <f t="shared" si="18"/>
        <v>12669242.323573329</v>
      </c>
      <c r="F885" s="101"/>
      <c r="G885" s="165"/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customHeight="1" x14ac:dyDescent="0.3">
      <c r="A886" s="130">
        <v>44571</v>
      </c>
      <c r="B886" s="131" t="s">
        <v>234</v>
      </c>
      <c r="C886" s="154">
        <v>782.06</v>
      </c>
      <c r="D886" s="132"/>
      <c r="E886" s="133">
        <f t="shared" si="18"/>
        <v>12670024.383573329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customHeight="1" x14ac:dyDescent="0.3">
      <c r="A887" s="130">
        <v>44571</v>
      </c>
      <c r="B887" s="131" t="s">
        <v>565</v>
      </c>
      <c r="C887" s="154">
        <v>107000</v>
      </c>
      <c r="D887" s="132"/>
      <c r="E887" s="133">
        <f t="shared" si="18"/>
        <v>12777024.383573329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customHeight="1" x14ac:dyDescent="0.3">
      <c r="A888" s="157"/>
      <c r="B888" s="158" t="s">
        <v>571</v>
      </c>
      <c r="C888" s="159"/>
      <c r="D888" s="160">
        <v>53500</v>
      </c>
      <c r="E888" s="133">
        <f t="shared" si="18"/>
        <v>12723524.383573329</v>
      </c>
      <c r="F888" s="101"/>
      <c r="G888" s="134">
        <f>D888</f>
        <v>53500</v>
      </c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customHeight="1" x14ac:dyDescent="0.3">
      <c r="A889" s="130">
        <v>44572</v>
      </c>
      <c r="B889" s="131" t="s">
        <v>277</v>
      </c>
      <c r="C889" s="154">
        <v>10966.23</v>
      </c>
      <c r="D889" s="132"/>
      <c r="E889" s="133">
        <f t="shared" si="18"/>
        <v>12734490.61357333</v>
      </c>
      <c r="F889" s="101"/>
      <c r="G889" s="165"/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customHeight="1" x14ac:dyDescent="0.3">
      <c r="A890" s="130">
        <v>44572</v>
      </c>
      <c r="B890" s="131" t="s">
        <v>203</v>
      </c>
      <c r="C890" s="154">
        <v>21126.6</v>
      </c>
      <c r="D890" s="132"/>
      <c r="E890" s="133">
        <f t="shared" si="18"/>
        <v>12755617.213573329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customHeight="1" x14ac:dyDescent="0.3">
      <c r="A891" s="130">
        <v>44572</v>
      </c>
      <c r="B891" s="131" t="s">
        <v>220</v>
      </c>
      <c r="C891" s="154">
        <v>3655.41</v>
      </c>
      <c r="D891" s="132"/>
      <c r="E891" s="133">
        <f t="shared" si="18"/>
        <v>12759272.623573329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customHeight="1" x14ac:dyDescent="0.3">
      <c r="A892" s="130">
        <v>44572</v>
      </c>
      <c r="B892" s="131" t="s">
        <v>320</v>
      </c>
      <c r="C892" s="154">
        <v>7552.82</v>
      </c>
      <c r="D892" s="132"/>
      <c r="E892" s="133">
        <f t="shared" si="18"/>
        <v>12766825.44357333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customHeight="1" x14ac:dyDescent="0.3">
      <c r="A893" s="130">
        <v>44573</v>
      </c>
      <c r="B893" s="131" t="s">
        <v>280</v>
      </c>
      <c r="C893" s="154">
        <v>8450.64</v>
      </c>
      <c r="D893" s="132"/>
      <c r="E893" s="133">
        <f t="shared" si="18"/>
        <v>12775276.08357333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customHeight="1" x14ac:dyDescent="0.3">
      <c r="A894" s="130">
        <v>44573</v>
      </c>
      <c r="B894" s="131" t="s">
        <v>231</v>
      </c>
      <c r="C894" s="154">
        <v>12675.96</v>
      </c>
      <c r="D894" s="132"/>
      <c r="E894" s="133">
        <f t="shared" si="18"/>
        <v>12787952.043573331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customHeight="1" x14ac:dyDescent="0.3">
      <c r="A895" s="119"/>
      <c r="B895" s="140" t="s">
        <v>566</v>
      </c>
      <c r="C895" s="141"/>
      <c r="D895" s="142">
        <v>1360827</v>
      </c>
      <c r="E895" s="133">
        <f t="shared" si="18"/>
        <v>11427125.043573331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customHeight="1" x14ac:dyDescent="0.3">
      <c r="A896" s="119"/>
      <c r="B896" s="140" t="s">
        <v>567</v>
      </c>
      <c r="C896" s="141"/>
      <c r="D896" s="142">
        <v>3283819</v>
      </c>
      <c r="E896" s="133">
        <f t="shared" si="18"/>
        <v>8143306.0435733311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customHeight="1" x14ac:dyDescent="0.3">
      <c r="B897" s="140" t="s">
        <v>192</v>
      </c>
      <c r="C897" s="145"/>
      <c r="D897" s="142">
        <v>515823</v>
      </c>
      <c r="E897" s="133">
        <f t="shared" si="18"/>
        <v>7627483.0435733311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customHeight="1" x14ac:dyDescent="0.3">
      <c r="B898" s="140" t="s">
        <v>503</v>
      </c>
      <c r="C898" s="145"/>
      <c r="D898" s="142">
        <v>18417.7</v>
      </c>
      <c r="E898" s="133">
        <f t="shared" si="18"/>
        <v>7609065.3435733309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customHeight="1" x14ac:dyDescent="0.3">
      <c r="B899" s="140" t="s">
        <v>568</v>
      </c>
      <c r="C899" s="145"/>
      <c r="D899" s="142">
        <v>2247000</v>
      </c>
      <c r="E899" s="133">
        <f t="shared" si="18"/>
        <v>5362065.3435733309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customHeight="1" x14ac:dyDescent="0.3">
      <c r="B900" s="140" t="s">
        <v>569</v>
      </c>
      <c r="C900" s="145"/>
      <c r="D900" s="142">
        <v>501760.3</v>
      </c>
      <c r="E900" s="133">
        <f t="shared" si="18"/>
        <v>4860305.0435733311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customHeight="1" x14ac:dyDescent="0.3">
      <c r="B901" s="140" t="s">
        <v>570</v>
      </c>
      <c r="C901" s="145"/>
      <c r="D901" s="142">
        <v>39599.089999999997</v>
      </c>
      <c r="E901" s="133">
        <f t="shared" si="18"/>
        <v>4820705.9535733312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customHeight="1" x14ac:dyDescent="0.3">
      <c r="A902" s="146"/>
      <c r="B902" s="146" t="s">
        <v>193</v>
      </c>
      <c r="C902" s="147"/>
      <c r="D902" s="148"/>
      <c r="E902" s="133">
        <f t="shared" si="18"/>
        <v>4820705.9535733312</v>
      </c>
      <c r="F902" s="101"/>
      <c r="G902" s="134"/>
      <c r="H902" s="166"/>
      <c r="I902" s="135">
        <v>555000</v>
      </c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customHeight="1" x14ac:dyDescent="0.3">
      <c r="A903" s="130">
        <v>44575</v>
      </c>
      <c r="B903" s="131" t="s">
        <v>246</v>
      </c>
      <c r="C903" s="154">
        <v>15761.46</v>
      </c>
      <c r="D903" s="132"/>
      <c r="E903" s="133">
        <f t="shared" si="18"/>
        <v>4836467.4135733312</v>
      </c>
      <c r="F903" s="101"/>
      <c r="G903" s="165"/>
      <c r="H903" s="166"/>
      <c r="I903" s="135"/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customHeight="1" x14ac:dyDescent="0.3">
      <c r="A904" s="130">
        <v>44575</v>
      </c>
      <c r="B904" s="131" t="s">
        <v>286</v>
      </c>
      <c r="C904" s="154">
        <v>12675.96</v>
      </c>
      <c r="D904" s="132"/>
      <c r="E904" s="133">
        <f t="shared" si="18"/>
        <v>4849143.3735733312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customHeight="1" x14ac:dyDescent="0.3">
      <c r="A905" s="130">
        <v>44578</v>
      </c>
      <c r="B905" s="131" t="s">
        <v>209</v>
      </c>
      <c r="C905" s="154">
        <v>21743.7</v>
      </c>
      <c r="D905" s="132"/>
      <c r="E905" s="133">
        <f t="shared" si="18"/>
        <v>4870887.0735733313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customHeight="1" x14ac:dyDescent="0.3">
      <c r="A906" s="130">
        <v>44578</v>
      </c>
      <c r="B906" s="131" t="s">
        <v>211</v>
      </c>
      <c r="C906" s="154">
        <v>21743.7</v>
      </c>
      <c r="D906" s="132"/>
      <c r="E906" s="133">
        <f t="shared" si="18"/>
        <v>4892630.7735733315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customHeight="1" x14ac:dyDescent="0.3">
      <c r="A907" s="130">
        <v>44578</v>
      </c>
      <c r="B907" s="131" t="s">
        <v>449</v>
      </c>
      <c r="C907" s="154">
        <v>13046.22</v>
      </c>
      <c r="D907" s="132"/>
      <c r="E907" s="133">
        <f t="shared" si="18"/>
        <v>4905676.9935733313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customHeight="1" x14ac:dyDescent="0.3">
      <c r="A908" s="130">
        <v>44578</v>
      </c>
      <c r="B908" s="131" t="s">
        <v>233</v>
      </c>
      <c r="C908" s="154">
        <v>4348.74</v>
      </c>
      <c r="D908" s="132"/>
      <c r="E908" s="133">
        <f t="shared" si="18"/>
        <v>4910025.7335733315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customHeight="1" x14ac:dyDescent="0.3">
      <c r="A909" s="130">
        <v>44578</v>
      </c>
      <c r="B909" s="131" t="s">
        <v>212</v>
      </c>
      <c r="C909" s="154">
        <v>37689.08</v>
      </c>
      <c r="D909" s="132"/>
      <c r="E909" s="133">
        <f t="shared" si="18"/>
        <v>4947714.8135733316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customHeight="1" x14ac:dyDescent="0.3">
      <c r="A910" s="130">
        <v>44578</v>
      </c>
      <c r="B910" s="131" t="s">
        <v>434</v>
      </c>
      <c r="C910" s="154">
        <v>21743.7</v>
      </c>
      <c r="D910" s="132"/>
      <c r="E910" s="133">
        <f t="shared" si="18"/>
        <v>4969458.5135733318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customHeight="1" x14ac:dyDescent="0.3">
      <c r="A911" s="130">
        <v>44578</v>
      </c>
      <c r="B911" s="131" t="s">
        <v>321</v>
      </c>
      <c r="C911" s="154">
        <v>21743.7</v>
      </c>
      <c r="D911" s="132"/>
      <c r="E911" s="133">
        <f t="shared" si="18"/>
        <v>4991202.2135733319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customHeight="1" x14ac:dyDescent="0.3">
      <c r="A912" s="130">
        <v>44578</v>
      </c>
      <c r="B912" s="131" t="s">
        <v>299</v>
      </c>
      <c r="C912" s="154">
        <v>31890.76</v>
      </c>
      <c r="D912" s="132"/>
      <c r="E912" s="133">
        <f t="shared" si="18"/>
        <v>5023092.9735733317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customHeight="1" x14ac:dyDescent="0.3">
      <c r="A913" s="130">
        <v>44579</v>
      </c>
      <c r="B913" s="131" t="s">
        <v>278</v>
      </c>
      <c r="C913" s="154">
        <v>34789.919999999998</v>
      </c>
      <c r="D913" s="132"/>
      <c r="E913" s="133">
        <f t="shared" si="18"/>
        <v>5057882.8935733316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customHeight="1" x14ac:dyDescent="0.3">
      <c r="A914" s="130">
        <v>44579</v>
      </c>
      <c r="B914" s="131" t="s">
        <v>288</v>
      </c>
      <c r="C914" s="154">
        <v>15945.38</v>
      </c>
      <c r="D914" s="132"/>
      <c r="E914" s="133">
        <f t="shared" si="18"/>
        <v>5073828.2735733315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customHeight="1" x14ac:dyDescent="0.3">
      <c r="A915" s="130">
        <v>44579</v>
      </c>
      <c r="B915" s="131" t="s">
        <v>216</v>
      </c>
      <c r="C915" s="154">
        <v>7247.9</v>
      </c>
      <c r="D915" s="132"/>
      <c r="E915" s="133">
        <f t="shared" si="18"/>
        <v>5081076.1735733319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customHeight="1" x14ac:dyDescent="0.3">
      <c r="A916" s="130">
        <v>44579</v>
      </c>
      <c r="B916" s="131" t="s">
        <v>202</v>
      </c>
      <c r="C916" s="154">
        <v>34216.379999999997</v>
      </c>
      <c r="D916" s="132"/>
      <c r="E916" s="133">
        <f t="shared" ref="E916:E979" si="19">E915+C916-D916</f>
        <v>5115292.5535733318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customHeight="1" x14ac:dyDescent="0.3">
      <c r="A917" s="130">
        <v>44579</v>
      </c>
      <c r="B917" s="131" t="s">
        <v>331</v>
      </c>
      <c r="C917" s="154">
        <v>37689.08</v>
      </c>
      <c r="D917" s="132"/>
      <c r="E917" s="133">
        <f t="shared" si="19"/>
        <v>5152981.6335733319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customHeight="1" x14ac:dyDescent="0.3">
      <c r="A918" s="130">
        <v>44579</v>
      </c>
      <c r="B918" s="131" t="s">
        <v>326</v>
      </c>
      <c r="C918" s="154">
        <v>21743.7</v>
      </c>
      <c r="D918" s="132"/>
      <c r="E918" s="133">
        <f t="shared" si="19"/>
        <v>5174725.3335733321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customHeight="1" x14ac:dyDescent="0.3">
      <c r="A919" s="130">
        <v>44579</v>
      </c>
      <c r="B919" s="131" t="s">
        <v>218</v>
      </c>
      <c r="C919" s="154">
        <v>100021.02</v>
      </c>
      <c r="D919" s="132"/>
      <c r="E919" s="133">
        <f t="shared" si="19"/>
        <v>5274746.3535733316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customHeight="1" x14ac:dyDescent="0.3">
      <c r="A920" s="130">
        <v>44580</v>
      </c>
      <c r="B920" s="131" t="s">
        <v>222</v>
      </c>
      <c r="C920" s="154">
        <v>21743.7</v>
      </c>
      <c r="D920" s="132"/>
      <c r="E920" s="133">
        <f t="shared" si="19"/>
        <v>5296490.0535733318</v>
      </c>
      <c r="F920" s="101"/>
      <c r="G920" s="165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customHeight="1" x14ac:dyDescent="0.3">
      <c r="A921" s="130">
        <v>44580</v>
      </c>
      <c r="B921" s="131" t="s">
        <v>238</v>
      </c>
      <c r="C921" s="154">
        <v>273970.62</v>
      </c>
      <c r="D921" s="132"/>
      <c r="E921" s="133">
        <f t="shared" si="19"/>
        <v>5570460.6735733319</v>
      </c>
      <c r="F921" s="101"/>
      <c r="G921" s="134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customHeight="1" x14ac:dyDescent="0.3">
      <c r="A922" s="130">
        <v>44580</v>
      </c>
      <c r="B922" s="131" t="s">
        <v>223</v>
      </c>
      <c r="C922" s="154">
        <v>4348.74</v>
      </c>
      <c r="D922" s="132"/>
      <c r="E922" s="133">
        <f t="shared" si="19"/>
        <v>5574809.4135733321</v>
      </c>
      <c r="F922" s="101"/>
      <c r="G922" s="134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customHeight="1" x14ac:dyDescent="0.3">
      <c r="A923" s="130">
        <v>44580</v>
      </c>
      <c r="B923" s="131" t="s">
        <v>464</v>
      </c>
      <c r="C923" s="154">
        <v>13046.22</v>
      </c>
      <c r="D923" s="132"/>
      <c r="E923" s="133">
        <f t="shared" si="19"/>
        <v>5587855.6335733319</v>
      </c>
      <c r="F923" s="101"/>
      <c r="G923" s="165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customHeight="1" x14ac:dyDescent="0.3">
      <c r="A924" s="130">
        <v>44580</v>
      </c>
      <c r="B924" s="131" t="s">
        <v>201</v>
      </c>
      <c r="C924" s="154">
        <v>19378.8</v>
      </c>
      <c r="D924" s="132"/>
      <c r="E924" s="133">
        <f t="shared" si="19"/>
        <v>5607234.4335733317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customHeight="1" x14ac:dyDescent="0.3">
      <c r="A925" s="130">
        <v>44580</v>
      </c>
      <c r="B925" s="131" t="s">
        <v>260</v>
      </c>
      <c r="C925" s="154">
        <v>92835.6</v>
      </c>
      <c r="D925" s="132"/>
      <c r="E925" s="133">
        <f t="shared" si="19"/>
        <v>5700070.0335733313</v>
      </c>
      <c r="F925" s="101"/>
      <c r="G925" s="165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customHeight="1" x14ac:dyDescent="0.3">
      <c r="A926" s="130">
        <v>44580</v>
      </c>
      <c r="B926" s="131" t="s">
        <v>275</v>
      </c>
      <c r="C926" s="154">
        <v>13046.22</v>
      </c>
      <c r="D926" s="132"/>
      <c r="E926" s="133">
        <f t="shared" si="19"/>
        <v>5713116.2535733311</v>
      </c>
      <c r="F926" s="101"/>
      <c r="G926" s="134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customHeight="1" x14ac:dyDescent="0.3">
      <c r="A927" s="130">
        <v>44580</v>
      </c>
      <c r="B927" s="131" t="s">
        <v>432</v>
      </c>
      <c r="C927" s="154">
        <v>8697.48</v>
      </c>
      <c r="D927" s="132"/>
      <c r="E927" s="133">
        <f t="shared" si="19"/>
        <v>5721813.7335733315</v>
      </c>
      <c r="F927" s="101"/>
      <c r="G927" s="165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customHeight="1" x14ac:dyDescent="0.3">
      <c r="A928" s="130">
        <v>44581</v>
      </c>
      <c r="B928" s="131" t="s">
        <v>444</v>
      </c>
      <c r="C928" s="154">
        <v>13046.22</v>
      </c>
      <c r="D928" s="132"/>
      <c r="E928" s="133">
        <f t="shared" si="19"/>
        <v>5734859.9535733312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customHeight="1" x14ac:dyDescent="0.3">
      <c r="A929" s="130">
        <v>44581</v>
      </c>
      <c r="B929" s="131" t="s">
        <v>281</v>
      </c>
      <c r="C929" s="154">
        <v>97121.86</v>
      </c>
      <c r="D929" s="132"/>
      <c r="E929" s="133">
        <f t="shared" si="19"/>
        <v>5831981.8135733316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customHeight="1" x14ac:dyDescent="0.3">
      <c r="A930" s="130">
        <v>44581</v>
      </c>
      <c r="B930" s="131" t="s">
        <v>229</v>
      </c>
      <c r="C930" s="154">
        <v>13046.22</v>
      </c>
      <c r="D930" s="132"/>
      <c r="E930" s="133">
        <f t="shared" si="19"/>
        <v>5845028.0335733313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customHeight="1" x14ac:dyDescent="0.3">
      <c r="A931" s="130">
        <v>44581</v>
      </c>
      <c r="B931" s="131" t="s">
        <v>214</v>
      </c>
      <c r="C931" s="154">
        <v>13046.22</v>
      </c>
      <c r="D931" s="132"/>
      <c r="E931" s="133">
        <f t="shared" si="19"/>
        <v>5858074.2535733311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customHeight="1" x14ac:dyDescent="0.3">
      <c r="A932" s="130">
        <v>44581</v>
      </c>
      <c r="B932" s="131" t="s">
        <v>240</v>
      </c>
      <c r="C932" s="154">
        <v>10574.19</v>
      </c>
      <c r="D932" s="132"/>
      <c r="E932" s="133">
        <f t="shared" si="19"/>
        <v>5868648.4435733315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customHeight="1" x14ac:dyDescent="0.3">
      <c r="A933" s="130">
        <v>44581</v>
      </c>
      <c r="B933" s="131" t="s">
        <v>282</v>
      </c>
      <c r="C933" s="154">
        <v>4348.74</v>
      </c>
      <c r="D933" s="132"/>
      <c r="E933" s="133">
        <f t="shared" si="19"/>
        <v>5872997.1835733317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customHeight="1" x14ac:dyDescent="0.3">
      <c r="A934" s="130">
        <v>44582</v>
      </c>
      <c r="B934" s="131" t="s">
        <v>365</v>
      </c>
      <c r="C934" s="154">
        <v>218000</v>
      </c>
      <c r="D934" s="132"/>
      <c r="E934" s="133">
        <f t="shared" si="19"/>
        <v>6090997.1835733317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customHeight="1" x14ac:dyDescent="0.3">
      <c r="A935" s="157"/>
      <c r="B935" s="158" t="s">
        <v>572</v>
      </c>
      <c r="C935" s="159"/>
      <c r="D935" s="160">
        <v>54500</v>
      </c>
      <c r="E935" s="133">
        <f t="shared" si="19"/>
        <v>6036497.1835733317</v>
      </c>
      <c r="F935" s="101"/>
      <c r="G935" s="134">
        <f>D935</f>
        <v>54500</v>
      </c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customHeight="1" x14ac:dyDescent="0.3">
      <c r="A936" s="130">
        <v>44582</v>
      </c>
      <c r="B936" s="131" t="s">
        <v>322</v>
      </c>
      <c r="C936" s="154">
        <v>37689.08</v>
      </c>
      <c r="D936" s="132"/>
      <c r="E936" s="133">
        <f t="shared" si="19"/>
        <v>6074186.2635733318</v>
      </c>
      <c r="F936" s="101"/>
      <c r="G936" s="165"/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customHeight="1" x14ac:dyDescent="0.3">
      <c r="A937" s="130">
        <v>44582</v>
      </c>
      <c r="B937" s="131" t="s">
        <v>197</v>
      </c>
      <c r="C937" s="154">
        <v>4348.74</v>
      </c>
      <c r="D937" s="132"/>
      <c r="E937" s="133">
        <f t="shared" si="19"/>
        <v>6078535.003573332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customHeight="1" x14ac:dyDescent="0.3">
      <c r="A938" s="130">
        <v>44582</v>
      </c>
      <c r="B938" s="131" t="s">
        <v>213</v>
      </c>
      <c r="C938" s="154">
        <v>2816.88</v>
      </c>
      <c r="D938" s="132"/>
      <c r="E938" s="133">
        <f t="shared" si="19"/>
        <v>6081351.8835733319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customHeight="1" x14ac:dyDescent="0.3">
      <c r="A939" s="130">
        <v>44582</v>
      </c>
      <c r="B939" s="131" t="s">
        <v>241</v>
      </c>
      <c r="C939" s="154">
        <v>4348.74</v>
      </c>
      <c r="D939" s="132"/>
      <c r="E939" s="133">
        <f t="shared" si="19"/>
        <v>6085700.6235733321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customHeight="1" x14ac:dyDescent="0.3">
      <c r="A940" s="130">
        <v>44582</v>
      </c>
      <c r="B940" s="131" t="s">
        <v>439</v>
      </c>
      <c r="C940" s="154">
        <v>37689.08</v>
      </c>
      <c r="D940" s="132"/>
      <c r="E940" s="133">
        <f t="shared" si="19"/>
        <v>6123389.7035733322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customHeight="1" x14ac:dyDescent="0.3">
      <c r="A941" s="130">
        <v>44582</v>
      </c>
      <c r="B941" s="131" t="s">
        <v>267</v>
      </c>
      <c r="C941" s="154">
        <v>21743.7</v>
      </c>
      <c r="D941" s="132"/>
      <c r="E941" s="133">
        <f t="shared" si="19"/>
        <v>6145133.4035733324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customHeight="1" x14ac:dyDescent="0.3">
      <c r="A942" s="130">
        <v>44582</v>
      </c>
      <c r="B942" s="131" t="s">
        <v>441</v>
      </c>
      <c r="C942" s="154">
        <v>94222.7</v>
      </c>
      <c r="D942" s="132"/>
      <c r="E942" s="133">
        <f t="shared" si="19"/>
        <v>6239356.1035733325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customHeight="1" x14ac:dyDescent="0.3">
      <c r="A943" s="130">
        <v>44585</v>
      </c>
      <c r="B943" s="131" t="s">
        <v>272</v>
      </c>
      <c r="C943" s="154">
        <v>113067.24</v>
      </c>
      <c r="D943" s="132"/>
      <c r="E943" s="133">
        <f t="shared" si="19"/>
        <v>6352423.3435733328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customHeight="1" x14ac:dyDescent="0.3">
      <c r="A944" s="130">
        <v>44585</v>
      </c>
      <c r="B944" s="131" t="s">
        <v>273</v>
      </c>
      <c r="C944" s="154">
        <v>134810.94</v>
      </c>
      <c r="D944" s="132"/>
      <c r="E944" s="133">
        <f t="shared" si="19"/>
        <v>6487234.2835733332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>
        <v>44585</v>
      </c>
      <c r="B945" s="131" t="s">
        <v>453</v>
      </c>
      <c r="C945" s="154">
        <v>56533.62</v>
      </c>
      <c r="D945" s="132"/>
      <c r="E945" s="133">
        <f t="shared" si="19"/>
        <v>6543767.9035733333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customHeight="1" x14ac:dyDescent="0.3">
      <c r="A946" s="130">
        <v>44585</v>
      </c>
      <c r="B946" s="131" t="s">
        <v>301</v>
      </c>
      <c r="C946" s="154">
        <v>232392.6</v>
      </c>
      <c r="D946" s="132"/>
      <c r="E946" s="133">
        <f t="shared" si="19"/>
        <v>6776160.5035733329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customHeight="1" x14ac:dyDescent="0.3">
      <c r="A947" s="130">
        <v>44585</v>
      </c>
      <c r="B947" s="131" t="s">
        <v>228</v>
      </c>
      <c r="C947" s="154">
        <v>24642.86</v>
      </c>
      <c r="D947" s="132"/>
      <c r="E947" s="133">
        <f t="shared" si="19"/>
        <v>6800803.3635733332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customHeight="1" x14ac:dyDescent="0.3">
      <c r="A948" s="130">
        <v>44585</v>
      </c>
      <c r="B948" s="131" t="s">
        <v>296</v>
      </c>
      <c r="C948" s="154">
        <v>40588.239999999998</v>
      </c>
      <c r="D948" s="132"/>
      <c r="E948" s="133">
        <f t="shared" si="19"/>
        <v>6841391.6035733335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customHeight="1" x14ac:dyDescent="0.3">
      <c r="A949" s="130">
        <v>44585</v>
      </c>
      <c r="B949" s="131" t="s">
        <v>302</v>
      </c>
      <c r="C949" s="154">
        <v>28991.599999999999</v>
      </c>
      <c r="D949" s="132"/>
      <c r="E949" s="133">
        <f t="shared" si="19"/>
        <v>6870383.2035733331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customHeight="1" x14ac:dyDescent="0.3">
      <c r="A950" s="130">
        <v>44585</v>
      </c>
      <c r="B950" s="131" t="s">
        <v>259</v>
      </c>
      <c r="C950" s="154">
        <v>103851.47</v>
      </c>
      <c r="D950" s="132"/>
      <c r="E950" s="133">
        <f t="shared" si="19"/>
        <v>6974234.6735733328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customHeight="1" x14ac:dyDescent="0.3">
      <c r="A951" s="130">
        <v>44586</v>
      </c>
      <c r="B951" s="131" t="s">
        <v>208</v>
      </c>
      <c r="C951" s="154">
        <v>21743.7</v>
      </c>
      <c r="D951" s="132"/>
      <c r="E951" s="133">
        <f t="shared" si="19"/>
        <v>6995978.373573333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customHeight="1" x14ac:dyDescent="0.3">
      <c r="A952" s="130">
        <v>44586</v>
      </c>
      <c r="B952" s="131" t="s">
        <v>308</v>
      </c>
      <c r="C952" s="154">
        <v>21126.6</v>
      </c>
      <c r="D952" s="132"/>
      <c r="E952" s="133">
        <f t="shared" si="19"/>
        <v>7017104.9735733327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customHeight="1" x14ac:dyDescent="0.3">
      <c r="A953" s="130">
        <v>44586</v>
      </c>
      <c r="B953" s="131" t="s">
        <v>484</v>
      </c>
      <c r="C953" s="154">
        <v>13046.22</v>
      </c>
      <c r="D953" s="132"/>
      <c r="E953" s="133">
        <f t="shared" si="19"/>
        <v>7030151.1935733324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customHeight="1" x14ac:dyDescent="0.3">
      <c r="A954" s="130">
        <v>44586</v>
      </c>
      <c r="B954" s="131" t="s">
        <v>226</v>
      </c>
      <c r="C954" s="154">
        <v>8697.48</v>
      </c>
      <c r="D954" s="132"/>
      <c r="E954" s="133">
        <f t="shared" si="19"/>
        <v>7038848.6735733328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customHeight="1" x14ac:dyDescent="0.3">
      <c r="A955" s="130">
        <v>44586</v>
      </c>
      <c r="B955" s="131" t="s">
        <v>317</v>
      </c>
      <c r="C955" s="154">
        <v>8697.48</v>
      </c>
      <c r="D955" s="132"/>
      <c r="E955" s="133">
        <f t="shared" si="19"/>
        <v>7047546.1535733333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customHeight="1" x14ac:dyDescent="0.3">
      <c r="A956" s="130">
        <v>44586</v>
      </c>
      <c r="B956" s="131" t="s">
        <v>261</v>
      </c>
      <c r="C956" s="154">
        <v>56533.62</v>
      </c>
      <c r="D956" s="132"/>
      <c r="E956" s="133">
        <f t="shared" si="19"/>
        <v>7104079.7735733334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customHeight="1" x14ac:dyDescent="0.3">
      <c r="A957" s="130">
        <v>44587</v>
      </c>
      <c r="B957" s="131" t="s">
        <v>283</v>
      </c>
      <c r="C957" s="154">
        <v>28991.599999999999</v>
      </c>
      <c r="D957" s="132"/>
      <c r="E957" s="133">
        <f t="shared" si="19"/>
        <v>7133071.373573333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customHeight="1" x14ac:dyDescent="0.3">
      <c r="A958" s="130">
        <v>44587</v>
      </c>
      <c r="B958" s="131" t="s">
        <v>274</v>
      </c>
      <c r="C958" s="154">
        <v>15945.38</v>
      </c>
      <c r="D958" s="132"/>
      <c r="E958" s="133">
        <f t="shared" si="19"/>
        <v>7149016.7535733329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customHeight="1" x14ac:dyDescent="0.3">
      <c r="A959" s="130">
        <v>44587</v>
      </c>
      <c r="B959" s="131" t="s">
        <v>199</v>
      </c>
      <c r="C959" s="154">
        <v>13046.22</v>
      </c>
      <c r="D959" s="132"/>
      <c r="E959" s="133">
        <f t="shared" si="19"/>
        <v>7162062.9735733327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customHeight="1" x14ac:dyDescent="0.3">
      <c r="A960" s="130">
        <v>44588</v>
      </c>
      <c r="B960" s="131" t="s">
        <v>469</v>
      </c>
      <c r="C960" s="154">
        <v>56533.62</v>
      </c>
      <c r="D960" s="132"/>
      <c r="E960" s="133">
        <f t="shared" si="19"/>
        <v>7218596.5935733328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customHeight="1" x14ac:dyDescent="0.3">
      <c r="A961" s="130">
        <v>44588</v>
      </c>
      <c r="B961" s="131" t="s">
        <v>303</v>
      </c>
      <c r="C961" s="154">
        <v>56533.62</v>
      </c>
      <c r="D961" s="132"/>
      <c r="E961" s="133">
        <f t="shared" si="19"/>
        <v>7275130.2135733329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customHeight="1" x14ac:dyDescent="0.3">
      <c r="A962" s="130">
        <v>44588</v>
      </c>
      <c r="B962" s="131" t="s">
        <v>250</v>
      </c>
      <c r="C962" s="154">
        <v>28991.599999999999</v>
      </c>
      <c r="D962" s="132"/>
      <c r="E962" s="133">
        <f t="shared" si="19"/>
        <v>7304121.8135733325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customHeight="1" x14ac:dyDescent="0.3">
      <c r="A963" s="130">
        <v>44588</v>
      </c>
      <c r="B963" s="131" t="s">
        <v>473</v>
      </c>
      <c r="C963" s="154">
        <v>13046.22</v>
      </c>
      <c r="D963" s="132"/>
      <c r="E963" s="133">
        <f t="shared" si="19"/>
        <v>7317168.0335733322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customHeight="1" x14ac:dyDescent="0.3">
      <c r="A964" s="130">
        <v>44588</v>
      </c>
      <c r="B964" s="131" t="s">
        <v>276</v>
      </c>
      <c r="C964" s="154">
        <v>21743.7</v>
      </c>
      <c r="D964" s="132"/>
      <c r="E964" s="133">
        <f t="shared" si="19"/>
        <v>7338911.7335733324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customHeight="1" x14ac:dyDescent="0.3">
      <c r="A965" s="130">
        <v>44588</v>
      </c>
      <c r="B965" s="131" t="s">
        <v>290</v>
      </c>
      <c r="C965" s="154">
        <v>28991.599999999999</v>
      </c>
      <c r="D965" s="132"/>
      <c r="E965" s="133">
        <f t="shared" si="19"/>
        <v>7367903.3335733321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customHeight="1" x14ac:dyDescent="0.3">
      <c r="A966" s="130">
        <v>44588</v>
      </c>
      <c r="B966" s="131" t="s">
        <v>292</v>
      </c>
      <c r="C966" s="154">
        <v>8697.48</v>
      </c>
      <c r="D966" s="132"/>
      <c r="E966" s="133">
        <f t="shared" si="19"/>
        <v>7376600.8135733325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customHeight="1" x14ac:dyDescent="0.3">
      <c r="A967" s="130">
        <v>44589</v>
      </c>
      <c r="B967" s="131" t="s">
        <v>244</v>
      </c>
      <c r="C967" s="154">
        <v>42870.3</v>
      </c>
      <c r="D967" s="132"/>
      <c r="E967" s="133">
        <f t="shared" si="19"/>
        <v>7419471.1135733323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customHeight="1" x14ac:dyDescent="0.3">
      <c r="A968" s="130">
        <v>44589</v>
      </c>
      <c r="B968" s="131" t="s">
        <v>277</v>
      </c>
      <c r="C968" s="154">
        <v>12675.96</v>
      </c>
      <c r="D968" s="132"/>
      <c r="E968" s="133">
        <f t="shared" si="19"/>
        <v>7432147.0735733323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customHeight="1" x14ac:dyDescent="0.3">
      <c r="A969" s="130">
        <v>44589</v>
      </c>
      <c r="B969" s="131" t="s">
        <v>433</v>
      </c>
      <c r="C969" s="154">
        <f>24087.4+986.6</f>
        <v>25074</v>
      </c>
      <c r="D969" s="132"/>
      <c r="E969" s="133">
        <f t="shared" si="19"/>
        <v>7457221.0735733323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customHeight="1" x14ac:dyDescent="0.3">
      <c r="A970" s="130">
        <v>44589</v>
      </c>
      <c r="B970" s="131" t="s">
        <v>312</v>
      </c>
      <c r="C970" s="154">
        <v>8697.48</v>
      </c>
      <c r="D970" s="132"/>
      <c r="E970" s="133">
        <f t="shared" si="19"/>
        <v>7465918.5535733327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customHeight="1" x14ac:dyDescent="0.3">
      <c r="A971" s="130">
        <v>44589</v>
      </c>
      <c r="B971" s="131" t="s">
        <v>247</v>
      </c>
      <c r="C971" s="154">
        <v>8697.48</v>
      </c>
      <c r="D971" s="132"/>
      <c r="E971" s="133">
        <f t="shared" si="19"/>
        <v>7474616.0335733332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customHeight="1" x14ac:dyDescent="0.3">
      <c r="A972" s="130">
        <v>44589</v>
      </c>
      <c r="B972" s="131" t="s">
        <v>248</v>
      </c>
      <c r="C972" s="154">
        <v>21743.7</v>
      </c>
      <c r="D972" s="132"/>
      <c r="E972" s="133">
        <f t="shared" si="19"/>
        <v>7496359.7335733334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customHeight="1" x14ac:dyDescent="0.3">
      <c r="A973" s="130">
        <v>44589</v>
      </c>
      <c r="B973" s="131" t="s">
        <v>293</v>
      </c>
      <c r="C973" s="154">
        <v>376110</v>
      </c>
      <c r="D973" s="132"/>
      <c r="E973" s="133">
        <f t="shared" si="19"/>
        <v>7872469.7335733334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customHeight="1" x14ac:dyDescent="0.3">
      <c r="A974" s="130">
        <v>44589</v>
      </c>
      <c r="B974" s="131" t="s">
        <v>300</v>
      </c>
      <c r="C974" s="154">
        <v>28991.599999999999</v>
      </c>
      <c r="D974" s="132"/>
      <c r="E974" s="133">
        <f t="shared" si="19"/>
        <v>7901461.333573333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customHeight="1" x14ac:dyDescent="0.3">
      <c r="A975" s="130">
        <v>44589</v>
      </c>
      <c r="B975" s="131" t="s">
        <v>249</v>
      </c>
      <c r="C975" s="154">
        <v>37689.08</v>
      </c>
      <c r="D975" s="132"/>
      <c r="E975" s="133">
        <f t="shared" si="19"/>
        <v>7939150.4135733331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customHeight="1" x14ac:dyDescent="0.3">
      <c r="A976" s="130">
        <v>44589</v>
      </c>
      <c r="B976" s="131" t="s">
        <v>251</v>
      </c>
      <c r="C976" s="154">
        <v>31890.76</v>
      </c>
      <c r="D976" s="132"/>
      <c r="E976" s="133">
        <f t="shared" si="19"/>
        <v>7971041.1735733328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customHeight="1" x14ac:dyDescent="0.3">
      <c r="A977" s="130">
        <v>44589</v>
      </c>
      <c r="B977" s="131" t="s">
        <v>253</v>
      </c>
      <c r="C977" s="154">
        <v>13046.22</v>
      </c>
      <c r="D977" s="132"/>
      <c r="E977" s="133">
        <f t="shared" si="19"/>
        <v>7984087.3935733326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customHeight="1" x14ac:dyDescent="0.3">
      <c r="A978" s="130">
        <v>44589</v>
      </c>
      <c r="B978" s="131" t="s">
        <v>254</v>
      </c>
      <c r="C978" s="154">
        <v>57160.4</v>
      </c>
      <c r="D978" s="132"/>
      <c r="E978" s="133">
        <f>E977+C978-D978</f>
        <v>8041247.793573333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customHeight="1" x14ac:dyDescent="0.3">
      <c r="A979" s="130">
        <v>44589</v>
      </c>
      <c r="B979" s="131" t="s">
        <v>255</v>
      </c>
      <c r="C979" s="154">
        <v>37689.08</v>
      </c>
      <c r="D979" s="132"/>
      <c r="E979" s="133">
        <f t="shared" si="19"/>
        <v>8078936.873573333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customHeight="1" x14ac:dyDescent="0.3">
      <c r="A980" s="130">
        <v>44589</v>
      </c>
      <c r="B980" s="131" t="s">
        <v>235</v>
      </c>
      <c r="C980" s="154">
        <v>4348.74</v>
      </c>
      <c r="D980" s="132"/>
      <c r="E980" s="133">
        <f t="shared" ref="E980:E1045" si="20">E979+C980-D980</f>
        <v>8083285.6135733332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customHeight="1" x14ac:dyDescent="0.3">
      <c r="A981" s="130">
        <v>44589</v>
      </c>
      <c r="B981" s="131" t="s">
        <v>256</v>
      </c>
      <c r="C981" s="154">
        <v>89873.96</v>
      </c>
      <c r="D981" s="132"/>
      <c r="E981" s="133">
        <f t="shared" si="20"/>
        <v>8173159.5735733332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customHeight="1" x14ac:dyDescent="0.3">
      <c r="A982" s="130">
        <v>44589</v>
      </c>
      <c r="B982" s="131" t="s">
        <v>259</v>
      </c>
      <c r="C982" s="154">
        <v>7766.19</v>
      </c>
      <c r="D982" s="132"/>
      <c r="E982" s="133">
        <f t="shared" si="20"/>
        <v>8180925.7635733336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customHeight="1" x14ac:dyDescent="0.3">
      <c r="A983" s="130">
        <v>44589</v>
      </c>
      <c r="B983" s="131" t="s">
        <v>105</v>
      </c>
      <c r="C983" s="154">
        <v>7247.9</v>
      </c>
      <c r="D983" s="132"/>
      <c r="E983" s="133">
        <f t="shared" si="20"/>
        <v>8188173.663573334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customHeight="1" x14ac:dyDescent="0.3">
      <c r="A984" s="130">
        <v>44589</v>
      </c>
      <c r="B984" s="131" t="s">
        <v>330</v>
      </c>
      <c r="C984" s="154">
        <v>21743.7</v>
      </c>
      <c r="D984" s="132"/>
      <c r="E984" s="133">
        <f t="shared" si="20"/>
        <v>8209917.3635733342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customHeight="1" x14ac:dyDescent="0.3">
      <c r="A985" s="130">
        <v>44589</v>
      </c>
      <c r="B985" s="131" t="s">
        <v>243</v>
      </c>
      <c r="C985" s="154">
        <v>8574.06</v>
      </c>
      <c r="D985" s="132"/>
      <c r="E985" s="133">
        <f t="shared" si="20"/>
        <v>8218491.4235733338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customHeight="1" x14ac:dyDescent="0.3">
      <c r="A986" s="130">
        <v>44589</v>
      </c>
      <c r="B986" s="131" t="s">
        <v>262</v>
      </c>
      <c r="C986" s="154">
        <v>7247.9</v>
      </c>
      <c r="D986" s="132"/>
      <c r="E986" s="133">
        <f t="shared" si="20"/>
        <v>8225739.3235733341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customHeight="1" x14ac:dyDescent="0.3">
      <c r="A987" s="130">
        <v>44589</v>
      </c>
      <c r="B987" s="131" t="s">
        <v>263</v>
      </c>
      <c r="C987" s="154">
        <v>156554.64000000001</v>
      </c>
      <c r="D987" s="132"/>
      <c r="E987" s="133">
        <f t="shared" si="20"/>
        <v>8382293.9635733338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customHeight="1" x14ac:dyDescent="0.3">
      <c r="A988" s="130">
        <v>44589</v>
      </c>
      <c r="B988" s="131" t="s">
        <v>264</v>
      </c>
      <c r="C988" s="154">
        <v>13046.22</v>
      </c>
      <c r="D988" s="132"/>
      <c r="E988" s="133">
        <f t="shared" si="20"/>
        <v>8395340.1835733335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customHeight="1" x14ac:dyDescent="0.3">
      <c r="A989" s="130">
        <v>44589</v>
      </c>
      <c r="B989" s="131" t="s">
        <v>265</v>
      </c>
      <c r="C989" s="154">
        <v>66680.679999999993</v>
      </c>
      <c r="D989" s="132"/>
      <c r="E989" s="133">
        <f t="shared" si="20"/>
        <v>8462020.8635733332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customHeight="1" x14ac:dyDescent="0.3">
      <c r="A990" s="130">
        <v>44589</v>
      </c>
      <c r="B990" s="131" t="s">
        <v>305</v>
      </c>
      <c r="C990" s="154">
        <v>15945.38</v>
      </c>
      <c r="D990" s="132"/>
      <c r="E990" s="133">
        <f t="shared" si="20"/>
        <v>8477966.2435733341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customHeight="1" x14ac:dyDescent="0.3">
      <c r="A991" s="130">
        <v>44589</v>
      </c>
      <c r="B991" s="131" t="s">
        <v>316</v>
      </c>
      <c r="C991" s="154">
        <v>200042.04</v>
      </c>
      <c r="D991" s="132"/>
      <c r="E991" s="133">
        <f t="shared" si="20"/>
        <v>8678008.2835733332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customHeight="1" x14ac:dyDescent="0.3">
      <c r="A992" s="130">
        <v>44589</v>
      </c>
      <c r="B992" s="131" t="s">
        <v>270</v>
      </c>
      <c r="C992" s="154">
        <v>4348.74</v>
      </c>
      <c r="D992" s="132"/>
      <c r="E992" s="133">
        <f t="shared" si="20"/>
        <v>8682357.0235733334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customHeight="1" x14ac:dyDescent="0.3">
      <c r="A993" s="130">
        <v>44589</v>
      </c>
      <c r="B993" s="131" t="s">
        <v>207</v>
      </c>
      <c r="C993" s="154">
        <v>13046.22</v>
      </c>
      <c r="D993" s="132"/>
      <c r="E993" s="133">
        <f t="shared" si="20"/>
        <v>8695403.2435733341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customHeight="1" x14ac:dyDescent="0.3">
      <c r="A994" s="130">
        <v>44589</v>
      </c>
      <c r="B994" s="131" t="s">
        <v>271</v>
      </c>
      <c r="C994" s="154">
        <v>8697.48</v>
      </c>
      <c r="D994" s="132"/>
      <c r="E994" s="133">
        <f t="shared" si="20"/>
        <v>8704100.7235733345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customHeight="1" x14ac:dyDescent="0.3">
      <c r="A995" s="130">
        <v>44589</v>
      </c>
      <c r="B995" s="131" t="s">
        <v>329</v>
      </c>
      <c r="C995" s="154">
        <v>28991.599999999999</v>
      </c>
      <c r="D995" s="132"/>
      <c r="E995" s="133">
        <f t="shared" si="20"/>
        <v>8733092.3235733341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customHeight="1" x14ac:dyDescent="0.3">
      <c r="A996" s="130">
        <v>44592</v>
      </c>
      <c r="B996" s="362" t="s">
        <v>158</v>
      </c>
      <c r="C996" s="154">
        <v>1791074.38</v>
      </c>
      <c r="D996" s="132"/>
      <c r="E996" s="133">
        <f t="shared" si="20"/>
        <v>10524166.703573335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customHeight="1" x14ac:dyDescent="0.3">
      <c r="A997" s="130">
        <v>44592</v>
      </c>
      <c r="B997" s="131" t="s">
        <v>294</v>
      </c>
      <c r="C997" s="154">
        <v>59154.48</v>
      </c>
      <c r="D997" s="132"/>
      <c r="E997" s="133">
        <f t="shared" si="20"/>
        <v>10583321.183573335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customHeight="1" x14ac:dyDescent="0.3">
      <c r="A998" s="130">
        <v>44592</v>
      </c>
      <c r="B998" s="131" t="s">
        <v>314</v>
      </c>
      <c r="C998" s="154">
        <v>21743.7</v>
      </c>
      <c r="D998" s="132"/>
      <c r="E998" s="133">
        <f t="shared" si="20"/>
        <v>10605064.883573335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customHeight="1" x14ac:dyDescent="0.3">
      <c r="A999" s="130">
        <v>44592</v>
      </c>
      <c r="B999" s="131" t="s">
        <v>266</v>
      </c>
      <c r="C999" s="154">
        <v>97121.86</v>
      </c>
      <c r="D999" s="132"/>
      <c r="E999" s="133">
        <f t="shared" si="20"/>
        <v>10702186.743573334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customHeight="1" x14ac:dyDescent="0.3">
      <c r="A1000" s="130">
        <v>44592</v>
      </c>
      <c r="B1000" s="131" t="s">
        <v>237</v>
      </c>
      <c r="C1000" s="154">
        <v>21743.7</v>
      </c>
      <c r="D1000" s="132"/>
      <c r="E1000" s="133">
        <f t="shared" si="20"/>
        <v>10723930.443573333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customHeight="1" x14ac:dyDescent="0.3">
      <c r="A1001" s="130">
        <v>44592</v>
      </c>
      <c r="B1001" s="131" t="s">
        <v>195</v>
      </c>
      <c r="C1001" s="154">
        <v>7247.9</v>
      </c>
      <c r="D1001" s="132"/>
      <c r="E1001" s="133">
        <f t="shared" si="20"/>
        <v>10731178.343573334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customHeight="1" x14ac:dyDescent="0.3">
      <c r="A1002" s="130">
        <v>44592</v>
      </c>
      <c r="B1002" s="131" t="s">
        <v>204</v>
      </c>
      <c r="C1002" s="154">
        <v>124663.88</v>
      </c>
      <c r="D1002" s="132"/>
      <c r="E1002" s="133">
        <f t="shared" si="20"/>
        <v>10855842.223573335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customHeight="1" x14ac:dyDescent="0.3">
      <c r="A1003" s="130">
        <v>44592</v>
      </c>
      <c r="B1003" s="131" t="s">
        <v>284</v>
      </c>
      <c r="C1003" s="350">
        <f>13046+0.22</f>
        <v>13046.22</v>
      </c>
      <c r="D1003" s="132"/>
      <c r="E1003" s="133">
        <f t="shared" si="20"/>
        <v>10868888.443573335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customHeight="1" x14ac:dyDescent="0.3">
      <c r="A1004" s="119"/>
      <c r="B1004" s="25" t="s">
        <v>578</v>
      </c>
      <c r="C1004" s="352"/>
      <c r="D1004" s="167">
        <v>1063827.6599999999</v>
      </c>
      <c r="E1004" s="133">
        <f t="shared" si="20"/>
        <v>9805060.783573335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customHeight="1" x14ac:dyDescent="0.3">
      <c r="A1005" s="119"/>
      <c r="B1005" s="359" t="s">
        <v>576</v>
      </c>
      <c r="C1005" s="357">
        <v>150301.31055338948</v>
      </c>
      <c r="D1005" s="167"/>
      <c r="E1005" s="133">
        <f t="shared" si="20"/>
        <v>9955362.0941267237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customHeight="1" x14ac:dyDescent="0.3">
      <c r="B1006" s="359" t="s">
        <v>577</v>
      </c>
      <c r="C1006" s="358">
        <f>59.18*4486</f>
        <v>265481.48</v>
      </c>
      <c r="D1006" s="167"/>
      <c r="E1006" s="283">
        <f t="shared" si="20"/>
        <v>10220843.574126724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customHeight="1" x14ac:dyDescent="0.3">
      <c r="A1007" s="130">
        <v>44595</v>
      </c>
      <c r="B1007" s="131" t="s">
        <v>472</v>
      </c>
      <c r="C1007" s="154">
        <v>13046.22</v>
      </c>
      <c r="D1007" s="132"/>
      <c r="E1007" s="133">
        <f t="shared" si="20"/>
        <v>10233889.794126725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customHeight="1" x14ac:dyDescent="0.3">
      <c r="A1008" s="130">
        <v>44595</v>
      </c>
      <c r="B1008" s="131" t="s">
        <v>280</v>
      </c>
      <c r="C1008" s="154">
        <v>8697.48</v>
      </c>
      <c r="D1008" s="132"/>
      <c r="E1008" s="133">
        <f t="shared" si="20"/>
        <v>10242587.274126725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customHeight="1" x14ac:dyDescent="0.3">
      <c r="A1009" s="130">
        <v>44595</v>
      </c>
      <c r="B1009" s="131" t="s">
        <v>258</v>
      </c>
      <c r="C1009" s="154">
        <v>8697.48</v>
      </c>
      <c r="D1009" s="132"/>
      <c r="E1009" s="133">
        <f t="shared" si="20"/>
        <v>10251284.754126726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customHeight="1" x14ac:dyDescent="0.3">
      <c r="A1010" s="130">
        <v>44596</v>
      </c>
      <c r="B1010" s="131" t="s">
        <v>224</v>
      </c>
      <c r="C1010" s="154">
        <v>8697.48</v>
      </c>
      <c r="D1010" s="132"/>
      <c r="E1010" s="133">
        <f t="shared" si="20"/>
        <v>10259982.234126726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customHeight="1" x14ac:dyDescent="0.3">
      <c r="A1011" s="130">
        <v>44596</v>
      </c>
      <c r="B1011" s="362" t="s">
        <v>497</v>
      </c>
      <c r="C1011" s="154">
        <v>450000</v>
      </c>
      <c r="D1011" s="132"/>
      <c r="E1011" s="133">
        <f t="shared" si="20"/>
        <v>10709982.234126726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customHeight="1" x14ac:dyDescent="0.3">
      <c r="A1012" s="130">
        <v>44596</v>
      </c>
      <c r="B1012" s="131" t="s">
        <v>287</v>
      </c>
      <c r="C1012" s="154">
        <v>63781.52</v>
      </c>
      <c r="D1012" s="132"/>
      <c r="E1012" s="133">
        <f t="shared" si="20"/>
        <v>10773763.754126726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customHeight="1" x14ac:dyDescent="0.3">
      <c r="A1013" s="130">
        <v>44599</v>
      </c>
      <c r="B1013" s="131" t="s">
        <v>221</v>
      </c>
      <c r="C1013" s="154">
        <v>42037.82</v>
      </c>
      <c r="D1013" s="132"/>
      <c r="E1013" s="133">
        <f t="shared" si="20"/>
        <v>10815801.574126726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customHeight="1" x14ac:dyDescent="0.3">
      <c r="A1014" s="130">
        <v>44599</v>
      </c>
      <c r="B1014" s="131" t="s">
        <v>252</v>
      </c>
      <c r="C1014" s="154">
        <v>4348.74</v>
      </c>
      <c r="D1014" s="132"/>
      <c r="E1014" s="133">
        <f t="shared" si="20"/>
        <v>10820150.314126726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customHeight="1" x14ac:dyDescent="0.3">
      <c r="A1015" s="130">
        <v>44599</v>
      </c>
      <c r="B1015" s="131" t="s">
        <v>298</v>
      </c>
      <c r="C1015" s="154">
        <v>63781.52</v>
      </c>
      <c r="D1015" s="132"/>
      <c r="E1015" s="133">
        <f t="shared" si="20"/>
        <v>10883931.834126726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customHeight="1" x14ac:dyDescent="0.3">
      <c r="A1016" s="342">
        <v>44599</v>
      </c>
      <c r="B1016" s="347" t="s">
        <v>483</v>
      </c>
      <c r="C1016" s="344"/>
      <c r="D1016" s="344"/>
      <c r="E1016" s="133">
        <f t="shared" si="20"/>
        <v>10883931.834126726</v>
      </c>
      <c r="F1016" s="101"/>
      <c r="G1016" s="165"/>
      <c r="H1016" s="166"/>
      <c r="I1016" s="135"/>
      <c r="J1016" s="144"/>
      <c r="K1016" s="136"/>
      <c r="L1016" s="137"/>
      <c r="M1016" s="138">
        <v>266962.33</v>
      </c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customHeight="1" x14ac:dyDescent="0.3">
      <c r="A1017" s="130">
        <v>44601</v>
      </c>
      <c r="B1017" s="131" t="s">
        <v>260</v>
      </c>
      <c r="C1017" s="154">
        <f>106275+2867.65</f>
        <v>109142.65</v>
      </c>
      <c r="D1017" s="132"/>
      <c r="E1017" s="133">
        <f t="shared" si="20"/>
        <v>10993074.484126726</v>
      </c>
      <c r="F1017" s="101"/>
      <c r="G1017" s="165"/>
      <c r="H1017" s="166"/>
      <c r="I1017" s="135"/>
      <c r="J1017" s="144"/>
      <c r="K1017" s="136"/>
      <c r="L1017" s="137"/>
      <c r="M1017" s="138"/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customHeight="1" x14ac:dyDescent="0.3">
      <c r="A1018" s="130">
        <v>44602</v>
      </c>
      <c r="B1018" s="131" t="s">
        <v>194</v>
      </c>
      <c r="C1018" s="154">
        <v>97121.86</v>
      </c>
      <c r="D1018" s="132"/>
      <c r="E1018" s="133">
        <f t="shared" si="20"/>
        <v>11090196.344126726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customHeight="1" x14ac:dyDescent="0.3">
      <c r="A1019" s="130">
        <v>44602</v>
      </c>
      <c r="B1019" s="131" t="s">
        <v>295</v>
      </c>
      <c r="C1019" s="154">
        <v>34216.379999999997</v>
      </c>
      <c r="D1019" s="132"/>
      <c r="E1019" s="133">
        <f t="shared" si="20"/>
        <v>11124412.724126726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customHeight="1" x14ac:dyDescent="0.3">
      <c r="A1020" s="130">
        <v>44602</v>
      </c>
      <c r="B1020" s="131" t="s">
        <v>328</v>
      </c>
      <c r="C1020" s="154">
        <v>61147.35</v>
      </c>
      <c r="D1020" s="132"/>
      <c r="E1020" s="133">
        <f t="shared" si="20"/>
        <v>11185560.074126726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customHeight="1" x14ac:dyDescent="0.3">
      <c r="A1021" s="130">
        <v>44602</v>
      </c>
      <c r="B1021" s="131" t="s">
        <v>196</v>
      </c>
      <c r="C1021" s="154">
        <v>456617.7</v>
      </c>
      <c r="D1021" s="132"/>
      <c r="E1021" s="133">
        <f t="shared" si="20"/>
        <v>11642177.774126725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customHeight="1" x14ac:dyDescent="0.3">
      <c r="A1022" s="119"/>
      <c r="B1022" s="140" t="s">
        <v>579</v>
      </c>
      <c r="C1022" s="141"/>
      <c r="D1022" s="142">
        <v>1427608</v>
      </c>
      <c r="E1022" s="133">
        <f t="shared" si="20"/>
        <v>10214569.774126725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customHeight="1" x14ac:dyDescent="0.3">
      <c r="A1023" s="119"/>
      <c r="B1023" s="140" t="s">
        <v>580</v>
      </c>
      <c r="C1023" s="141"/>
      <c r="D1023" s="142">
        <v>3086614</v>
      </c>
      <c r="E1023" s="133">
        <f t="shared" si="20"/>
        <v>7127955.7741267253</v>
      </c>
      <c r="F1023" s="101"/>
      <c r="G1023" s="165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customHeight="1" x14ac:dyDescent="0.3">
      <c r="B1024" s="140" t="s">
        <v>192</v>
      </c>
      <c r="C1024" s="145"/>
      <c r="D1024" s="142">
        <v>479283</v>
      </c>
      <c r="E1024" s="133">
        <f t="shared" si="20"/>
        <v>6648672.7741267253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customHeight="1" x14ac:dyDescent="0.3">
      <c r="A1025" s="119"/>
      <c r="B1025" s="140" t="s">
        <v>503</v>
      </c>
      <c r="C1025" s="141"/>
      <c r="D1025" s="142">
        <v>20601</v>
      </c>
      <c r="E1025" s="133">
        <f t="shared" si="20"/>
        <v>6628071.7741267253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customHeight="1" x14ac:dyDescent="0.3">
      <c r="A1026" s="119"/>
      <c r="B1026" s="140" t="s">
        <v>581</v>
      </c>
      <c r="C1026" s="141"/>
      <c r="D1026" s="142">
        <v>40801</v>
      </c>
      <c r="E1026" s="133">
        <f t="shared" si="20"/>
        <v>6587270.7741267253</v>
      </c>
      <c r="F1026" s="101"/>
      <c r="G1026" s="134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customHeight="1" x14ac:dyDescent="0.3">
      <c r="B1027" s="140" t="s">
        <v>582</v>
      </c>
      <c r="C1027" s="145"/>
      <c r="D1027" s="142">
        <v>37697</v>
      </c>
      <c r="E1027" s="133">
        <f t="shared" si="20"/>
        <v>6549573.7741267253</v>
      </c>
      <c r="F1027" s="101"/>
      <c r="G1027" s="165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customHeight="1" x14ac:dyDescent="0.3">
      <c r="A1028" s="119"/>
      <c r="B1028" s="140" t="s">
        <v>583</v>
      </c>
      <c r="C1028" s="141"/>
      <c r="D1028" s="142">
        <v>29505</v>
      </c>
      <c r="E1028" s="133">
        <f t="shared" si="20"/>
        <v>6520068.7741267253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customHeight="1" x14ac:dyDescent="0.3">
      <c r="A1029" s="119"/>
      <c r="B1029" s="140" t="s">
        <v>584</v>
      </c>
      <c r="C1029" s="141"/>
      <c r="D1029" s="142">
        <v>31965</v>
      </c>
      <c r="E1029" s="133">
        <f t="shared" si="20"/>
        <v>6488103.7741267253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customHeight="1" x14ac:dyDescent="0.3">
      <c r="B1030" s="140" t="s">
        <v>585</v>
      </c>
      <c r="C1030" s="145"/>
      <c r="D1030" s="142">
        <v>15000</v>
      </c>
      <c r="E1030" s="133">
        <f t="shared" si="20"/>
        <v>6473103.7741267253</v>
      </c>
      <c r="F1030" s="101"/>
      <c r="G1030" s="165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customHeight="1" x14ac:dyDescent="0.3">
      <c r="A1031" s="146"/>
      <c r="B1031" s="146" t="s">
        <v>193</v>
      </c>
      <c r="C1031" s="147"/>
      <c r="D1031" s="148"/>
      <c r="E1031" s="133">
        <f t="shared" si="20"/>
        <v>6473103.7741267253</v>
      </c>
      <c r="F1031" s="101"/>
      <c r="G1031" s="165"/>
      <c r="H1031" s="166"/>
      <c r="I1031" s="135">
        <v>560000</v>
      </c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customHeight="1" x14ac:dyDescent="0.3">
      <c r="A1032" s="130">
        <v>44603</v>
      </c>
      <c r="B1032" s="131" t="s">
        <v>240</v>
      </c>
      <c r="C1032" s="154">
        <v>16454.32</v>
      </c>
      <c r="D1032" s="132"/>
      <c r="E1032" s="133">
        <f t="shared" si="20"/>
        <v>6489558.0941267256</v>
      </c>
      <c r="F1032" s="101"/>
      <c r="G1032" s="165"/>
      <c r="H1032" s="166"/>
      <c r="I1032" s="135"/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customHeight="1" x14ac:dyDescent="0.3">
      <c r="A1033" s="130">
        <v>44606</v>
      </c>
      <c r="B1033" s="131" t="s">
        <v>222</v>
      </c>
      <c r="C1033" s="154">
        <v>20890.650000000001</v>
      </c>
      <c r="D1033" s="132"/>
      <c r="E1033" s="133">
        <f t="shared" si="20"/>
        <v>6510448.7441267259</v>
      </c>
      <c r="F1033" s="101"/>
      <c r="G1033" s="134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customHeight="1" x14ac:dyDescent="0.3">
      <c r="A1034" s="130">
        <v>44606</v>
      </c>
      <c r="B1034" s="131" t="s">
        <v>463</v>
      </c>
      <c r="C1034" s="154">
        <v>4178.13</v>
      </c>
      <c r="D1034" s="132"/>
      <c r="E1034" s="133">
        <f t="shared" si="20"/>
        <v>6514626.8741267258</v>
      </c>
      <c r="F1034" s="101"/>
      <c r="G1034" s="165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customHeight="1" x14ac:dyDescent="0.3">
      <c r="A1035" s="130">
        <v>44606</v>
      </c>
      <c r="B1035" s="131" t="s">
        <v>272</v>
      </c>
      <c r="C1035" s="154">
        <v>108631.38</v>
      </c>
      <c r="D1035" s="132"/>
      <c r="E1035" s="133">
        <f t="shared" si="20"/>
        <v>6623258.2541267257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customHeight="1" x14ac:dyDescent="0.3">
      <c r="A1036" s="130">
        <v>44606</v>
      </c>
      <c r="B1036" s="131" t="s">
        <v>211</v>
      </c>
      <c r="C1036" s="154">
        <v>20890.650000000001</v>
      </c>
      <c r="D1036" s="132"/>
      <c r="E1036" s="133">
        <f t="shared" si="20"/>
        <v>6644148.9041267261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customHeight="1" x14ac:dyDescent="0.3">
      <c r="A1037" s="130">
        <v>44606</v>
      </c>
      <c r="B1037" s="131" t="s">
        <v>449</v>
      </c>
      <c r="C1037" s="154">
        <v>12534.39</v>
      </c>
      <c r="D1037" s="132"/>
      <c r="E1037" s="133">
        <f t="shared" si="20"/>
        <v>6656683.2941267258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customHeight="1" x14ac:dyDescent="0.3">
      <c r="A1038" s="130">
        <v>44606</v>
      </c>
      <c r="B1038" s="131" t="s">
        <v>464</v>
      </c>
      <c r="C1038" s="154">
        <v>12534.39</v>
      </c>
      <c r="D1038" s="132"/>
      <c r="E1038" s="133">
        <f t="shared" si="20"/>
        <v>6669217.6841267254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customHeight="1" x14ac:dyDescent="0.3">
      <c r="A1039" s="130">
        <v>44606</v>
      </c>
      <c r="B1039" s="131" t="s">
        <v>470</v>
      </c>
      <c r="C1039" s="154">
        <v>21126.6</v>
      </c>
      <c r="D1039" s="132"/>
      <c r="E1039" s="133">
        <f t="shared" si="20"/>
        <v>6690344.284126725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customHeight="1" x14ac:dyDescent="0.3">
      <c r="A1040" s="130">
        <v>44606</v>
      </c>
      <c r="B1040" s="131" t="s">
        <v>434</v>
      </c>
      <c r="C1040" s="154">
        <v>20890.650000000001</v>
      </c>
      <c r="D1040" s="132"/>
      <c r="E1040" s="133">
        <f t="shared" si="20"/>
        <v>6711234.9341267254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customHeight="1" x14ac:dyDescent="0.3">
      <c r="A1041" s="130">
        <v>44606</v>
      </c>
      <c r="B1041" s="131" t="s">
        <v>215</v>
      </c>
      <c r="C1041" s="154">
        <v>11369.16</v>
      </c>
      <c r="D1041" s="132"/>
      <c r="E1041" s="133">
        <f t="shared" si="20"/>
        <v>6722604.0941267256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customHeight="1" x14ac:dyDescent="0.3">
      <c r="A1042" s="130">
        <v>44606</v>
      </c>
      <c r="B1042" s="131" t="s">
        <v>216</v>
      </c>
      <c r="C1042" s="154">
        <v>6963.55</v>
      </c>
      <c r="D1042" s="132"/>
      <c r="E1042" s="133">
        <f t="shared" si="20"/>
        <v>6729567.6441267254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customHeight="1" x14ac:dyDescent="0.3">
      <c r="A1043" s="130">
        <v>44606</v>
      </c>
      <c r="B1043" s="131" t="s">
        <v>203</v>
      </c>
      <c r="C1043" s="154">
        <v>21743.7</v>
      </c>
      <c r="D1043" s="132"/>
      <c r="E1043" s="133">
        <f t="shared" si="20"/>
        <v>6751311.3441267256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customHeight="1" x14ac:dyDescent="0.3">
      <c r="A1044" s="130">
        <v>44606</v>
      </c>
      <c r="B1044" s="131" t="s">
        <v>231</v>
      </c>
      <c r="C1044" s="154">
        <v>13046.22</v>
      </c>
      <c r="D1044" s="132"/>
      <c r="E1044" s="133">
        <f t="shared" si="20"/>
        <v>6764357.5641267253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customHeight="1" x14ac:dyDescent="0.3">
      <c r="A1045" s="130">
        <v>44606</v>
      </c>
      <c r="B1045" s="131" t="s">
        <v>439</v>
      </c>
      <c r="C1045" s="154">
        <v>36210.46</v>
      </c>
      <c r="D1045" s="132"/>
      <c r="E1045" s="133">
        <f t="shared" si="20"/>
        <v>6800568.0241267253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customHeight="1" x14ac:dyDescent="0.3">
      <c r="A1046" s="130">
        <v>44606</v>
      </c>
      <c r="B1046" s="131" t="s">
        <v>261</v>
      </c>
      <c r="C1046" s="154">
        <v>54315.69</v>
      </c>
      <c r="D1046" s="132"/>
      <c r="E1046" s="133">
        <f t="shared" ref="E1046:E1109" si="21">E1045+C1046-D1046</f>
        <v>6854883.7141267257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customHeight="1" x14ac:dyDescent="0.3">
      <c r="A1047" s="130">
        <v>44606</v>
      </c>
      <c r="B1047" s="131" t="s">
        <v>326</v>
      </c>
      <c r="C1047" s="154">
        <v>20890.650000000001</v>
      </c>
      <c r="D1047" s="132"/>
      <c r="E1047" s="133">
        <f t="shared" si="21"/>
        <v>6875774.3641267261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customHeight="1" x14ac:dyDescent="0.3">
      <c r="A1048" s="130">
        <v>44606</v>
      </c>
      <c r="B1048" s="131" t="s">
        <v>290</v>
      </c>
      <c r="C1048" s="154">
        <v>27854.2</v>
      </c>
      <c r="D1048" s="132"/>
      <c r="E1048" s="133">
        <f t="shared" si="21"/>
        <v>6903628.5641267262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customHeight="1" x14ac:dyDescent="0.3">
      <c r="A1049" s="130">
        <v>44606</v>
      </c>
      <c r="B1049" s="131" t="s">
        <v>432</v>
      </c>
      <c r="C1049" s="154">
        <v>8356.26</v>
      </c>
      <c r="D1049" s="132"/>
      <c r="E1049" s="133">
        <f t="shared" si="21"/>
        <v>6911984.824126726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customHeight="1" x14ac:dyDescent="0.3">
      <c r="A1050" s="130">
        <v>44606</v>
      </c>
      <c r="B1050" s="131" t="s">
        <v>259</v>
      </c>
      <c r="C1050" s="154">
        <v>107238.67</v>
      </c>
      <c r="D1050" s="132"/>
      <c r="E1050" s="133">
        <f t="shared" si="21"/>
        <v>7019223.4941267259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customHeight="1" x14ac:dyDescent="0.3">
      <c r="A1051" s="130">
        <v>44607</v>
      </c>
      <c r="B1051" s="131" t="s">
        <v>210</v>
      </c>
      <c r="C1051" s="154">
        <v>17053.740000000002</v>
      </c>
      <c r="D1051" s="132"/>
      <c r="E1051" s="133">
        <f t="shared" si="21"/>
        <v>7036277.2341267262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customHeight="1" x14ac:dyDescent="0.3">
      <c r="A1052" s="130">
        <v>44607</v>
      </c>
      <c r="B1052" s="131" t="s">
        <v>451</v>
      </c>
      <c r="C1052" s="154">
        <v>408240</v>
      </c>
      <c r="D1052" s="132"/>
      <c r="E1052" s="133">
        <f t="shared" si="21"/>
        <v>7444517.2341267262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customHeight="1" x14ac:dyDescent="0.3">
      <c r="A1053" s="130">
        <v>44607</v>
      </c>
      <c r="B1053" s="131" t="s">
        <v>281</v>
      </c>
      <c r="C1053" s="154">
        <v>93311.57</v>
      </c>
      <c r="D1053" s="132"/>
      <c r="E1053" s="133">
        <f t="shared" si="21"/>
        <v>7537828.8041267265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customHeight="1" x14ac:dyDescent="0.3">
      <c r="A1054" s="130">
        <v>44607</v>
      </c>
      <c r="B1054" s="131" t="s">
        <v>242</v>
      </c>
      <c r="C1054" s="154">
        <v>20890.650000000001</v>
      </c>
      <c r="D1054" s="132"/>
      <c r="E1054" s="133">
        <f t="shared" si="21"/>
        <v>7558719.4541267268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customHeight="1" x14ac:dyDescent="0.3">
      <c r="A1055" s="130">
        <v>44607</v>
      </c>
      <c r="B1055" s="362" t="s">
        <v>158</v>
      </c>
      <c r="C1055" s="154">
        <v>158925.62</v>
      </c>
      <c r="D1055" s="132"/>
      <c r="E1055" s="133">
        <f t="shared" si="21"/>
        <v>7717645.0741267269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customHeight="1" x14ac:dyDescent="0.3">
      <c r="A1056" s="130">
        <v>44608</v>
      </c>
      <c r="B1056" s="131" t="s">
        <v>236</v>
      </c>
      <c r="C1056" s="154">
        <v>95672.28</v>
      </c>
      <c r="D1056" s="132"/>
      <c r="E1056" s="133">
        <f t="shared" si="21"/>
        <v>7813317.3541267272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customHeight="1" x14ac:dyDescent="0.3">
      <c r="A1057" s="130">
        <v>44608</v>
      </c>
      <c r="B1057" s="131" t="s">
        <v>221</v>
      </c>
      <c r="C1057" s="154">
        <v>40388.589999999997</v>
      </c>
      <c r="D1057" s="132"/>
      <c r="E1057" s="133">
        <f t="shared" si="21"/>
        <v>7853705.9441267271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customHeight="1" x14ac:dyDescent="0.3">
      <c r="A1058" s="130">
        <v>44608</v>
      </c>
      <c r="B1058" s="131" t="s">
        <v>238</v>
      </c>
      <c r="C1058" s="154">
        <v>263222.19</v>
      </c>
      <c r="D1058" s="132"/>
      <c r="E1058" s="133">
        <f t="shared" si="21"/>
        <v>8116928.1341267275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customHeight="1" x14ac:dyDescent="0.3">
      <c r="A1059" s="130">
        <v>44608</v>
      </c>
      <c r="B1059" s="131" t="s">
        <v>470</v>
      </c>
      <c r="C1059" s="154">
        <v>21743.7</v>
      </c>
      <c r="D1059" s="132"/>
      <c r="E1059" s="133">
        <f t="shared" si="21"/>
        <v>8138671.8341267277</v>
      </c>
      <c r="F1059" s="101"/>
      <c r="G1059" s="165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customHeight="1" x14ac:dyDescent="0.3">
      <c r="A1060" s="130">
        <v>44608</v>
      </c>
      <c r="B1060" s="131" t="s">
        <v>232</v>
      </c>
      <c r="C1060" s="154">
        <v>42634.35</v>
      </c>
      <c r="D1060" s="132"/>
      <c r="E1060" s="133">
        <f t="shared" si="21"/>
        <v>8181306.1841267273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customHeight="1" x14ac:dyDescent="0.3">
      <c r="A1061" s="130">
        <v>44608</v>
      </c>
      <c r="B1061" s="131" t="s">
        <v>233</v>
      </c>
      <c r="C1061" s="154">
        <v>4178.13</v>
      </c>
      <c r="D1061" s="132"/>
      <c r="E1061" s="133">
        <f t="shared" si="21"/>
        <v>8185484.3141267272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customHeight="1" x14ac:dyDescent="0.3">
      <c r="A1062" s="130">
        <v>44608</v>
      </c>
      <c r="B1062" s="131" t="s">
        <v>306</v>
      </c>
      <c r="C1062" s="154">
        <v>21743.7</v>
      </c>
      <c r="D1062" s="132"/>
      <c r="E1062" s="133">
        <f t="shared" si="21"/>
        <v>8207228.0141267274</v>
      </c>
      <c r="F1062" s="101"/>
      <c r="G1062" s="134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customHeight="1" x14ac:dyDescent="0.3">
      <c r="A1063" s="130">
        <v>44608</v>
      </c>
      <c r="B1063" s="131" t="s">
        <v>212</v>
      </c>
      <c r="C1063" s="154">
        <v>36210.46</v>
      </c>
      <c r="D1063" s="132"/>
      <c r="E1063" s="133">
        <f t="shared" si="21"/>
        <v>8243438.4741267273</v>
      </c>
      <c r="F1063" s="101"/>
      <c r="G1063" s="165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customHeight="1" x14ac:dyDescent="0.3">
      <c r="A1064" s="130">
        <v>44609</v>
      </c>
      <c r="B1064" s="131" t="s">
        <v>311</v>
      </c>
      <c r="C1064" s="154">
        <v>288660.02</v>
      </c>
      <c r="D1064" s="132"/>
      <c r="E1064" s="133">
        <f t="shared" si="21"/>
        <v>8532098.4941267278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customHeight="1" x14ac:dyDescent="0.3">
      <c r="A1065" s="130">
        <v>44609</v>
      </c>
      <c r="B1065" s="131" t="s">
        <v>223</v>
      </c>
      <c r="C1065" s="154">
        <v>4178.13</v>
      </c>
      <c r="D1065" s="132"/>
      <c r="E1065" s="133">
        <f t="shared" si="21"/>
        <v>8536276.6241267286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customHeight="1" x14ac:dyDescent="0.3">
      <c r="A1066" s="130">
        <v>44609</v>
      </c>
      <c r="B1066" s="131" t="s">
        <v>227</v>
      </c>
      <c r="C1066" s="154">
        <v>273970.62</v>
      </c>
      <c r="D1066" s="132"/>
      <c r="E1066" s="133">
        <f t="shared" si="21"/>
        <v>8810247.2441267278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customHeight="1" x14ac:dyDescent="0.3">
      <c r="A1067" s="130">
        <v>44609</v>
      </c>
      <c r="B1067" s="131" t="s">
        <v>445</v>
      </c>
      <c r="C1067" s="154">
        <v>20890.650000000001</v>
      </c>
      <c r="D1067" s="132"/>
      <c r="E1067" s="133">
        <f t="shared" si="21"/>
        <v>8831137.8941267282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customHeight="1" x14ac:dyDescent="0.3">
      <c r="A1068" s="130">
        <v>44609</v>
      </c>
      <c r="B1068" s="131" t="s">
        <v>441</v>
      </c>
      <c r="C1068" s="154">
        <v>90526.15</v>
      </c>
      <c r="D1068" s="132"/>
      <c r="E1068" s="133">
        <f t="shared" si="21"/>
        <v>8921664.0441267285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customHeight="1" x14ac:dyDescent="0.3">
      <c r="A1069" s="130">
        <v>44610</v>
      </c>
      <c r="B1069" s="131" t="s">
        <v>209</v>
      </c>
      <c r="C1069" s="154">
        <v>20890.650000000001</v>
      </c>
      <c r="D1069" s="132"/>
      <c r="E1069" s="133">
        <f t="shared" si="21"/>
        <v>8942554.6941267289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customHeight="1" x14ac:dyDescent="0.3">
      <c r="A1070" s="130">
        <v>44610</v>
      </c>
      <c r="B1070" s="131" t="s">
        <v>226</v>
      </c>
      <c r="C1070" s="154">
        <v>8356.26</v>
      </c>
      <c r="D1070" s="132"/>
      <c r="E1070" s="133">
        <f t="shared" si="21"/>
        <v>8950910.9541267287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customHeight="1" x14ac:dyDescent="0.3">
      <c r="A1071" s="130">
        <v>44610</v>
      </c>
      <c r="B1071" s="131" t="s">
        <v>445</v>
      </c>
      <c r="C1071" s="154">
        <v>21743.7</v>
      </c>
      <c r="D1071" s="132"/>
      <c r="E1071" s="133">
        <f t="shared" si="21"/>
        <v>8972654.654126728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customHeight="1" x14ac:dyDescent="0.3">
      <c r="A1072" s="130">
        <v>44610</v>
      </c>
      <c r="B1072" s="131" t="s">
        <v>213</v>
      </c>
      <c r="C1072" s="154">
        <v>2899.16</v>
      </c>
      <c r="D1072" s="132"/>
      <c r="E1072" s="133">
        <f t="shared" si="21"/>
        <v>8975553.8141267281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customHeight="1" x14ac:dyDescent="0.3">
      <c r="A1073" s="130">
        <v>44610</v>
      </c>
      <c r="B1073" s="131" t="s">
        <v>199</v>
      </c>
      <c r="C1073" s="154">
        <v>12534.39</v>
      </c>
      <c r="D1073" s="132"/>
      <c r="E1073" s="133">
        <f t="shared" si="21"/>
        <v>8988088.2041267287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customHeight="1" x14ac:dyDescent="0.3">
      <c r="A1074" s="130">
        <v>44610</v>
      </c>
      <c r="B1074" s="131" t="s">
        <v>282</v>
      </c>
      <c r="C1074" s="154">
        <v>4178.13</v>
      </c>
      <c r="D1074" s="132"/>
      <c r="E1074" s="133">
        <f t="shared" si="21"/>
        <v>8992266.3341267295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customHeight="1" x14ac:dyDescent="0.3">
      <c r="A1075" s="130">
        <v>44610</v>
      </c>
      <c r="B1075" s="131" t="s">
        <v>275</v>
      </c>
      <c r="C1075" s="154">
        <v>12534.39</v>
      </c>
      <c r="D1075" s="132"/>
      <c r="E1075" s="133">
        <f t="shared" si="21"/>
        <v>9004800.7241267301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customHeight="1" x14ac:dyDescent="0.3">
      <c r="A1076" s="130">
        <v>44610</v>
      </c>
      <c r="B1076" s="131" t="s">
        <v>218</v>
      </c>
      <c r="C1076" s="154">
        <v>96096.99</v>
      </c>
      <c r="D1076" s="132"/>
      <c r="E1076" s="133">
        <f t="shared" si="21"/>
        <v>9100897.7141267303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customHeight="1" x14ac:dyDescent="0.3">
      <c r="A1077" s="130">
        <v>44610</v>
      </c>
      <c r="B1077" s="131" t="s">
        <v>266</v>
      </c>
      <c r="C1077" s="154">
        <v>93311.57</v>
      </c>
      <c r="D1077" s="132"/>
      <c r="E1077" s="133">
        <f t="shared" si="21"/>
        <v>9194209.2841267306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customHeight="1" x14ac:dyDescent="0.3">
      <c r="A1078" s="130">
        <v>44610</v>
      </c>
      <c r="B1078" s="131" t="s">
        <v>316</v>
      </c>
      <c r="C1078" s="154">
        <v>192193.98</v>
      </c>
      <c r="D1078" s="132"/>
      <c r="E1078" s="133">
        <f t="shared" si="21"/>
        <v>9386403.2641267311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customHeight="1" x14ac:dyDescent="0.3">
      <c r="A1079" s="130">
        <v>44610</v>
      </c>
      <c r="B1079" s="131" t="s">
        <v>299</v>
      </c>
      <c r="C1079" s="154">
        <v>30639.62</v>
      </c>
      <c r="D1079" s="132"/>
      <c r="E1079" s="133">
        <f t="shared" si="21"/>
        <v>9417042.8841267303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customHeight="1" x14ac:dyDescent="0.3">
      <c r="A1080" s="130">
        <v>44613</v>
      </c>
      <c r="B1080" s="131" t="s">
        <v>308</v>
      </c>
      <c r="C1080" s="154">
        <v>21743.7</v>
      </c>
      <c r="D1080" s="132"/>
      <c r="E1080" s="133">
        <f t="shared" si="21"/>
        <v>9438786.5841267295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customHeight="1" x14ac:dyDescent="0.3">
      <c r="A1081" s="130">
        <v>44613</v>
      </c>
      <c r="B1081" s="131" t="s">
        <v>472</v>
      </c>
      <c r="C1081" s="154">
        <v>12534.39</v>
      </c>
      <c r="D1081" s="132"/>
      <c r="E1081" s="133">
        <f t="shared" si="21"/>
        <v>9451320.9741267301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customHeight="1" x14ac:dyDescent="0.3">
      <c r="A1082" s="130">
        <v>44613</v>
      </c>
      <c r="B1082" s="131" t="s">
        <v>469</v>
      </c>
      <c r="C1082" s="154">
        <v>54315.69</v>
      </c>
      <c r="D1082" s="132"/>
      <c r="E1082" s="133">
        <f t="shared" si="21"/>
        <v>9505636.6641267296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customHeight="1" x14ac:dyDescent="0.3">
      <c r="A1083" s="130">
        <v>44613</v>
      </c>
      <c r="B1083" s="131" t="s">
        <v>283</v>
      </c>
      <c r="C1083" s="154">
        <v>27854.2</v>
      </c>
      <c r="D1083" s="132"/>
      <c r="E1083" s="133">
        <f t="shared" si="21"/>
        <v>9533490.8641267288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customHeight="1" x14ac:dyDescent="0.3">
      <c r="A1084" s="130">
        <v>44613</v>
      </c>
      <c r="B1084" s="131" t="s">
        <v>314</v>
      </c>
      <c r="C1084" s="154">
        <v>20890.650000000001</v>
      </c>
      <c r="D1084" s="132"/>
      <c r="E1084" s="133">
        <f t="shared" si="21"/>
        <v>9554381.5141267292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customHeight="1" x14ac:dyDescent="0.3">
      <c r="A1085" s="130">
        <v>44613</v>
      </c>
      <c r="B1085" s="131" t="s">
        <v>453</v>
      </c>
      <c r="C1085" s="154">
        <v>54315.69</v>
      </c>
      <c r="D1085" s="132"/>
      <c r="E1085" s="133">
        <f t="shared" si="21"/>
        <v>9608697.2041267287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customHeight="1" x14ac:dyDescent="0.3">
      <c r="A1086" s="130">
        <v>44613</v>
      </c>
      <c r="B1086" s="131" t="s">
        <v>280</v>
      </c>
      <c r="C1086" s="154">
        <v>8356.26</v>
      </c>
      <c r="D1086" s="132"/>
      <c r="E1086" s="133">
        <f t="shared" si="21"/>
        <v>9617053.4641267285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customHeight="1" x14ac:dyDescent="0.3">
      <c r="A1087" s="130">
        <v>44613</v>
      </c>
      <c r="B1087" s="131" t="s">
        <v>228</v>
      </c>
      <c r="C1087" s="154">
        <v>23676.07</v>
      </c>
      <c r="D1087" s="132"/>
      <c r="E1087" s="133">
        <f t="shared" si="21"/>
        <v>9640729.5341267288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customHeight="1" x14ac:dyDescent="0.3">
      <c r="A1088" s="130">
        <v>44613</v>
      </c>
      <c r="B1088" s="131" t="s">
        <v>214</v>
      </c>
      <c r="C1088" s="154">
        <v>12534.39</v>
      </c>
      <c r="D1088" s="132"/>
      <c r="E1088" s="133">
        <f t="shared" si="21"/>
        <v>9653263.9241267294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customHeight="1" x14ac:dyDescent="0.3">
      <c r="A1089" s="130">
        <v>44613</v>
      </c>
      <c r="B1089" s="131" t="s">
        <v>267</v>
      </c>
      <c r="C1089" s="154">
        <v>20890.650000000001</v>
      </c>
      <c r="D1089" s="132"/>
      <c r="E1089" s="133">
        <f t="shared" si="21"/>
        <v>9674154.5741267297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customHeight="1" x14ac:dyDescent="0.3">
      <c r="A1090" s="130">
        <v>44613</v>
      </c>
      <c r="B1090" s="131" t="s">
        <v>269</v>
      </c>
      <c r="C1090" s="154">
        <v>5684.58</v>
      </c>
      <c r="D1090" s="132"/>
      <c r="E1090" s="133">
        <f t="shared" si="21"/>
        <v>9679839.1541267298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customHeight="1" x14ac:dyDescent="0.3">
      <c r="A1091" s="130">
        <v>44614</v>
      </c>
      <c r="B1091" s="131" t="s">
        <v>208</v>
      </c>
      <c r="C1091" s="154">
        <v>20890.650000000001</v>
      </c>
      <c r="D1091" s="132"/>
      <c r="E1091" s="133">
        <f t="shared" si="21"/>
        <v>9700729.8041267302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customHeight="1" x14ac:dyDescent="0.3">
      <c r="A1092" s="130">
        <v>44614</v>
      </c>
      <c r="B1092" s="131" t="s">
        <v>433</v>
      </c>
      <c r="C1092" s="154">
        <v>26712</v>
      </c>
      <c r="D1092" s="132"/>
      <c r="E1092" s="133">
        <f t="shared" si="21"/>
        <v>9727441.8041267302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customHeight="1" x14ac:dyDescent="0.3">
      <c r="A1093" s="130">
        <v>44614</v>
      </c>
      <c r="B1093" s="131" t="s">
        <v>484</v>
      </c>
      <c r="C1093" s="154">
        <v>12534.39</v>
      </c>
      <c r="D1093" s="132"/>
      <c r="E1093" s="133">
        <f t="shared" si="21"/>
        <v>9739976.1941267308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customHeight="1" x14ac:dyDescent="0.3">
      <c r="A1094" s="130">
        <v>44614</v>
      </c>
      <c r="B1094" s="131" t="s">
        <v>279</v>
      </c>
      <c r="C1094" s="154">
        <v>21743.7</v>
      </c>
      <c r="D1094" s="132"/>
      <c r="E1094" s="133">
        <f t="shared" si="21"/>
        <v>9761719.89412673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customHeight="1" x14ac:dyDescent="0.3">
      <c r="A1095" s="130">
        <v>44614</v>
      </c>
      <c r="B1095" s="131" t="s">
        <v>239</v>
      </c>
      <c r="C1095" s="154">
        <v>54315.69</v>
      </c>
      <c r="D1095" s="132"/>
      <c r="E1095" s="133">
        <f t="shared" si="21"/>
        <v>9816035.5841267295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customHeight="1" x14ac:dyDescent="0.3">
      <c r="A1096" s="130">
        <v>44614</v>
      </c>
      <c r="B1096" s="131" t="s">
        <v>296</v>
      </c>
      <c r="C1096" s="154">
        <v>94704.28</v>
      </c>
      <c r="D1096" s="132"/>
      <c r="E1096" s="133">
        <f t="shared" si="21"/>
        <v>9910739.8641267288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customHeight="1" x14ac:dyDescent="0.3">
      <c r="A1097" s="130">
        <v>44614</v>
      </c>
      <c r="B1097" s="131" t="s">
        <v>236</v>
      </c>
      <c r="C1097" s="154">
        <v>91918.86</v>
      </c>
      <c r="D1097" s="132"/>
      <c r="E1097" s="133">
        <f t="shared" si="21"/>
        <v>10002658.724126728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customHeight="1" x14ac:dyDescent="0.3">
      <c r="A1098" s="130">
        <v>44615</v>
      </c>
      <c r="B1098" s="131" t="s">
        <v>278</v>
      </c>
      <c r="C1098" s="154">
        <v>33425.040000000001</v>
      </c>
      <c r="D1098" s="132"/>
      <c r="E1098" s="133">
        <f t="shared" si="21"/>
        <v>10036083.764126727</v>
      </c>
      <c r="F1098" s="101"/>
      <c r="G1098" s="165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customHeight="1" x14ac:dyDescent="0.3">
      <c r="A1099" s="130">
        <v>44615</v>
      </c>
      <c r="B1099" s="131" t="s">
        <v>206</v>
      </c>
      <c r="C1099" s="154">
        <v>239180.7</v>
      </c>
      <c r="D1099" s="132"/>
      <c r="E1099" s="133">
        <f t="shared" si="21"/>
        <v>10275264.464126727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customHeight="1" x14ac:dyDescent="0.3">
      <c r="A1100" s="130">
        <v>44615</v>
      </c>
      <c r="B1100" s="131" t="s">
        <v>288</v>
      </c>
      <c r="C1100" s="154">
        <v>15319.81</v>
      </c>
      <c r="D1100" s="132"/>
      <c r="E1100" s="133">
        <f t="shared" si="21"/>
        <v>10290584.274126727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customHeight="1" x14ac:dyDescent="0.3">
      <c r="A1101" s="130">
        <v>44615</v>
      </c>
      <c r="B1101" s="131" t="s">
        <v>239</v>
      </c>
      <c r="C1101" s="154">
        <v>56533.62</v>
      </c>
      <c r="D1101" s="132"/>
      <c r="E1101" s="133">
        <f t="shared" si="21"/>
        <v>10347117.894126726</v>
      </c>
      <c r="F1101" s="101"/>
      <c r="G1101" s="134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customHeight="1" x14ac:dyDescent="0.3">
      <c r="A1102" s="130">
        <v>44615</v>
      </c>
      <c r="B1102" s="131" t="s">
        <v>306</v>
      </c>
      <c r="C1102" s="154">
        <v>20890.650000000001</v>
      </c>
      <c r="D1102" s="132"/>
      <c r="E1102" s="133">
        <f t="shared" si="21"/>
        <v>10368008.544126727</v>
      </c>
      <c r="F1102" s="101"/>
      <c r="G1102" s="165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customHeight="1" x14ac:dyDescent="0.3">
      <c r="A1103" s="130">
        <v>44615</v>
      </c>
      <c r="B1103" s="131" t="s">
        <v>320</v>
      </c>
      <c r="C1103" s="154">
        <v>9595.2999999999993</v>
      </c>
      <c r="D1103" s="132"/>
      <c r="E1103" s="133">
        <f t="shared" si="21"/>
        <v>10377603.844126727</v>
      </c>
      <c r="F1103" s="101"/>
      <c r="G1103" s="165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customHeight="1" x14ac:dyDescent="0.3">
      <c r="A1104" s="130">
        <v>44615</v>
      </c>
      <c r="B1104" s="131" t="s">
        <v>201</v>
      </c>
      <c r="C1104" s="154">
        <v>3546.6</v>
      </c>
      <c r="D1104" s="132"/>
      <c r="E1104" s="133">
        <f t="shared" si="21"/>
        <v>10381150.444126727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customHeight="1" x14ac:dyDescent="0.3">
      <c r="A1105" s="130">
        <v>44615</v>
      </c>
      <c r="B1105" s="131" t="s">
        <v>286</v>
      </c>
      <c r="C1105" s="154">
        <v>13046.22</v>
      </c>
      <c r="D1105" s="132"/>
      <c r="E1105" s="133">
        <f t="shared" si="21"/>
        <v>10394196.664126728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customHeight="1" x14ac:dyDescent="0.3">
      <c r="A1106" s="130">
        <v>44615</v>
      </c>
      <c r="B1106" s="375" t="s">
        <v>589</v>
      </c>
      <c r="C1106" s="154">
        <v>1267389.6000000001</v>
      </c>
      <c r="D1106" s="132"/>
      <c r="E1106" s="133">
        <f t="shared" si="21"/>
        <v>11661586.264126727</v>
      </c>
      <c r="F1106" s="101"/>
      <c r="G1106" s="134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customHeight="1" x14ac:dyDescent="0.3">
      <c r="A1107" s="157"/>
      <c r="B1107" s="158" t="s">
        <v>592</v>
      </c>
      <c r="C1107" s="159"/>
      <c r="D1107" s="160">
        <v>54000</v>
      </c>
      <c r="E1107" s="133">
        <f t="shared" si="21"/>
        <v>11607586.264126727</v>
      </c>
      <c r="F1107" s="101"/>
      <c r="G1107" s="134">
        <f>D1107</f>
        <v>54000</v>
      </c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customHeight="1" x14ac:dyDescent="0.3">
      <c r="A1108" s="130">
        <v>44615</v>
      </c>
      <c r="B1108" s="131" t="s">
        <v>287</v>
      </c>
      <c r="C1108" s="154">
        <v>61279.24</v>
      </c>
      <c r="D1108" s="132"/>
      <c r="E1108" s="133">
        <f t="shared" si="21"/>
        <v>11668865.504126728</v>
      </c>
      <c r="F1108" s="101"/>
      <c r="G1108" s="165"/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>
        <v>44616</v>
      </c>
      <c r="B1109" s="131" t="s">
        <v>463</v>
      </c>
      <c r="C1109" s="154">
        <v>4348.74</v>
      </c>
      <c r="D1109" s="132"/>
      <c r="E1109" s="133">
        <f t="shared" si="21"/>
        <v>11673214.244126728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customHeight="1" x14ac:dyDescent="0.3">
      <c r="A1110" s="130">
        <v>44616</v>
      </c>
      <c r="B1110" s="131" t="s">
        <v>244</v>
      </c>
      <c r="C1110" s="154">
        <v>20890.650000000001</v>
      </c>
      <c r="D1110" s="132"/>
      <c r="E1110" s="133">
        <f t="shared" ref="E1110:E1173" si="22">E1109+C1110-D1110</f>
        <v>11694104.894126728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customHeight="1" x14ac:dyDescent="0.3">
      <c r="A1111" s="130">
        <v>44616</v>
      </c>
      <c r="B1111" s="362" t="s">
        <v>590</v>
      </c>
      <c r="C1111" s="154">
        <v>450000</v>
      </c>
      <c r="D1111" s="132"/>
      <c r="E1111" s="133">
        <f t="shared" si="22"/>
        <v>12144104.894126728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customHeight="1" x14ac:dyDescent="0.3">
      <c r="A1112" s="130">
        <v>44616</v>
      </c>
      <c r="B1112" s="131" t="s">
        <v>247</v>
      </c>
      <c r="C1112" s="154">
        <v>8356.26</v>
      </c>
      <c r="D1112" s="132"/>
      <c r="E1112" s="133">
        <f t="shared" si="22"/>
        <v>12152461.154126728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customHeight="1" x14ac:dyDescent="0.3">
      <c r="A1113" s="130">
        <v>44616</v>
      </c>
      <c r="B1113" s="131" t="s">
        <v>225</v>
      </c>
      <c r="C1113" s="154">
        <v>8574.06</v>
      </c>
      <c r="D1113" s="132"/>
      <c r="E1113" s="133">
        <f t="shared" si="22"/>
        <v>12161035.214126728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customHeight="1" x14ac:dyDescent="0.3">
      <c r="A1114" s="130">
        <v>44616</v>
      </c>
      <c r="B1114" s="131" t="s">
        <v>248</v>
      </c>
      <c r="C1114" s="154">
        <v>20890.650000000001</v>
      </c>
      <c r="D1114" s="132"/>
      <c r="E1114" s="133">
        <f t="shared" si="22"/>
        <v>12181925.864126729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customHeight="1" x14ac:dyDescent="0.3">
      <c r="A1115" s="130">
        <v>44616</v>
      </c>
      <c r="B1115" s="131" t="s">
        <v>249</v>
      </c>
      <c r="C1115" s="154">
        <v>36210.46</v>
      </c>
      <c r="D1115" s="132"/>
      <c r="E1115" s="133">
        <f t="shared" si="22"/>
        <v>12218136.32412673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customHeight="1" x14ac:dyDescent="0.3">
      <c r="A1116" s="130">
        <v>44616</v>
      </c>
      <c r="B1116" s="131" t="s">
        <v>251</v>
      </c>
      <c r="C1116" s="154">
        <v>30639.62</v>
      </c>
      <c r="D1116" s="132"/>
      <c r="E1116" s="133">
        <f t="shared" si="22"/>
        <v>12248775.944126729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customHeight="1" x14ac:dyDescent="0.3">
      <c r="A1117" s="130">
        <v>44616</v>
      </c>
      <c r="B1117" s="131" t="s">
        <v>473</v>
      </c>
      <c r="C1117" s="154">
        <v>12534.39</v>
      </c>
      <c r="D1117" s="132"/>
      <c r="E1117" s="133">
        <f t="shared" si="22"/>
        <v>12261310.33412673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customHeight="1" x14ac:dyDescent="0.3">
      <c r="A1118" s="130">
        <v>44616</v>
      </c>
      <c r="B1118" s="131" t="s">
        <v>252</v>
      </c>
      <c r="C1118" s="154">
        <v>4178.13</v>
      </c>
      <c r="D1118" s="132"/>
      <c r="E1118" s="133">
        <f t="shared" si="22"/>
        <v>12265488.46412673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customHeight="1" x14ac:dyDescent="0.3">
      <c r="A1119" s="130">
        <v>44616</v>
      </c>
      <c r="B1119" s="131" t="s">
        <v>253</v>
      </c>
      <c r="C1119" s="154">
        <v>12534.39</v>
      </c>
      <c r="D1119" s="132"/>
      <c r="E1119" s="133">
        <f t="shared" si="22"/>
        <v>12278022.854126731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customHeight="1" x14ac:dyDescent="0.3">
      <c r="A1120" s="130">
        <v>44616</v>
      </c>
      <c r="B1120" s="131" t="s">
        <v>273</v>
      </c>
      <c r="C1120" s="154">
        <v>129522.03</v>
      </c>
      <c r="D1120" s="132"/>
      <c r="E1120" s="133">
        <f t="shared" si="22"/>
        <v>12407544.88412673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customHeight="1" x14ac:dyDescent="0.3">
      <c r="A1121" s="130">
        <v>44616</v>
      </c>
      <c r="B1121" s="131" t="s">
        <v>227</v>
      </c>
      <c r="C1121" s="154">
        <v>263222.19</v>
      </c>
      <c r="D1121" s="132"/>
      <c r="E1121" s="133">
        <f t="shared" si="22"/>
        <v>12670767.07412673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customHeight="1" x14ac:dyDescent="0.3">
      <c r="A1122" s="130">
        <v>44616</v>
      </c>
      <c r="B1122" s="131" t="s">
        <v>591</v>
      </c>
      <c r="C1122" s="154">
        <v>224000</v>
      </c>
      <c r="D1122" s="132"/>
      <c r="E1122" s="133">
        <f t="shared" si="22"/>
        <v>12894767.07412673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customHeight="1" x14ac:dyDescent="0.3">
      <c r="A1123" s="157"/>
      <c r="B1123" s="158" t="s">
        <v>593</v>
      </c>
      <c r="C1123" s="159"/>
      <c r="D1123" s="160">
        <v>56000</v>
      </c>
      <c r="E1123" s="133">
        <f t="shared" si="22"/>
        <v>12838767.07412673</v>
      </c>
      <c r="F1123" s="101"/>
      <c r="G1123" s="134">
        <f>D1123</f>
        <v>56000</v>
      </c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customHeight="1" x14ac:dyDescent="0.3">
      <c r="A1124" s="130">
        <v>44616</v>
      </c>
      <c r="B1124" s="131" t="s">
        <v>255</v>
      </c>
      <c r="C1124" s="154">
        <v>54315.69</v>
      </c>
      <c r="D1124" s="132"/>
      <c r="E1124" s="133">
        <f t="shared" si="22"/>
        <v>12893082.764126729</v>
      </c>
      <c r="F1124" s="101"/>
      <c r="G1124" s="165"/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customHeight="1" x14ac:dyDescent="0.3">
      <c r="A1125" s="130">
        <v>44616</v>
      </c>
      <c r="B1125" s="131" t="s">
        <v>256</v>
      </c>
      <c r="C1125" s="154">
        <v>87740.73</v>
      </c>
      <c r="D1125" s="132"/>
      <c r="E1125" s="133">
        <f t="shared" si="22"/>
        <v>12980823.49412673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customHeight="1" x14ac:dyDescent="0.3">
      <c r="A1126" s="130">
        <v>44616</v>
      </c>
      <c r="B1126" s="131" t="s">
        <v>258</v>
      </c>
      <c r="C1126" s="154">
        <v>119376.18</v>
      </c>
      <c r="D1126" s="132"/>
      <c r="E1126" s="133">
        <f t="shared" si="22"/>
        <v>13100199.674126729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customHeight="1" x14ac:dyDescent="0.3">
      <c r="A1127" s="130">
        <v>44616</v>
      </c>
      <c r="B1127" s="131" t="s">
        <v>105</v>
      </c>
      <c r="C1127" s="154">
        <v>6963.55</v>
      </c>
      <c r="D1127" s="132"/>
      <c r="E1127" s="133">
        <f t="shared" si="22"/>
        <v>13107163.22412673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customHeight="1" x14ac:dyDescent="0.3">
      <c r="A1128" s="130">
        <v>44616</v>
      </c>
      <c r="B1128" s="131" t="s">
        <v>302</v>
      </c>
      <c r="C1128" s="154">
        <v>27854.2</v>
      </c>
      <c r="D1128" s="132"/>
      <c r="E1128" s="133">
        <f t="shared" si="22"/>
        <v>13135017.424126729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customHeight="1" x14ac:dyDescent="0.3">
      <c r="A1129" s="130">
        <v>44616</v>
      </c>
      <c r="B1129" s="131" t="s">
        <v>330</v>
      </c>
      <c r="C1129" s="154">
        <v>20890.650000000001</v>
      </c>
      <c r="D1129" s="132"/>
      <c r="E1129" s="133">
        <f t="shared" si="22"/>
        <v>13155908.07412673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customHeight="1" x14ac:dyDescent="0.3">
      <c r="A1130" s="130">
        <v>44616</v>
      </c>
      <c r="B1130" s="131" t="s">
        <v>297</v>
      </c>
      <c r="C1130" s="154">
        <v>41781.300000000003</v>
      </c>
      <c r="D1130" s="132"/>
      <c r="E1130" s="133">
        <f t="shared" si="22"/>
        <v>13197689.37412673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customHeight="1" x14ac:dyDescent="0.3">
      <c r="A1131" s="130">
        <v>44616</v>
      </c>
      <c r="B1131" s="131" t="s">
        <v>262</v>
      </c>
      <c r="C1131" s="154">
        <v>6963.55</v>
      </c>
      <c r="D1131" s="132"/>
      <c r="E1131" s="133">
        <f t="shared" si="22"/>
        <v>13204652.924126731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customHeight="1" x14ac:dyDescent="0.3">
      <c r="A1132" s="130">
        <v>44616</v>
      </c>
      <c r="B1132" s="131" t="s">
        <v>263</v>
      </c>
      <c r="C1132" s="154">
        <v>150412.68</v>
      </c>
      <c r="D1132" s="132"/>
      <c r="E1132" s="133">
        <f t="shared" si="22"/>
        <v>13355065.604126731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customHeight="1" x14ac:dyDescent="0.3">
      <c r="A1133" s="130">
        <v>44616</v>
      </c>
      <c r="B1133" s="131" t="s">
        <v>264</v>
      </c>
      <c r="C1133" s="154">
        <v>12534.39</v>
      </c>
      <c r="D1133" s="132"/>
      <c r="E1133" s="133">
        <f t="shared" si="22"/>
        <v>13367599.994126732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customHeight="1" x14ac:dyDescent="0.3">
      <c r="A1134" s="130">
        <v>44616</v>
      </c>
      <c r="B1134" s="131" t="s">
        <v>265</v>
      </c>
      <c r="C1134" s="154">
        <v>64064.66</v>
      </c>
      <c r="D1134" s="132"/>
      <c r="E1134" s="133">
        <f t="shared" si="22"/>
        <v>13431664.654126732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customHeight="1" x14ac:dyDescent="0.3">
      <c r="A1135" s="130">
        <v>44616</v>
      </c>
      <c r="B1135" s="131" t="s">
        <v>270</v>
      </c>
      <c r="C1135" s="154">
        <v>4178.13</v>
      </c>
      <c r="D1135" s="132"/>
      <c r="E1135" s="133">
        <f t="shared" si="22"/>
        <v>13435842.784126732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customHeight="1" x14ac:dyDescent="0.3">
      <c r="A1136" s="130">
        <v>44616</v>
      </c>
      <c r="B1136" s="131" t="s">
        <v>237</v>
      </c>
      <c r="C1136" s="154">
        <v>20890.650000000001</v>
      </c>
      <c r="D1136" s="132"/>
      <c r="E1136" s="133">
        <f t="shared" si="22"/>
        <v>13456733.434126733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customHeight="1" x14ac:dyDescent="0.3">
      <c r="A1137" s="130">
        <v>44616</v>
      </c>
      <c r="B1137" s="131" t="s">
        <v>207</v>
      </c>
      <c r="C1137" s="154">
        <v>12534.39</v>
      </c>
      <c r="D1137" s="132"/>
      <c r="E1137" s="133">
        <f t="shared" si="22"/>
        <v>13469267.824126733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customHeight="1" x14ac:dyDescent="0.3">
      <c r="A1138" s="130">
        <v>44616</v>
      </c>
      <c r="B1138" s="131" t="s">
        <v>271</v>
      </c>
      <c r="C1138" s="154">
        <v>8356.26</v>
      </c>
      <c r="D1138" s="132"/>
      <c r="E1138" s="133">
        <f t="shared" si="22"/>
        <v>13477624.084126733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customHeight="1" x14ac:dyDescent="0.3">
      <c r="A1139" s="130">
        <v>44616</v>
      </c>
      <c r="B1139" s="131" t="s">
        <v>329</v>
      </c>
      <c r="C1139" s="154">
        <v>27854.2</v>
      </c>
      <c r="D1139" s="132"/>
      <c r="E1139" s="133">
        <f t="shared" si="22"/>
        <v>13505478.284126732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customHeight="1" x14ac:dyDescent="0.3">
      <c r="A1140" s="130">
        <v>44616</v>
      </c>
      <c r="B1140" s="131" t="s">
        <v>195</v>
      </c>
      <c r="C1140" s="154">
        <v>6963.55</v>
      </c>
      <c r="D1140" s="132"/>
      <c r="E1140" s="133">
        <f t="shared" si="22"/>
        <v>13512441.834126733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customHeight="1" x14ac:dyDescent="0.3">
      <c r="A1141" s="130">
        <v>44616</v>
      </c>
      <c r="B1141" s="131" t="s">
        <v>250</v>
      </c>
      <c r="C1141" s="154">
        <v>27854.2</v>
      </c>
      <c r="D1141" s="132"/>
      <c r="E1141" s="133">
        <f t="shared" si="22"/>
        <v>13540296.034126732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customHeight="1" x14ac:dyDescent="0.3">
      <c r="A1142" s="130">
        <v>44617</v>
      </c>
      <c r="B1142" s="131" t="s">
        <v>300</v>
      </c>
      <c r="C1142" s="154">
        <v>27854.2</v>
      </c>
      <c r="D1142" s="132"/>
      <c r="E1142" s="133">
        <f t="shared" si="22"/>
        <v>13568150.234126732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customHeight="1" x14ac:dyDescent="0.3">
      <c r="A1143" s="130">
        <v>44617</v>
      </c>
      <c r="B1143" s="131" t="s">
        <v>303</v>
      </c>
      <c r="C1143" s="154">
        <v>54315.69</v>
      </c>
      <c r="D1143" s="132"/>
      <c r="E1143" s="133">
        <f t="shared" si="22"/>
        <v>13622465.924126731</v>
      </c>
      <c r="F1143" s="101"/>
      <c r="G1143" s="165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customHeight="1" x14ac:dyDescent="0.3">
      <c r="A1144" s="130">
        <v>44617</v>
      </c>
      <c r="B1144" s="131" t="s">
        <v>470</v>
      </c>
      <c r="C1144" s="154">
        <v>20890.650000000001</v>
      </c>
      <c r="D1144" s="132"/>
      <c r="E1144" s="133">
        <f t="shared" si="22"/>
        <v>13643356.574126732</v>
      </c>
      <c r="F1144" s="101"/>
      <c r="G1144" s="165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customHeight="1" x14ac:dyDescent="0.3">
      <c r="A1145" s="130">
        <v>44617</v>
      </c>
      <c r="B1145" s="131" t="s">
        <v>234</v>
      </c>
      <c r="C1145" s="154">
        <v>119376.18</v>
      </c>
      <c r="D1145" s="132"/>
      <c r="E1145" s="133">
        <f t="shared" si="22"/>
        <v>13762732.754126731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customHeight="1" x14ac:dyDescent="0.3">
      <c r="A1146" s="130">
        <v>44617</v>
      </c>
      <c r="B1146" s="131" t="s">
        <v>197</v>
      </c>
      <c r="C1146" s="154">
        <v>4178.13</v>
      </c>
      <c r="D1146" s="132"/>
      <c r="E1146" s="133">
        <f t="shared" si="22"/>
        <v>13766910.884126732</v>
      </c>
      <c r="F1146" s="101"/>
      <c r="G1146" s="134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customHeight="1" x14ac:dyDescent="0.3">
      <c r="A1147" s="130">
        <v>44617</v>
      </c>
      <c r="B1147" s="131" t="s">
        <v>235</v>
      </c>
      <c r="C1147" s="154">
        <v>4178.13</v>
      </c>
      <c r="D1147" s="132"/>
      <c r="E1147" s="133">
        <f t="shared" si="22"/>
        <v>13771089.014126733</v>
      </c>
      <c r="F1147" s="101"/>
      <c r="G1147" s="134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customHeight="1" x14ac:dyDescent="0.3">
      <c r="A1148" s="130">
        <v>44617</v>
      </c>
      <c r="B1148" s="131" t="s">
        <v>274</v>
      </c>
      <c r="C1148" s="154">
        <v>15319.81</v>
      </c>
      <c r="D1148" s="132"/>
      <c r="E1148" s="133">
        <f t="shared" si="22"/>
        <v>13786408.824126733</v>
      </c>
      <c r="F1148" s="101"/>
      <c r="G1148" s="165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customHeight="1" x14ac:dyDescent="0.3">
      <c r="A1149" s="130">
        <v>44617</v>
      </c>
      <c r="B1149" s="131" t="s">
        <v>203</v>
      </c>
      <c r="C1149" s="154">
        <v>20890.650000000001</v>
      </c>
      <c r="D1149" s="132"/>
      <c r="E1149" s="133">
        <f t="shared" si="22"/>
        <v>13807299.474126734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customHeight="1" x14ac:dyDescent="0.3">
      <c r="A1150" s="130">
        <v>44617</v>
      </c>
      <c r="B1150" s="131" t="s">
        <v>276</v>
      </c>
      <c r="C1150" s="154">
        <v>20890.650000000001</v>
      </c>
      <c r="D1150" s="132"/>
      <c r="E1150" s="133">
        <f t="shared" si="22"/>
        <v>13828190.124126734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customHeight="1" x14ac:dyDescent="0.3">
      <c r="A1151" s="130">
        <v>44617</v>
      </c>
      <c r="B1151" s="131" t="s">
        <v>444</v>
      </c>
      <c r="C1151" s="154">
        <v>12534.39</v>
      </c>
      <c r="D1151" s="132"/>
      <c r="E1151" s="133">
        <f t="shared" si="22"/>
        <v>13840724.514126735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customHeight="1" x14ac:dyDescent="0.3">
      <c r="A1152" s="130">
        <v>44617</v>
      </c>
      <c r="B1152" s="131" t="s">
        <v>230</v>
      </c>
      <c r="C1152" s="154">
        <v>42634.35</v>
      </c>
      <c r="D1152" s="132"/>
      <c r="E1152" s="133">
        <f t="shared" si="22"/>
        <v>13883358.864126734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customHeight="1" x14ac:dyDescent="0.3">
      <c r="A1153" s="130">
        <v>44617</v>
      </c>
      <c r="B1153" s="131" t="s">
        <v>305</v>
      </c>
      <c r="C1153" s="154">
        <v>15319.81</v>
      </c>
      <c r="D1153" s="132"/>
      <c r="E1153" s="133">
        <f t="shared" si="22"/>
        <v>13898678.674126735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customHeight="1" x14ac:dyDescent="0.3">
      <c r="A1154" s="130"/>
      <c r="B1154" s="362" t="s">
        <v>594</v>
      </c>
      <c r="C1154" s="154">
        <v>1416292.9</v>
      </c>
      <c r="D1154" s="132"/>
      <c r="E1154" s="133">
        <f t="shared" si="22"/>
        <v>15314971.574126735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customHeight="1" x14ac:dyDescent="0.3">
      <c r="A1155" s="157"/>
      <c r="B1155" s="158" t="s">
        <v>595</v>
      </c>
      <c r="C1155" s="159"/>
      <c r="D1155" s="160">
        <v>57591.6</v>
      </c>
      <c r="E1155" s="133">
        <f t="shared" si="22"/>
        <v>15257379.974126736</v>
      </c>
      <c r="F1155" s="101"/>
      <c r="G1155" s="134">
        <f>D1155</f>
        <v>57591.6</v>
      </c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customHeight="1" x14ac:dyDescent="0.3">
      <c r="A1156" s="119"/>
      <c r="B1156" s="25" t="s">
        <v>596</v>
      </c>
      <c r="C1156" s="352"/>
      <c r="D1156" s="167">
        <v>947986.61999999988</v>
      </c>
      <c r="E1156" s="133">
        <f t="shared" si="22"/>
        <v>14309393.354126737</v>
      </c>
      <c r="F1156" s="101"/>
      <c r="G1156" s="165"/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customHeight="1" x14ac:dyDescent="0.3">
      <c r="A1157" s="119"/>
      <c r="B1157" s="359" t="s">
        <v>597</v>
      </c>
      <c r="C1157" s="357">
        <v>105070.64968764235</v>
      </c>
      <c r="D1157" s="167"/>
      <c r="E1157" s="133">
        <f t="shared" si="22"/>
        <v>14414464.003814379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customHeight="1" x14ac:dyDescent="0.3">
      <c r="B1158" s="359" t="s">
        <v>598</v>
      </c>
      <c r="C1158" s="358">
        <f>61.36*4531</f>
        <v>278022.15999999997</v>
      </c>
      <c r="D1158" s="167"/>
      <c r="E1158" s="283">
        <f t="shared" si="22"/>
        <v>14692486.163814379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customHeight="1" x14ac:dyDescent="0.3">
      <c r="A1159" s="130">
        <v>44624</v>
      </c>
      <c r="B1159" s="131" t="s">
        <v>277</v>
      </c>
      <c r="C1159" s="154">
        <v>13046.22</v>
      </c>
      <c r="D1159" s="132"/>
      <c r="E1159" s="133">
        <f t="shared" si="22"/>
        <v>14705532.38381438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customHeight="1" x14ac:dyDescent="0.3">
      <c r="A1160" s="130">
        <v>44624</v>
      </c>
      <c r="B1160" s="131" t="s">
        <v>317</v>
      </c>
      <c r="C1160" s="154">
        <v>8356.26</v>
      </c>
      <c r="D1160" s="132"/>
      <c r="E1160" s="133">
        <f t="shared" si="22"/>
        <v>14713888.643814379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customHeight="1" x14ac:dyDescent="0.3">
      <c r="A1161" s="130">
        <v>44624</v>
      </c>
      <c r="B1161" s="131" t="s">
        <v>599</v>
      </c>
      <c r="C1161" s="154">
        <v>222000</v>
      </c>
      <c r="D1161" s="132"/>
      <c r="E1161" s="133">
        <f t="shared" si="22"/>
        <v>14935888.643814379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customHeight="1" x14ac:dyDescent="0.3">
      <c r="A1162" s="157"/>
      <c r="B1162" s="158" t="s">
        <v>600</v>
      </c>
      <c r="C1162" s="159"/>
      <c r="D1162" s="160">
        <v>55500</v>
      </c>
      <c r="E1162" s="133">
        <f t="shared" si="22"/>
        <v>14880388.643814379</v>
      </c>
      <c r="F1162" s="101"/>
      <c r="G1162" s="134">
        <f>D1162</f>
        <v>55500</v>
      </c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customHeight="1" x14ac:dyDescent="0.3">
      <c r="A1163" s="130">
        <v>44624</v>
      </c>
      <c r="B1163" s="131" t="s">
        <v>516</v>
      </c>
      <c r="C1163" s="154">
        <v>247893.81</v>
      </c>
      <c r="D1163" s="132"/>
      <c r="E1163" s="133">
        <f t="shared" si="22"/>
        <v>15128282.45381438</v>
      </c>
      <c r="F1163" s="101"/>
      <c r="G1163" s="165"/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customHeight="1" x14ac:dyDescent="0.3">
      <c r="A1164" s="130">
        <v>44624</v>
      </c>
      <c r="B1164" s="131" t="s">
        <v>292</v>
      </c>
      <c r="C1164" s="154">
        <v>8356.26</v>
      </c>
      <c r="D1164" s="132"/>
      <c r="E1164" s="133">
        <f t="shared" si="22"/>
        <v>15136638.71381438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customHeight="1" x14ac:dyDescent="0.3">
      <c r="A1165" s="130">
        <v>44624</v>
      </c>
      <c r="B1165" s="131" t="s">
        <v>229</v>
      </c>
      <c r="C1165" s="154">
        <f>3963.96+3528.72</f>
        <v>7492.68</v>
      </c>
      <c r="D1165" s="132"/>
      <c r="E1165" s="133">
        <f t="shared" si="22"/>
        <v>15144131.393814379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customHeight="1" x14ac:dyDescent="0.3">
      <c r="A1166" s="130">
        <v>44627</v>
      </c>
      <c r="B1166" s="131" t="s">
        <v>293</v>
      </c>
      <c r="C1166" s="154">
        <f>394134.3+7096.99+7008.71</f>
        <v>408240</v>
      </c>
      <c r="D1166" s="132"/>
      <c r="E1166" s="133">
        <f t="shared" si="22"/>
        <v>15552371.393814379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customHeight="1" x14ac:dyDescent="0.3">
      <c r="A1167" s="130">
        <v>44627</v>
      </c>
      <c r="B1167" s="131" t="s">
        <v>260</v>
      </c>
      <c r="C1167" s="154">
        <v>97020.45</v>
      </c>
      <c r="D1167" s="132"/>
      <c r="E1167" s="133">
        <f t="shared" si="22"/>
        <v>15649391.843814379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customHeight="1" x14ac:dyDescent="0.3">
      <c r="A1168" s="119"/>
      <c r="B1168" s="140" t="s">
        <v>605</v>
      </c>
      <c r="C1168" s="141"/>
      <c r="D1168" s="142">
        <v>1356126</v>
      </c>
      <c r="E1168" s="133">
        <f t="shared" si="22"/>
        <v>14293265.843814379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customHeight="1" x14ac:dyDescent="0.3">
      <c r="A1169" s="119"/>
      <c r="B1169" s="140" t="s">
        <v>606</v>
      </c>
      <c r="C1169" s="141"/>
      <c r="D1169" s="142">
        <v>3114384</v>
      </c>
      <c r="E1169" s="133">
        <f t="shared" si="22"/>
        <v>11178881.843814379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t="15" customHeight="1" x14ac:dyDescent="0.3">
      <c r="B1170" s="140" t="s">
        <v>192</v>
      </c>
      <c r="C1170" s="145"/>
      <c r="D1170" s="142">
        <v>535080</v>
      </c>
      <c r="E1170" s="133">
        <f t="shared" si="22"/>
        <v>10643801.843814379</v>
      </c>
      <c r="F1170" s="101"/>
      <c r="G1170" s="165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t="15" customHeight="1" x14ac:dyDescent="0.3">
      <c r="A1171" s="119"/>
      <c r="B1171" s="140" t="s">
        <v>503</v>
      </c>
      <c r="C1171" s="141"/>
      <c r="D1171" s="142">
        <v>20832.27</v>
      </c>
      <c r="E1171" s="133">
        <f t="shared" si="22"/>
        <v>10622969.573814379</v>
      </c>
      <c r="F1171" s="101"/>
      <c r="G1171" s="165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t="15" customHeight="1" x14ac:dyDescent="0.3">
      <c r="A1172" s="119"/>
      <c r="B1172" s="140" t="s">
        <v>601</v>
      </c>
      <c r="C1172" s="141"/>
      <c r="D1172" s="142">
        <v>41171.949999999997</v>
      </c>
      <c r="E1172" s="133">
        <f t="shared" si="22"/>
        <v>10581797.62381438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x14ac:dyDescent="0.3">
      <c r="B1173" s="140" t="s">
        <v>602</v>
      </c>
      <c r="C1173" s="145"/>
      <c r="D1173" s="142">
        <v>17460</v>
      </c>
      <c r="E1173" s="133">
        <f t="shared" si="22"/>
        <v>10564337.62381438</v>
      </c>
      <c r="F1173" s="101"/>
      <c r="G1173" s="134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x14ac:dyDescent="0.3">
      <c r="A1174" s="119"/>
      <c r="B1174" s="140" t="s">
        <v>604</v>
      </c>
      <c r="C1174" s="141"/>
      <c r="D1174" s="142">
        <v>1848.34</v>
      </c>
      <c r="E1174" s="133">
        <f t="shared" ref="E1174:E1237" si="23">E1173+C1174-D1174</f>
        <v>10562489.28381438</v>
      </c>
      <c r="F1174" s="101"/>
      <c r="G1174" s="134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x14ac:dyDescent="0.3">
      <c r="A1175" s="119"/>
      <c r="B1175" s="140" t="s">
        <v>603</v>
      </c>
      <c r="C1175" s="141"/>
      <c r="D1175" s="142">
        <v>4461.9799999999996</v>
      </c>
      <c r="E1175" s="133">
        <f t="shared" si="23"/>
        <v>10558027.303814379</v>
      </c>
      <c r="F1175" s="101"/>
      <c r="G1175" s="165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x14ac:dyDescent="0.3">
      <c r="A1176" s="146"/>
      <c r="B1176" s="146" t="s">
        <v>193</v>
      </c>
      <c r="C1176" s="147"/>
      <c r="D1176" s="148"/>
      <c r="E1176" s="133">
        <f>E1175+C1176-D1176</f>
        <v>10558027.303814379</v>
      </c>
      <c r="F1176" s="101"/>
      <c r="G1176" s="165"/>
      <c r="H1176" s="166"/>
      <c r="I1176" s="135">
        <v>570000</v>
      </c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x14ac:dyDescent="0.3">
      <c r="A1177" s="130">
        <v>44629</v>
      </c>
      <c r="B1177" s="131" t="s">
        <v>222</v>
      </c>
      <c r="C1177" s="154">
        <v>18966.75</v>
      </c>
      <c r="D1177" s="132"/>
      <c r="E1177" s="133">
        <f>E1176+C1177-D1177</f>
        <v>10576994.053814379</v>
      </c>
      <c r="F1177" s="101"/>
      <c r="G1177" s="165"/>
      <c r="H1177" s="166"/>
      <c r="I1177" s="135"/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x14ac:dyDescent="0.3">
      <c r="A1178" s="130">
        <v>44629</v>
      </c>
      <c r="B1178" s="131" t="s">
        <v>312</v>
      </c>
      <c r="C1178" s="154">
        <v>8356.26</v>
      </c>
      <c r="D1178" s="132"/>
      <c r="E1178" s="133">
        <f t="shared" si="23"/>
        <v>10585350.313814379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x14ac:dyDescent="0.3">
      <c r="A1179" s="130">
        <v>44629</v>
      </c>
      <c r="B1179" s="131" t="s">
        <v>211</v>
      </c>
      <c r="C1179" s="154">
        <v>18966.75</v>
      </c>
      <c r="D1179" s="132"/>
      <c r="E1179" s="133">
        <f t="shared" si="23"/>
        <v>10604317.063814379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x14ac:dyDescent="0.3">
      <c r="A1180" s="130">
        <v>44629</v>
      </c>
      <c r="B1180" s="131" t="s">
        <v>464</v>
      </c>
      <c r="C1180" s="154">
        <v>11380.05</v>
      </c>
      <c r="D1180" s="132"/>
      <c r="E1180" s="133">
        <f t="shared" si="23"/>
        <v>10615697.11381438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x14ac:dyDescent="0.3">
      <c r="A1181" s="130">
        <v>44629</v>
      </c>
      <c r="B1181" s="131" t="s">
        <v>288</v>
      </c>
      <c r="C1181" s="154">
        <v>13908.95</v>
      </c>
      <c r="D1181" s="132"/>
      <c r="E1181" s="133">
        <f t="shared" si="23"/>
        <v>10629606.063814379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x14ac:dyDescent="0.3">
      <c r="A1182" s="130">
        <v>44629</v>
      </c>
      <c r="B1182" s="131" t="s">
        <v>215</v>
      </c>
      <c r="C1182" s="154">
        <v>5057.8</v>
      </c>
      <c r="D1182" s="132"/>
      <c r="E1182" s="133">
        <f t="shared" si="23"/>
        <v>10634663.86381438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x14ac:dyDescent="0.3">
      <c r="A1183" s="130">
        <v>44630</v>
      </c>
      <c r="B1183" s="131" t="s">
        <v>223</v>
      </c>
      <c r="C1183" s="154">
        <v>3793.35</v>
      </c>
      <c r="D1183" s="132"/>
      <c r="E1183" s="133">
        <f t="shared" si="23"/>
        <v>10638457.21381438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x14ac:dyDescent="0.3">
      <c r="A1184" s="130">
        <v>44630</v>
      </c>
      <c r="B1184" s="131" t="s">
        <v>209</v>
      </c>
      <c r="C1184" s="154">
        <v>18966.75</v>
      </c>
      <c r="D1184" s="132"/>
      <c r="E1184" s="133">
        <f t="shared" si="23"/>
        <v>10657423.96381438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x14ac:dyDescent="0.3">
      <c r="A1185" s="130">
        <v>44630</v>
      </c>
      <c r="B1185" s="131" t="s">
        <v>194</v>
      </c>
      <c r="C1185" s="154">
        <v>62671.95</v>
      </c>
      <c r="D1185" s="132"/>
      <c r="E1185" s="133">
        <f t="shared" si="23"/>
        <v>10720095.913814379</v>
      </c>
      <c r="F1185" s="101"/>
      <c r="G1185" s="165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x14ac:dyDescent="0.3">
      <c r="A1186" s="130">
        <v>44630</v>
      </c>
      <c r="B1186" s="131" t="s">
        <v>445</v>
      </c>
      <c r="C1186" s="154">
        <v>18966.75</v>
      </c>
      <c r="D1186" s="132"/>
      <c r="E1186" s="133">
        <f t="shared" si="23"/>
        <v>10739062.663814379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x14ac:dyDescent="0.3">
      <c r="A1187" s="130">
        <v>44630</v>
      </c>
      <c r="B1187" s="131" t="s">
        <v>214</v>
      </c>
      <c r="C1187" s="154">
        <v>11380.05</v>
      </c>
      <c r="D1187" s="132"/>
      <c r="E1187" s="133">
        <f t="shared" si="23"/>
        <v>10750442.71381438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x14ac:dyDescent="0.3">
      <c r="A1188" s="130">
        <v>44630</v>
      </c>
      <c r="B1188" s="131" t="s">
        <v>434</v>
      </c>
      <c r="C1188" s="154">
        <v>18966.75</v>
      </c>
      <c r="D1188" s="132"/>
      <c r="E1188" s="133">
        <f t="shared" si="23"/>
        <v>10769409.46381438</v>
      </c>
      <c r="F1188" s="101"/>
      <c r="G1188" s="134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x14ac:dyDescent="0.3">
      <c r="A1189" s="130">
        <v>44630</v>
      </c>
      <c r="B1189" s="131" t="s">
        <v>441</v>
      </c>
      <c r="C1189" s="154">
        <v>82189.25</v>
      </c>
      <c r="D1189" s="132"/>
      <c r="E1189" s="133">
        <f t="shared" si="23"/>
        <v>10851598.71381438</v>
      </c>
      <c r="F1189" s="101"/>
      <c r="G1189" s="165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x14ac:dyDescent="0.3">
      <c r="A1190" s="130">
        <v>44630</v>
      </c>
      <c r="B1190" s="131" t="s">
        <v>204</v>
      </c>
      <c r="C1190" s="154">
        <v>119773.06</v>
      </c>
      <c r="D1190" s="132"/>
      <c r="E1190" s="133">
        <f t="shared" si="23"/>
        <v>10971371.77381438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x14ac:dyDescent="0.3">
      <c r="A1191" s="130">
        <v>44631</v>
      </c>
      <c r="B1191" s="131" t="s">
        <v>463</v>
      </c>
      <c r="C1191" s="154">
        <v>3793.35</v>
      </c>
      <c r="D1191" s="132"/>
      <c r="E1191" s="133">
        <f t="shared" si="23"/>
        <v>10975165.12381438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x14ac:dyDescent="0.3">
      <c r="A1192" s="130">
        <v>44631</v>
      </c>
      <c r="B1192" s="131" t="s">
        <v>312</v>
      </c>
      <c r="C1192" s="154">
        <v>8450.64</v>
      </c>
      <c r="D1192" s="132"/>
      <c r="E1192" s="133">
        <f t="shared" si="23"/>
        <v>10983615.76381438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x14ac:dyDescent="0.3">
      <c r="A1193" s="130">
        <v>44631</v>
      </c>
      <c r="B1193" s="131" t="s">
        <v>233</v>
      </c>
      <c r="C1193" s="154">
        <v>3793.35</v>
      </c>
      <c r="D1193" s="132"/>
      <c r="E1193" s="133">
        <f t="shared" si="23"/>
        <v>10987409.11381438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x14ac:dyDescent="0.3">
      <c r="A1194" s="130">
        <v>44631</v>
      </c>
      <c r="B1194" s="131" t="s">
        <v>212</v>
      </c>
      <c r="C1194" s="154">
        <v>32875.699999999997</v>
      </c>
      <c r="D1194" s="132"/>
      <c r="E1194" s="133">
        <f t="shared" si="23"/>
        <v>11020284.813814379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x14ac:dyDescent="0.3">
      <c r="A1195" s="130">
        <v>44631</v>
      </c>
      <c r="B1195" s="131" t="s">
        <v>216</v>
      </c>
      <c r="C1195" s="154">
        <v>6322.25</v>
      </c>
      <c r="D1195" s="132"/>
      <c r="E1195" s="133">
        <f t="shared" si="23"/>
        <v>11026607.063814379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x14ac:dyDescent="0.3">
      <c r="A1196" s="130">
        <v>44631</v>
      </c>
      <c r="B1196" s="131" t="s">
        <v>242</v>
      </c>
      <c r="C1196" s="154">
        <v>18966.75</v>
      </c>
      <c r="D1196" s="132"/>
      <c r="E1196" s="133">
        <f t="shared" si="23"/>
        <v>11045573.813814379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x14ac:dyDescent="0.3">
      <c r="A1197" s="130">
        <v>44631</v>
      </c>
      <c r="B1197" s="131" t="s">
        <v>297</v>
      </c>
      <c r="C1197" s="154">
        <v>81420.899999999994</v>
      </c>
      <c r="D1197" s="132"/>
      <c r="E1197" s="133">
        <f t="shared" si="23"/>
        <v>11126994.71381438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x14ac:dyDescent="0.3">
      <c r="A1198" s="130">
        <v>44631</v>
      </c>
      <c r="B1198" s="131" t="s">
        <v>261</v>
      </c>
      <c r="C1198" s="154">
        <v>49313.55</v>
      </c>
      <c r="D1198" s="132"/>
      <c r="E1198" s="133">
        <f t="shared" si="23"/>
        <v>11176308.26381438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x14ac:dyDescent="0.3">
      <c r="A1199" s="130">
        <v>44631</v>
      </c>
      <c r="B1199" s="131" t="s">
        <v>326</v>
      </c>
      <c r="C1199" s="154">
        <v>18966.75</v>
      </c>
      <c r="D1199" s="132"/>
      <c r="E1199" s="133">
        <f t="shared" si="23"/>
        <v>11195275.01381438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x14ac:dyDescent="0.3">
      <c r="A1200" s="130">
        <v>44631</v>
      </c>
      <c r="B1200" s="131" t="s">
        <v>305</v>
      </c>
      <c r="C1200" s="154">
        <v>13908.95</v>
      </c>
      <c r="D1200" s="132"/>
      <c r="E1200" s="133">
        <f t="shared" si="23"/>
        <v>11209183.96381438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x14ac:dyDescent="0.3">
      <c r="A1201" s="342">
        <v>44634</v>
      </c>
      <c r="B1201" s="347" t="s">
        <v>483</v>
      </c>
      <c r="C1201" s="344"/>
      <c r="D1201" s="344"/>
      <c r="E1201" s="133">
        <f t="shared" si="23"/>
        <v>11209183.96381438</v>
      </c>
      <c r="F1201" s="101"/>
      <c r="G1201" s="165"/>
      <c r="H1201" s="166"/>
      <c r="I1201" s="135"/>
      <c r="J1201" s="144"/>
      <c r="K1201" s="136"/>
      <c r="L1201" s="137"/>
      <c r="M1201" s="138">
        <v>299989.51</v>
      </c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x14ac:dyDescent="0.3">
      <c r="A1202" s="130">
        <v>44634</v>
      </c>
      <c r="B1202" s="131" t="s">
        <v>238</v>
      </c>
      <c r="C1202" s="154">
        <v>238981.05</v>
      </c>
      <c r="D1202" s="132"/>
      <c r="E1202" s="133">
        <f t="shared" si="23"/>
        <v>11448165.01381438</v>
      </c>
      <c r="F1202" s="101"/>
      <c r="G1202" s="165"/>
      <c r="H1202" s="166"/>
      <c r="I1202" s="135"/>
      <c r="J1202" s="144"/>
      <c r="K1202" s="136"/>
      <c r="L1202" s="137"/>
      <c r="M1202" s="138"/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x14ac:dyDescent="0.3">
      <c r="A1203" s="130">
        <v>44634</v>
      </c>
      <c r="B1203" s="131" t="s">
        <v>314</v>
      </c>
      <c r="C1203" s="154">
        <v>18966.75</v>
      </c>
      <c r="D1203" s="132"/>
      <c r="E1203" s="133">
        <f t="shared" si="23"/>
        <v>11467131.76381438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x14ac:dyDescent="0.3">
      <c r="A1204" s="130">
        <v>44634</v>
      </c>
      <c r="B1204" s="131" t="s">
        <v>280</v>
      </c>
      <c r="C1204" s="154">
        <v>5057.8</v>
      </c>
      <c r="D1204" s="132"/>
      <c r="E1204" s="133">
        <f t="shared" si="23"/>
        <v>11472189.563814381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x14ac:dyDescent="0.3">
      <c r="A1205" s="130">
        <v>44634</v>
      </c>
      <c r="B1205" s="131" t="s">
        <v>302</v>
      </c>
      <c r="C1205" s="154">
        <v>25289</v>
      </c>
      <c r="D1205" s="132"/>
      <c r="E1205" s="133">
        <f t="shared" si="23"/>
        <v>11497478.563814381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x14ac:dyDescent="0.3">
      <c r="A1206" s="130">
        <v>44634</v>
      </c>
      <c r="B1206" s="131" t="s">
        <v>231</v>
      </c>
      <c r="C1206" s="154">
        <v>12534.39</v>
      </c>
      <c r="D1206" s="132"/>
      <c r="E1206" s="133">
        <f t="shared" si="23"/>
        <v>11510012.953814382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x14ac:dyDescent="0.3">
      <c r="A1207" s="130">
        <v>44634</v>
      </c>
      <c r="B1207" s="131" t="s">
        <v>218</v>
      </c>
      <c r="C1207" s="154">
        <v>111271.6</v>
      </c>
      <c r="D1207" s="132"/>
      <c r="E1207" s="133">
        <f t="shared" si="23"/>
        <v>11621284.553814381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x14ac:dyDescent="0.3">
      <c r="A1208" s="130">
        <v>44634</v>
      </c>
      <c r="B1208" s="131" t="s">
        <v>316</v>
      </c>
      <c r="C1208" s="154">
        <v>147106.96</v>
      </c>
      <c r="D1208" s="132"/>
      <c r="E1208" s="133">
        <f t="shared" si="23"/>
        <v>11768391.513814382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x14ac:dyDescent="0.3">
      <c r="A1209" s="130">
        <v>44635</v>
      </c>
      <c r="B1209" s="131" t="s">
        <v>468</v>
      </c>
      <c r="C1209" s="154">
        <v>17053.740000000002</v>
      </c>
      <c r="D1209" s="132"/>
      <c r="E1209" s="133">
        <f t="shared" si="23"/>
        <v>11785445.253814382</v>
      </c>
      <c r="F1209" s="101"/>
      <c r="G1209" s="165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x14ac:dyDescent="0.3">
      <c r="A1210" s="130">
        <v>44635</v>
      </c>
      <c r="B1210" s="131" t="s">
        <v>291</v>
      </c>
      <c r="C1210" s="154">
        <v>4178.13</v>
      </c>
      <c r="D1210" s="132"/>
      <c r="E1210" s="133">
        <f t="shared" si="23"/>
        <v>11789623.383814383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x14ac:dyDescent="0.3">
      <c r="A1211" s="130">
        <v>44635</v>
      </c>
      <c r="B1211" s="131" t="s">
        <v>432</v>
      </c>
      <c r="C1211" s="154">
        <v>7586.7</v>
      </c>
      <c r="D1211" s="132"/>
      <c r="E1211" s="133">
        <f t="shared" si="23"/>
        <v>11797210.083814383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x14ac:dyDescent="0.3">
      <c r="A1212" s="130">
        <v>44636</v>
      </c>
      <c r="B1212" s="131" t="s">
        <v>278</v>
      </c>
      <c r="C1212" s="154">
        <v>30346.799999999999</v>
      </c>
      <c r="D1212" s="132"/>
      <c r="E1212" s="133">
        <f t="shared" si="23"/>
        <v>11827556.883814383</v>
      </c>
      <c r="F1212" s="101"/>
      <c r="G1212" s="134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x14ac:dyDescent="0.3">
      <c r="A1213" s="130">
        <v>44636</v>
      </c>
      <c r="B1213" s="131" t="s">
        <v>470</v>
      </c>
      <c r="C1213" s="154">
        <v>18966.75</v>
      </c>
      <c r="D1213" s="132"/>
      <c r="E1213" s="133">
        <f t="shared" si="23"/>
        <v>11846523.633814383</v>
      </c>
      <c r="F1213" s="101"/>
      <c r="G1213" s="165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x14ac:dyDescent="0.3">
      <c r="A1214" s="130">
        <v>44636</v>
      </c>
      <c r="B1214" s="131" t="s">
        <v>232</v>
      </c>
      <c r="C1214" s="154">
        <v>18966.75</v>
      </c>
      <c r="D1214" s="132"/>
      <c r="E1214" s="133">
        <f t="shared" si="23"/>
        <v>11865490.383814383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x14ac:dyDescent="0.3">
      <c r="A1215" s="130">
        <v>44636</v>
      </c>
      <c r="B1215" s="131" t="s">
        <v>197</v>
      </c>
      <c r="C1215" s="154">
        <v>3793.35</v>
      </c>
      <c r="D1215" s="132"/>
      <c r="E1215" s="133">
        <f t="shared" si="23"/>
        <v>11869283.733814383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x14ac:dyDescent="0.3">
      <c r="A1216" s="130">
        <v>44636</v>
      </c>
      <c r="B1216" s="131" t="s">
        <v>229</v>
      </c>
      <c r="C1216" s="154">
        <v>16421.759999999998</v>
      </c>
      <c r="D1216" s="132"/>
      <c r="E1216" s="133">
        <f t="shared" si="23"/>
        <v>11885705.493814383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x14ac:dyDescent="0.3">
      <c r="A1217" s="130">
        <v>44636</v>
      </c>
      <c r="B1217" s="131" t="s">
        <v>243</v>
      </c>
      <c r="C1217" s="154">
        <v>4178.13</v>
      </c>
      <c r="D1217" s="132"/>
      <c r="E1217" s="133">
        <f t="shared" si="23"/>
        <v>11889883.623814384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x14ac:dyDescent="0.3">
      <c r="A1218" s="130">
        <v>44637</v>
      </c>
      <c r="B1218" s="131" t="s">
        <v>272</v>
      </c>
      <c r="C1218" s="154">
        <v>98627.1</v>
      </c>
      <c r="D1218" s="132"/>
      <c r="E1218" s="133">
        <f t="shared" si="23"/>
        <v>11988510.723814383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x14ac:dyDescent="0.3">
      <c r="A1219" s="130">
        <v>44637</v>
      </c>
      <c r="B1219" s="131" t="s">
        <v>194</v>
      </c>
      <c r="C1219" s="154">
        <v>68280.3</v>
      </c>
      <c r="D1219" s="132"/>
      <c r="E1219" s="133">
        <f t="shared" si="23"/>
        <v>12056791.023814384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x14ac:dyDescent="0.3">
      <c r="A1220" s="130">
        <v>44637</v>
      </c>
      <c r="B1220" s="131" t="s">
        <v>469</v>
      </c>
      <c r="C1220" s="154">
        <v>49313.55</v>
      </c>
      <c r="D1220" s="132"/>
      <c r="E1220" s="133">
        <f t="shared" si="23"/>
        <v>12106104.573814385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x14ac:dyDescent="0.3">
      <c r="A1221" s="130">
        <v>44637</v>
      </c>
      <c r="B1221" s="131" t="s">
        <v>196</v>
      </c>
      <c r="C1221" s="154">
        <v>438703.65</v>
      </c>
      <c r="D1221" s="132"/>
      <c r="E1221" s="133">
        <f t="shared" si="23"/>
        <v>12544808.223814385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x14ac:dyDescent="0.3">
      <c r="A1222" s="130">
        <v>44637</v>
      </c>
      <c r="B1222" s="131" t="s">
        <v>235</v>
      </c>
      <c r="C1222" s="154">
        <v>3793.35</v>
      </c>
      <c r="D1222" s="132"/>
      <c r="E1222" s="133">
        <f t="shared" si="23"/>
        <v>12548601.573814385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x14ac:dyDescent="0.3">
      <c r="A1223" s="130">
        <v>44637</v>
      </c>
      <c r="B1223" s="131" t="s">
        <v>228</v>
      </c>
      <c r="C1223" s="154">
        <v>21495.65</v>
      </c>
      <c r="D1223" s="132"/>
      <c r="E1223" s="133">
        <f t="shared" si="23"/>
        <v>12570097.223814385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x14ac:dyDescent="0.3">
      <c r="A1224" s="130">
        <v>44637</v>
      </c>
      <c r="B1224" s="131" t="s">
        <v>282</v>
      </c>
      <c r="C1224" s="154">
        <v>2528.9</v>
      </c>
      <c r="D1224" s="132"/>
      <c r="E1224" s="133">
        <f t="shared" si="23"/>
        <v>12572626.123814385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x14ac:dyDescent="0.3">
      <c r="A1225" s="130">
        <v>44637</v>
      </c>
      <c r="B1225" s="362" t="s">
        <v>418</v>
      </c>
      <c r="C1225" s="154">
        <v>366720</v>
      </c>
      <c r="D1225" s="132"/>
      <c r="E1225" s="133">
        <f t="shared" si="23"/>
        <v>12939346.123814385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x14ac:dyDescent="0.3">
      <c r="A1226" s="130">
        <v>44637</v>
      </c>
      <c r="B1226" s="131" t="s">
        <v>309</v>
      </c>
      <c r="C1226" s="154">
        <v>114988.72</v>
      </c>
      <c r="D1226" s="132"/>
      <c r="E1226" s="133">
        <f t="shared" si="23"/>
        <v>13054334.843814386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x14ac:dyDescent="0.3">
      <c r="A1227" s="130">
        <v>44637</v>
      </c>
      <c r="B1227" s="131" t="s">
        <v>316</v>
      </c>
      <c r="C1227" s="154">
        <v>64056.19</v>
      </c>
      <c r="D1227" s="132"/>
      <c r="E1227" s="133">
        <f t="shared" si="23"/>
        <v>13118391.033814386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x14ac:dyDescent="0.3">
      <c r="A1228" s="130">
        <v>44638</v>
      </c>
      <c r="B1228" s="131" t="s">
        <v>208</v>
      </c>
      <c r="C1228" s="154">
        <v>18966.75</v>
      </c>
      <c r="D1228" s="132"/>
      <c r="E1228" s="133">
        <f t="shared" si="23"/>
        <v>13137357.783814386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x14ac:dyDescent="0.3">
      <c r="A1229" s="130">
        <v>44638</v>
      </c>
      <c r="B1229" s="131" t="s">
        <v>311</v>
      </c>
      <c r="C1229" s="154">
        <v>140663.71</v>
      </c>
      <c r="D1229" s="132"/>
      <c r="E1229" s="133">
        <f t="shared" si="23"/>
        <v>13278021.493814386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x14ac:dyDescent="0.3">
      <c r="A1230" s="130">
        <v>44638</v>
      </c>
      <c r="B1230" s="131" t="s">
        <v>449</v>
      </c>
      <c r="C1230" s="154">
        <v>11380.05</v>
      </c>
      <c r="D1230" s="132"/>
      <c r="E1230" s="133">
        <f t="shared" si="23"/>
        <v>13289401.543814387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x14ac:dyDescent="0.3">
      <c r="A1231" s="130">
        <v>44638</v>
      </c>
      <c r="B1231" s="131" t="s">
        <v>300</v>
      </c>
      <c r="C1231" s="154">
        <v>25289</v>
      </c>
      <c r="D1231" s="132"/>
      <c r="E1231" s="133">
        <f t="shared" si="23"/>
        <v>13314690.543814387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x14ac:dyDescent="0.3">
      <c r="A1232" s="130">
        <v>44638</v>
      </c>
      <c r="B1232" s="131" t="s">
        <v>279</v>
      </c>
      <c r="C1232" s="154">
        <v>20890.650000000001</v>
      </c>
      <c r="D1232" s="132"/>
      <c r="E1232" s="133">
        <f t="shared" si="23"/>
        <v>13335581.193814388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x14ac:dyDescent="0.3">
      <c r="A1233" s="130">
        <v>44638</v>
      </c>
      <c r="B1233" s="131" t="s">
        <v>306</v>
      </c>
      <c r="C1233" s="154">
        <v>18966.75</v>
      </c>
      <c r="D1233" s="132"/>
      <c r="E1233" s="133">
        <f t="shared" si="23"/>
        <v>13354547.943814388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x14ac:dyDescent="0.3">
      <c r="A1234" s="130">
        <v>44638</v>
      </c>
      <c r="B1234" s="131" t="s">
        <v>213</v>
      </c>
      <c r="C1234" s="154">
        <v>2785.42</v>
      </c>
      <c r="D1234" s="132"/>
      <c r="E1234" s="133">
        <f t="shared" si="23"/>
        <v>13357333.363814387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x14ac:dyDescent="0.3">
      <c r="A1235" s="130">
        <v>44638</v>
      </c>
      <c r="B1235" s="131" t="s">
        <v>201</v>
      </c>
      <c r="C1235" s="154">
        <v>20657.400000000001</v>
      </c>
      <c r="D1235" s="132"/>
      <c r="E1235" s="133">
        <f t="shared" si="23"/>
        <v>13377990.763814388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x14ac:dyDescent="0.3">
      <c r="A1236" s="130">
        <v>44641</v>
      </c>
      <c r="B1236" s="131" t="s">
        <v>331</v>
      </c>
      <c r="C1236" s="154">
        <v>54315.69</v>
      </c>
      <c r="D1236" s="132"/>
      <c r="E1236" s="133">
        <f t="shared" si="23"/>
        <v>13432306.453814387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x14ac:dyDescent="0.3">
      <c r="A1237" s="130">
        <v>44641</v>
      </c>
      <c r="B1237" s="131" t="s">
        <v>266</v>
      </c>
      <c r="C1237" s="154">
        <v>84718.15</v>
      </c>
      <c r="D1237" s="132"/>
      <c r="E1237" s="133">
        <f t="shared" si="23"/>
        <v>13517024.603814388</v>
      </c>
      <c r="F1237" s="101"/>
      <c r="G1237" s="165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x14ac:dyDescent="0.3">
      <c r="A1238" s="130">
        <v>44641</v>
      </c>
      <c r="B1238" s="131" t="s">
        <v>220</v>
      </c>
      <c r="C1238" s="154">
        <v>3793.35</v>
      </c>
      <c r="D1238" s="132"/>
      <c r="E1238" s="133">
        <f t="shared" ref="E1238:E1302" si="24">E1237+C1238-D1238</f>
        <v>13520817.953814387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x14ac:dyDescent="0.3">
      <c r="A1239" s="130">
        <v>44641</v>
      </c>
      <c r="B1239" s="131" t="s">
        <v>299</v>
      </c>
      <c r="C1239" s="154">
        <v>27817.9</v>
      </c>
      <c r="D1239" s="132"/>
      <c r="E1239" s="133">
        <f t="shared" si="24"/>
        <v>13548635.853814388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x14ac:dyDescent="0.3">
      <c r="A1240" s="130">
        <v>44641</v>
      </c>
      <c r="B1240" s="131" t="s">
        <v>234</v>
      </c>
      <c r="C1240" s="154">
        <v>53106.9</v>
      </c>
      <c r="D1240" s="132"/>
      <c r="E1240" s="133">
        <f t="shared" si="24"/>
        <v>13601742.753814388</v>
      </c>
      <c r="F1240" s="101"/>
      <c r="G1240" s="134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x14ac:dyDescent="0.3">
      <c r="A1241" s="130">
        <v>44642</v>
      </c>
      <c r="B1241" s="131" t="s">
        <v>221</v>
      </c>
      <c r="C1241" s="154">
        <v>36669.050000000003</v>
      </c>
      <c r="D1241" s="132"/>
      <c r="E1241" s="133">
        <f t="shared" si="24"/>
        <v>13638411.803814389</v>
      </c>
      <c r="F1241" s="101"/>
      <c r="G1241" s="165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x14ac:dyDescent="0.3">
      <c r="A1242" s="130">
        <v>44642</v>
      </c>
      <c r="B1242" s="131" t="s">
        <v>484</v>
      </c>
      <c r="C1242" s="154">
        <v>11380.05</v>
      </c>
      <c r="D1242" s="132"/>
      <c r="E1242" s="133">
        <f t="shared" si="24"/>
        <v>13649791.85381439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x14ac:dyDescent="0.3">
      <c r="A1243" s="130">
        <v>44642</v>
      </c>
      <c r="B1243" s="131" t="s">
        <v>206</v>
      </c>
      <c r="C1243" s="154">
        <v>157124.54999999999</v>
      </c>
      <c r="D1243" s="132"/>
      <c r="E1243" s="133">
        <f t="shared" si="24"/>
        <v>13806916.40381439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x14ac:dyDescent="0.3">
      <c r="A1244" s="130">
        <v>44642</v>
      </c>
      <c r="B1244" s="131" t="s">
        <v>239</v>
      </c>
      <c r="C1244" s="154">
        <v>49313.55</v>
      </c>
      <c r="D1244" s="132"/>
      <c r="E1244" s="133">
        <f t="shared" si="24"/>
        <v>13856229.953814391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x14ac:dyDescent="0.3">
      <c r="A1245" s="130">
        <v>44642</v>
      </c>
      <c r="B1245" s="131" t="s">
        <v>453</v>
      </c>
      <c r="C1245" s="154">
        <v>49313.55</v>
      </c>
      <c r="D1245" s="132"/>
      <c r="E1245" s="133">
        <f t="shared" si="24"/>
        <v>13905543.503814392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x14ac:dyDescent="0.3">
      <c r="A1246" s="130">
        <v>44642</v>
      </c>
      <c r="B1246" s="362" t="s">
        <v>417</v>
      </c>
      <c r="C1246" s="154">
        <v>150000</v>
      </c>
      <c r="D1246" s="132"/>
      <c r="E1246" s="133">
        <f t="shared" si="24"/>
        <v>14055543.503814392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x14ac:dyDescent="0.3">
      <c r="A1247" s="130">
        <v>44642</v>
      </c>
      <c r="B1247" s="131" t="s">
        <v>240</v>
      </c>
      <c r="C1247" s="154">
        <v>21802.25</v>
      </c>
      <c r="D1247" s="132"/>
      <c r="E1247" s="133">
        <f t="shared" si="24"/>
        <v>14077345.753814392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x14ac:dyDescent="0.3">
      <c r="A1248" s="130">
        <v>44642</v>
      </c>
      <c r="B1248" s="131" t="s">
        <v>230</v>
      </c>
      <c r="C1248" s="154">
        <v>18966.75</v>
      </c>
      <c r="D1248" s="132"/>
      <c r="E1248" s="133">
        <f t="shared" si="24"/>
        <v>14096312.503814392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x14ac:dyDescent="0.3">
      <c r="A1249" s="130">
        <v>44642</v>
      </c>
      <c r="B1249" s="131" t="s">
        <v>331</v>
      </c>
      <c r="C1249" s="154">
        <v>49313.55</v>
      </c>
      <c r="D1249" s="132"/>
      <c r="E1249" s="133">
        <f t="shared" si="24"/>
        <v>14145626.053814393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x14ac:dyDescent="0.3">
      <c r="A1250" s="130">
        <v>44642</v>
      </c>
      <c r="B1250" s="131" t="s">
        <v>275</v>
      </c>
      <c r="C1250" s="154">
        <v>11380.05</v>
      </c>
      <c r="D1250" s="132"/>
      <c r="E1250" s="133">
        <f t="shared" si="24"/>
        <v>14157006.103814393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x14ac:dyDescent="0.3">
      <c r="A1251" s="130">
        <v>44643</v>
      </c>
      <c r="B1251" s="131" t="s">
        <v>224</v>
      </c>
      <c r="C1251" s="154">
        <v>7586.7</v>
      </c>
      <c r="D1251" s="132"/>
      <c r="E1251" s="133">
        <f t="shared" si="24"/>
        <v>14164592.803814393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x14ac:dyDescent="0.3">
      <c r="A1252" s="130">
        <v>44643</v>
      </c>
      <c r="B1252" s="131" t="s">
        <v>243</v>
      </c>
      <c r="C1252" s="154">
        <v>3793.35</v>
      </c>
      <c r="D1252" s="132"/>
      <c r="E1252" s="133">
        <f t="shared" si="24"/>
        <v>14168386.153814392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x14ac:dyDescent="0.3">
      <c r="A1253" s="130">
        <v>44645</v>
      </c>
      <c r="B1253" s="131" t="s">
        <v>277</v>
      </c>
      <c r="C1253" s="154">
        <v>12534.39</v>
      </c>
      <c r="D1253" s="132"/>
      <c r="E1253" s="133">
        <f t="shared" si="24"/>
        <v>14180920.543814393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x14ac:dyDescent="0.3">
      <c r="A1254" s="130">
        <v>44645</v>
      </c>
      <c r="B1254" s="131" t="s">
        <v>224</v>
      </c>
      <c r="C1254" s="154">
        <v>8356.26</v>
      </c>
      <c r="D1254" s="132"/>
      <c r="E1254" s="133">
        <f t="shared" si="24"/>
        <v>14189276.803814393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x14ac:dyDescent="0.3">
      <c r="A1255" s="130">
        <v>44645</v>
      </c>
      <c r="B1255" s="131" t="s">
        <v>226</v>
      </c>
      <c r="C1255" s="154">
        <v>7586.7</v>
      </c>
      <c r="D1255" s="132"/>
      <c r="E1255" s="133">
        <f t="shared" si="24"/>
        <v>14196863.503814392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x14ac:dyDescent="0.3">
      <c r="A1256" s="130">
        <v>44645</v>
      </c>
      <c r="B1256" s="131" t="s">
        <v>252</v>
      </c>
      <c r="C1256" s="154">
        <v>3793.35</v>
      </c>
      <c r="D1256" s="132"/>
      <c r="E1256" s="133">
        <f t="shared" si="24"/>
        <v>14200656.853814391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x14ac:dyDescent="0.3">
      <c r="A1257" s="130">
        <v>44645</v>
      </c>
      <c r="B1257" s="131" t="s">
        <v>274</v>
      </c>
      <c r="C1257" s="154">
        <v>13908.95</v>
      </c>
      <c r="D1257" s="132"/>
      <c r="E1257" s="133">
        <f t="shared" si="24"/>
        <v>14214565.803814391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x14ac:dyDescent="0.3">
      <c r="A1258" s="130">
        <v>44645</v>
      </c>
      <c r="B1258" s="131" t="s">
        <v>200</v>
      </c>
      <c r="C1258" s="154">
        <v>31704.42</v>
      </c>
      <c r="D1258" s="132"/>
      <c r="E1258" s="133">
        <f t="shared" si="24"/>
        <v>14246270.223814391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x14ac:dyDescent="0.3">
      <c r="A1259" s="130">
        <v>44648</v>
      </c>
      <c r="B1259" s="131" t="s">
        <v>433</v>
      </c>
      <c r="C1259" s="154">
        <f>25422.4+2297.6</f>
        <v>27720</v>
      </c>
      <c r="D1259" s="132"/>
      <c r="E1259" s="133">
        <f t="shared" si="24"/>
        <v>14273990.223814391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x14ac:dyDescent="0.3">
      <c r="A1260" s="130">
        <v>44648</v>
      </c>
      <c r="B1260" s="131" t="s">
        <v>303</v>
      </c>
      <c r="C1260" s="154">
        <v>49313.55</v>
      </c>
      <c r="D1260" s="132"/>
      <c r="E1260" s="133">
        <f t="shared" si="24"/>
        <v>14323303.773814391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x14ac:dyDescent="0.3">
      <c r="A1261" s="130">
        <v>44648</v>
      </c>
      <c r="B1261" s="131" t="s">
        <v>283</v>
      </c>
      <c r="C1261" s="154">
        <v>32875.699999999997</v>
      </c>
      <c r="D1261" s="132"/>
      <c r="E1261" s="133">
        <f t="shared" si="24"/>
        <v>14356179.473814391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x14ac:dyDescent="0.3">
      <c r="A1262" s="130">
        <v>44648</v>
      </c>
      <c r="B1262" s="131" t="s">
        <v>260</v>
      </c>
      <c r="C1262" s="154">
        <v>100255.2</v>
      </c>
      <c r="D1262" s="132"/>
      <c r="E1262" s="133">
        <f t="shared" si="24"/>
        <v>14456434.67381439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x14ac:dyDescent="0.3">
      <c r="A1263" s="130">
        <v>44648</v>
      </c>
      <c r="B1263" s="131" t="s">
        <v>276</v>
      </c>
      <c r="C1263" s="154">
        <v>18966.75</v>
      </c>
      <c r="D1263" s="132"/>
      <c r="E1263" s="133">
        <f t="shared" si="24"/>
        <v>14475401.42381439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x14ac:dyDescent="0.3">
      <c r="A1264" s="130">
        <v>44648</v>
      </c>
      <c r="B1264" s="131" t="s">
        <v>236</v>
      </c>
      <c r="C1264" s="154">
        <v>83453.7</v>
      </c>
      <c r="D1264" s="132"/>
      <c r="E1264" s="133">
        <f t="shared" si="24"/>
        <v>14558855.123814389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x14ac:dyDescent="0.3">
      <c r="A1265" s="130">
        <v>44648</v>
      </c>
      <c r="B1265" s="131" t="s">
        <v>290</v>
      </c>
      <c r="C1265" s="154">
        <v>25289</v>
      </c>
      <c r="D1265" s="132"/>
      <c r="E1265" s="133">
        <f t="shared" si="24"/>
        <v>14584144.123814389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x14ac:dyDescent="0.3">
      <c r="A1266" s="130">
        <v>44649</v>
      </c>
      <c r="B1266" s="131" t="s">
        <v>472</v>
      </c>
      <c r="C1266" s="154">
        <v>11380.05</v>
      </c>
      <c r="D1266" s="132"/>
      <c r="E1266" s="133">
        <f t="shared" si="24"/>
        <v>14595524.17381439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x14ac:dyDescent="0.3">
      <c r="A1267" s="130">
        <v>44649</v>
      </c>
      <c r="B1267" s="131" t="s">
        <v>294</v>
      </c>
      <c r="C1267" s="154">
        <v>60882.36</v>
      </c>
      <c r="D1267" s="132"/>
      <c r="E1267" s="133">
        <f t="shared" si="24"/>
        <v>14656406.533814389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x14ac:dyDescent="0.3">
      <c r="A1268" s="130">
        <v>44649</v>
      </c>
      <c r="B1268" s="131" t="s">
        <v>473</v>
      </c>
      <c r="C1268" s="154">
        <v>18966.75</v>
      </c>
      <c r="D1268" s="132"/>
      <c r="E1268" s="133">
        <f t="shared" si="24"/>
        <v>14675373.283814389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x14ac:dyDescent="0.3">
      <c r="A1269" s="130">
        <v>44649</v>
      </c>
      <c r="B1269" s="131" t="s">
        <v>451</v>
      </c>
      <c r="C1269" s="154">
        <v>408805.2</v>
      </c>
      <c r="D1269" s="132"/>
      <c r="E1269" s="133">
        <f t="shared" si="24"/>
        <v>15084178.483814389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x14ac:dyDescent="0.3">
      <c r="A1270" s="130">
        <v>44649</v>
      </c>
      <c r="B1270" s="131" t="s">
        <v>203</v>
      </c>
      <c r="C1270" s="154">
        <v>18966.75</v>
      </c>
      <c r="D1270" s="132"/>
      <c r="E1270" s="133">
        <f t="shared" si="24"/>
        <v>15103145.233814389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x14ac:dyDescent="0.3">
      <c r="A1271" s="130">
        <v>44649</v>
      </c>
      <c r="B1271" s="131" t="s">
        <v>531</v>
      </c>
      <c r="C1271" s="154">
        <v>448149.4</v>
      </c>
      <c r="D1271" s="132"/>
      <c r="E1271" s="133">
        <f t="shared" si="24"/>
        <v>15551294.633814389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x14ac:dyDescent="0.3">
      <c r="A1272" s="130">
        <v>44649</v>
      </c>
      <c r="B1272" s="131" t="s">
        <v>287</v>
      </c>
      <c r="C1272" s="154">
        <v>55635.8</v>
      </c>
      <c r="D1272" s="132"/>
      <c r="E1272" s="133">
        <f t="shared" si="24"/>
        <v>15606930.43381439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x14ac:dyDescent="0.3">
      <c r="A1273" s="130">
        <v>44649</v>
      </c>
      <c r="B1273" s="131" t="s">
        <v>237</v>
      </c>
      <c r="C1273" s="154">
        <v>18966.75</v>
      </c>
      <c r="D1273" s="132"/>
      <c r="E1273" s="133">
        <f t="shared" si="24"/>
        <v>15625897.18381439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x14ac:dyDescent="0.3">
      <c r="A1274" s="130">
        <v>44650</v>
      </c>
      <c r="B1274" s="131" t="s">
        <v>308</v>
      </c>
      <c r="C1274" s="154">
        <v>20890.650000000001</v>
      </c>
      <c r="D1274" s="132"/>
      <c r="E1274" s="133">
        <f t="shared" si="24"/>
        <v>15646787.83381439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x14ac:dyDescent="0.3">
      <c r="A1275" s="130">
        <v>44650</v>
      </c>
      <c r="B1275" s="131" t="s">
        <v>301</v>
      </c>
      <c r="C1275" s="154">
        <v>229797.15</v>
      </c>
      <c r="D1275" s="132"/>
      <c r="E1275" s="133">
        <f t="shared" si="24"/>
        <v>15876584.98381439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x14ac:dyDescent="0.3">
      <c r="A1276" s="130">
        <v>44650</v>
      </c>
      <c r="B1276" s="131" t="s">
        <v>296</v>
      </c>
      <c r="C1276" s="154">
        <v>85982.6</v>
      </c>
      <c r="D1276" s="132"/>
      <c r="E1276" s="133">
        <f t="shared" si="24"/>
        <v>15962567.58381439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x14ac:dyDescent="0.3">
      <c r="A1277" s="130">
        <v>44651</v>
      </c>
      <c r="B1277" s="131" t="s">
        <v>293</v>
      </c>
      <c r="C1277" s="154">
        <v>415800</v>
      </c>
      <c r="D1277" s="132"/>
      <c r="E1277" s="133">
        <f t="shared" si="24"/>
        <v>16378367.58381439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x14ac:dyDescent="0.3">
      <c r="A1278" s="130">
        <v>44651</v>
      </c>
      <c r="B1278" s="131" t="s">
        <v>227</v>
      </c>
      <c r="C1278" s="154">
        <v>238981.05</v>
      </c>
      <c r="D1278" s="132"/>
      <c r="E1278" s="133">
        <f t="shared" si="24"/>
        <v>16617348.633814391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x14ac:dyDescent="0.3">
      <c r="A1279" s="130">
        <v>44651</v>
      </c>
      <c r="B1279" s="131" t="s">
        <v>317</v>
      </c>
      <c r="C1279" s="154">
        <v>6322.25</v>
      </c>
      <c r="D1279" s="132"/>
      <c r="E1279" s="133">
        <f t="shared" si="24"/>
        <v>16623670.883814391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x14ac:dyDescent="0.3">
      <c r="A1280" s="130">
        <v>44651</v>
      </c>
      <c r="B1280" s="131" t="s">
        <v>201</v>
      </c>
      <c r="C1280" s="154">
        <v>20950.8</v>
      </c>
      <c r="D1280" s="132"/>
      <c r="E1280" s="133">
        <f t="shared" si="24"/>
        <v>16644621.683814391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x14ac:dyDescent="0.3">
      <c r="A1281" s="130">
        <v>44651</v>
      </c>
      <c r="B1281" s="131" t="s">
        <v>267</v>
      </c>
      <c r="C1281" s="154">
        <v>25289</v>
      </c>
      <c r="D1281" s="132"/>
      <c r="E1281" s="133">
        <f t="shared" si="24"/>
        <v>16669910.683814391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x14ac:dyDescent="0.3">
      <c r="A1282" s="130">
        <v>44651</v>
      </c>
      <c r="B1282" s="131" t="s">
        <v>220</v>
      </c>
      <c r="C1282" s="154">
        <v>12752.19</v>
      </c>
      <c r="D1282" s="132"/>
      <c r="E1282" s="133">
        <f t="shared" si="24"/>
        <v>16682662.873814391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x14ac:dyDescent="0.3">
      <c r="A1283" s="130">
        <v>44651</v>
      </c>
      <c r="B1283" s="131" t="s">
        <v>247</v>
      </c>
      <c r="C1283" s="154">
        <v>7586.7</v>
      </c>
      <c r="D1283" s="132"/>
      <c r="E1283" s="133">
        <f t="shared" si="24"/>
        <v>16690249.57381439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x14ac:dyDescent="0.3">
      <c r="A1284" s="130">
        <v>44651</v>
      </c>
      <c r="B1284" s="131" t="s">
        <v>248</v>
      </c>
      <c r="C1284" s="154">
        <v>11380.05</v>
      </c>
      <c r="D1284" s="132"/>
      <c r="E1284" s="133">
        <f t="shared" si="24"/>
        <v>16701629.623814391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x14ac:dyDescent="0.3">
      <c r="A1285" s="130">
        <v>44651</v>
      </c>
      <c r="B1285" s="131" t="s">
        <v>386</v>
      </c>
      <c r="C1285" s="154">
        <v>49313.55</v>
      </c>
      <c r="D1285" s="132"/>
      <c r="E1285" s="133">
        <f t="shared" si="24"/>
        <v>16750943.173814392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x14ac:dyDescent="0.3">
      <c r="A1286" s="130">
        <v>44651</v>
      </c>
      <c r="B1286" s="131" t="s">
        <v>251</v>
      </c>
      <c r="C1286" s="154">
        <v>35404.6</v>
      </c>
      <c r="D1286" s="132"/>
      <c r="E1286" s="133">
        <f t="shared" si="24"/>
        <v>16786347.773814391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x14ac:dyDescent="0.3">
      <c r="A1287" s="130">
        <v>44651</v>
      </c>
      <c r="B1287" s="131" t="s">
        <v>253</v>
      </c>
      <c r="C1287" s="154">
        <v>11380.05</v>
      </c>
      <c r="D1287" s="132"/>
      <c r="E1287" s="133">
        <f t="shared" si="24"/>
        <v>16797727.823814392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x14ac:dyDescent="0.3">
      <c r="A1288" s="130">
        <v>44651</v>
      </c>
      <c r="B1288" s="131" t="s">
        <v>254</v>
      </c>
      <c r="C1288" s="154">
        <v>53143.199999999997</v>
      </c>
      <c r="D1288" s="132"/>
      <c r="E1288" s="133">
        <f t="shared" si="24"/>
        <v>16850871.023814391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x14ac:dyDescent="0.3">
      <c r="A1289" s="130">
        <v>44651</v>
      </c>
      <c r="B1289" s="131" t="s">
        <v>255</v>
      </c>
      <c r="C1289" s="154">
        <v>49313.55</v>
      </c>
      <c r="D1289" s="132"/>
      <c r="E1289" s="133">
        <f t="shared" si="24"/>
        <v>16900184.573814392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x14ac:dyDescent="0.3">
      <c r="A1290" s="130">
        <v>44651</v>
      </c>
      <c r="B1290" s="131" t="s">
        <v>256</v>
      </c>
      <c r="C1290" s="154">
        <v>79660.350000000006</v>
      </c>
      <c r="D1290" s="132"/>
      <c r="E1290" s="133">
        <f t="shared" si="24"/>
        <v>16979844.923814394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x14ac:dyDescent="0.3">
      <c r="A1291" s="130">
        <v>44651</v>
      </c>
      <c r="B1291" s="131" t="s">
        <v>258</v>
      </c>
      <c r="C1291" s="154">
        <v>55635.8</v>
      </c>
      <c r="D1291" s="132"/>
      <c r="E1291" s="133">
        <f t="shared" si="24"/>
        <v>17035480.723814394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x14ac:dyDescent="0.3">
      <c r="A1292" s="130">
        <v>44651</v>
      </c>
      <c r="B1292" s="362" t="s">
        <v>419</v>
      </c>
      <c r="C1292" s="154">
        <v>450000</v>
      </c>
      <c r="D1292" s="132"/>
      <c r="E1292" s="133">
        <f t="shared" si="24"/>
        <v>17485480.723814394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x14ac:dyDescent="0.3">
      <c r="A1293" s="130">
        <v>44651</v>
      </c>
      <c r="B1293" s="131" t="s">
        <v>259</v>
      </c>
      <c r="C1293" s="154">
        <v>97362.65</v>
      </c>
      <c r="D1293" s="132"/>
      <c r="E1293" s="133">
        <f t="shared" si="24"/>
        <v>17582843.373814393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x14ac:dyDescent="0.3">
      <c r="A1294" s="130">
        <v>44651</v>
      </c>
      <c r="B1294" s="131" t="s">
        <v>105</v>
      </c>
      <c r="C1294" s="154">
        <v>7586.7</v>
      </c>
      <c r="D1294" s="132"/>
      <c r="E1294" s="133">
        <f t="shared" si="24"/>
        <v>17590430.073814392</v>
      </c>
      <c r="F1294" s="101"/>
      <c r="G1294" s="165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x14ac:dyDescent="0.3">
      <c r="A1295" s="130">
        <v>44651</v>
      </c>
      <c r="B1295" s="131" t="s">
        <v>330</v>
      </c>
      <c r="C1295" s="154">
        <v>18966.75</v>
      </c>
      <c r="D1295" s="132"/>
      <c r="E1295" s="133">
        <f t="shared" si="24"/>
        <v>17609396.823814392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x14ac:dyDescent="0.3">
      <c r="A1296" s="130">
        <v>44651</v>
      </c>
      <c r="B1296" s="131" t="s">
        <v>439</v>
      </c>
      <c r="C1296" s="154">
        <v>32875.699999999997</v>
      </c>
      <c r="D1296" s="132"/>
      <c r="E1296" s="133">
        <f t="shared" si="24"/>
        <v>17642272.523814391</v>
      </c>
      <c r="F1296" s="101"/>
      <c r="G1296" s="165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x14ac:dyDescent="0.3">
      <c r="A1297" s="130">
        <v>44651</v>
      </c>
      <c r="B1297" s="131" t="s">
        <v>262</v>
      </c>
      <c r="C1297" s="154">
        <v>6322.25</v>
      </c>
      <c r="D1297" s="132"/>
      <c r="E1297" s="133">
        <f t="shared" si="24"/>
        <v>17648594.773814391</v>
      </c>
      <c r="F1297" s="101"/>
      <c r="G1297" s="134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x14ac:dyDescent="0.3">
      <c r="A1298" s="130">
        <v>44651</v>
      </c>
      <c r="B1298" s="131" t="s">
        <v>263</v>
      </c>
      <c r="C1298" s="154">
        <v>164378.5</v>
      </c>
      <c r="D1298" s="132"/>
      <c r="E1298" s="133">
        <f t="shared" si="24"/>
        <v>17812973.273814391</v>
      </c>
      <c r="F1298" s="101"/>
      <c r="G1298" s="165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x14ac:dyDescent="0.3">
      <c r="A1299" s="130">
        <v>44651</v>
      </c>
      <c r="B1299" s="131" t="s">
        <v>264</v>
      </c>
      <c r="C1299" s="154">
        <v>11380.05</v>
      </c>
      <c r="D1299" s="132"/>
      <c r="E1299" s="133">
        <f t="shared" si="24"/>
        <v>17824353.323814392</v>
      </c>
      <c r="F1299" s="101"/>
      <c r="G1299" s="134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x14ac:dyDescent="0.3">
      <c r="A1300" s="130">
        <v>44651</v>
      </c>
      <c r="B1300" s="131" t="s">
        <v>265</v>
      </c>
      <c r="C1300" s="154">
        <v>58164.7</v>
      </c>
      <c r="D1300" s="132"/>
      <c r="E1300" s="133">
        <f t="shared" si="24"/>
        <v>17882518.023814391</v>
      </c>
      <c r="F1300" s="101"/>
      <c r="G1300" s="165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x14ac:dyDescent="0.3">
      <c r="A1301" s="130">
        <v>44651</v>
      </c>
      <c r="B1301" s="131" t="s">
        <v>270</v>
      </c>
      <c r="C1301" s="154">
        <v>3793.35</v>
      </c>
      <c r="D1301" s="132"/>
      <c r="E1301" s="133">
        <f t="shared" si="24"/>
        <v>17886311.373814393</v>
      </c>
      <c r="F1301" s="101"/>
      <c r="G1301" s="165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x14ac:dyDescent="0.3">
      <c r="A1302" s="130">
        <v>44651</v>
      </c>
      <c r="B1302" s="131" t="s">
        <v>207</v>
      </c>
      <c r="C1302" s="154">
        <v>11380.05</v>
      </c>
      <c r="D1302" s="132"/>
      <c r="E1302" s="133">
        <f t="shared" si="24"/>
        <v>17897691.423814394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x14ac:dyDescent="0.3">
      <c r="A1303" s="130">
        <v>44651</v>
      </c>
      <c r="B1303" s="131" t="s">
        <v>271</v>
      </c>
      <c r="C1303" s="154">
        <v>7586.7</v>
      </c>
      <c r="D1303" s="132"/>
      <c r="E1303" s="133">
        <f t="shared" ref="E1303:E1309" si="25">E1302+C1303-D1303</f>
        <v>17905278.123814393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x14ac:dyDescent="0.3">
      <c r="A1304" s="130">
        <v>44651</v>
      </c>
      <c r="B1304" s="131" t="s">
        <v>329</v>
      </c>
      <c r="C1304" s="154">
        <v>25289</v>
      </c>
      <c r="D1304" s="132"/>
      <c r="E1304" s="133">
        <f t="shared" si="25"/>
        <v>17930567.123814393</v>
      </c>
      <c r="F1304" s="101"/>
      <c r="G1304" s="134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x14ac:dyDescent="0.3">
      <c r="A1305" s="130">
        <v>44651</v>
      </c>
      <c r="B1305" s="131" t="s">
        <v>327</v>
      </c>
      <c r="C1305" s="350">
        <f>404001.5+5325.36+17067.6</f>
        <v>426394.45999999996</v>
      </c>
      <c r="D1305" s="132"/>
      <c r="E1305" s="133">
        <f t="shared" si="25"/>
        <v>18356961.583814394</v>
      </c>
      <c r="F1305" s="101"/>
      <c r="G1305" s="165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x14ac:dyDescent="0.3">
      <c r="A1306" s="119"/>
      <c r="B1306" s="25" t="s">
        <v>607</v>
      </c>
      <c r="C1306" s="352"/>
      <c r="D1306" s="167">
        <v>938807.10000000009</v>
      </c>
      <c r="E1306" s="133">
        <f t="shared" si="25"/>
        <v>17418154.483814392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x14ac:dyDescent="0.3">
      <c r="A1307" s="119"/>
      <c r="B1307" s="359" t="s">
        <v>608</v>
      </c>
      <c r="C1307" s="357">
        <v>105369.91550660507</v>
      </c>
      <c r="D1307" s="167"/>
      <c r="E1307" s="133">
        <f t="shared" si="25"/>
        <v>17523524.399320997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x14ac:dyDescent="0.3">
      <c r="B1308" s="359" t="s">
        <v>609</v>
      </c>
      <c r="C1308" s="358">
        <f>53.26*5013</f>
        <v>266992.38</v>
      </c>
      <c r="D1308" s="167"/>
      <c r="E1308" s="283">
        <f t="shared" si="25"/>
        <v>17790516.779320996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x14ac:dyDescent="0.3">
      <c r="A1309" s="130">
        <v>44655</v>
      </c>
      <c r="B1309" s="131" t="s">
        <v>195</v>
      </c>
      <c r="C1309" s="154">
        <v>6322.25</v>
      </c>
      <c r="D1309" s="132"/>
      <c r="E1309" s="133">
        <f t="shared" si="25"/>
        <v>17796839.029320996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x14ac:dyDescent="0.3">
      <c r="A1310" s="130">
        <v>44655</v>
      </c>
      <c r="B1310" s="131" t="s">
        <v>206</v>
      </c>
      <c r="C1310" s="154">
        <v>72672.600000000006</v>
      </c>
      <c r="D1310" s="132"/>
      <c r="E1310" s="133">
        <f t="shared" ref="E1310:E1507" si="26">E1309+C1310-D1310</f>
        <v>17869511.629320998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x14ac:dyDescent="0.3">
      <c r="A1311" s="130">
        <v>44656</v>
      </c>
      <c r="B1311" s="131" t="s">
        <v>225</v>
      </c>
      <c r="C1311" s="154">
        <v>4178.13</v>
      </c>
      <c r="D1311" s="132"/>
      <c r="E1311" s="133">
        <f t="shared" si="26"/>
        <v>17873689.759320997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x14ac:dyDescent="0.3">
      <c r="A1312" s="130">
        <v>44657</v>
      </c>
      <c r="B1312" s="131" t="s">
        <v>444</v>
      </c>
      <c r="C1312" s="154">
        <v>11380.05</v>
      </c>
      <c r="D1312" s="132"/>
      <c r="E1312" s="133">
        <f t="shared" si="26"/>
        <v>17885069.809320997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x14ac:dyDescent="0.3">
      <c r="A1313" s="130">
        <v>44658</v>
      </c>
      <c r="B1313" s="131" t="s">
        <v>279</v>
      </c>
      <c r="C1313" s="154">
        <v>18966.75</v>
      </c>
      <c r="D1313" s="132"/>
      <c r="E1313" s="133">
        <f t="shared" si="26"/>
        <v>17904036.559320997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x14ac:dyDescent="0.3">
      <c r="A1314" s="130">
        <v>44658</v>
      </c>
      <c r="B1314" s="131" t="s">
        <v>196</v>
      </c>
      <c r="C1314" s="154">
        <v>398301.75</v>
      </c>
      <c r="D1314" s="132"/>
      <c r="E1314" s="133">
        <f t="shared" si="26"/>
        <v>18302338.309320997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x14ac:dyDescent="0.3">
      <c r="A1315" s="130">
        <v>44658</v>
      </c>
      <c r="B1315" s="131" t="s">
        <v>204</v>
      </c>
      <c r="C1315" s="154">
        <v>287030.15000000002</v>
      </c>
      <c r="D1315" s="132"/>
      <c r="E1315" s="133">
        <f t="shared" si="26"/>
        <v>18589368.459320996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x14ac:dyDescent="0.3">
      <c r="A1316" s="130">
        <v>44658</v>
      </c>
      <c r="B1316" s="131" t="s">
        <v>589</v>
      </c>
      <c r="C1316" s="154">
        <v>133687.6</v>
      </c>
      <c r="D1316" s="132"/>
      <c r="E1316" s="133">
        <f t="shared" si="26"/>
        <v>18723056.059320997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x14ac:dyDescent="0.3">
      <c r="A1317" s="130">
        <v>44659</v>
      </c>
      <c r="B1317" s="131" t="s">
        <v>433</v>
      </c>
      <c r="C1317" s="154">
        <v>25781</v>
      </c>
      <c r="D1317" s="132"/>
      <c r="E1317" s="133">
        <f t="shared" si="26"/>
        <v>18748837.059320997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x14ac:dyDescent="0.3">
      <c r="A1318" s="130">
        <v>44659</v>
      </c>
      <c r="B1318" s="131" t="s">
        <v>213</v>
      </c>
      <c r="C1318" s="154">
        <v>2528.9</v>
      </c>
      <c r="D1318" s="132"/>
      <c r="E1318" s="133">
        <f t="shared" si="26"/>
        <v>18751365.959320996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x14ac:dyDescent="0.3">
      <c r="A1319" s="119"/>
      <c r="B1319" s="140" t="s">
        <v>622</v>
      </c>
      <c r="C1319" s="141"/>
      <c r="D1319" s="142">
        <v>1357800</v>
      </c>
      <c r="E1319" s="133">
        <f t="shared" si="26"/>
        <v>17393565.959320996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x14ac:dyDescent="0.3">
      <c r="A1320" s="119"/>
      <c r="B1320" s="140" t="s">
        <v>623</v>
      </c>
      <c r="C1320" s="141"/>
      <c r="D1320" s="142">
        <v>3157980</v>
      </c>
      <c r="E1320" s="133">
        <f t="shared" si="26"/>
        <v>14235585.959320996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x14ac:dyDescent="0.3">
      <c r="B1321" s="140" t="s">
        <v>192</v>
      </c>
      <c r="C1321" s="145"/>
      <c r="D1321" s="142">
        <v>567427</v>
      </c>
      <c r="E1321" s="133">
        <f t="shared" si="26"/>
        <v>13668158.959320996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x14ac:dyDescent="0.3">
      <c r="B1322" s="140" t="s">
        <v>610</v>
      </c>
      <c r="C1322" s="145"/>
      <c r="D1322" s="142">
        <v>42189.220000000008</v>
      </c>
      <c r="E1322" s="133">
        <f t="shared" si="26"/>
        <v>13625969.739320995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x14ac:dyDescent="0.3">
      <c r="A1323" s="146"/>
      <c r="B1323" s="146" t="s">
        <v>193</v>
      </c>
      <c r="C1323" s="147"/>
      <c r="D1323" s="148"/>
      <c r="E1323" s="133">
        <f t="shared" si="26"/>
        <v>13625969.739320995</v>
      </c>
      <c r="F1323" s="101"/>
      <c r="G1323" s="165"/>
      <c r="H1323" s="166"/>
      <c r="I1323" s="135">
        <v>590000</v>
      </c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x14ac:dyDescent="0.3">
      <c r="A1324" s="130">
        <v>44632</v>
      </c>
      <c r="B1324" s="131" t="s">
        <v>211</v>
      </c>
      <c r="C1324" s="154">
        <v>18712.650000000001</v>
      </c>
      <c r="D1324" s="132"/>
      <c r="E1324" s="133">
        <f t="shared" si="26"/>
        <v>13644682.389320996</v>
      </c>
      <c r="F1324" s="101"/>
      <c r="G1324" s="165"/>
      <c r="H1324" s="166"/>
      <c r="I1324" s="135"/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x14ac:dyDescent="0.3">
      <c r="A1325" s="130">
        <v>44632</v>
      </c>
      <c r="B1325" s="131" t="s">
        <v>273</v>
      </c>
      <c r="C1325" s="154">
        <v>117593.85</v>
      </c>
      <c r="D1325" s="132"/>
      <c r="E1325" s="133">
        <f t="shared" si="26"/>
        <v>13762276.239320995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x14ac:dyDescent="0.3">
      <c r="A1326" s="130">
        <v>44632</v>
      </c>
      <c r="B1326" s="131" t="s">
        <v>216</v>
      </c>
      <c r="C1326" s="154">
        <v>6237.55</v>
      </c>
      <c r="D1326" s="132"/>
      <c r="E1326" s="133">
        <f t="shared" si="26"/>
        <v>13768513.789320996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x14ac:dyDescent="0.3">
      <c r="A1327" s="130">
        <v>44664</v>
      </c>
      <c r="B1327" s="131" t="s">
        <v>221</v>
      </c>
      <c r="C1327" s="154">
        <v>62375.5</v>
      </c>
      <c r="D1327" s="132"/>
      <c r="E1327" s="133">
        <f t="shared" si="26"/>
        <v>13830889.289320996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x14ac:dyDescent="0.3">
      <c r="A1328" s="130">
        <v>44664</v>
      </c>
      <c r="B1328" s="131" t="s">
        <v>222</v>
      </c>
      <c r="C1328" s="154">
        <v>18712.650000000001</v>
      </c>
      <c r="D1328" s="132"/>
      <c r="E1328" s="133">
        <f t="shared" si="26"/>
        <v>13849601.939320996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x14ac:dyDescent="0.3">
      <c r="A1329" s="130">
        <v>44664</v>
      </c>
      <c r="B1329" s="131" t="s">
        <v>223</v>
      </c>
      <c r="C1329" s="154">
        <v>3742.53</v>
      </c>
      <c r="D1329" s="132"/>
      <c r="E1329" s="133">
        <f t="shared" si="26"/>
        <v>13853344.469320996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x14ac:dyDescent="0.3">
      <c r="A1330" s="130">
        <v>44664</v>
      </c>
      <c r="B1330" s="131" t="s">
        <v>194</v>
      </c>
      <c r="C1330" s="154">
        <v>194306.64</v>
      </c>
      <c r="D1330" s="132"/>
      <c r="E1330" s="133">
        <f t="shared" si="26"/>
        <v>14047651.109320996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x14ac:dyDescent="0.3">
      <c r="A1331" s="130">
        <v>44664</v>
      </c>
      <c r="B1331" s="131" t="s">
        <v>464</v>
      </c>
      <c r="C1331" s="154">
        <v>11227.59</v>
      </c>
      <c r="D1331" s="132"/>
      <c r="E1331" s="133">
        <f t="shared" si="26"/>
        <v>14058878.699320996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x14ac:dyDescent="0.3">
      <c r="A1332" s="130">
        <v>44664</v>
      </c>
      <c r="B1332" s="131" t="s">
        <v>233</v>
      </c>
      <c r="C1332" s="154">
        <v>3742.53</v>
      </c>
      <c r="D1332" s="132"/>
      <c r="E1332" s="133">
        <f t="shared" si="26"/>
        <v>14062621.229320996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x14ac:dyDescent="0.3">
      <c r="A1333" s="130">
        <v>44664</v>
      </c>
      <c r="B1333" s="131" t="s">
        <v>451</v>
      </c>
      <c r="C1333" s="154">
        <v>415234.8</v>
      </c>
      <c r="D1333" s="132"/>
      <c r="E1333" s="133">
        <f t="shared" si="26"/>
        <v>14477856.029320996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x14ac:dyDescent="0.3">
      <c r="A1334" s="130">
        <v>44664</v>
      </c>
      <c r="B1334" s="131" t="s">
        <v>434</v>
      </c>
      <c r="C1334" s="154">
        <v>18712.650000000001</v>
      </c>
      <c r="D1334" s="132"/>
      <c r="E1334" s="133">
        <f t="shared" si="26"/>
        <v>14496568.679320997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x14ac:dyDescent="0.3">
      <c r="A1335" s="130">
        <v>44664</v>
      </c>
      <c r="B1335" s="131" t="s">
        <v>215</v>
      </c>
      <c r="C1335" s="154">
        <v>4990.04</v>
      </c>
      <c r="D1335" s="132"/>
      <c r="E1335" s="133">
        <f t="shared" si="26"/>
        <v>14501558.719320996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x14ac:dyDescent="0.3">
      <c r="A1336" s="130">
        <v>44664</v>
      </c>
      <c r="B1336" s="131" t="s">
        <v>406</v>
      </c>
      <c r="C1336" s="154">
        <v>4990.04</v>
      </c>
      <c r="D1336" s="132"/>
      <c r="E1336" s="133">
        <f t="shared" si="26"/>
        <v>14506548.759320995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x14ac:dyDescent="0.3">
      <c r="A1337" s="130">
        <v>44664</v>
      </c>
      <c r="B1337" s="131" t="s">
        <v>242</v>
      </c>
      <c r="C1337" s="154">
        <v>58733.4</v>
      </c>
      <c r="D1337" s="132"/>
      <c r="E1337" s="133">
        <f t="shared" si="26"/>
        <v>14565282.159320995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x14ac:dyDescent="0.3">
      <c r="A1338" s="130">
        <v>44664</v>
      </c>
      <c r="B1338" s="131" t="s">
        <v>282</v>
      </c>
      <c r="C1338" s="154">
        <v>2495.02</v>
      </c>
      <c r="D1338" s="132"/>
      <c r="E1338" s="133">
        <f t="shared" si="26"/>
        <v>14567777.179320995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x14ac:dyDescent="0.3">
      <c r="A1339" s="130">
        <v>44664</v>
      </c>
      <c r="B1339" s="131" t="s">
        <v>326</v>
      </c>
      <c r="C1339" s="154">
        <v>18712.650000000001</v>
      </c>
      <c r="D1339" s="132"/>
      <c r="E1339" s="133">
        <f t="shared" si="26"/>
        <v>14586489.829320995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x14ac:dyDescent="0.3">
      <c r="A1340" s="130">
        <v>44664</v>
      </c>
      <c r="B1340" s="131" t="s">
        <v>266</v>
      </c>
      <c r="C1340" s="154">
        <v>83583.17</v>
      </c>
      <c r="D1340" s="132"/>
      <c r="E1340" s="133">
        <f t="shared" si="26"/>
        <v>14670072.999320995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x14ac:dyDescent="0.3">
      <c r="A1341" s="130">
        <v>44669</v>
      </c>
      <c r="B1341" s="131" t="s">
        <v>238</v>
      </c>
      <c r="C1341" s="154">
        <v>235779.39</v>
      </c>
      <c r="D1341" s="132"/>
      <c r="E1341" s="133">
        <f t="shared" si="26"/>
        <v>14905852.389320996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x14ac:dyDescent="0.3">
      <c r="A1342" s="130">
        <v>44669</v>
      </c>
      <c r="B1342" s="131" t="s">
        <v>277</v>
      </c>
      <c r="C1342" s="154">
        <v>11380.05</v>
      </c>
      <c r="D1342" s="132"/>
      <c r="E1342" s="133">
        <f t="shared" si="26"/>
        <v>14917232.439320996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x14ac:dyDescent="0.3">
      <c r="A1343" s="130">
        <v>44669</v>
      </c>
      <c r="B1343" s="131" t="s">
        <v>300</v>
      </c>
      <c r="C1343" s="154">
        <v>24950.2</v>
      </c>
      <c r="D1343" s="132"/>
      <c r="E1343" s="133">
        <f t="shared" si="26"/>
        <v>14942182.639320996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x14ac:dyDescent="0.3">
      <c r="A1344" s="130">
        <v>44669</v>
      </c>
      <c r="B1344" s="131" t="s">
        <v>288</v>
      </c>
      <c r="C1344" s="154">
        <v>13722.61</v>
      </c>
      <c r="D1344" s="132"/>
      <c r="E1344" s="133">
        <f t="shared" si="26"/>
        <v>14955905.249320995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x14ac:dyDescent="0.3">
      <c r="A1345" s="130">
        <v>44669</v>
      </c>
      <c r="B1345" s="131" t="s">
        <v>212</v>
      </c>
      <c r="C1345" s="154">
        <v>24950.2</v>
      </c>
      <c r="D1345" s="132"/>
      <c r="E1345" s="133">
        <f t="shared" si="26"/>
        <v>14980855.449320994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x14ac:dyDescent="0.3">
      <c r="A1346" s="130">
        <v>44669</v>
      </c>
      <c r="B1346" s="131" t="s">
        <v>331</v>
      </c>
      <c r="C1346" s="154">
        <v>48652.89</v>
      </c>
      <c r="D1346" s="132"/>
      <c r="E1346" s="133">
        <f t="shared" si="26"/>
        <v>15029508.339320995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x14ac:dyDescent="0.3">
      <c r="A1347" s="130">
        <v>44669</v>
      </c>
      <c r="B1347" s="131" t="s">
        <v>261</v>
      </c>
      <c r="C1347" s="154">
        <v>48652.89</v>
      </c>
      <c r="D1347" s="132"/>
      <c r="E1347" s="133">
        <f t="shared" si="26"/>
        <v>15078161.229320996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x14ac:dyDescent="0.3">
      <c r="A1348" s="130">
        <v>44669</v>
      </c>
      <c r="B1348" s="131" t="s">
        <v>218</v>
      </c>
      <c r="C1348" s="154">
        <v>111028.39</v>
      </c>
      <c r="D1348" s="132"/>
      <c r="E1348" s="133">
        <f t="shared" si="26"/>
        <v>15189189.619320996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x14ac:dyDescent="0.3">
      <c r="A1349" s="130">
        <v>44669</v>
      </c>
      <c r="B1349" s="131" t="s">
        <v>441</v>
      </c>
      <c r="C1349" s="154">
        <v>81088.149999999994</v>
      </c>
      <c r="D1349" s="132"/>
      <c r="E1349" s="133">
        <f t="shared" si="26"/>
        <v>15270277.769320996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x14ac:dyDescent="0.3">
      <c r="A1350" s="130">
        <v>44669</v>
      </c>
      <c r="B1350" s="131" t="s">
        <v>290</v>
      </c>
      <c r="C1350" s="154">
        <v>24950.2</v>
      </c>
      <c r="D1350" s="132"/>
      <c r="E1350" s="133">
        <f t="shared" si="26"/>
        <v>15295227.969320996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x14ac:dyDescent="0.3">
      <c r="A1351" s="342">
        <v>44669</v>
      </c>
      <c r="B1351" s="347" t="s">
        <v>483</v>
      </c>
      <c r="C1351" s="344"/>
      <c r="D1351" s="344"/>
      <c r="E1351" s="133">
        <f t="shared" si="26"/>
        <v>15295227.969320996</v>
      </c>
      <c r="F1351" s="101"/>
      <c r="G1351" s="165"/>
      <c r="H1351" s="166"/>
      <c r="I1351" s="135"/>
      <c r="J1351" s="144"/>
      <c r="K1351" s="136"/>
      <c r="L1351" s="137"/>
      <c r="M1351" s="138">
        <v>331621.69</v>
      </c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x14ac:dyDescent="0.3">
      <c r="A1352" s="130">
        <v>44670</v>
      </c>
      <c r="B1352" s="131" t="s">
        <v>208</v>
      </c>
      <c r="C1352" s="154">
        <v>18712.650000000001</v>
      </c>
      <c r="D1352" s="132"/>
      <c r="E1352" s="133">
        <f t="shared" si="26"/>
        <v>15313940.619320996</v>
      </c>
      <c r="F1352" s="101"/>
      <c r="G1352" s="165"/>
      <c r="H1352" s="166"/>
      <c r="I1352" s="135"/>
      <c r="J1352" s="144"/>
      <c r="K1352" s="136"/>
      <c r="L1352" s="137"/>
      <c r="M1352" s="138"/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x14ac:dyDescent="0.3">
      <c r="A1353" s="130">
        <v>44670</v>
      </c>
      <c r="B1353" s="131" t="s">
        <v>463</v>
      </c>
      <c r="C1353" s="154">
        <v>3742.53</v>
      </c>
      <c r="D1353" s="132"/>
      <c r="E1353" s="133">
        <f t="shared" si="26"/>
        <v>15317683.149320995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x14ac:dyDescent="0.3">
      <c r="A1354" s="130">
        <v>44670</v>
      </c>
      <c r="B1354" s="131" t="s">
        <v>278</v>
      </c>
      <c r="C1354" s="154">
        <v>18712.650000000001</v>
      </c>
      <c r="D1354" s="132"/>
      <c r="E1354" s="133">
        <f t="shared" si="26"/>
        <v>15336395.799320996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x14ac:dyDescent="0.3">
      <c r="A1355" s="130">
        <v>44670</v>
      </c>
      <c r="B1355" s="131" t="s">
        <v>232</v>
      </c>
      <c r="C1355" s="154">
        <v>18712.650000000001</v>
      </c>
      <c r="D1355" s="132"/>
      <c r="E1355" s="133">
        <f t="shared" si="26"/>
        <v>15355108.449320996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x14ac:dyDescent="0.3">
      <c r="A1356" s="130">
        <v>44670</v>
      </c>
      <c r="B1356" s="131" t="s">
        <v>314</v>
      </c>
      <c r="C1356" s="154">
        <v>11227.59</v>
      </c>
      <c r="D1356" s="132"/>
      <c r="E1356" s="133">
        <f t="shared" si="26"/>
        <v>15366336.039320996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x14ac:dyDescent="0.3">
      <c r="A1357" s="130">
        <v>44670</v>
      </c>
      <c r="B1357" s="131" t="s">
        <v>239</v>
      </c>
      <c r="C1357" s="154">
        <v>48652.89</v>
      </c>
      <c r="D1357" s="132"/>
      <c r="E1357" s="133">
        <f t="shared" si="26"/>
        <v>15414988.929320997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x14ac:dyDescent="0.3">
      <c r="A1358" s="130">
        <v>44670</v>
      </c>
      <c r="B1358" s="131" t="s">
        <v>445</v>
      </c>
      <c r="C1358" s="154">
        <v>18712.650000000001</v>
      </c>
      <c r="D1358" s="132"/>
      <c r="E1358" s="133">
        <f t="shared" si="26"/>
        <v>15433701.579320997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x14ac:dyDescent="0.3">
      <c r="A1359" s="130">
        <v>44670</v>
      </c>
      <c r="B1359" s="131" t="s">
        <v>281</v>
      </c>
      <c r="C1359" s="154">
        <v>170813.28</v>
      </c>
      <c r="D1359" s="132"/>
      <c r="E1359" s="133">
        <f t="shared" si="26"/>
        <v>15604514.859320996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x14ac:dyDescent="0.3">
      <c r="A1360" s="130">
        <v>44670</v>
      </c>
      <c r="B1360" s="131" t="s">
        <v>199</v>
      </c>
      <c r="C1360" s="154">
        <v>2495.02</v>
      </c>
      <c r="D1360" s="132"/>
      <c r="E1360" s="133">
        <f t="shared" si="26"/>
        <v>15607009.879320996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x14ac:dyDescent="0.3">
      <c r="A1361" s="130">
        <v>44670</v>
      </c>
      <c r="B1361" s="131" t="s">
        <v>316</v>
      </c>
      <c r="C1361" s="154">
        <v>228294.33</v>
      </c>
      <c r="D1361" s="132"/>
      <c r="E1361" s="133">
        <f t="shared" si="26"/>
        <v>15835304.209320996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x14ac:dyDescent="0.3">
      <c r="A1362" s="130">
        <v>44670</v>
      </c>
      <c r="B1362" s="131" t="s">
        <v>432</v>
      </c>
      <c r="C1362" s="154">
        <v>7485.06</v>
      </c>
      <c r="D1362" s="132"/>
      <c r="E1362" s="133">
        <f t="shared" si="26"/>
        <v>15842789.269320996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x14ac:dyDescent="0.3">
      <c r="A1363" s="130">
        <v>44670</v>
      </c>
      <c r="B1363" s="131" t="s">
        <v>292</v>
      </c>
      <c r="C1363" s="154">
        <v>7586.7</v>
      </c>
      <c r="D1363" s="132"/>
      <c r="E1363" s="133">
        <f t="shared" si="26"/>
        <v>15850375.969320996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x14ac:dyDescent="0.3">
      <c r="A1364" s="130">
        <v>44671</v>
      </c>
      <c r="B1364" s="131" t="s">
        <v>293</v>
      </c>
      <c r="C1364" s="154">
        <v>408240</v>
      </c>
      <c r="D1364" s="132"/>
      <c r="E1364" s="133">
        <f t="shared" si="26"/>
        <v>16258615.969320996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x14ac:dyDescent="0.3">
      <c r="A1365" s="130">
        <v>44671</v>
      </c>
      <c r="B1365" s="131" t="s">
        <v>484</v>
      </c>
      <c r="C1365" s="154">
        <v>11227.59</v>
      </c>
      <c r="D1365" s="132"/>
      <c r="E1365" s="133">
        <f t="shared" si="26"/>
        <v>16269843.559320996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x14ac:dyDescent="0.3">
      <c r="A1366" s="130">
        <v>44671</v>
      </c>
      <c r="B1366" s="131" t="s">
        <v>470</v>
      </c>
      <c r="C1366" s="154">
        <v>18712.650000000001</v>
      </c>
      <c r="D1366" s="132"/>
      <c r="E1366" s="133">
        <f t="shared" si="26"/>
        <v>16288556.209320996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x14ac:dyDescent="0.3">
      <c r="A1367" s="130">
        <v>44671</v>
      </c>
      <c r="B1367" s="131" t="s">
        <v>197</v>
      </c>
      <c r="C1367" s="154">
        <v>2495.02</v>
      </c>
      <c r="D1367" s="132"/>
      <c r="E1367" s="133">
        <f t="shared" si="26"/>
        <v>16291051.229320996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x14ac:dyDescent="0.3">
      <c r="A1368" s="130">
        <v>44671</v>
      </c>
      <c r="B1368" s="131" t="s">
        <v>301</v>
      </c>
      <c r="C1368" s="154">
        <v>208634.25</v>
      </c>
      <c r="D1368" s="132"/>
      <c r="E1368" s="133">
        <f t="shared" si="26"/>
        <v>16499685.479320996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x14ac:dyDescent="0.3">
      <c r="A1369" s="130">
        <v>44671</v>
      </c>
      <c r="B1369" s="131" t="s">
        <v>228</v>
      </c>
      <c r="C1369" s="154">
        <v>21207.67</v>
      </c>
      <c r="D1369" s="132"/>
      <c r="E1369" s="133">
        <f t="shared" si="26"/>
        <v>16520893.149320995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x14ac:dyDescent="0.3">
      <c r="A1370" s="130">
        <v>44671</v>
      </c>
      <c r="B1370" s="131" t="s">
        <v>231</v>
      </c>
      <c r="C1370" s="154">
        <v>11380.05</v>
      </c>
      <c r="D1370" s="132"/>
      <c r="E1370" s="133">
        <f t="shared" si="26"/>
        <v>16532273.199320996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x14ac:dyDescent="0.3">
      <c r="A1371" s="130">
        <v>44671</v>
      </c>
      <c r="B1371" s="131" t="s">
        <v>295</v>
      </c>
      <c r="C1371" s="154">
        <v>13046.22</v>
      </c>
      <c r="D1371" s="132"/>
      <c r="E1371" s="133">
        <f t="shared" si="26"/>
        <v>16545319.419320997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x14ac:dyDescent="0.3">
      <c r="A1372" s="130">
        <v>44671</v>
      </c>
      <c r="B1372" s="362" t="s">
        <v>611</v>
      </c>
      <c r="C1372" s="154">
        <v>450000</v>
      </c>
      <c r="D1372" s="132"/>
      <c r="E1372" s="133">
        <f t="shared" si="26"/>
        <v>16995319.419320997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x14ac:dyDescent="0.3">
      <c r="A1373" s="130">
        <v>44671</v>
      </c>
      <c r="B1373" s="131" t="s">
        <v>516</v>
      </c>
      <c r="C1373" s="154">
        <v>137828.20000000001</v>
      </c>
      <c r="D1373" s="132"/>
      <c r="E1373" s="133">
        <f t="shared" si="26"/>
        <v>17133147.619320996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x14ac:dyDescent="0.3">
      <c r="A1374" s="130">
        <v>44671</v>
      </c>
      <c r="B1374" s="131" t="s">
        <v>403</v>
      </c>
      <c r="C1374" s="154">
        <v>35244</v>
      </c>
      <c r="D1374" s="132"/>
      <c r="E1374" s="133">
        <f t="shared" si="26"/>
        <v>17168391.619320996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x14ac:dyDescent="0.3">
      <c r="A1375" s="130">
        <v>44672</v>
      </c>
      <c r="B1375" s="131" t="s">
        <v>209</v>
      </c>
      <c r="C1375" s="154">
        <v>18712.650000000001</v>
      </c>
      <c r="D1375" s="132"/>
      <c r="E1375" s="133">
        <f t="shared" si="26"/>
        <v>17187104.269320995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x14ac:dyDescent="0.3">
      <c r="A1376" s="130">
        <v>44672</v>
      </c>
      <c r="B1376" s="131" t="s">
        <v>308</v>
      </c>
      <c r="C1376" s="154">
        <v>18966.75</v>
      </c>
      <c r="D1376" s="132"/>
      <c r="E1376" s="133">
        <f t="shared" si="26"/>
        <v>17206071.019320995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x14ac:dyDescent="0.3">
      <c r="A1377" s="130">
        <v>44672</v>
      </c>
      <c r="B1377" s="131" t="s">
        <v>273</v>
      </c>
      <c r="C1377" s="154">
        <v>119760.96000000001</v>
      </c>
      <c r="D1377" s="132"/>
      <c r="E1377" s="133">
        <f t="shared" si="26"/>
        <v>17325831.979320996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x14ac:dyDescent="0.3">
      <c r="A1378" s="130">
        <v>44672</v>
      </c>
      <c r="B1378" s="131" t="s">
        <v>307</v>
      </c>
      <c r="C1378" s="154">
        <v>49435.76</v>
      </c>
      <c r="D1378" s="132"/>
      <c r="E1378" s="133">
        <f t="shared" si="26"/>
        <v>17375267.739320997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x14ac:dyDescent="0.3">
      <c r="A1379" s="130">
        <v>44672</v>
      </c>
      <c r="B1379" s="131" t="s">
        <v>469</v>
      </c>
      <c r="C1379" s="154">
        <v>48652.89</v>
      </c>
      <c r="D1379" s="132"/>
      <c r="E1379" s="133">
        <f t="shared" si="26"/>
        <v>17423920.629320998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x14ac:dyDescent="0.3">
      <c r="A1380" s="130">
        <v>44672</v>
      </c>
      <c r="B1380" s="131" t="s">
        <v>194</v>
      </c>
      <c r="C1380" s="154">
        <v>93285.07</v>
      </c>
      <c r="D1380" s="132"/>
      <c r="E1380" s="133">
        <f t="shared" si="26"/>
        <v>17517205.699320998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x14ac:dyDescent="0.3">
      <c r="A1381" s="130">
        <v>44672</v>
      </c>
      <c r="B1381" s="362" t="s">
        <v>612</v>
      </c>
      <c r="C1381" s="154">
        <v>450000</v>
      </c>
      <c r="D1381" s="132"/>
      <c r="E1381" s="133">
        <f t="shared" si="26"/>
        <v>17967205.699320998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x14ac:dyDescent="0.3">
      <c r="A1382" s="130">
        <v>44673</v>
      </c>
      <c r="B1382" s="131" t="s">
        <v>272</v>
      </c>
      <c r="C1382" s="154">
        <v>97305.78</v>
      </c>
      <c r="D1382" s="132"/>
      <c r="E1382" s="133">
        <f t="shared" si="26"/>
        <v>18064511.479320999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x14ac:dyDescent="0.3">
      <c r="A1383" s="130">
        <v>44673</v>
      </c>
      <c r="B1383" s="131" t="s">
        <v>250</v>
      </c>
      <c r="C1383" s="154">
        <v>25289</v>
      </c>
      <c r="D1383" s="132"/>
      <c r="E1383" s="133">
        <f t="shared" si="26"/>
        <v>18089800.479320999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x14ac:dyDescent="0.3">
      <c r="A1384" s="130">
        <v>44673</v>
      </c>
      <c r="B1384" s="131" t="s">
        <v>235</v>
      </c>
      <c r="C1384" s="154">
        <v>2495.02</v>
      </c>
      <c r="D1384" s="132"/>
      <c r="E1384" s="133">
        <f t="shared" si="26"/>
        <v>18092295.499320999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x14ac:dyDescent="0.3">
      <c r="A1385" s="130">
        <v>44673</v>
      </c>
      <c r="B1385" s="131" t="s">
        <v>230</v>
      </c>
      <c r="C1385" s="154">
        <v>18712.650000000001</v>
      </c>
      <c r="D1385" s="132"/>
      <c r="E1385" s="133">
        <f t="shared" si="26"/>
        <v>18111008.149320997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x14ac:dyDescent="0.3">
      <c r="A1386" s="130">
        <v>44673</v>
      </c>
      <c r="B1386" s="131" t="s">
        <v>275</v>
      </c>
      <c r="C1386" s="154">
        <v>11227.59</v>
      </c>
      <c r="D1386" s="132"/>
      <c r="E1386" s="133">
        <f t="shared" si="26"/>
        <v>18122235.739320997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x14ac:dyDescent="0.3">
      <c r="A1387" s="130">
        <v>44673</v>
      </c>
      <c r="B1387" s="131" t="s">
        <v>243</v>
      </c>
      <c r="C1387" s="154">
        <v>3742.53</v>
      </c>
      <c r="D1387" s="132"/>
      <c r="E1387" s="133">
        <f t="shared" si="26"/>
        <v>18125978.269320998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x14ac:dyDescent="0.3">
      <c r="A1388" s="130">
        <v>44673</v>
      </c>
      <c r="B1388" s="131" t="s">
        <v>236</v>
      </c>
      <c r="C1388" s="154">
        <v>82335.66</v>
      </c>
      <c r="D1388" s="132"/>
      <c r="E1388" s="133">
        <f t="shared" si="26"/>
        <v>18208313.929320998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x14ac:dyDescent="0.3">
      <c r="A1389" s="130">
        <v>44676</v>
      </c>
      <c r="B1389" s="131" t="s">
        <v>194</v>
      </c>
      <c r="C1389" s="154">
        <v>278.18</v>
      </c>
      <c r="D1389" s="132"/>
      <c r="E1389" s="133">
        <f t="shared" si="26"/>
        <v>18208592.109320998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x14ac:dyDescent="0.3">
      <c r="A1390" s="130">
        <v>44676</v>
      </c>
      <c r="B1390" s="131" t="s">
        <v>320</v>
      </c>
      <c r="C1390" s="154">
        <v>23428.02</v>
      </c>
      <c r="D1390" s="132"/>
      <c r="E1390" s="133">
        <f t="shared" si="26"/>
        <v>18232020.129320998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x14ac:dyDescent="0.3">
      <c r="A1391" s="130">
        <v>44676</v>
      </c>
      <c r="B1391" s="131" t="s">
        <v>229</v>
      </c>
      <c r="C1391" s="154">
        <v>11227.59</v>
      </c>
      <c r="D1391" s="132"/>
      <c r="E1391" s="133">
        <f t="shared" si="26"/>
        <v>18243247.719320998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x14ac:dyDescent="0.3">
      <c r="A1392" s="130">
        <v>44676</v>
      </c>
      <c r="B1392" s="131" t="s">
        <v>613</v>
      </c>
      <c r="C1392" s="154">
        <v>24950.2</v>
      </c>
      <c r="D1392" s="132"/>
      <c r="E1392" s="133">
        <f t="shared" si="26"/>
        <v>18268197.919320997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x14ac:dyDescent="0.3">
      <c r="A1393" s="130">
        <v>44676</v>
      </c>
      <c r="B1393" s="131" t="s">
        <v>269</v>
      </c>
      <c r="C1393" s="154">
        <v>2528.9</v>
      </c>
      <c r="D1393" s="132"/>
      <c r="E1393" s="133">
        <f t="shared" si="26"/>
        <v>18270726.819320995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x14ac:dyDescent="0.3">
      <c r="A1394" s="130">
        <v>44677</v>
      </c>
      <c r="B1394" s="131" t="s">
        <v>449</v>
      </c>
      <c r="C1394" s="154">
        <v>11227.59</v>
      </c>
      <c r="D1394" s="132"/>
      <c r="E1394" s="133">
        <f t="shared" si="26"/>
        <v>18281954.409320995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x14ac:dyDescent="0.3">
      <c r="A1395" s="130">
        <v>44677</v>
      </c>
      <c r="B1395" s="131" t="s">
        <v>283</v>
      </c>
      <c r="C1395" s="154">
        <v>32435.26</v>
      </c>
      <c r="D1395" s="132"/>
      <c r="E1395" s="133">
        <f t="shared" si="26"/>
        <v>18314389.669320997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x14ac:dyDescent="0.3">
      <c r="A1396" s="130">
        <v>44677</v>
      </c>
      <c r="B1396" s="131" t="s">
        <v>284</v>
      </c>
      <c r="C1396" s="154">
        <v>11227.59</v>
      </c>
      <c r="D1396" s="132"/>
      <c r="E1396" s="133">
        <f t="shared" si="26"/>
        <v>18325617.259320997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x14ac:dyDescent="0.3">
      <c r="A1397" s="130">
        <v>44677</v>
      </c>
      <c r="B1397" s="131" t="s">
        <v>274</v>
      </c>
      <c r="C1397" s="154">
        <v>13722.61</v>
      </c>
      <c r="D1397" s="132"/>
      <c r="E1397" s="133">
        <f t="shared" si="26"/>
        <v>18339339.869320996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x14ac:dyDescent="0.3">
      <c r="A1398" s="130">
        <v>44677</v>
      </c>
      <c r="B1398" s="131" t="s">
        <v>214</v>
      </c>
      <c r="C1398" s="154">
        <v>11227.59</v>
      </c>
      <c r="D1398" s="132"/>
      <c r="E1398" s="133">
        <f t="shared" si="26"/>
        <v>18350567.459320996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x14ac:dyDescent="0.3">
      <c r="A1399" s="130">
        <v>44677</v>
      </c>
      <c r="B1399" s="131" t="s">
        <v>296</v>
      </c>
      <c r="C1399" s="154">
        <v>84830.68</v>
      </c>
      <c r="D1399" s="132"/>
      <c r="E1399" s="133">
        <f t="shared" si="26"/>
        <v>18435398.139320996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x14ac:dyDescent="0.3">
      <c r="A1400" s="130">
        <v>44677</v>
      </c>
      <c r="B1400" s="131" t="s">
        <v>291</v>
      </c>
      <c r="C1400" s="154">
        <v>7485.06</v>
      </c>
      <c r="D1400" s="132"/>
      <c r="E1400" s="133">
        <f t="shared" si="26"/>
        <v>18442883.199320994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x14ac:dyDescent="0.3">
      <c r="A1401" s="130">
        <v>44677</v>
      </c>
      <c r="B1401" s="362" t="s">
        <v>418</v>
      </c>
      <c r="C1401" s="154">
        <v>83280</v>
      </c>
      <c r="D1401" s="132"/>
      <c r="E1401" s="133">
        <f t="shared" si="26"/>
        <v>18526163.199320994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x14ac:dyDescent="0.3">
      <c r="A1402" s="130">
        <v>44678</v>
      </c>
      <c r="B1402" s="131" t="s">
        <v>244</v>
      </c>
      <c r="C1402" s="154">
        <v>37679.4</v>
      </c>
      <c r="D1402" s="132"/>
      <c r="E1402" s="133">
        <f t="shared" si="26"/>
        <v>18563842.599320993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x14ac:dyDescent="0.3">
      <c r="A1403" s="130">
        <v>44678</v>
      </c>
      <c r="B1403" s="131" t="s">
        <v>245</v>
      </c>
      <c r="C1403" s="154">
        <v>163277.4</v>
      </c>
      <c r="D1403" s="132"/>
      <c r="E1403" s="133">
        <f t="shared" si="26"/>
        <v>18727119.999320991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x14ac:dyDescent="0.3">
      <c r="A1404" s="130">
        <v>44678</v>
      </c>
      <c r="B1404" s="131" t="s">
        <v>247</v>
      </c>
      <c r="C1404" s="154">
        <v>7485.0599999999995</v>
      </c>
      <c r="D1404" s="132"/>
      <c r="E1404" s="133">
        <f t="shared" si="26"/>
        <v>18734605.05932099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x14ac:dyDescent="0.3">
      <c r="A1405" s="130">
        <v>44678</v>
      </c>
      <c r="B1405" s="131" t="s">
        <v>248</v>
      </c>
      <c r="C1405" s="154">
        <v>11227.59</v>
      </c>
      <c r="D1405" s="132"/>
      <c r="E1405" s="133">
        <f t="shared" si="26"/>
        <v>18745832.64932099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x14ac:dyDescent="0.3">
      <c r="A1406" s="130">
        <v>44678</v>
      </c>
      <c r="B1406" s="131" t="s">
        <v>249</v>
      </c>
      <c r="C1406" s="154">
        <v>48652.89</v>
      </c>
      <c r="D1406" s="132"/>
      <c r="E1406" s="133">
        <f t="shared" si="26"/>
        <v>18794485.53932099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x14ac:dyDescent="0.3">
      <c r="A1407" s="130">
        <v>44678</v>
      </c>
      <c r="B1407" s="131" t="s">
        <v>251</v>
      </c>
      <c r="C1407" s="154">
        <v>34930.28</v>
      </c>
      <c r="D1407" s="132"/>
      <c r="E1407" s="133">
        <f t="shared" si="26"/>
        <v>18829415.819320992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x14ac:dyDescent="0.3">
      <c r="A1408" s="130">
        <v>44678</v>
      </c>
      <c r="B1408" s="131" t="s">
        <v>226</v>
      </c>
      <c r="C1408" s="154">
        <v>7485.0599999999995</v>
      </c>
      <c r="D1408" s="132"/>
      <c r="E1408" s="133">
        <f t="shared" si="26"/>
        <v>18836900.87932099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x14ac:dyDescent="0.3">
      <c r="A1409" s="130">
        <v>44678</v>
      </c>
      <c r="B1409" s="131" t="s">
        <v>253</v>
      </c>
      <c r="C1409" s="154">
        <v>11227.59</v>
      </c>
      <c r="D1409" s="132"/>
      <c r="E1409" s="133">
        <f t="shared" si="26"/>
        <v>18848128.46932099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x14ac:dyDescent="0.3">
      <c r="A1410" s="130">
        <v>44678</v>
      </c>
      <c r="B1410" s="131" t="s">
        <v>234</v>
      </c>
      <c r="C1410" s="154">
        <v>52395.42</v>
      </c>
      <c r="D1410" s="132"/>
      <c r="E1410" s="133">
        <f t="shared" si="26"/>
        <v>18900523.889320992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x14ac:dyDescent="0.3">
      <c r="A1411" s="130">
        <v>44678</v>
      </c>
      <c r="B1411" s="131" t="s">
        <v>254</v>
      </c>
      <c r="C1411" s="154">
        <v>24950.2</v>
      </c>
      <c r="D1411" s="132"/>
      <c r="E1411" s="133">
        <f t="shared" si="26"/>
        <v>18925474.089320991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x14ac:dyDescent="0.3">
      <c r="A1412" s="130">
        <v>44678</v>
      </c>
      <c r="B1412" s="131" t="s">
        <v>317</v>
      </c>
      <c r="C1412" s="154">
        <v>6237.55</v>
      </c>
      <c r="D1412" s="132"/>
      <c r="E1412" s="133">
        <f t="shared" si="26"/>
        <v>18931711.639320992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x14ac:dyDescent="0.3">
      <c r="A1413" s="130">
        <v>44678</v>
      </c>
      <c r="B1413" s="131" t="s">
        <v>255</v>
      </c>
      <c r="C1413" s="154">
        <v>48652.89</v>
      </c>
      <c r="D1413" s="132"/>
      <c r="E1413" s="133">
        <f t="shared" si="26"/>
        <v>18980364.529320993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x14ac:dyDescent="0.3">
      <c r="A1414" s="130">
        <v>44678</v>
      </c>
      <c r="B1414" s="131" t="s">
        <v>256</v>
      </c>
      <c r="C1414" s="154">
        <v>111028.39000000001</v>
      </c>
      <c r="D1414" s="132"/>
      <c r="E1414" s="133">
        <f t="shared" si="26"/>
        <v>19091392.919320993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x14ac:dyDescent="0.3">
      <c r="A1415" s="130">
        <v>44678</v>
      </c>
      <c r="B1415" s="131" t="s">
        <v>258</v>
      </c>
      <c r="C1415" s="154">
        <v>54890.44</v>
      </c>
      <c r="D1415" s="132"/>
      <c r="E1415" s="133">
        <f t="shared" si="26"/>
        <v>19146283.359320994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x14ac:dyDescent="0.3">
      <c r="A1416" s="130">
        <v>44678</v>
      </c>
      <c r="B1416" s="131" t="s">
        <v>259</v>
      </c>
      <c r="C1416" s="154">
        <v>96058.27</v>
      </c>
      <c r="D1416" s="132"/>
      <c r="E1416" s="133">
        <f t="shared" si="26"/>
        <v>19242341.629320994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x14ac:dyDescent="0.3">
      <c r="A1417" s="130">
        <v>44678</v>
      </c>
      <c r="B1417" s="131" t="s">
        <v>105</v>
      </c>
      <c r="C1417" s="154">
        <v>7485.0599999999995</v>
      </c>
      <c r="D1417" s="132"/>
      <c r="E1417" s="133">
        <f t="shared" si="26"/>
        <v>19249826.689320993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x14ac:dyDescent="0.3">
      <c r="A1418" s="130">
        <v>44678</v>
      </c>
      <c r="B1418" s="131" t="s">
        <v>330</v>
      </c>
      <c r="C1418" s="154">
        <v>24950.2</v>
      </c>
      <c r="D1418" s="132"/>
      <c r="E1418" s="133">
        <f t="shared" si="26"/>
        <v>19274776.889320992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x14ac:dyDescent="0.3">
      <c r="A1419" s="130">
        <v>44678</v>
      </c>
      <c r="B1419" s="131" t="s">
        <v>262</v>
      </c>
      <c r="C1419" s="154">
        <v>6237.55</v>
      </c>
      <c r="D1419" s="132"/>
      <c r="E1419" s="133">
        <f t="shared" si="26"/>
        <v>19281014.439320993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x14ac:dyDescent="0.3">
      <c r="A1420" s="130">
        <v>44678</v>
      </c>
      <c r="B1420" s="131" t="s">
        <v>263</v>
      </c>
      <c r="C1420" s="154">
        <v>175898.91</v>
      </c>
      <c r="D1420" s="132"/>
      <c r="E1420" s="133">
        <f t="shared" si="26"/>
        <v>19456913.349320993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x14ac:dyDescent="0.3">
      <c r="A1421" s="130">
        <v>44678</v>
      </c>
      <c r="B1421" s="131" t="s">
        <v>264</v>
      </c>
      <c r="C1421" s="154">
        <v>18712.650000000001</v>
      </c>
      <c r="D1421" s="132"/>
      <c r="E1421" s="133">
        <f t="shared" si="26"/>
        <v>19475625.999320991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x14ac:dyDescent="0.3">
      <c r="A1422" s="130">
        <v>44678</v>
      </c>
      <c r="B1422" s="131" t="s">
        <v>265</v>
      </c>
      <c r="C1422" s="154">
        <v>57385.46</v>
      </c>
      <c r="D1422" s="132"/>
      <c r="E1422" s="133">
        <f t="shared" si="26"/>
        <v>19533011.459320992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x14ac:dyDescent="0.3">
      <c r="A1423" s="130">
        <v>44678</v>
      </c>
      <c r="B1423" s="131" t="s">
        <v>276</v>
      </c>
      <c r="C1423" s="154">
        <v>18712.650000000001</v>
      </c>
      <c r="D1423" s="132"/>
      <c r="E1423" s="133">
        <f t="shared" si="26"/>
        <v>19551724.109320991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x14ac:dyDescent="0.3">
      <c r="A1424" s="130">
        <v>44678</v>
      </c>
      <c r="B1424" s="131" t="s">
        <v>270</v>
      </c>
      <c r="C1424" s="154">
        <v>3742.5299999999997</v>
      </c>
      <c r="D1424" s="132"/>
      <c r="E1424" s="133">
        <f t="shared" si="26"/>
        <v>19555466.639320992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x14ac:dyDescent="0.3">
      <c r="A1425" s="130">
        <v>44678</v>
      </c>
      <c r="B1425" s="131" t="s">
        <v>287</v>
      </c>
      <c r="C1425" s="154">
        <v>54890.44</v>
      </c>
      <c r="D1425" s="132"/>
      <c r="E1425" s="133">
        <f t="shared" si="26"/>
        <v>19610357.079320993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x14ac:dyDescent="0.3">
      <c r="A1426" s="130">
        <v>44678</v>
      </c>
      <c r="B1426" s="131" t="s">
        <v>237</v>
      </c>
      <c r="C1426" s="154">
        <v>18712.650000000001</v>
      </c>
      <c r="D1426" s="132"/>
      <c r="E1426" s="133">
        <f t="shared" si="26"/>
        <v>19629069.729320992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x14ac:dyDescent="0.3">
      <c r="A1427" s="130">
        <v>44678</v>
      </c>
      <c r="B1427" s="131" t="s">
        <v>207</v>
      </c>
      <c r="C1427" s="154">
        <v>11227.59</v>
      </c>
      <c r="D1427" s="132"/>
      <c r="E1427" s="133">
        <f t="shared" si="26"/>
        <v>19640297.319320992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x14ac:dyDescent="0.3">
      <c r="A1428" s="130">
        <v>44678</v>
      </c>
      <c r="B1428" s="131" t="s">
        <v>271</v>
      </c>
      <c r="C1428" s="154">
        <v>7485.0599999999995</v>
      </c>
      <c r="D1428" s="132"/>
      <c r="E1428" s="133">
        <f t="shared" si="26"/>
        <v>19647782.37932099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x14ac:dyDescent="0.3">
      <c r="A1429" s="130">
        <v>44678</v>
      </c>
      <c r="B1429" s="131" t="s">
        <v>321</v>
      </c>
      <c r="C1429" s="154">
        <v>18712.650000000001</v>
      </c>
      <c r="D1429" s="132"/>
      <c r="E1429" s="133">
        <f t="shared" si="26"/>
        <v>19666495.029320989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x14ac:dyDescent="0.3">
      <c r="A1430" s="130">
        <v>44678</v>
      </c>
      <c r="B1430" s="131" t="s">
        <v>329</v>
      </c>
      <c r="C1430" s="154">
        <v>32435.260000000002</v>
      </c>
      <c r="D1430" s="132"/>
      <c r="E1430" s="133">
        <f t="shared" si="26"/>
        <v>19698930.28932099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x14ac:dyDescent="0.3">
      <c r="A1431" s="130">
        <v>44679</v>
      </c>
      <c r="B1431" s="131" t="s">
        <v>224</v>
      </c>
      <c r="C1431" s="154">
        <v>7485.06</v>
      </c>
      <c r="D1431" s="132"/>
      <c r="E1431" s="133">
        <f t="shared" si="26"/>
        <v>19706415.349320989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x14ac:dyDescent="0.3">
      <c r="A1432" s="130">
        <v>44679</v>
      </c>
      <c r="B1432" s="131" t="s">
        <v>303</v>
      </c>
      <c r="C1432" s="154">
        <v>48652.89</v>
      </c>
      <c r="D1432" s="132"/>
      <c r="E1432" s="133">
        <f t="shared" si="26"/>
        <v>19755068.23932099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x14ac:dyDescent="0.3">
      <c r="A1433" s="130">
        <v>44679</v>
      </c>
      <c r="B1433" s="131" t="s">
        <v>295</v>
      </c>
      <c r="C1433" s="154">
        <v>12534.39</v>
      </c>
      <c r="D1433" s="132"/>
      <c r="E1433" s="133">
        <f t="shared" si="26"/>
        <v>19767602.62932099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x14ac:dyDescent="0.3">
      <c r="A1434" s="130">
        <v>44679</v>
      </c>
      <c r="B1434" s="131" t="s">
        <v>252</v>
      </c>
      <c r="C1434" s="154">
        <v>3742.53</v>
      </c>
      <c r="D1434" s="132"/>
      <c r="E1434" s="133">
        <f t="shared" si="26"/>
        <v>19771345.159320991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x14ac:dyDescent="0.3">
      <c r="A1435" s="130">
        <v>44679</v>
      </c>
      <c r="B1435" s="131" t="s">
        <v>206</v>
      </c>
      <c r="C1435" s="154">
        <v>250361.1</v>
      </c>
      <c r="D1435" s="132"/>
      <c r="E1435" s="133">
        <f t="shared" si="26"/>
        <v>20021706.259320993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x14ac:dyDescent="0.3">
      <c r="A1436" s="130">
        <v>44679</v>
      </c>
      <c r="B1436" s="131" t="s">
        <v>453</v>
      </c>
      <c r="C1436" s="154">
        <v>56137.95</v>
      </c>
      <c r="D1436" s="132"/>
      <c r="E1436" s="133">
        <f t="shared" si="26"/>
        <v>20077844.209320992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x14ac:dyDescent="0.3">
      <c r="A1437" s="130">
        <v>44679</v>
      </c>
      <c r="B1437" s="131" t="s">
        <v>302</v>
      </c>
      <c r="C1437" s="154">
        <v>24950.2</v>
      </c>
      <c r="D1437" s="132"/>
      <c r="E1437" s="133">
        <f t="shared" si="26"/>
        <v>20102794.409320991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x14ac:dyDescent="0.3">
      <c r="A1438" s="130">
        <v>44679</v>
      </c>
      <c r="B1438" s="131" t="s">
        <v>260</v>
      </c>
      <c r="C1438" s="154">
        <v>104411.25</v>
      </c>
      <c r="D1438" s="132"/>
      <c r="E1438" s="133">
        <f t="shared" si="26"/>
        <v>20207205.659320991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x14ac:dyDescent="0.3">
      <c r="A1439" s="130">
        <v>44679</v>
      </c>
      <c r="B1439" s="131" t="s">
        <v>204</v>
      </c>
      <c r="C1439" s="154">
        <v>261977.1</v>
      </c>
      <c r="D1439" s="132"/>
      <c r="E1439" s="133">
        <f t="shared" si="26"/>
        <v>20469182.759320993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x14ac:dyDescent="0.3">
      <c r="A1440" s="130">
        <v>44679</v>
      </c>
      <c r="B1440" s="131" t="s">
        <v>321</v>
      </c>
      <c r="C1440" s="154">
        <v>39857.4</v>
      </c>
      <c r="D1440" s="132"/>
      <c r="E1440" s="133">
        <f t="shared" si="26"/>
        <v>20509040.159320991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x14ac:dyDescent="0.3">
      <c r="A1441" s="130">
        <v>44679</v>
      </c>
      <c r="B1441" s="131" t="s">
        <v>225</v>
      </c>
      <c r="C1441" s="154">
        <v>3793.35</v>
      </c>
      <c r="D1441" s="132"/>
      <c r="E1441" s="133">
        <f t="shared" si="26"/>
        <v>20512833.509320993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x14ac:dyDescent="0.3">
      <c r="A1442" s="130">
        <v>44680</v>
      </c>
      <c r="B1442" s="131" t="s">
        <v>305</v>
      </c>
      <c r="C1442" s="154">
        <v>13722.61</v>
      </c>
      <c r="D1442" s="132"/>
      <c r="E1442" s="133">
        <f t="shared" si="26"/>
        <v>20526556.119320992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x14ac:dyDescent="0.3">
      <c r="A1443" s="130">
        <v>44680</v>
      </c>
      <c r="B1443" s="131" t="s">
        <v>299</v>
      </c>
      <c r="C1443" s="154">
        <v>27445.22</v>
      </c>
      <c r="D1443" s="132"/>
      <c r="E1443" s="133">
        <f t="shared" si="26"/>
        <v>20554001.339320991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x14ac:dyDescent="0.3">
      <c r="A1444" s="130">
        <v>44680</v>
      </c>
      <c r="B1444" s="131" t="s">
        <v>308</v>
      </c>
      <c r="C1444" s="154">
        <v>2495.02</v>
      </c>
      <c r="D1444" s="132"/>
      <c r="E1444" s="133">
        <f t="shared" si="26"/>
        <v>20556496.359320991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x14ac:dyDescent="0.3">
      <c r="A1445" s="130">
        <v>44680</v>
      </c>
      <c r="B1445" s="131" t="s">
        <v>195</v>
      </c>
      <c r="C1445" s="154">
        <v>6237.55</v>
      </c>
      <c r="D1445" s="132"/>
      <c r="E1445" s="133">
        <f t="shared" si="26"/>
        <v>20562733.909320991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x14ac:dyDescent="0.3">
      <c r="A1446" s="130">
        <v>44680</v>
      </c>
      <c r="B1446" s="362" t="s">
        <v>318</v>
      </c>
      <c r="C1446" s="154">
        <v>428000</v>
      </c>
      <c r="D1446" s="132"/>
      <c r="E1446" s="133">
        <f t="shared" si="26"/>
        <v>20990733.909320991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x14ac:dyDescent="0.3">
      <c r="A1447" s="130">
        <v>44680</v>
      </c>
      <c r="B1447" s="131" t="s">
        <v>297</v>
      </c>
      <c r="C1447" s="154">
        <v>37425.300000000003</v>
      </c>
      <c r="D1447" s="132"/>
      <c r="E1447" s="133">
        <f t="shared" si="26"/>
        <v>21028159.209320992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x14ac:dyDescent="0.3">
      <c r="A1448" s="130">
        <v>44680</v>
      </c>
      <c r="B1448" s="131" t="s">
        <v>291</v>
      </c>
      <c r="C1448" s="154">
        <v>3793.35</v>
      </c>
      <c r="D1448" s="132"/>
      <c r="E1448" s="133">
        <f t="shared" si="26"/>
        <v>21031952.559320994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x14ac:dyDescent="0.3">
      <c r="A1449" s="119"/>
      <c r="B1449" s="25" t="s">
        <v>616</v>
      </c>
      <c r="C1449" s="352"/>
      <c r="D1449" s="167">
        <v>948313.8</v>
      </c>
      <c r="E1449" s="133">
        <f t="shared" si="26"/>
        <v>20083638.759320993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x14ac:dyDescent="0.3">
      <c r="A1450" s="119"/>
      <c r="B1450" s="359" t="s">
        <v>617</v>
      </c>
      <c r="C1450" s="357">
        <v>260487.65602108822</v>
      </c>
      <c r="D1450" s="167"/>
      <c r="E1450" s="133">
        <f t="shared" si="26"/>
        <v>20344126.415342081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x14ac:dyDescent="0.3">
      <c r="B1451" s="359" t="s">
        <v>618</v>
      </c>
      <c r="C1451" s="358">
        <f>53.73*5167</f>
        <v>277622.90999999997</v>
      </c>
      <c r="D1451" s="167"/>
      <c r="E1451" s="283">
        <f t="shared" si="26"/>
        <v>20621749.325342081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x14ac:dyDescent="0.3">
      <c r="A1452" s="130">
        <v>44685</v>
      </c>
      <c r="B1452" s="131" t="s">
        <v>444</v>
      </c>
      <c r="C1452" s="154">
        <v>11227.59</v>
      </c>
      <c r="D1452" s="132"/>
      <c r="E1452" s="133">
        <f t="shared" si="26"/>
        <v>20632976.915342081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x14ac:dyDescent="0.3">
      <c r="A1453" s="130">
        <v>44685</v>
      </c>
      <c r="B1453" s="131" t="s">
        <v>473</v>
      </c>
      <c r="C1453" s="154">
        <v>11227.59</v>
      </c>
      <c r="D1453" s="132"/>
      <c r="E1453" s="133">
        <f t="shared" si="26"/>
        <v>20644204.505342081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x14ac:dyDescent="0.3">
      <c r="A1454" s="130">
        <v>44685</v>
      </c>
      <c r="B1454" s="131" t="s">
        <v>280</v>
      </c>
      <c r="C1454" s="154">
        <v>6237.55</v>
      </c>
      <c r="D1454" s="132"/>
      <c r="E1454" s="133">
        <f t="shared" si="26"/>
        <v>20650442.055342082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x14ac:dyDescent="0.3">
      <c r="A1455" s="130">
        <v>44685</v>
      </c>
      <c r="B1455" s="131" t="s">
        <v>291</v>
      </c>
      <c r="C1455" s="154">
        <v>4348.74</v>
      </c>
      <c r="D1455" s="132"/>
      <c r="E1455" s="133">
        <f t="shared" si="26"/>
        <v>20654790.79534208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x14ac:dyDescent="0.3">
      <c r="A1456" s="130">
        <v>44687</v>
      </c>
      <c r="B1456" s="362" t="s">
        <v>440</v>
      </c>
      <c r="C1456" s="341">
        <v>675000</v>
      </c>
      <c r="D1456" s="132"/>
      <c r="E1456" s="133">
        <f t="shared" si="26"/>
        <v>21329790.79534208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x14ac:dyDescent="0.3">
      <c r="A1457" s="130">
        <v>44687</v>
      </c>
      <c r="B1457" s="131" t="s">
        <v>241</v>
      </c>
      <c r="C1457" s="154">
        <v>12961.52</v>
      </c>
      <c r="D1457" s="132"/>
      <c r="E1457" s="133">
        <f t="shared" si="26"/>
        <v>21342752.31534208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x14ac:dyDescent="0.3">
      <c r="A1458" s="130">
        <v>44687</v>
      </c>
      <c r="B1458" s="131" t="s">
        <v>439</v>
      </c>
      <c r="C1458" s="154">
        <v>32435.26</v>
      </c>
      <c r="D1458" s="132"/>
      <c r="E1458" s="133">
        <f t="shared" si="26"/>
        <v>21375187.575342081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x14ac:dyDescent="0.3">
      <c r="A1459" s="130">
        <v>44690</v>
      </c>
      <c r="B1459" s="131" t="s">
        <v>328</v>
      </c>
      <c r="C1459" s="154">
        <v>58570.05</v>
      </c>
      <c r="D1459" s="132"/>
      <c r="E1459" s="133">
        <f t="shared" si="26"/>
        <v>21433757.625342082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x14ac:dyDescent="0.3">
      <c r="A1460" s="130">
        <v>44690</v>
      </c>
      <c r="B1460" s="131" t="s">
        <v>196</v>
      </c>
      <c r="C1460" s="154">
        <v>392965.65</v>
      </c>
      <c r="D1460" s="132"/>
      <c r="E1460" s="133">
        <f t="shared" si="26"/>
        <v>21826723.275342081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x14ac:dyDescent="0.3">
      <c r="A1461" s="130">
        <v>44690</v>
      </c>
      <c r="B1461" s="131" t="s">
        <v>227</v>
      </c>
      <c r="C1461" s="154">
        <v>235779.39</v>
      </c>
      <c r="D1461" s="132"/>
      <c r="E1461" s="133">
        <f t="shared" si="26"/>
        <v>22062502.665342081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x14ac:dyDescent="0.3">
      <c r="A1462" s="130">
        <v>44690</v>
      </c>
      <c r="B1462" s="131" t="s">
        <v>231</v>
      </c>
      <c r="C1462" s="154">
        <v>11227.59</v>
      </c>
      <c r="D1462" s="132"/>
      <c r="E1462" s="133">
        <f t="shared" si="26"/>
        <v>22073730.255342081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x14ac:dyDescent="0.3">
      <c r="A1463" s="130">
        <v>44690</v>
      </c>
      <c r="B1463" s="131" t="s">
        <v>298</v>
      </c>
      <c r="C1463" s="154">
        <v>116915.04</v>
      </c>
      <c r="D1463" s="132"/>
      <c r="E1463" s="133">
        <f t="shared" si="26"/>
        <v>22190645.29534208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x14ac:dyDescent="0.3">
      <c r="A1464" s="130">
        <v>44690</v>
      </c>
      <c r="B1464" s="131" t="s">
        <v>220</v>
      </c>
      <c r="C1464" s="154">
        <v>3742.53</v>
      </c>
      <c r="D1464" s="132"/>
      <c r="E1464" s="133">
        <f t="shared" si="26"/>
        <v>22194387.825342081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x14ac:dyDescent="0.3">
      <c r="A1465" s="130">
        <v>44691</v>
      </c>
      <c r="B1465" s="131" t="s">
        <v>246</v>
      </c>
      <c r="C1465" s="154">
        <v>25904.89</v>
      </c>
      <c r="D1465" s="132"/>
      <c r="E1465" s="133">
        <f t="shared" si="26"/>
        <v>22220292.715342082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x14ac:dyDescent="0.3">
      <c r="A1466" s="130">
        <v>44691</v>
      </c>
      <c r="B1466" s="131" t="s">
        <v>322</v>
      </c>
      <c r="C1466" s="154">
        <v>85524.01</v>
      </c>
      <c r="D1466" s="132"/>
      <c r="E1466" s="133">
        <f t="shared" si="26"/>
        <v>22305816.725342084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x14ac:dyDescent="0.3">
      <c r="A1467" s="130">
        <v>44691</v>
      </c>
      <c r="B1467" s="131" t="s">
        <v>292</v>
      </c>
      <c r="C1467" s="154">
        <v>7485.06</v>
      </c>
      <c r="D1467" s="132"/>
      <c r="E1467" s="133">
        <f t="shared" si="26"/>
        <v>22313301.785342082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x14ac:dyDescent="0.3">
      <c r="A1468" s="130">
        <v>44692</v>
      </c>
      <c r="B1468" s="131" t="s">
        <v>472</v>
      </c>
      <c r="C1468" s="154">
        <v>11227.59</v>
      </c>
      <c r="D1468" s="132"/>
      <c r="E1468" s="133">
        <f t="shared" si="26"/>
        <v>22324529.375342082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x14ac:dyDescent="0.3">
      <c r="A1469" s="130">
        <v>44692</v>
      </c>
      <c r="B1469" s="131" t="s">
        <v>306</v>
      </c>
      <c r="C1469" s="154">
        <v>18712.650000000001</v>
      </c>
      <c r="D1469" s="132"/>
      <c r="E1469" s="133">
        <f t="shared" si="26"/>
        <v>22343242.025342081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x14ac:dyDescent="0.3">
      <c r="A1470" s="130">
        <v>44693</v>
      </c>
      <c r="B1470" s="131" t="s">
        <v>294</v>
      </c>
      <c r="C1470" s="154">
        <v>52395.42</v>
      </c>
      <c r="D1470" s="132"/>
      <c r="E1470" s="133">
        <f t="shared" si="26"/>
        <v>22395637.445342083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x14ac:dyDescent="0.3">
      <c r="A1471" s="119"/>
      <c r="B1471" s="140" t="s">
        <v>620</v>
      </c>
      <c r="C1471" s="141"/>
      <c r="D1471" s="142">
        <v>1440285</v>
      </c>
      <c r="E1471" s="133">
        <f t="shared" si="26"/>
        <v>20955352.445342083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x14ac:dyDescent="0.3">
      <c r="A1472" s="119"/>
      <c r="B1472" s="140" t="s">
        <v>621</v>
      </c>
      <c r="C1472" s="141"/>
      <c r="D1472" s="142">
        <v>3508155</v>
      </c>
      <c r="E1472" s="133">
        <f t="shared" si="26"/>
        <v>17447197.445342083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x14ac:dyDescent="0.3">
      <c r="B1473" s="140" t="s">
        <v>192</v>
      </c>
      <c r="C1473" s="145"/>
      <c r="D1473" s="142">
        <v>631701</v>
      </c>
      <c r="E1473" s="133">
        <f t="shared" si="26"/>
        <v>16815496.445342083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x14ac:dyDescent="0.3">
      <c r="A1474" s="119"/>
      <c r="B1474" s="140" t="s">
        <v>619</v>
      </c>
      <c r="C1474" s="141"/>
      <c r="D1474" s="142">
        <v>830166.52</v>
      </c>
      <c r="E1474" s="133">
        <f t="shared" si="26"/>
        <v>15985329.925342083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x14ac:dyDescent="0.3">
      <c r="A1475" s="146"/>
      <c r="B1475" s="146" t="s">
        <v>193</v>
      </c>
      <c r="C1475" s="147"/>
      <c r="D1475" s="148"/>
      <c r="E1475" s="133">
        <f t="shared" si="26"/>
        <v>15985329.925342083</v>
      </c>
      <c r="F1475" s="101"/>
      <c r="G1475" s="165"/>
      <c r="H1475" s="166"/>
      <c r="I1475" s="135">
        <v>595000</v>
      </c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x14ac:dyDescent="0.3">
      <c r="A1476" s="130">
        <v>44694</v>
      </c>
      <c r="B1476" s="131" t="s">
        <v>433</v>
      </c>
      <c r="C1476" s="154">
        <v>27011.1</v>
      </c>
      <c r="D1476" s="132"/>
      <c r="E1476" s="133">
        <f t="shared" si="26"/>
        <v>16012341.025342083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x14ac:dyDescent="0.3">
      <c r="A1477" s="130">
        <v>44697</v>
      </c>
      <c r="B1477" s="131" t="s">
        <v>463</v>
      </c>
      <c r="C1477" s="154">
        <v>3978.48</v>
      </c>
      <c r="D1477" s="132"/>
      <c r="E1477" s="133">
        <f t="shared" si="26"/>
        <v>16016319.505342083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x14ac:dyDescent="0.3">
      <c r="A1478" s="130">
        <v>44697</v>
      </c>
      <c r="B1478" s="131" t="s">
        <v>278</v>
      </c>
      <c r="C1478" s="154">
        <v>19892.400000000001</v>
      </c>
      <c r="D1478" s="132"/>
      <c r="E1478" s="133">
        <f t="shared" si="26"/>
        <v>16036211.905342083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x14ac:dyDescent="0.3">
      <c r="A1479" s="130">
        <v>44697</v>
      </c>
      <c r="B1479" s="131" t="s">
        <v>210</v>
      </c>
      <c r="C1479" s="154">
        <v>7956.96</v>
      </c>
      <c r="D1479" s="132"/>
      <c r="E1479" s="133">
        <f t="shared" si="26"/>
        <v>16044168.865342084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x14ac:dyDescent="0.3">
      <c r="A1480" s="130">
        <v>44697</v>
      </c>
      <c r="B1480" s="131" t="s">
        <v>464</v>
      </c>
      <c r="C1480" s="154">
        <v>11935.44</v>
      </c>
      <c r="D1480" s="132"/>
      <c r="E1480" s="133">
        <f t="shared" si="26"/>
        <v>16056104.305342084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x14ac:dyDescent="0.3">
      <c r="A1481" s="130">
        <v>44697</v>
      </c>
      <c r="B1481" s="131" t="s">
        <v>233</v>
      </c>
      <c r="C1481" s="154">
        <v>3978.48</v>
      </c>
      <c r="D1481" s="132"/>
      <c r="E1481" s="133">
        <f t="shared" si="26"/>
        <v>16060082.785342084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x14ac:dyDescent="0.3">
      <c r="A1482" s="130">
        <v>44697</v>
      </c>
      <c r="B1482" s="131" t="s">
        <v>288</v>
      </c>
      <c r="C1482" s="154">
        <v>14587.76</v>
      </c>
      <c r="D1482" s="132"/>
      <c r="E1482" s="133">
        <f t="shared" si="26"/>
        <v>16074670.545342084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x14ac:dyDescent="0.3">
      <c r="A1483" s="130">
        <v>44697</v>
      </c>
      <c r="B1483" s="131" t="s">
        <v>215</v>
      </c>
      <c r="C1483" s="154">
        <v>5304.64</v>
      </c>
      <c r="D1483" s="132"/>
      <c r="E1483" s="133">
        <f t="shared" si="26"/>
        <v>16079975.185342085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x14ac:dyDescent="0.3">
      <c r="A1484" s="130">
        <v>44697</v>
      </c>
      <c r="B1484" s="131" t="s">
        <v>297</v>
      </c>
      <c r="C1484" s="154">
        <v>39784.800000000003</v>
      </c>
      <c r="D1484" s="132"/>
      <c r="E1484" s="133">
        <f t="shared" si="26"/>
        <v>16119759.985342085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x14ac:dyDescent="0.3">
      <c r="A1485" s="130">
        <v>44697</v>
      </c>
      <c r="B1485" s="131" t="s">
        <v>266</v>
      </c>
      <c r="C1485" s="154">
        <v>88852.72</v>
      </c>
      <c r="D1485" s="132"/>
      <c r="E1485" s="133">
        <f t="shared" si="26"/>
        <v>16208612.705342086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x14ac:dyDescent="0.3">
      <c r="A1486" s="130">
        <v>44697</v>
      </c>
      <c r="B1486" s="131" t="s">
        <v>589</v>
      </c>
      <c r="C1486" s="154">
        <v>140523.35</v>
      </c>
      <c r="D1486" s="132"/>
      <c r="E1486" s="133">
        <f t="shared" si="26"/>
        <v>16349136.055342086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x14ac:dyDescent="0.3">
      <c r="A1487" s="130">
        <v>44697</v>
      </c>
      <c r="B1487" s="131" t="s">
        <v>222</v>
      </c>
      <c r="C1487" s="154">
        <v>19892.400000000001</v>
      </c>
      <c r="D1487" s="132"/>
      <c r="E1487" s="133">
        <f t="shared" si="26"/>
        <v>16369028.455342086</v>
      </c>
      <c r="F1487" s="101"/>
      <c r="G1487" s="165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x14ac:dyDescent="0.3">
      <c r="A1488" s="130">
        <v>44697</v>
      </c>
      <c r="B1488" s="131" t="s">
        <v>434</v>
      </c>
      <c r="C1488" s="154">
        <v>19892.400000000001</v>
      </c>
      <c r="D1488" s="132"/>
      <c r="E1488" s="133">
        <f t="shared" si="26"/>
        <v>16388920.855342086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x14ac:dyDescent="0.3">
      <c r="A1489" s="130">
        <v>44698</v>
      </c>
      <c r="B1489" s="131" t="s">
        <v>223</v>
      </c>
      <c r="C1489" s="154">
        <v>3978.4800000000005</v>
      </c>
      <c r="D1489" s="132"/>
      <c r="E1489" s="133">
        <f t="shared" si="26"/>
        <v>16392899.335342087</v>
      </c>
      <c r="F1489" s="101"/>
      <c r="G1489" s="134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x14ac:dyDescent="0.3">
      <c r="A1490" s="130">
        <v>44698</v>
      </c>
      <c r="B1490" s="131" t="s">
        <v>211</v>
      </c>
      <c r="C1490" s="154">
        <v>19892.400000000001</v>
      </c>
      <c r="D1490" s="132"/>
      <c r="E1490" s="133">
        <f t="shared" si="26"/>
        <v>16412791.735342087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x14ac:dyDescent="0.3">
      <c r="A1491" s="130">
        <v>44698</v>
      </c>
      <c r="B1491" s="131" t="s">
        <v>212</v>
      </c>
      <c r="C1491" s="154">
        <v>26523.200000000001</v>
      </c>
      <c r="D1491" s="132"/>
      <c r="E1491" s="133">
        <f t="shared" si="26"/>
        <v>16439314.935342086</v>
      </c>
      <c r="F1491" s="101"/>
      <c r="G1491" s="165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x14ac:dyDescent="0.3">
      <c r="A1492" s="130">
        <v>44698</v>
      </c>
      <c r="B1492" s="131" t="s">
        <v>228</v>
      </c>
      <c r="C1492" s="154">
        <v>22544.720000000001</v>
      </c>
      <c r="D1492" s="132"/>
      <c r="E1492" s="133">
        <f t="shared" si="26"/>
        <v>16461859.655342087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x14ac:dyDescent="0.3">
      <c r="A1493" s="130">
        <v>44698</v>
      </c>
      <c r="B1493" s="131" t="s">
        <v>201</v>
      </c>
      <c r="C1493" s="154">
        <v>22356</v>
      </c>
      <c r="D1493" s="132"/>
      <c r="E1493" s="133">
        <f t="shared" si="26"/>
        <v>16484215.655342087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x14ac:dyDescent="0.3">
      <c r="A1494" s="130">
        <v>44698</v>
      </c>
      <c r="B1494" s="131" t="s">
        <v>202</v>
      </c>
      <c r="C1494" s="154">
        <v>37516.050000000003</v>
      </c>
      <c r="D1494" s="132"/>
      <c r="E1494" s="133">
        <f t="shared" si="26"/>
        <v>16521731.705342088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x14ac:dyDescent="0.3">
      <c r="A1495" s="130">
        <v>44698</v>
      </c>
      <c r="B1495" s="131" t="s">
        <v>326</v>
      </c>
      <c r="C1495" s="154">
        <v>19892.400000000001</v>
      </c>
      <c r="D1495" s="132"/>
      <c r="E1495" s="133">
        <f t="shared" si="26"/>
        <v>16541624.105342088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x14ac:dyDescent="0.3">
      <c r="A1496" s="130">
        <v>44698</v>
      </c>
      <c r="B1496" s="131" t="s">
        <v>516</v>
      </c>
      <c r="C1496" s="154">
        <f>141570+702.2</f>
        <v>142272.20000000001</v>
      </c>
      <c r="D1496" s="132"/>
      <c r="E1496" s="133">
        <f t="shared" si="26"/>
        <v>16683896.305342088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x14ac:dyDescent="0.3">
      <c r="A1497" s="130">
        <v>44698</v>
      </c>
      <c r="B1497" s="131" t="s">
        <v>523</v>
      </c>
      <c r="C1497" s="154">
        <v>92664</v>
      </c>
      <c r="D1497" s="132"/>
      <c r="E1497" s="133">
        <f t="shared" si="26"/>
        <v>16776560.305342088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x14ac:dyDescent="0.3">
      <c r="A1498" s="130">
        <v>44698</v>
      </c>
      <c r="B1498" s="131" t="s">
        <v>531</v>
      </c>
      <c r="C1498" s="154">
        <v>457380</v>
      </c>
      <c r="D1498" s="132"/>
      <c r="E1498" s="133">
        <f t="shared" si="26"/>
        <v>17233940.305342086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x14ac:dyDescent="0.3">
      <c r="A1499" s="130">
        <v>44700</v>
      </c>
      <c r="B1499" s="131" t="s">
        <v>239</v>
      </c>
      <c r="C1499" s="154">
        <v>51720.24</v>
      </c>
      <c r="D1499" s="132"/>
      <c r="E1499" s="133">
        <f t="shared" si="26"/>
        <v>17285660.545342084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x14ac:dyDescent="0.3">
      <c r="A1500" s="130">
        <v>44700</v>
      </c>
      <c r="B1500" s="131" t="s">
        <v>324</v>
      </c>
      <c r="C1500" s="154">
        <v>173690.66</v>
      </c>
      <c r="D1500" s="132"/>
      <c r="E1500" s="133">
        <f t="shared" si="26"/>
        <v>17459351.205342084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x14ac:dyDescent="0.3">
      <c r="A1501" s="130">
        <v>44700</v>
      </c>
      <c r="B1501" s="131" t="s">
        <v>591</v>
      </c>
      <c r="C1501" s="154">
        <v>11935.44</v>
      </c>
      <c r="D1501" s="132"/>
      <c r="E1501" s="133">
        <f t="shared" si="26"/>
        <v>17471286.645342086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x14ac:dyDescent="0.3">
      <c r="A1502" s="130">
        <v>44700</v>
      </c>
      <c r="B1502" s="131" t="s">
        <v>235</v>
      </c>
      <c r="C1502" s="154">
        <v>2652.32</v>
      </c>
      <c r="D1502" s="132"/>
      <c r="E1502" s="133">
        <f t="shared" si="26"/>
        <v>17473938.965342086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x14ac:dyDescent="0.3">
      <c r="A1503" s="130">
        <v>44700</v>
      </c>
      <c r="B1503" s="131" t="s">
        <v>216</v>
      </c>
      <c r="C1503" s="154">
        <v>6630.8</v>
      </c>
      <c r="D1503" s="132"/>
      <c r="E1503" s="133">
        <f t="shared" si="26"/>
        <v>17480569.765342087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x14ac:dyDescent="0.3">
      <c r="A1504" s="130">
        <v>44700</v>
      </c>
      <c r="B1504" s="131" t="s">
        <v>218</v>
      </c>
      <c r="C1504" s="154">
        <v>128637.52</v>
      </c>
      <c r="D1504" s="132"/>
      <c r="E1504" s="133">
        <f t="shared" si="26"/>
        <v>17609207.285342086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x14ac:dyDescent="0.3">
      <c r="A1505" s="130">
        <v>44700</v>
      </c>
      <c r="B1505" s="131" t="s">
        <v>302</v>
      </c>
      <c r="C1505" s="154">
        <v>26523.200000000001</v>
      </c>
      <c r="D1505" s="132"/>
      <c r="E1505" s="133">
        <f t="shared" si="26"/>
        <v>17635730.485342085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x14ac:dyDescent="0.3">
      <c r="A1506" s="130">
        <v>44700</v>
      </c>
      <c r="B1506" s="131" t="s">
        <v>210</v>
      </c>
      <c r="C1506" s="154">
        <v>15071.76</v>
      </c>
      <c r="D1506" s="132"/>
      <c r="E1506" s="133">
        <f t="shared" si="26"/>
        <v>17650802.245342087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x14ac:dyDescent="0.3">
      <c r="A1507" s="130">
        <v>44701</v>
      </c>
      <c r="B1507" s="131" t="s">
        <v>238</v>
      </c>
      <c r="C1507" s="154">
        <v>250644.24</v>
      </c>
      <c r="D1507" s="132"/>
      <c r="E1507" s="133">
        <f t="shared" si="26"/>
        <v>17901446.485342085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x14ac:dyDescent="0.3">
      <c r="A1508" s="130">
        <v>44701</v>
      </c>
      <c r="B1508" s="131" t="s">
        <v>277</v>
      </c>
      <c r="C1508" s="154">
        <v>11227.59</v>
      </c>
      <c r="D1508" s="132"/>
      <c r="E1508" s="133">
        <f t="shared" ref="E1508:E1587" si="27">E1507+C1508-D1508</f>
        <v>17912674.075342085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x14ac:dyDescent="0.3">
      <c r="A1509" s="130">
        <v>44701</v>
      </c>
      <c r="B1509" s="131" t="s">
        <v>449</v>
      </c>
      <c r="C1509" s="154">
        <v>11935.44</v>
      </c>
      <c r="D1509" s="132"/>
      <c r="E1509" s="133">
        <f t="shared" si="27"/>
        <v>17924609.515342087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x14ac:dyDescent="0.3">
      <c r="A1510" s="130">
        <v>44701</v>
      </c>
      <c r="B1510" s="131" t="s">
        <v>283</v>
      </c>
      <c r="C1510" s="154">
        <v>34480.160000000003</v>
      </c>
      <c r="D1510" s="132"/>
      <c r="E1510" s="133">
        <f t="shared" si="27"/>
        <v>17959089.675342087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x14ac:dyDescent="0.3">
      <c r="A1511" s="130">
        <v>44701</v>
      </c>
      <c r="B1511" s="131" t="s">
        <v>197</v>
      </c>
      <c r="C1511" s="154">
        <v>2652.32</v>
      </c>
      <c r="D1511" s="132"/>
      <c r="E1511" s="133">
        <f t="shared" si="27"/>
        <v>17961741.995342087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x14ac:dyDescent="0.3">
      <c r="A1512" s="130">
        <v>44701</v>
      </c>
      <c r="B1512" s="131" t="s">
        <v>240</v>
      </c>
      <c r="C1512" s="154">
        <v>22607.64</v>
      </c>
      <c r="D1512" s="132"/>
      <c r="E1512" s="133">
        <f t="shared" si="27"/>
        <v>17984349.635342088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x14ac:dyDescent="0.3">
      <c r="A1513" s="130">
        <v>44701</v>
      </c>
      <c r="B1513" s="131" t="s">
        <v>203</v>
      </c>
      <c r="C1513" s="154">
        <v>18712.650000000001</v>
      </c>
      <c r="D1513" s="132"/>
      <c r="E1513" s="133">
        <f t="shared" si="27"/>
        <v>18003062.285342086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x14ac:dyDescent="0.3">
      <c r="A1514" s="130">
        <v>44701</v>
      </c>
      <c r="B1514" s="131" t="s">
        <v>439</v>
      </c>
      <c r="C1514" s="154">
        <v>34480.160000000003</v>
      </c>
      <c r="D1514" s="132"/>
      <c r="E1514" s="133">
        <f t="shared" si="27"/>
        <v>18037542.445342086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x14ac:dyDescent="0.3">
      <c r="A1515" s="130">
        <v>44701</v>
      </c>
      <c r="B1515" s="131" t="s">
        <v>299</v>
      </c>
      <c r="C1515" s="154">
        <v>29175.52</v>
      </c>
      <c r="D1515" s="132"/>
      <c r="E1515" s="133">
        <f t="shared" si="27"/>
        <v>18066717.965342086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x14ac:dyDescent="0.3">
      <c r="A1516" s="130">
        <v>44704</v>
      </c>
      <c r="B1516" s="362" t="s">
        <v>158</v>
      </c>
      <c r="C1516" s="154">
        <v>2839430.18</v>
      </c>
      <c r="D1516" s="132"/>
      <c r="E1516" s="133">
        <f t="shared" si="27"/>
        <v>20906148.145342086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x14ac:dyDescent="0.3">
      <c r="A1517" s="130">
        <v>44704</v>
      </c>
      <c r="B1517" s="362" t="s">
        <v>625</v>
      </c>
      <c r="C1517" s="154">
        <v>675000</v>
      </c>
      <c r="D1517" s="132"/>
      <c r="E1517" s="133">
        <f t="shared" si="27"/>
        <v>21581148.145342086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x14ac:dyDescent="0.3">
      <c r="A1518" s="130">
        <v>44704</v>
      </c>
      <c r="B1518" s="131" t="s">
        <v>469</v>
      </c>
      <c r="C1518" s="154">
        <v>34480.160000000003</v>
      </c>
      <c r="D1518" s="132"/>
      <c r="E1518" s="133">
        <f t="shared" si="27"/>
        <v>21615628.305342086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x14ac:dyDescent="0.3">
      <c r="A1519" s="130">
        <v>44704</v>
      </c>
      <c r="B1519" s="131" t="s">
        <v>453</v>
      </c>
      <c r="C1519" s="154">
        <v>59677.2</v>
      </c>
      <c r="D1519" s="132"/>
      <c r="E1519" s="133">
        <f t="shared" si="27"/>
        <v>21675305.505342085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x14ac:dyDescent="0.3">
      <c r="A1520" s="130">
        <v>44704</v>
      </c>
      <c r="B1520" s="131" t="s">
        <v>451</v>
      </c>
      <c r="C1520" s="154">
        <v>415800</v>
      </c>
      <c r="D1520" s="132"/>
      <c r="E1520" s="133">
        <f t="shared" si="27"/>
        <v>22091105.505342085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x14ac:dyDescent="0.3">
      <c r="A1521" s="130">
        <v>44704</v>
      </c>
      <c r="B1521" s="131" t="s">
        <v>403</v>
      </c>
      <c r="C1521" s="350">
        <f>13586.06+273.94</f>
        <v>13860</v>
      </c>
      <c r="D1521" s="132"/>
      <c r="E1521" s="133">
        <f t="shared" si="27"/>
        <v>22104965.505342085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x14ac:dyDescent="0.3">
      <c r="A1522" s="130">
        <v>44704</v>
      </c>
      <c r="B1522" s="131" t="s">
        <v>214</v>
      </c>
      <c r="C1522" s="154">
        <v>11935.44</v>
      </c>
      <c r="D1522" s="132"/>
      <c r="E1522" s="133">
        <f t="shared" si="27"/>
        <v>22116900.945342086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x14ac:dyDescent="0.3">
      <c r="A1523" s="130">
        <v>44704</v>
      </c>
      <c r="B1523" s="131" t="s">
        <v>282</v>
      </c>
      <c r="C1523" s="154">
        <v>2652.32</v>
      </c>
      <c r="D1523" s="132"/>
      <c r="E1523" s="133">
        <f t="shared" si="27"/>
        <v>22119553.265342087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x14ac:dyDescent="0.3">
      <c r="A1524" s="130">
        <v>44704</v>
      </c>
      <c r="B1524" s="131" t="s">
        <v>613</v>
      </c>
      <c r="C1524" s="154">
        <v>26523.200000000001</v>
      </c>
      <c r="D1524" s="132"/>
      <c r="E1524" s="133">
        <f t="shared" si="27"/>
        <v>22146076.465342086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x14ac:dyDescent="0.3">
      <c r="A1525" s="342">
        <v>44704</v>
      </c>
      <c r="B1525" s="347" t="s">
        <v>483</v>
      </c>
      <c r="C1525" s="344"/>
      <c r="D1525" s="344"/>
      <c r="E1525" s="133">
        <f t="shared" si="27"/>
        <v>22146076.465342086</v>
      </c>
      <c r="F1525" s="101"/>
      <c r="G1525" s="165"/>
      <c r="H1525" s="166"/>
      <c r="I1525" s="135"/>
      <c r="J1525" s="144"/>
      <c r="K1525" s="136"/>
      <c r="L1525" s="137"/>
      <c r="M1525" s="138">
        <v>383393.08</v>
      </c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x14ac:dyDescent="0.3">
      <c r="A1526" s="130">
        <v>44704</v>
      </c>
      <c r="B1526" s="131" t="s">
        <v>293</v>
      </c>
      <c r="C1526" s="154">
        <v>415800</v>
      </c>
      <c r="D1526" s="132"/>
      <c r="E1526" s="133">
        <f t="shared" si="27"/>
        <v>22561876.465342086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x14ac:dyDescent="0.3">
      <c r="A1527" s="130">
        <v>44705</v>
      </c>
      <c r="B1527" s="131" t="s">
        <v>209</v>
      </c>
      <c r="C1527" s="154">
        <v>19892.400000000001</v>
      </c>
      <c r="D1527" s="132"/>
      <c r="E1527" s="133">
        <f t="shared" si="27"/>
        <v>22581768.865342084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x14ac:dyDescent="0.3">
      <c r="A1528" s="130">
        <v>44705</v>
      </c>
      <c r="B1528" s="131" t="s">
        <v>252</v>
      </c>
      <c r="C1528" s="154">
        <v>3978.48</v>
      </c>
      <c r="D1528" s="132"/>
      <c r="E1528" s="133">
        <f t="shared" si="27"/>
        <v>22585747.345342085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x14ac:dyDescent="0.3">
      <c r="A1529" s="130">
        <v>44705</v>
      </c>
      <c r="B1529" s="131" t="s">
        <v>301</v>
      </c>
      <c r="C1529" s="154">
        <v>205839.15</v>
      </c>
      <c r="D1529" s="132"/>
      <c r="E1529" s="133">
        <f t="shared" si="27"/>
        <v>22791586.495342083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x14ac:dyDescent="0.3">
      <c r="A1530" s="130">
        <v>44705</v>
      </c>
      <c r="B1530" s="131" t="s">
        <v>281</v>
      </c>
      <c r="C1530" s="154">
        <v>90178.880000000005</v>
      </c>
      <c r="D1530" s="132"/>
      <c r="E1530" s="133">
        <f t="shared" si="27"/>
        <v>22881765.375342082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x14ac:dyDescent="0.3">
      <c r="A1531" s="130">
        <v>44705</v>
      </c>
      <c r="B1531" s="131" t="s">
        <v>296</v>
      </c>
      <c r="C1531" s="154">
        <v>55698.720000000001</v>
      </c>
      <c r="D1531" s="132"/>
      <c r="E1531" s="133">
        <f t="shared" si="27"/>
        <v>22937464.095342081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x14ac:dyDescent="0.3">
      <c r="A1532" s="130">
        <v>44705</v>
      </c>
      <c r="B1532" s="131" t="s">
        <v>230</v>
      </c>
      <c r="C1532" s="154">
        <v>19892.400000000001</v>
      </c>
      <c r="D1532" s="132"/>
      <c r="E1532" s="133">
        <f t="shared" si="27"/>
        <v>22957356.49534208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x14ac:dyDescent="0.3">
      <c r="A1533" s="130">
        <v>44705</v>
      </c>
      <c r="B1533" s="131" t="s">
        <v>441</v>
      </c>
      <c r="C1533" s="154">
        <v>86200.4</v>
      </c>
      <c r="D1533" s="132"/>
      <c r="E1533" s="133">
        <f t="shared" si="27"/>
        <v>23043556.895342078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x14ac:dyDescent="0.3">
      <c r="A1534" s="130">
        <v>44705</v>
      </c>
      <c r="B1534" s="131" t="s">
        <v>287</v>
      </c>
      <c r="C1534" s="154">
        <v>58351.040000000001</v>
      </c>
      <c r="D1534" s="132"/>
      <c r="E1534" s="133">
        <f t="shared" si="27"/>
        <v>23101907.935342077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x14ac:dyDescent="0.3">
      <c r="A1535" s="130">
        <v>44705</v>
      </c>
      <c r="B1535" s="362" t="s">
        <v>158</v>
      </c>
      <c r="C1535" s="154">
        <v>25413.22</v>
      </c>
      <c r="D1535" s="132"/>
      <c r="E1535" s="133">
        <f t="shared" si="27"/>
        <v>23127321.155342076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x14ac:dyDescent="0.3">
      <c r="A1536" s="130">
        <v>44705</v>
      </c>
      <c r="B1536" s="131" t="s">
        <v>531</v>
      </c>
      <c r="C1536" s="154">
        <v>914.6</v>
      </c>
      <c r="D1536" s="132"/>
      <c r="E1536" s="133">
        <f t="shared" si="27"/>
        <v>23128235.755342077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x14ac:dyDescent="0.3">
      <c r="A1537" s="130">
        <v>44705</v>
      </c>
      <c r="B1537" s="131" t="s">
        <v>295</v>
      </c>
      <c r="C1537" s="154">
        <v>11380.05</v>
      </c>
      <c r="D1537" s="132"/>
      <c r="E1537" s="133">
        <f t="shared" si="27"/>
        <v>23139615.805342078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x14ac:dyDescent="0.3">
      <c r="A1538" s="130">
        <v>44705</v>
      </c>
      <c r="B1538" s="131" t="s">
        <v>226</v>
      </c>
      <c r="C1538" s="154">
        <v>7956.96</v>
      </c>
      <c r="D1538" s="132"/>
      <c r="E1538" s="133">
        <f t="shared" si="27"/>
        <v>23147572.765342079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x14ac:dyDescent="0.3">
      <c r="A1539" s="130">
        <v>44707</v>
      </c>
      <c r="B1539" s="131" t="s">
        <v>208</v>
      </c>
      <c r="C1539" s="154">
        <v>19892.400000000001</v>
      </c>
      <c r="D1539" s="132"/>
      <c r="E1539" s="133">
        <f t="shared" si="27"/>
        <v>23167465.165342078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x14ac:dyDescent="0.3">
      <c r="A1540" s="130">
        <v>44707</v>
      </c>
      <c r="B1540" s="131" t="s">
        <v>272</v>
      </c>
      <c r="C1540" s="154">
        <v>51720.24</v>
      </c>
      <c r="D1540" s="132"/>
      <c r="E1540" s="133">
        <f t="shared" si="27"/>
        <v>23219185.405342076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x14ac:dyDescent="0.3">
      <c r="A1541" s="130">
        <v>44707</v>
      </c>
      <c r="B1541" s="131" t="s">
        <v>308</v>
      </c>
      <c r="C1541" s="154">
        <v>2652.32</v>
      </c>
      <c r="D1541" s="132"/>
      <c r="E1541" s="133">
        <f t="shared" si="27"/>
        <v>23221837.725342076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x14ac:dyDescent="0.3">
      <c r="A1542" s="130">
        <v>44707</v>
      </c>
      <c r="B1542" s="131" t="s">
        <v>312</v>
      </c>
      <c r="C1542" s="154">
        <v>34543.08</v>
      </c>
      <c r="D1542" s="132"/>
      <c r="E1542" s="133">
        <f t="shared" si="27"/>
        <v>23256380.805342074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x14ac:dyDescent="0.3">
      <c r="A1543" s="130">
        <v>44707</v>
      </c>
      <c r="B1543" s="131" t="s">
        <v>445</v>
      </c>
      <c r="C1543" s="154">
        <v>19892.400000000001</v>
      </c>
      <c r="D1543" s="132"/>
      <c r="E1543" s="133">
        <f t="shared" si="27"/>
        <v>23276273.205342073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x14ac:dyDescent="0.3">
      <c r="A1544" s="130">
        <v>44707</v>
      </c>
      <c r="B1544" s="131" t="s">
        <v>406</v>
      </c>
      <c r="C1544" s="154">
        <v>26523.200000000001</v>
      </c>
      <c r="D1544" s="132"/>
      <c r="E1544" s="133">
        <f t="shared" si="27"/>
        <v>23302796.405342072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x14ac:dyDescent="0.3">
      <c r="A1545" s="130">
        <v>44707</v>
      </c>
      <c r="B1545" s="131" t="s">
        <v>243</v>
      </c>
      <c r="C1545" s="154">
        <v>3978.48</v>
      </c>
      <c r="D1545" s="132"/>
      <c r="E1545" s="133">
        <f t="shared" si="27"/>
        <v>23306774.885342073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x14ac:dyDescent="0.3">
      <c r="A1546" s="130">
        <v>44707</v>
      </c>
      <c r="B1546" s="131" t="s">
        <v>236</v>
      </c>
      <c r="C1546" s="154">
        <v>259927.36</v>
      </c>
      <c r="D1546" s="132"/>
      <c r="E1546" s="133">
        <f t="shared" si="27"/>
        <v>23566702.245342072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x14ac:dyDescent="0.3">
      <c r="A1547" s="130">
        <v>44707</v>
      </c>
      <c r="B1547" s="131" t="s">
        <v>316</v>
      </c>
      <c r="C1547" s="154">
        <v>261253.52</v>
      </c>
      <c r="D1547" s="132"/>
      <c r="E1547" s="133">
        <f t="shared" si="27"/>
        <v>23827955.765342072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x14ac:dyDescent="0.3">
      <c r="A1548" s="130">
        <v>44708</v>
      </c>
      <c r="B1548" s="131" t="s">
        <v>273</v>
      </c>
      <c r="C1548" s="154">
        <v>127311.36</v>
      </c>
      <c r="D1548" s="132"/>
      <c r="E1548" s="133">
        <f t="shared" si="27"/>
        <v>23955267.125342071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x14ac:dyDescent="0.3">
      <c r="A1549" s="130">
        <v>44708</v>
      </c>
      <c r="B1549" s="131" t="s">
        <v>227</v>
      </c>
      <c r="C1549" s="154">
        <v>250644.24</v>
      </c>
      <c r="D1549" s="132"/>
      <c r="E1549" s="133">
        <f t="shared" si="27"/>
        <v>24205911.365342069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x14ac:dyDescent="0.3">
      <c r="A1550" s="130">
        <v>44708</v>
      </c>
      <c r="B1550" s="131" t="s">
        <v>200</v>
      </c>
      <c r="C1550" s="154">
        <v>15442.02</v>
      </c>
      <c r="D1550" s="132"/>
      <c r="E1550" s="133">
        <f t="shared" si="27"/>
        <v>24221353.385342069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x14ac:dyDescent="0.3">
      <c r="A1551" s="130">
        <v>44708</v>
      </c>
      <c r="B1551" s="131" t="s">
        <v>331</v>
      </c>
      <c r="C1551" s="154">
        <v>51720.24</v>
      </c>
      <c r="D1551" s="132"/>
      <c r="E1551" s="133">
        <f t="shared" si="27"/>
        <v>24273073.625342067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x14ac:dyDescent="0.3">
      <c r="A1552" s="130">
        <v>44708</v>
      </c>
      <c r="B1552" s="131" t="s">
        <v>276</v>
      </c>
      <c r="C1552" s="154">
        <v>19892.400000000001</v>
      </c>
      <c r="D1552" s="132"/>
      <c r="E1552" s="133">
        <f t="shared" si="27"/>
        <v>24292966.025342066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x14ac:dyDescent="0.3">
      <c r="A1553" s="130">
        <v>44711</v>
      </c>
      <c r="B1553" s="131" t="s">
        <v>280</v>
      </c>
      <c r="C1553" s="154">
        <v>6630.8</v>
      </c>
      <c r="D1553" s="132"/>
      <c r="E1553" s="133">
        <f t="shared" si="27"/>
        <v>24299596.825342067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x14ac:dyDescent="0.3">
      <c r="A1554" s="130">
        <v>44711</v>
      </c>
      <c r="B1554" s="131" t="s">
        <v>317</v>
      </c>
      <c r="C1554" s="154">
        <v>6630.8</v>
      </c>
      <c r="D1554" s="132"/>
      <c r="E1554" s="133">
        <f t="shared" si="27"/>
        <v>24306227.625342067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x14ac:dyDescent="0.3">
      <c r="A1555" s="130">
        <v>44711</v>
      </c>
      <c r="B1555" s="131" t="s">
        <v>284</v>
      </c>
      <c r="C1555" s="154">
        <v>11935.44</v>
      </c>
      <c r="D1555" s="132"/>
      <c r="E1555" s="133">
        <f t="shared" si="27"/>
        <v>24318163.065342069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x14ac:dyDescent="0.3">
      <c r="A1556" s="130">
        <v>44711</v>
      </c>
      <c r="B1556" s="131" t="s">
        <v>274</v>
      </c>
      <c r="C1556" s="154">
        <v>14587.76</v>
      </c>
      <c r="D1556" s="132"/>
      <c r="E1556" s="133">
        <f t="shared" si="27"/>
        <v>24332750.82534207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x14ac:dyDescent="0.3">
      <c r="A1557" s="130">
        <v>44711</v>
      </c>
      <c r="B1557" s="131" t="s">
        <v>229</v>
      </c>
      <c r="C1557" s="154">
        <v>11935.44</v>
      </c>
      <c r="D1557" s="132"/>
      <c r="E1557" s="133">
        <f t="shared" si="27"/>
        <v>24344686.265342072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x14ac:dyDescent="0.3">
      <c r="A1558" s="130">
        <v>44711</v>
      </c>
      <c r="B1558" s="131" t="s">
        <v>261</v>
      </c>
      <c r="C1558" s="154">
        <v>51720.24</v>
      </c>
      <c r="D1558" s="132"/>
      <c r="E1558" s="133">
        <f t="shared" si="27"/>
        <v>24396406.50534207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x14ac:dyDescent="0.3">
      <c r="A1559" s="130">
        <v>44711</v>
      </c>
      <c r="B1559" s="131" t="s">
        <v>269</v>
      </c>
      <c r="C1559" s="154">
        <v>6473.5</v>
      </c>
      <c r="D1559" s="132"/>
      <c r="E1559" s="133">
        <f t="shared" si="27"/>
        <v>24402880.00534207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x14ac:dyDescent="0.3">
      <c r="A1560" s="130">
        <v>44711</v>
      </c>
      <c r="B1560" s="131" t="s">
        <v>290</v>
      </c>
      <c r="C1560" s="154">
        <v>26523.200000000001</v>
      </c>
      <c r="D1560" s="132"/>
      <c r="E1560" s="133">
        <f t="shared" si="27"/>
        <v>24429403.205342069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x14ac:dyDescent="0.3">
      <c r="A1561" s="130">
        <v>44711</v>
      </c>
      <c r="B1561" s="131" t="s">
        <v>432</v>
      </c>
      <c r="C1561" s="154">
        <v>7956.96</v>
      </c>
      <c r="D1561" s="132"/>
      <c r="E1561" s="133">
        <f t="shared" si="27"/>
        <v>24437360.16534207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x14ac:dyDescent="0.3">
      <c r="A1562" s="130">
        <v>44711</v>
      </c>
      <c r="B1562" s="131" t="s">
        <v>220</v>
      </c>
      <c r="C1562" s="154">
        <v>3978.48</v>
      </c>
      <c r="D1562" s="132"/>
      <c r="E1562" s="133">
        <f t="shared" si="27"/>
        <v>24441338.645342071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x14ac:dyDescent="0.3">
      <c r="A1563" s="130">
        <v>44712</v>
      </c>
      <c r="B1563" s="131" t="s">
        <v>221</v>
      </c>
      <c r="C1563" s="154">
        <v>66308</v>
      </c>
      <c r="D1563" s="132"/>
      <c r="E1563" s="133">
        <f t="shared" si="27"/>
        <v>24507646.645342071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x14ac:dyDescent="0.3">
      <c r="A1564" s="130">
        <v>44712</v>
      </c>
      <c r="B1564" s="131" t="s">
        <v>244</v>
      </c>
      <c r="C1564" s="154">
        <v>19892.400000000001</v>
      </c>
      <c r="D1564" s="132"/>
      <c r="E1564" s="133">
        <f t="shared" si="27"/>
        <v>24527539.045342069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x14ac:dyDescent="0.3">
      <c r="A1565" s="130">
        <v>44712</v>
      </c>
      <c r="B1565" s="131" t="s">
        <v>245</v>
      </c>
      <c r="C1565" s="154">
        <v>86200.4</v>
      </c>
      <c r="D1565" s="132"/>
      <c r="E1565" s="133">
        <f t="shared" si="27"/>
        <v>24613739.445342068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x14ac:dyDescent="0.3">
      <c r="A1566" s="130">
        <v>44712</v>
      </c>
      <c r="B1566" s="131" t="s">
        <v>247</v>
      </c>
      <c r="C1566" s="154">
        <v>7956.9600000000009</v>
      </c>
      <c r="D1566" s="132"/>
      <c r="E1566" s="133">
        <f t="shared" si="27"/>
        <v>24621696.405342069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x14ac:dyDescent="0.3">
      <c r="A1567" s="130">
        <v>44712</v>
      </c>
      <c r="B1567" s="131" t="s">
        <v>248</v>
      </c>
      <c r="C1567" s="154">
        <v>11935.44</v>
      </c>
      <c r="D1567" s="132"/>
      <c r="E1567" s="133">
        <f t="shared" si="27"/>
        <v>24633631.84534207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x14ac:dyDescent="0.3">
      <c r="A1568" s="130">
        <v>44712</v>
      </c>
      <c r="B1568" s="131" t="s">
        <v>484</v>
      </c>
      <c r="C1568" s="154">
        <v>19892.400000000001</v>
      </c>
      <c r="D1568" s="132"/>
      <c r="E1568" s="133">
        <f t="shared" si="27"/>
        <v>24653524.245342068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x14ac:dyDescent="0.3">
      <c r="A1569" s="130">
        <v>44712</v>
      </c>
      <c r="B1569" s="131" t="s">
        <v>249</v>
      </c>
      <c r="C1569" s="154">
        <v>51720.24</v>
      </c>
      <c r="D1569" s="132"/>
      <c r="E1569" s="133">
        <f t="shared" si="27"/>
        <v>24705244.485342067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x14ac:dyDescent="0.3">
      <c r="A1570" s="130">
        <v>44712</v>
      </c>
      <c r="B1570" s="131" t="s">
        <v>303</v>
      </c>
      <c r="C1570" s="154">
        <v>51720.24</v>
      </c>
      <c r="D1570" s="132"/>
      <c r="E1570" s="133">
        <f t="shared" si="27"/>
        <v>24756964.725342065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x14ac:dyDescent="0.3">
      <c r="A1571" s="130">
        <v>44712</v>
      </c>
      <c r="B1571" s="131" t="s">
        <v>250</v>
      </c>
      <c r="C1571" s="154">
        <v>24950.2</v>
      </c>
      <c r="D1571" s="132"/>
      <c r="E1571" s="133">
        <f t="shared" si="27"/>
        <v>24781914.925342064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x14ac:dyDescent="0.3">
      <c r="A1572" s="130">
        <v>44712</v>
      </c>
      <c r="B1572" s="131" t="s">
        <v>251</v>
      </c>
      <c r="C1572" s="154">
        <v>37132.479999999996</v>
      </c>
      <c r="D1572" s="132"/>
      <c r="E1572" s="133">
        <f t="shared" si="27"/>
        <v>24819047.405342065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x14ac:dyDescent="0.3">
      <c r="A1573" s="130">
        <v>44712</v>
      </c>
      <c r="B1573" s="131" t="s">
        <v>253</v>
      </c>
      <c r="C1573" s="154">
        <v>11935.44</v>
      </c>
      <c r="D1573" s="132"/>
      <c r="E1573" s="133">
        <f t="shared" si="27"/>
        <v>24830982.845342066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x14ac:dyDescent="0.3">
      <c r="A1574" s="130">
        <v>44712</v>
      </c>
      <c r="B1574" s="131" t="s">
        <v>314</v>
      </c>
      <c r="C1574" s="154">
        <v>26523.200000000001</v>
      </c>
      <c r="D1574" s="132"/>
      <c r="E1574" s="133">
        <f t="shared" si="27"/>
        <v>24857506.045342065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x14ac:dyDescent="0.3">
      <c r="A1575" s="130">
        <v>44712</v>
      </c>
      <c r="B1575" s="131" t="s">
        <v>254</v>
      </c>
      <c r="C1575" s="154">
        <v>26523.200000000001</v>
      </c>
      <c r="D1575" s="132"/>
      <c r="E1575" s="133">
        <f t="shared" si="27"/>
        <v>24884029.245342065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x14ac:dyDescent="0.3">
      <c r="A1576" s="130">
        <v>44712</v>
      </c>
      <c r="B1576" s="131" t="s">
        <v>255</v>
      </c>
      <c r="C1576" s="154">
        <v>51720.24</v>
      </c>
      <c r="D1576" s="132"/>
      <c r="E1576" s="133">
        <f t="shared" si="27"/>
        <v>24935749.485342063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x14ac:dyDescent="0.3">
      <c r="A1577" s="130">
        <v>44712</v>
      </c>
      <c r="B1577" s="131" t="s">
        <v>256</v>
      </c>
      <c r="C1577" s="154">
        <v>118028.24</v>
      </c>
      <c r="D1577" s="132"/>
      <c r="E1577" s="133">
        <f t="shared" si="27"/>
        <v>25053777.725342061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x14ac:dyDescent="0.3">
      <c r="A1578" s="130">
        <v>44712</v>
      </c>
      <c r="B1578" s="131" t="s">
        <v>258</v>
      </c>
      <c r="C1578" s="154">
        <v>58351.040000000008</v>
      </c>
      <c r="D1578" s="132"/>
      <c r="E1578" s="133">
        <f t="shared" si="27"/>
        <v>25112128.76534206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x14ac:dyDescent="0.3">
      <c r="A1579" s="130">
        <v>44712</v>
      </c>
      <c r="B1579" s="131" t="s">
        <v>259</v>
      </c>
      <c r="C1579" s="154">
        <v>102114.31999999999</v>
      </c>
      <c r="D1579" s="132"/>
      <c r="E1579" s="133">
        <f t="shared" si="27"/>
        <v>25214243.085342061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x14ac:dyDescent="0.3">
      <c r="A1580" s="130">
        <v>44712</v>
      </c>
      <c r="B1580" s="131" t="s">
        <v>105</v>
      </c>
      <c r="C1580" s="154">
        <v>7956.9600000000009</v>
      </c>
      <c r="D1580" s="132"/>
      <c r="E1580" s="133">
        <f t="shared" si="27"/>
        <v>25222200.045342062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x14ac:dyDescent="0.3">
      <c r="A1581" s="130">
        <v>44712</v>
      </c>
      <c r="B1581" s="131" t="s">
        <v>330</v>
      </c>
      <c r="C1581" s="154">
        <v>26523.200000000001</v>
      </c>
      <c r="D1581" s="132"/>
      <c r="E1581" s="133">
        <f t="shared" si="27"/>
        <v>25248723.245342061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x14ac:dyDescent="0.3">
      <c r="A1582" s="130">
        <v>44712</v>
      </c>
      <c r="B1582" s="131" t="s">
        <v>275</v>
      </c>
      <c r="C1582" s="154">
        <v>11935.44</v>
      </c>
      <c r="D1582" s="132"/>
      <c r="E1582" s="133">
        <f t="shared" si="27"/>
        <v>25260658.685342062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x14ac:dyDescent="0.3">
      <c r="A1583" s="130">
        <v>44712</v>
      </c>
      <c r="B1583" s="131" t="s">
        <v>262</v>
      </c>
      <c r="C1583" s="154">
        <v>6630.8</v>
      </c>
      <c r="D1583" s="132"/>
      <c r="E1583" s="133">
        <f t="shared" si="27"/>
        <v>25267289.485342063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x14ac:dyDescent="0.3">
      <c r="A1584" s="130">
        <v>44712</v>
      </c>
      <c r="B1584" s="131" t="s">
        <v>263</v>
      </c>
      <c r="C1584" s="154">
        <v>202902.48</v>
      </c>
      <c r="D1584" s="132"/>
      <c r="E1584" s="133">
        <f t="shared" si="27"/>
        <v>25470191.965342063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x14ac:dyDescent="0.3">
      <c r="A1585" s="130">
        <v>44712</v>
      </c>
      <c r="B1585" s="131" t="s">
        <v>264</v>
      </c>
      <c r="C1585" s="154">
        <v>19892.400000000001</v>
      </c>
      <c r="D1585" s="132"/>
      <c r="E1585" s="133">
        <f t="shared" si="27"/>
        <v>25490084.365342062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x14ac:dyDescent="0.3">
      <c r="A1586" s="130">
        <v>44712</v>
      </c>
      <c r="B1586" s="131" t="s">
        <v>265</v>
      </c>
      <c r="C1586" s="154">
        <v>61003.360000000001</v>
      </c>
      <c r="D1586" s="132"/>
      <c r="E1586" s="133">
        <f t="shared" si="27"/>
        <v>25551087.725342061</v>
      </c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x14ac:dyDescent="0.3">
      <c r="A1587" s="130">
        <v>44712</v>
      </c>
      <c r="B1587" s="131" t="s">
        <v>291</v>
      </c>
      <c r="C1587" s="154">
        <v>7956.9600000000009</v>
      </c>
      <c r="D1587" s="132"/>
      <c r="E1587" s="133">
        <f t="shared" si="27"/>
        <v>25559044.685342062</v>
      </c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x14ac:dyDescent="0.3">
      <c r="A1588" s="130">
        <v>44712</v>
      </c>
      <c r="B1588" s="131" t="s">
        <v>270</v>
      </c>
      <c r="C1588" s="154">
        <v>3978.4800000000005</v>
      </c>
      <c r="D1588" s="132"/>
      <c r="E1588" s="133">
        <f t="shared" ref="E1588:E1775" si="28">E1587+C1588-D1588</f>
        <v>25563023.165342063</v>
      </c>
      <c r="F1588" s="101"/>
      <c r="G1588" s="165"/>
      <c r="H1588" s="166"/>
      <c r="I1588" s="135"/>
      <c r="J1588" s="144"/>
      <c r="K1588" s="136"/>
      <c r="L1588" s="137"/>
      <c r="M1588" s="138"/>
      <c r="N1588" s="139"/>
      <c r="O1588"/>
      <c r="P1588"/>
      <c r="Q1588"/>
      <c r="R1588"/>
      <c r="S1588"/>
      <c r="T1588"/>
      <c r="U1588"/>
      <c r="V1588"/>
      <c r="W1588"/>
      <c r="X1588"/>
    </row>
    <row r="1589" spans="1:24" s="25" customFormat="1" x14ac:dyDescent="0.3">
      <c r="A1589" s="130">
        <v>44712</v>
      </c>
      <c r="B1589" s="131" t="s">
        <v>237</v>
      </c>
      <c r="C1589" s="154">
        <v>19892.400000000001</v>
      </c>
      <c r="D1589" s="132"/>
      <c r="E1589" s="133">
        <f t="shared" si="28"/>
        <v>25582915.565342061</v>
      </c>
      <c r="F1589" s="101"/>
      <c r="G1589" s="165"/>
      <c r="H1589" s="166"/>
      <c r="I1589" s="135"/>
      <c r="J1589" s="144"/>
      <c r="K1589" s="136"/>
      <c r="L1589" s="137"/>
      <c r="M1589" s="138"/>
      <c r="N1589" s="139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x14ac:dyDescent="0.3">
      <c r="A1590" s="130">
        <v>44712</v>
      </c>
      <c r="B1590" s="131" t="s">
        <v>207</v>
      </c>
      <c r="C1590" s="154">
        <v>11935.44</v>
      </c>
      <c r="D1590" s="132"/>
      <c r="E1590" s="133">
        <f t="shared" si="28"/>
        <v>25594851.005342063</v>
      </c>
      <c r="F1590" s="101"/>
      <c r="G1590" s="165"/>
      <c r="H1590" s="166"/>
      <c r="I1590" s="135"/>
      <c r="J1590" s="144"/>
      <c r="K1590" s="136"/>
      <c r="L1590" s="137"/>
      <c r="M1590" s="138"/>
      <c r="N1590" s="139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x14ac:dyDescent="0.3">
      <c r="A1591" s="130">
        <v>44712</v>
      </c>
      <c r="B1591" s="131" t="s">
        <v>271</v>
      </c>
      <c r="C1591" s="154">
        <v>7956.9600000000009</v>
      </c>
      <c r="D1591" s="132"/>
      <c r="E1591" s="133">
        <f t="shared" si="28"/>
        <v>25602807.965342063</v>
      </c>
      <c r="F1591" s="101"/>
      <c r="G1591" s="165"/>
      <c r="H1591" s="166"/>
      <c r="I1591" s="135"/>
      <c r="J1591" s="144"/>
      <c r="K1591" s="136"/>
      <c r="L1591" s="137"/>
      <c r="M1591" s="138"/>
      <c r="N1591" s="139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x14ac:dyDescent="0.3">
      <c r="A1592" s="130">
        <v>44712</v>
      </c>
      <c r="B1592" s="131" t="s">
        <v>329</v>
      </c>
      <c r="C1592" s="154">
        <v>34480.159999999996</v>
      </c>
      <c r="D1592" s="132"/>
      <c r="E1592" s="133">
        <f t="shared" si="28"/>
        <v>25637288.125342064</v>
      </c>
      <c r="F1592" s="101"/>
      <c r="G1592" s="165"/>
      <c r="H1592" s="166"/>
      <c r="I1592" s="135"/>
      <c r="J1592" s="144"/>
      <c r="K1592" s="136"/>
      <c r="L1592" s="137"/>
      <c r="M1592" s="138"/>
      <c r="N1592" s="139"/>
      <c r="O1592"/>
      <c r="P1592"/>
      <c r="Q1592"/>
      <c r="R1592"/>
      <c r="S1592"/>
      <c r="T1592"/>
      <c r="U1592"/>
      <c r="V1592"/>
      <c r="W1592"/>
      <c r="X1592"/>
    </row>
    <row r="1593" spans="1:24" s="25" customFormat="1" x14ac:dyDescent="0.3">
      <c r="A1593" s="130">
        <v>44712</v>
      </c>
      <c r="B1593" s="131" t="s">
        <v>286</v>
      </c>
      <c r="C1593" s="154">
        <v>47077.47</v>
      </c>
      <c r="D1593" s="132"/>
      <c r="E1593" s="133">
        <f t="shared" si="28"/>
        <v>25684365.595342062</v>
      </c>
      <c r="F1593" s="101"/>
      <c r="G1593" s="165"/>
      <c r="H1593" s="166"/>
      <c r="I1593" s="135"/>
      <c r="J1593" s="144"/>
      <c r="K1593" s="136"/>
      <c r="L1593" s="137"/>
      <c r="M1593" s="138"/>
      <c r="N1593" s="139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x14ac:dyDescent="0.3">
      <c r="A1594" s="130">
        <v>44712</v>
      </c>
      <c r="B1594" s="131" t="s">
        <v>320</v>
      </c>
      <c r="C1594" s="154">
        <v>7956.96</v>
      </c>
      <c r="D1594" s="132"/>
      <c r="E1594" s="133">
        <f t="shared" si="28"/>
        <v>25692322.555342063</v>
      </c>
      <c r="F1594" s="101"/>
      <c r="G1594" s="165"/>
      <c r="H1594" s="166"/>
      <c r="I1594" s="135"/>
      <c r="J1594" s="144"/>
      <c r="K1594" s="136"/>
      <c r="L1594" s="137"/>
      <c r="M1594" s="138"/>
      <c r="N1594" s="139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x14ac:dyDescent="0.3">
      <c r="A1595" s="130">
        <v>44712</v>
      </c>
      <c r="B1595" s="131" t="s">
        <v>232</v>
      </c>
      <c r="C1595" s="154">
        <v>19892.400000000001</v>
      </c>
      <c r="D1595" s="132"/>
      <c r="E1595" s="133">
        <f t="shared" si="28"/>
        <v>25712214.955342062</v>
      </c>
      <c r="F1595" s="101"/>
      <c r="G1595" s="165"/>
      <c r="H1595" s="166"/>
      <c r="I1595" s="135"/>
      <c r="J1595" s="144"/>
      <c r="K1595" s="136"/>
      <c r="L1595" s="137"/>
      <c r="M1595" s="138"/>
      <c r="N1595" s="139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x14ac:dyDescent="0.3">
      <c r="A1596" s="119"/>
      <c r="B1596" s="25" t="s">
        <v>626</v>
      </c>
      <c r="C1596" s="352"/>
      <c r="D1596" s="167">
        <v>1039172.4</v>
      </c>
      <c r="E1596" s="133">
        <f t="shared" si="28"/>
        <v>24673042.555342063</v>
      </c>
      <c r="F1596" s="101"/>
      <c r="G1596" s="165"/>
      <c r="H1596" s="166"/>
      <c r="I1596" s="135"/>
      <c r="J1596" s="144"/>
      <c r="K1596" s="136"/>
      <c r="L1596" s="137"/>
      <c r="M1596" s="138"/>
      <c r="N1596" s="139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x14ac:dyDescent="0.3">
      <c r="A1597" s="119"/>
      <c r="B1597" s="359" t="s">
        <v>627</v>
      </c>
      <c r="C1597" s="357">
        <v>290425.19</v>
      </c>
      <c r="D1597" s="167"/>
      <c r="E1597" s="133">
        <f t="shared" si="28"/>
        <v>24963467.745342065</v>
      </c>
      <c r="F1597" s="101"/>
      <c r="G1597" s="165"/>
      <c r="H1597" s="166"/>
      <c r="I1597" s="135"/>
      <c r="J1597" s="144"/>
      <c r="K1597" s="136"/>
      <c r="L1597" s="137"/>
      <c r="M1597" s="138"/>
      <c r="N1597" s="139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x14ac:dyDescent="0.3">
      <c r="B1598" s="359" t="s">
        <v>628</v>
      </c>
      <c r="C1598" s="358">
        <f>54.94*5328</f>
        <v>292720.32</v>
      </c>
      <c r="D1598" s="167"/>
      <c r="E1598" s="283">
        <f t="shared" si="28"/>
        <v>25256188.065342065</v>
      </c>
      <c r="F1598" s="101"/>
      <c r="G1598" s="165"/>
      <c r="H1598" s="166"/>
      <c r="I1598" s="135"/>
      <c r="J1598" s="144"/>
      <c r="K1598" s="136"/>
      <c r="L1598" s="137"/>
      <c r="M1598" s="138"/>
      <c r="N1598" s="139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x14ac:dyDescent="0.3">
      <c r="A1599" s="130">
        <v>44718</v>
      </c>
      <c r="B1599" s="131" t="s">
        <v>194</v>
      </c>
      <c r="C1599" s="154">
        <v>107418.96</v>
      </c>
      <c r="D1599" s="132"/>
      <c r="E1599" s="133">
        <f t="shared" si="28"/>
        <v>25363607.025342066</v>
      </c>
      <c r="F1599" s="101"/>
      <c r="G1599" s="165"/>
      <c r="H1599" s="166"/>
      <c r="I1599" s="135"/>
      <c r="J1599" s="144"/>
      <c r="K1599" s="136"/>
      <c r="L1599" s="137"/>
      <c r="M1599" s="138"/>
      <c r="N1599" s="13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x14ac:dyDescent="0.3">
      <c r="A1600" s="130">
        <v>44718</v>
      </c>
      <c r="B1600" s="131" t="s">
        <v>195</v>
      </c>
      <c r="C1600" s="154">
        <v>7956.96</v>
      </c>
      <c r="D1600" s="132"/>
      <c r="E1600" s="133">
        <f t="shared" si="28"/>
        <v>25371563.985342067</v>
      </c>
      <c r="F1600" s="101"/>
      <c r="G1600" s="165"/>
      <c r="H1600" s="166"/>
      <c r="I1600" s="135"/>
      <c r="J1600" s="144"/>
      <c r="K1600" s="136"/>
      <c r="L1600" s="137"/>
      <c r="M1600" s="138"/>
      <c r="N1600" s="139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x14ac:dyDescent="0.3">
      <c r="A1601" s="130">
        <v>44718</v>
      </c>
      <c r="B1601" s="131" t="s">
        <v>300</v>
      </c>
      <c r="C1601" s="154">
        <v>34480.160000000003</v>
      </c>
      <c r="D1601" s="132"/>
      <c r="E1601" s="133">
        <f t="shared" si="28"/>
        <v>25406044.145342067</v>
      </c>
      <c r="F1601" s="101"/>
      <c r="G1601" s="165"/>
      <c r="H1601" s="166"/>
      <c r="I1601" s="135"/>
      <c r="J1601" s="144"/>
      <c r="K1601" s="136"/>
      <c r="L1601" s="137"/>
      <c r="M1601" s="138"/>
      <c r="N1601" s="139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x14ac:dyDescent="0.3">
      <c r="A1602" s="130">
        <v>44718</v>
      </c>
      <c r="B1602" s="131" t="s">
        <v>473</v>
      </c>
      <c r="C1602" s="154">
        <v>11935.44</v>
      </c>
      <c r="D1602" s="132"/>
      <c r="E1602" s="133">
        <f t="shared" si="28"/>
        <v>25417979.585342068</v>
      </c>
      <c r="F1602" s="101"/>
      <c r="G1602" s="165"/>
      <c r="H1602" s="166"/>
      <c r="I1602" s="135"/>
      <c r="J1602" s="144"/>
      <c r="K1602" s="136"/>
      <c r="L1602" s="137"/>
      <c r="M1602" s="138"/>
      <c r="N1602" s="139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30">
        <v>44718</v>
      </c>
      <c r="B1603" s="131" t="s">
        <v>295</v>
      </c>
      <c r="C1603" s="154">
        <v>11227.59</v>
      </c>
      <c r="D1603" s="132"/>
      <c r="E1603" s="133">
        <f t="shared" si="28"/>
        <v>25429207.175342068</v>
      </c>
      <c r="F1603" s="101"/>
      <c r="G1603" s="165"/>
      <c r="H1603" s="166"/>
      <c r="I1603" s="135"/>
      <c r="J1603" s="144"/>
      <c r="K1603" s="136"/>
      <c r="L1603" s="137"/>
      <c r="M1603" s="138"/>
      <c r="N1603" s="139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x14ac:dyDescent="0.3">
      <c r="A1604" s="130">
        <v>44718</v>
      </c>
      <c r="B1604" s="131" t="s">
        <v>298</v>
      </c>
      <c r="C1604" s="154">
        <v>113241.48</v>
      </c>
      <c r="D1604" s="132"/>
      <c r="E1604" s="133">
        <f t="shared" si="28"/>
        <v>25542448.655342069</v>
      </c>
      <c r="F1604" s="101"/>
      <c r="G1604" s="165"/>
      <c r="H1604" s="166"/>
      <c r="I1604" s="135"/>
      <c r="J1604" s="144"/>
      <c r="K1604" s="136"/>
      <c r="L1604" s="137"/>
      <c r="M1604" s="138"/>
      <c r="N1604" s="139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x14ac:dyDescent="0.3">
      <c r="A1605" s="130">
        <v>44719</v>
      </c>
      <c r="B1605" s="131" t="s">
        <v>224</v>
      </c>
      <c r="C1605" s="154">
        <v>7956.96</v>
      </c>
      <c r="D1605" s="132"/>
      <c r="E1605" s="133">
        <f t="shared" si="28"/>
        <v>25550405.615342069</v>
      </c>
      <c r="F1605" s="101"/>
      <c r="G1605" s="165"/>
      <c r="H1605" s="166"/>
      <c r="I1605" s="135"/>
      <c r="J1605" s="144"/>
      <c r="K1605" s="136"/>
      <c r="L1605" s="137"/>
      <c r="M1605" s="138"/>
      <c r="N1605" s="139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130">
        <v>44719</v>
      </c>
      <c r="B1606" s="131" t="s">
        <v>305</v>
      </c>
      <c r="C1606" s="154">
        <v>14587.76</v>
      </c>
      <c r="D1606" s="132"/>
      <c r="E1606" s="133">
        <f t="shared" si="28"/>
        <v>25564993.375342071</v>
      </c>
      <c r="F1606" s="101"/>
      <c r="G1606" s="165"/>
      <c r="H1606" s="166"/>
      <c r="I1606" s="135"/>
      <c r="J1606" s="144"/>
      <c r="K1606" s="136"/>
      <c r="L1606" s="137"/>
      <c r="M1606" s="138"/>
      <c r="N1606" s="139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130">
        <v>44720</v>
      </c>
      <c r="B1607" s="131" t="s">
        <v>444</v>
      </c>
      <c r="C1607" s="154">
        <v>11935.44</v>
      </c>
      <c r="D1607" s="132"/>
      <c r="E1607" s="133">
        <f t="shared" si="28"/>
        <v>25576928.815342072</v>
      </c>
      <c r="F1607" s="101"/>
      <c r="G1607" s="165"/>
      <c r="H1607" s="166"/>
      <c r="I1607" s="135"/>
      <c r="J1607" s="144"/>
      <c r="K1607" s="136"/>
      <c r="L1607" s="137"/>
      <c r="M1607" s="138"/>
      <c r="N1607" s="139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x14ac:dyDescent="0.3">
      <c r="A1608" s="130">
        <v>44721</v>
      </c>
      <c r="B1608" s="131" t="s">
        <v>612</v>
      </c>
      <c r="C1608" s="154">
        <v>100000</v>
      </c>
      <c r="D1608" s="132"/>
      <c r="E1608" s="133">
        <f t="shared" si="28"/>
        <v>25676928.815342072</v>
      </c>
      <c r="F1608" s="101"/>
      <c r="G1608" s="165"/>
      <c r="H1608" s="166"/>
      <c r="I1608" s="135"/>
      <c r="J1608" s="144"/>
      <c r="K1608" s="136"/>
      <c r="L1608" s="137"/>
      <c r="M1608" s="138"/>
      <c r="N1608" s="139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x14ac:dyDescent="0.3">
      <c r="A1609" s="130">
        <v>44721</v>
      </c>
      <c r="B1609" s="131" t="s">
        <v>204</v>
      </c>
      <c r="C1609" s="154">
        <v>259927.36</v>
      </c>
      <c r="D1609" s="132"/>
      <c r="E1609" s="133">
        <f t="shared" si="28"/>
        <v>25936856.175342072</v>
      </c>
      <c r="F1609" s="101"/>
      <c r="G1609" s="165"/>
      <c r="H1609" s="166"/>
      <c r="I1609" s="135"/>
      <c r="J1609" s="144"/>
      <c r="K1609" s="136"/>
      <c r="L1609" s="137"/>
      <c r="M1609" s="138"/>
      <c r="N1609" s="13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x14ac:dyDescent="0.3">
      <c r="A1610" s="119"/>
      <c r="B1610" s="140" t="s">
        <v>630</v>
      </c>
      <c r="C1610" s="141"/>
      <c r="D1610" s="142">
        <v>1482325</v>
      </c>
      <c r="E1610" s="133">
        <f t="shared" si="28"/>
        <v>24454531.175342072</v>
      </c>
      <c r="F1610" s="101"/>
      <c r="G1610" s="165"/>
      <c r="H1610" s="166"/>
      <c r="I1610" s="135"/>
      <c r="J1610" s="144"/>
      <c r="K1610" s="136"/>
      <c r="L1610" s="137"/>
      <c r="M1610" s="138"/>
      <c r="N1610" s="139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x14ac:dyDescent="0.3">
      <c r="A1611" s="119"/>
      <c r="B1611" s="140" t="s">
        <v>631</v>
      </c>
      <c r="C1611" s="141"/>
      <c r="D1611" s="142">
        <v>3557580</v>
      </c>
      <c r="E1611" s="133">
        <f t="shared" si="28"/>
        <v>20896951.175342072</v>
      </c>
      <c r="F1611" s="101"/>
      <c r="G1611" s="165"/>
      <c r="H1611" s="166"/>
      <c r="I1611" s="135"/>
      <c r="J1611" s="144"/>
      <c r="K1611" s="136"/>
      <c r="L1611" s="137"/>
      <c r="M1611" s="138"/>
      <c r="N1611" s="139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B1612" s="140" t="s">
        <v>192</v>
      </c>
      <c r="C1612" s="145"/>
      <c r="D1612" s="142">
        <v>634140</v>
      </c>
      <c r="E1612" s="133">
        <f t="shared" si="28"/>
        <v>20262811.175342072</v>
      </c>
      <c r="F1612" s="101"/>
      <c r="G1612" s="165"/>
      <c r="H1612" s="166"/>
      <c r="I1612" s="135"/>
      <c r="J1612" s="144"/>
      <c r="K1612" s="136"/>
      <c r="L1612" s="137"/>
      <c r="M1612" s="138"/>
      <c r="N1612" s="139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119"/>
      <c r="B1613" s="140" t="s">
        <v>632</v>
      </c>
      <c r="C1613" s="141"/>
      <c r="D1613" s="142">
        <v>635675</v>
      </c>
      <c r="E1613" s="133">
        <f t="shared" si="28"/>
        <v>19627136.175342072</v>
      </c>
      <c r="F1613" s="101"/>
      <c r="G1613" s="165"/>
      <c r="H1613" s="166"/>
      <c r="I1613" s="135"/>
      <c r="J1613" s="144"/>
      <c r="K1613" s="136"/>
      <c r="L1613" s="137"/>
      <c r="M1613" s="138"/>
      <c r="N1613" s="139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119"/>
      <c r="B1614" s="140" t="s">
        <v>633</v>
      </c>
      <c r="C1614" s="141"/>
      <c r="D1614" s="142">
        <v>112500</v>
      </c>
      <c r="E1614" s="133">
        <f t="shared" si="28"/>
        <v>19514636.175342072</v>
      </c>
      <c r="F1614" s="101"/>
      <c r="G1614" s="165"/>
      <c r="H1614" s="166"/>
      <c r="I1614" s="135"/>
      <c r="J1614" s="144"/>
      <c r="K1614" s="136"/>
      <c r="L1614" s="137"/>
      <c r="M1614" s="138"/>
      <c r="N1614" s="139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119"/>
      <c r="B1615" s="140" t="s">
        <v>634</v>
      </c>
      <c r="C1615" s="141"/>
      <c r="D1615" s="142">
        <v>311675.09999999998</v>
      </c>
      <c r="E1615" s="133">
        <f t="shared" si="28"/>
        <v>19202961.07534207</v>
      </c>
      <c r="F1615" s="101"/>
      <c r="G1615" s="165"/>
      <c r="H1615" s="166"/>
      <c r="I1615" s="135"/>
      <c r="J1615" s="144"/>
      <c r="K1615" s="136"/>
      <c r="L1615" s="137"/>
      <c r="M1615" s="138"/>
      <c r="N1615" s="139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146"/>
      <c r="B1616" s="146" t="s">
        <v>193</v>
      </c>
      <c r="C1616" s="147"/>
      <c r="D1616" s="148"/>
      <c r="E1616" s="133">
        <f t="shared" si="28"/>
        <v>19202961.07534207</v>
      </c>
      <c r="F1616" s="101"/>
      <c r="G1616" s="165"/>
      <c r="H1616" s="166"/>
      <c r="I1616" s="135">
        <v>620000</v>
      </c>
      <c r="J1616" s="144"/>
      <c r="K1616" s="136"/>
      <c r="L1616" s="137"/>
      <c r="M1616" s="138"/>
      <c r="N1616" s="139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x14ac:dyDescent="0.3">
      <c r="A1617" s="130">
        <v>44722</v>
      </c>
      <c r="B1617" s="131" t="s">
        <v>225</v>
      </c>
      <c r="C1617" s="154">
        <v>3742.53</v>
      </c>
      <c r="D1617" s="132"/>
      <c r="E1617" s="133">
        <f t="shared" si="28"/>
        <v>19206703.605342072</v>
      </c>
      <c r="F1617" s="101"/>
      <c r="G1617" s="165"/>
      <c r="H1617" s="166"/>
      <c r="I1617" s="135"/>
      <c r="J1617" s="144"/>
      <c r="K1617" s="136"/>
      <c r="L1617" s="137"/>
      <c r="M1617" s="138"/>
      <c r="N1617" s="139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x14ac:dyDescent="0.3">
      <c r="A1618" s="130">
        <v>44722</v>
      </c>
      <c r="B1618" s="131" t="s">
        <v>206</v>
      </c>
      <c r="C1618" s="154">
        <v>283184.77</v>
      </c>
      <c r="D1618" s="132"/>
      <c r="E1618" s="133">
        <f t="shared" si="28"/>
        <v>19489888.375342071</v>
      </c>
      <c r="F1618" s="101"/>
      <c r="G1618" s="165"/>
      <c r="H1618" s="166"/>
      <c r="I1618" s="135"/>
      <c r="J1618" s="144"/>
      <c r="K1618" s="136"/>
      <c r="L1618" s="137"/>
      <c r="M1618" s="138"/>
      <c r="N1618" s="139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30">
        <v>44722</v>
      </c>
      <c r="B1619" s="131" t="s">
        <v>234</v>
      </c>
      <c r="C1619" s="154">
        <v>55698.720000000001</v>
      </c>
      <c r="D1619" s="132"/>
      <c r="E1619" s="133">
        <f t="shared" si="28"/>
        <v>19545587.09534207</v>
      </c>
      <c r="F1619" s="101"/>
      <c r="G1619" s="165"/>
      <c r="H1619" s="166"/>
      <c r="I1619" s="135"/>
      <c r="J1619" s="144"/>
      <c r="K1619" s="136"/>
      <c r="L1619" s="137"/>
      <c r="M1619" s="138"/>
      <c r="N1619" s="13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30">
        <v>44722</v>
      </c>
      <c r="B1620" s="131" t="s">
        <v>199</v>
      </c>
      <c r="C1620" s="154">
        <v>2652.32</v>
      </c>
      <c r="D1620" s="132"/>
      <c r="E1620" s="133">
        <f t="shared" si="28"/>
        <v>19548239.41534207</v>
      </c>
      <c r="F1620" s="101"/>
      <c r="G1620" s="165"/>
      <c r="H1620" s="166"/>
      <c r="I1620" s="135"/>
      <c r="J1620" s="144"/>
      <c r="K1620" s="136"/>
      <c r="L1620" s="137"/>
      <c r="M1620" s="138"/>
      <c r="N1620" s="139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30">
        <v>44722</v>
      </c>
      <c r="B1621" s="131" t="s">
        <v>292</v>
      </c>
      <c r="C1621" s="154">
        <v>7956.96</v>
      </c>
      <c r="D1621" s="132"/>
      <c r="E1621" s="133">
        <f t="shared" si="28"/>
        <v>19556196.375342071</v>
      </c>
      <c r="F1621" s="101"/>
      <c r="G1621" s="165"/>
      <c r="H1621" s="166"/>
      <c r="I1621" s="135"/>
      <c r="J1621" s="144"/>
      <c r="K1621" s="136"/>
      <c r="L1621" s="137"/>
      <c r="M1621" s="138"/>
      <c r="N1621" s="139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30">
        <v>44725</v>
      </c>
      <c r="B1622" s="131" t="s">
        <v>294</v>
      </c>
      <c r="C1622" s="154">
        <v>55698.720000000001</v>
      </c>
      <c r="D1622" s="132"/>
      <c r="E1622" s="133">
        <f t="shared" si="28"/>
        <v>19611895.09534207</v>
      </c>
      <c r="F1622" s="101"/>
      <c r="G1622" s="165"/>
      <c r="H1622" s="166"/>
      <c r="I1622" s="135"/>
      <c r="J1622" s="144"/>
      <c r="K1622" s="136"/>
      <c r="L1622" s="137"/>
      <c r="M1622" s="138"/>
      <c r="N1622" s="139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30">
        <v>44725</v>
      </c>
      <c r="B1623" s="131" t="s">
        <v>470</v>
      </c>
      <c r="C1623" s="154">
        <v>26523.200000000001</v>
      </c>
      <c r="D1623" s="132"/>
      <c r="E1623" s="133">
        <f t="shared" si="28"/>
        <v>19638418.295342069</v>
      </c>
      <c r="F1623" s="101"/>
      <c r="G1623" s="165"/>
      <c r="H1623" s="166"/>
      <c r="I1623" s="135"/>
      <c r="J1623" s="144"/>
      <c r="K1623" s="136"/>
      <c r="L1623" s="137"/>
      <c r="M1623" s="138"/>
      <c r="N1623" s="139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30">
        <v>44725</v>
      </c>
      <c r="B1624" s="131" t="s">
        <v>295</v>
      </c>
      <c r="C1624" s="154">
        <v>11935.44</v>
      </c>
      <c r="D1624" s="132"/>
      <c r="E1624" s="133">
        <f t="shared" si="28"/>
        <v>19650353.73534207</v>
      </c>
      <c r="F1624" s="101"/>
      <c r="G1624" s="165"/>
      <c r="H1624" s="166"/>
      <c r="I1624" s="135"/>
      <c r="J1624" s="144"/>
      <c r="K1624" s="136"/>
      <c r="L1624" s="137"/>
      <c r="M1624" s="138"/>
      <c r="N1624" s="139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30">
        <v>44725</v>
      </c>
      <c r="B1625" s="131" t="s">
        <v>306</v>
      </c>
      <c r="C1625" s="154">
        <v>19892.400000000001</v>
      </c>
      <c r="D1625" s="132"/>
      <c r="E1625" s="133">
        <f t="shared" si="28"/>
        <v>19670246.135342069</v>
      </c>
      <c r="F1625" s="101"/>
      <c r="G1625" s="165"/>
      <c r="H1625" s="166"/>
      <c r="I1625" s="135"/>
      <c r="J1625" s="144"/>
      <c r="K1625" s="136"/>
      <c r="L1625" s="137"/>
      <c r="M1625" s="138"/>
      <c r="N1625" s="139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30">
        <v>44725</v>
      </c>
      <c r="B1626" s="131" t="s">
        <v>203</v>
      </c>
      <c r="C1626" s="154">
        <v>19892.400000000001</v>
      </c>
      <c r="D1626" s="132"/>
      <c r="E1626" s="133">
        <f t="shared" si="28"/>
        <v>19690138.535342067</v>
      </c>
      <c r="F1626" s="101"/>
      <c r="G1626" s="165"/>
      <c r="H1626" s="166"/>
      <c r="I1626" s="135"/>
      <c r="J1626" s="144"/>
      <c r="K1626" s="136"/>
      <c r="L1626" s="137"/>
      <c r="M1626" s="138"/>
      <c r="N1626" s="139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30">
        <v>44725</v>
      </c>
      <c r="B1627" s="131" t="s">
        <v>231</v>
      </c>
      <c r="C1627" s="154">
        <v>11935.44</v>
      </c>
      <c r="D1627" s="132"/>
      <c r="E1627" s="133">
        <f t="shared" si="28"/>
        <v>19702073.975342069</v>
      </c>
      <c r="F1627" s="101"/>
      <c r="G1627" s="165"/>
      <c r="H1627" s="166"/>
      <c r="I1627" s="135"/>
      <c r="J1627" s="144"/>
      <c r="K1627" s="136"/>
      <c r="L1627" s="137"/>
      <c r="M1627" s="138"/>
      <c r="N1627" s="139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30">
        <v>44725</v>
      </c>
      <c r="B1628" s="362" t="s">
        <v>635</v>
      </c>
      <c r="C1628" s="154">
        <v>450000</v>
      </c>
      <c r="D1628" s="132"/>
      <c r="E1628" s="133">
        <f t="shared" si="28"/>
        <v>20152073.975342069</v>
      </c>
      <c r="F1628" s="101"/>
      <c r="G1628" s="165"/>
      <c r="H1628" s="166"/>
      <c r="I1628" s="135"/>
      <c r="J1628" s="144"/>
      <c r="K1628" s="136"/>
      <c r="L1628" s="137"/>
      <c r="M1628" s="138"/>
      <c r="N1628" s="139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30">
        <v>44726</v>
      </c>
      <c r="B1629" s="131" t="s">
        <v>222</v>
      </c>
      <c r="C1629" s="154">
        <v>20055.75</v>
      </c>
      <c r="D1629" s="132"/>
      <c r="E1629" s="133">
        <f t="shared" si="28"/>
        <v>20172129.725342069</v>
      </c>
      <c r="F1629" s="101"/>
      <c r="G1629" s="165"/>
      <c r="H1629" s="166"/>
      <c r="I1629" s="135"/>
      <c r="J1629" s="144"/>
      <c r="K1629" s="136"/>
      <c r="L1629" s="137"/>
      <c r="M1629" s="138"/>
      <c r="N1629" s="13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30">
        <v>44726</v>
      </c>
      <c r="B1630" s="131" t="s">
        <v>463</v>
      </c>
      <c r="C1630" s="154">
        <v>4011.15</v>
      </c>
      <c r="D1630" s="132"/>
      <c r="E1630" s="133">
        <f t="shared" si="28"/>
        <v>20176140.875342067</v>
      </c>
      <c r="F1630" s="101"/>
      <c r="G1630" s="165"/>
      <c r="H1630" s="166"/>
      <c r="I1630" s="135"/>
      <c r="J1630" s="144"/>
      <c r="K1630" s="136"/>
      <c r="L1630" s="137"/>
      <c r="M1630" s="138"/>
      <c r="N1630" s="139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30">
        <v>44726</v>
      </c>
      <c r="B1631" s="131" t="s">
        <v>223</v>
      </c>
      <c r="C1631" s="154">
        <v>4011.15</v>
      </c>
      <c r="D1631" s="132"/>
      <c r="E1631" s="133">
        <f t="shared" si="28"/>
        <v>20180152.025342066</v>
      </c>
      <c r="F1631" s="101"/>
      <c r="G1631" s="165"/>
      <c r="H1631" s="166"/>
      <c r="I1631" s="135"/>
      <c r="J1631" s="144"/>
      <c r="K1631" s="136"/>
      <c r="L1631" s="137"/>
      <c r="M1631" s="138"/>
      <c r="N1631" s="139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30">
        <v>44726</v>
      </c>
      <c r="B1632" s="131" t="s">
        <v>211</v>
      </c>
      <c r="C1632" s="154">
        <v>20055.75</v>
      </c>
      <c r="D1632" s="132"/>
      <c r="E1632" s="133">
        <f t="shared" si="28"/>
        <v>20200207.775342066</v>
      </c>
      <c r="F1632" s="101"/>
      <c r="G1632" s="165"/>
      <c r="H1632" s="166"/>
      <c r="I1632" s="135"/>
      <c r="J1632" s="144"/>
      <c r="K1632" s="136"/>
      <c r="L1632" s="137"/>
      <c r="M1632" s="138"/>
      <c r="N1632" s="139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30">
        <v>44726</v>
      </c>
      <c r="B1633" s="131" t="s">
        <v>445</v>
      </c>
      <c r="C1633" s="154">
        <v>20055.75</v>
      </c>
      <c r="D1633" s="132"/>
      <c r="E1633" s="133">
        <f t="shared" si="28"/>
        <v>20220263.525342066</v>
      </c>
      <c r="F1633" s="101"/>
      <c r="G1633" s="165"/>
      <c r="H1633" s="166"/>
      <c r="I1633" s="135"/>
      <c r="J1633" s="144"/>
      <c r="K1633" s="136"/>
      <c r="L1633" s="137"/>
      <c r="M1633" s="138"/>
      <c r="N1633" s="139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30">
        <v>44726</v>
      </c>
      <c r="B1634" s="131" t="s">
        <v>434</v>
      </c>
      <c r="C1634" s="154">
        <v>20055.75</v>
      </c>
      <c r="D1634" s="132"/>
      <c r="E1634" s="133">
        <f t="shared" si="28"/>
        <v>20240319.275342066</v>
      </c>
      <c r="F1634" s="101"/>
      <c r="G1634" s="165"/>
      <c r="H1634" s="166"/>
      <c r="I1634" s="135"/>
      <c r="J1634" s="144"/>
      <c r="K1634" s="136"/>
      <c r="L1634" s="137"/>
      <c r="M1634" s="138"/>
      <c r="N1634" s="139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30">
        <v>44726</v>
      </c>
      <c r="B1635" s="131" t="s">
        <v>215</v>
      </c>
      <c r="C1635" s="154">
        <v>5348.2</v>
      </c>
      <c r="D1635" s="132"/>
      <c r="E1635" s="133">
        <f t="shared" si="28"/>
        <v>20245667.475342065</v>
      </c>
      <c r="F1635" s="101"/>
      <c r="G1635" s="165"/>
      <c r="H1635" s="166"/>
      <c r="I1635" s="135"/>
      <c r="J1635" s="144"/>
      <c r="K1635" s="136"/>
      <c r="L1635" s="137"/>
      <c r="M1635" s="138"/>
      <c r="N1635" s="139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30">
        <v>44726</v>
      </c>
      <c r="B1636" s="131" t="s">
        <v>326</v>
      </c>
      <c r="C1636" s="154">
        <v>20055.75</v>
      </c>
      <c r="D1636" s="132"/>
      <c r="E1636" s="133">
        <f t="shared" si="28"/>
        <v>20265723.225342065</v>
      </c>
      <c r="F1636" s="101"/>
      <c r="G1636" s="165"/>
      <c r="H1636" s="166"/>
      <c r="I1636" s="135"/>
      <c r="J1636" s="144"/>
      <c r="K1636" s="136"/>
      <c r="L1636" s="137"/>
      <c r="M1636" s="138"/>
      <c r="N1636" s="139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30">
        <v>44727</v>
      </c>
      <c r="B1637" s="131" t="s">
        <v>272</v>
      </c>
      <c r="C1637" s="154">
        <v>52144.95</v>
      </c>
      <c r="D1637" s="132"/>
      <c r="E1637" s="133">
        <f t="shared" ref="E1637:E1646" si="29">E1636+C1637-D1637</f>
        <v>20317868.175342064</v>
      </c>
      <c r="F1637" s="101"/>
      <c r="G1637" s="165"/>
      <c r="H1637" s="166"/>
      <c r="I1637" s="135"/>
      <c r="J1637" s="144"/>
      <c r="K1637" s="136"/>
      <c r="L1637" s="137"/>
      <c r="M1637" s="138"/>
      <c r="N1637" s="139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30">
        <v>44727</v>
      </c>
      <c r="B1638" s="131" t="s">
        <v>449</v>
      </c>
      <c r="C1638" s="154">
        <v>12033.45</v>
      </c>
      <c r="D1638" s="132"/>
      <c r="E1638" s="133">
        <f t="shared" si="29"/>
        <v>20329901.625342064</v>
      </c>
      <c r="F1638" s="101"/>
      <c r="G1638" s="165"/>
      <c r="H1638" s="166"/>
      <c r="I1638" s="135"/>
      <c r="J1638" s="144"/>
      <c r="K1638" s="136"/>
      <c r="L1638" s="137"/>
      <c r="M1638" s="138"/>
      <c r="N1638" s="139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30">
        <v>44727</v>
      </c>
      <c r="B1639" s="150" t="s">
        <v>464</v>
      </c>
      <c r="C1639" s="154">
        <v>12033.45</v>
      </c>
      <c r="D1639" s="132"/>
      <c r="E1639" s="133">
        <f t="shared" si="29"/>
        <v>20341935.075342063</v>
      </c>
      <c r="F1639" s="101"/>
      <c r="G1639" s="165"/>
      <c r="H1639" s="166"/>
      <c r="I1639" s="135"/>
      <c r="J1639" s="144"/>
      <c r="K1639" s="136"/>
      <c r="L1639" s="137"/>
      <c r="M1639" s="138"/>
      <c r="N1639" s="1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30">
        <v>44727</v>
      </c>
      <c r="B1640" s="131" t="s">
        <v>591</v>
      </c>
      <c r="C1640" s="154">
        <v>12033.45</v>
      </c>
      <c r="D1640" s="132"/>
      <c r="E1640" s="133">
        <f t="shared" si="29"/>
        <v>20353968.525342062</v>
      </c>
      <c r="F1640" s="101"/>
      <c r="G1640" s="165"/>
      <c r="H1640" s="166"/>
      <c r="I1640" s="135"/>
      <c r="J1640" s="144"/>
      <c r="K1640" s="136"/>
      <c r="L1640" s="137"/>
      <c r="M1640" s="138"/>
      <c r="N1640" s="139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30">
        <v>44727</v>
      </c>
      <c r="B1641" s="131" t="s">
        <v>214</v>
      </c>
      <c r="C1641" s="154">
        <v>12033.45</v>
      </c>
      <c r="D1641" s="132"/>
      <c r="E1641" s="133">
        <f t="shared" si="29"/>
        <v>20366001.975342061</v>
      </c>
      <c r="F1641" s="101"/>
      <c r="G1641" s="165"/>
      <c r="H1641" s="166"/>
      <c r="I1641" s="135"/>
      <c r="J1641" s="144"/>
      <c r="K1641" s="136"/>
      <c r="L1641" s="137"/>
      <c r="M1641" s="138"/>
      <c r="N1641" s="139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30">
        <v>44727</v>
      </c>
      <c r="B1642" s="131" t="s">
        <v>216</v>
      </c>
      <c r="C1642" s="154">
        <v>6685.25</v>
      </c>
      <c r="D1642" s="132"/>
      <c r="E1642" s="133">
        <f t="shared" si="29"/>
        <v>20372687.225342061</v>
      </c>
      <c r="F1642" s="101"/>
      <c r="G1642" s="165"/>
      <c r="H1642" s="166"/>
      <c r="I1642" s="135"/>
      <c r="J1642" s="144"/>
      <c r="K1642" s="136"/>
      <c r="L1642" s="137"/>
      <c r="M1642" s="138"/>
      <c r="N1642" s="139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30">
        <v>44727</v>
      </c>
      <c r="B1643" s="131" t="s">
        <v>302</v>
      </c>
      <c r="C1643" s="154">
        <v>26741</v>
      </c>
      <c r="D1643" s="132"/>
      <c r="E1643" s="133">
        <f t="shared" si="29"/>
        <v>20399428.225342061</v>
      </c>
      <c r="F1643" s="101"/>
      <c r="G1643" s="165"/>
      <c r="H1643" s="166"/>
      <c r="I1643" s="135"/>
      <c r="J1643" s="144"/>
      <c r="K1643" s="136"/>
      <c r="L1643" s="137"/>
      <c r="M1643" s="138"/>
      <c r="N1643" s="139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30">
        <v>44727</v>
      </c>
      <c r="B1644" s="131" t="s">
        <v>432</v>
      </c>
      <c r="C1644" s="154">
        <v>8022.3</v>
      </c>
      <c r="D1644" s="132"/>
      <c r="E1644" s="133">
        <f t="shared" si="29"/>
        <v>20407450.525342062</v>
      </c>
      <c r="F1644" s="101"/>
      <c r="G1644" s="165"/>
      <c r="H1644" s="166"/>
      <c r="I1644" s="135"/>
      <c r="J1644" s="144"/>
      <c r="K1644" s="136"/>
      <c r="L1644" s="137"/>
      <c r="M1644" s="138"/>
      <c r="N1644" s="139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30">
        <v>44728</v>
      </c>
      <c r="B1645" s="362" t="s">
        <v>158</v>
      </c>
      <c r="C1645" s="154">
        <v>60156.6</v>
      </c>
      <c r="D1645" s="132"/>
      <c r="E1645" s="133">
        <f t="shared" si="29"/>
        <v>20467607.125342064</v>
      </c>
      <c r="F1645" s="101"/>
      <c r="G1645" s="165"/>
      <c r="H1645" s="166"/>
      <c r="I1645" s="135"/>
      <c r="J1645" s="144"/>
      <c r="K1645" s="136"/>
      <c r="L1645" s="137"/>
      <c r="M1645" s="138"/>
      <c r="N1645" s="139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30">
        <v>44728</v>
      </c>
      <c r="B1646" s="131" t="s">
        <v>322</v>
      </c>
      <c r="C1646" s="154">
        <v>52144.95</v>
      </c>
      <c r="D1646" s="132"/>
      <c r="E1646" s="133">
        <f t="shared" si="29"/>
        <v>20519752.075342063</v>
      </c>
      <c r="F1646" s="101"/>
      <c r="G1646" s="165"/>
      <c r="H1646" s="166"/>
      <c r="I1646" s="135"/>
      <c r="J1646" s="144"/>
      <c r="K1646" s="136"/>
      <c r="L1646" s="137"/>
      <c r="M1646" s="138"/>
      <c r="N1646" s="139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30">
        <v>44728</v>
      </c>
      <c r="B1647" s="131" t="s">
        <v>196</v>
      </c>
      <c r="C1647" s="154">
        <v>410973.7</v>
      </c>
      <c r="D1647" s="132"/>
      <c r="E1647" s="133">
        <f t="shared" si="28"/>
        <v>20930725.775342062</v>
      </c>
      <c r="F1647" s="101"/>
      <c r="G1647" s="165"/>
      <c r="H1647" s="166"/>
      <c r="I1647" s="135"/>
      <c r="J1647" s="144"/>
      <c r="K1647" s="136"/>
      <c r="L1647" s="137"/>
      <c r="M1647" s="138"/>
      <c r="N1647" s="139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30">
        <v>44728</v>
      </c>
      <c r="B1648" s="131" t="s">
        <v>212</v>
      </c>
      <c r="C1648" s="154">
        <v>26741</v>
      </c>
      <c r="D1648" s="132"/>
      <c r="E1648" s="133">
        <f t="shared" si="28"/>
        <v>20957466.775342062</v>
      </c>
      <c r="F1648" s="101"/>
      <c r="G1648" s="165"/>
      <c r="H1648" s="166"/>
      <c r="I1648" s="135"/>
      <c r="J1648" s="144"/>
      <c r="K1648" s="136"/>
      <c r="L1648" s="137"/>
      <c r="M1648" s="138"/>
      <c r="N1648" s="139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30">
        <v>44728</v>
      </c>
      <c r="B1649" s="131" t="s">
        <v>201</v>
      </c>
      <c r="C1649" s="154">
        <v>23349.599999999999</v>
      </c>
      <c r="D1649" s="132"/>
      <c r="E1649" s="133">
        <f t="shared" si="28"/>
        <v>20980816.375342064</v>
      </c>
      <c r="F1649" s="101"/>
      <c r="G1649" s="165"/>
      <c r="H1649" s="166"/>
      <c r="I1649" s="135"/>
      <c r="J1649" s="144"/>
      <c r="K1649" s="136"/>
      <c r="L1649" s="137"/>
      <c r="M1649" s="138"/>
      <c r="N1649" s="13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30">
        <v>44728</v>
      </c>
      <c r="B1650" s="131" t="s">
        <v>260</v>
      </c>
      <c r="C1650" s="154">
        <v>111411</v>
      </c>
      <c r="D1650" s="132"/>
      <c r="E1650" s="133">
        <f t="shared" si="28"/>
        <v>21092227.375342064</v>
      </c>
      <c r="F1650" s="101"/>
      <c r="G1650" s="165"/>
      <c r="H1650" s="166"/>
      <c r="I1650" s="135"/>
      <c r="J1650" s="144"/>
      <c r="K1650" s="136"/>
      <c r="L1650" s="137"/>
      <c r="M1650" s="138"/>
      <c r="N1650" s="139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30">
        <v>44728</v>
      </c>
      <c r="B1651" s="131" t="s">
        <v>261</v>
      </c>
      <c r="C1651" s="154">
        <v>52144.95</v>
      </c>
      <c r="D1651" s="132"/>
      <c r="E1651" s="133">
        <f t="shared" si="28"/>
        <v>21144372.325342063</v>
      </c>
      <c r="F1651" s="101"/>
      <c r="G1651" s="165"/>
      <c r="H1651" s="166"/>
      <c r="I1651" s="135"/>
      <c r="J1651" s="144"/>
      <c r="K1651" s="136"/>
      <c r="L1651" s="137"/>
      <c r="M1651" s="138"/>
      <c r="N1651" s="139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30">
        <v>44728</v>
      </c>
      <c r="B1652" s="131" t="s">
        <v>640</v>
      </c>
      <c r="C1652" s="154">
        <v>239000</v>
      </c>
      <c r="D1652" s="132"/>
      <c r="E1652" s="133">
        <f t="shared" si="28"/>
        <v>21383372.325342063</v>
      </c>
      <c r="F1652" s="101"/>
      <c r="G1652" s="165"/>
      <c r="H1652" s="166"/>
      <c r="I1652" s="135"/>
      <c r="J1652" s="144"/>
      <c r="K1652" s="136"/>
      <c r="L1652" s="137"/>
      <c r="M1652" s="138"/>
      <c r="N1652" s="139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57"/>
      <c r="B1653" s="158" t="s">
        <v>645</v>
      </c>
      <c r="C1653" s="159"/>
      <c r="D1653" s="160">
        <v>59375</v>
      </c>
      <c r="E1653" s="133">
        <f t="shared" si="28"/>
        <v>21323997.325342063</v>
      </c>
      <c r="F1653" s="101"/>
      <c r="G1653" s="134">
        <f>D1653</f>
        <v>59375</v>
      </c>
      <c r="H1653" s="166"/>
      <c r="I1653" s="135"/>
      <c r="J1653" s="144"/>
      <c r="K1653" s="136"/>
      <c r="L1653" s="137"/>
      <c r="M1653" s="138"/>
      <c r="N1653" s="139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30">
        <v>44728</v>
      </c>
      <c r="B1654" s="131" t="s">
        <v>316</v>
      </c>
      <c r="C1654" s="154">
        <v>180265.8</v>
      </c>
      <c r="D1654" s="132"/>
      <c r="E1654" s="133">
        <f t="shared" si="28"/>
        <v>21504263.125342064</v>
      </c>
      <c r="F1654" s="101"/>
      <c r="G1654" s="165"/>
      <c r="H1654" s="166"/>
      <c r="I1654" s="135"/>
      <c r="J1654" s="144"/>
      <c r="K1654" s="136"/>
      <c r="L1654" s="137"/>
      <c r="M1654" s="138"/>
      <c r="N1654" s="139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30">
        <v>44728</v>
      </c>
      <c r="B1655" s="131" t="s">
        <v>589</v>
      </c>
      <c r="C1655" s="154">
        <v>146976.6</v>
      </c>
      <c r="D1655" s="132"/>
      <c r="E1655" s="133">
        <f t="shared" si="28"/>
        <v>21651239.725342065</v>
      </c>
      <c r="F1655" s="101"/>
      <c r="G1655" s="165"/>
      <c r="H1655" s="166"/>
      <c r="I1655" s="135"/>
      <c r="J1655" s="144"/>
      <c r="K1655" s="136"/>
      <c r="L1655" s="137"/>
      <c r="M1655" s="138"/>
      <c r="N1655" s="139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30">
        <v>44733</v>
      </c>
      <c r="B1656" s="131" t="s">
        <v>278</v>
      </c>
      <c r="C1656" s="154">
        <v>20055.75</v>
      </c>
      <c r="D1656" s="132"/>
      <c r="E1656" s="133">
        <f t="shared" si="28"/>
        <v>21671295.475342065</v>
      </c>
      <c r="F1656" s="101"/>
      <c r="G1656" s="165"/>
      <c r="H1656" s="166"/>
      <c r="I1656" s="135"/>
      <c r="J1656" s="144"/>
      <c r="K1656" s="136"/>
      <c r="L1656" s="137"/>
      <c r="M1656" s="138"/>
      <c r="N1656" s="139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30">
        <v>44733</v>
      </c>
      <c r="B1657" s="131" t="s">
        <v>279</v>
      </c>
      <c r="C1657" s="154">
        <v>19892.400000000001</v>
      </c>
      <c r="D1657" s="132"/>
      <c r="E1657" s="133">
        <f t="shared" si="28"/>
        <v>21691187.875342064</v>
      </c>
      <c r="F1657" s="101"/>
      <c r="G1657" s="165"/>
      <c r="H1657" s="166"/>
      <c r="I1657" s="135"/>
      <c r="J1657" s="144"/>
      <c r="K1657" s="136"/>
      <c r="L1657" s="137"/>
      <c r="M1657" s="138"/>
      <c r="N1657" s="139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30">
        <v>44733</v>
      </c>
      <c r="B1658" s="131" t="s">
        <v>322</v>
      </c>
      <c r="C1658" s="154">
        <v>51720.24</v>
      </c>
      <c r="D1658" s="132"/>
      <c r="E1658" s="133">
        <f t="shared" si="28"/>
        <v>21742908.115342062</v>
      </c>
      <c r="F1658" s="101"/>
      <c r="G1658" s="165"/>
      <c r="H1658" s="166"/>
      <c r="I1658" s="135"/>
      <c r="J1658" s="144"/>
      <c r="K1658" s="136"/>
      <c r="L1658" s="137"/>
      <c r="M1658" s="138"/>
      <c r="N1658" s="139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30">
        <v>44733</v>
      </c>
      <c r="B1659" s="131" t="s">
        <v>470</v>
      </c>
      <c r="C1659" s="154">
        <v>26741</v>
      </c>
      <c r="D1659" s="132"/>
      <c r="E1659" s="133">
        <f t="shared" si="28"/>
        <v>21769649.115342062</v>
      </c>
      <c r="F1659" s="101"/>
      <c r="G1659" s="165"/>
      <c r="H1659" s="166"/>
      <c r="I1659" s="135"/>
      <c r="J1659" s="144"/>
      <c r="K1659" s="136"/>
      <c r="L1659" s="137"/>
      <c r="M1659" s="138"/>
      <c r="N1659" s="13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30">
        <v>44733</v>
      </c>
      <c r="B1660" s="131" t="s">
        <v>468</v>
      </c>
      <c r="C1660" s="154">
        <v>31051.02</v>
      </c>
      <c r="D1660" s="132"/>
      <c r="E1660" s="133">
        <f t="shared" si="28"/>
        <v>21800700.135342062</v>
      </c>
      <c r="F1660" s="101"/>
      <c r="G1660" s="165"/>
      <c r="H1660" s="166"/>
      <c r="I1660" s="135"/>
      <c r="J1660" s="144"/>
      <c r="K1660" s="136"/>
      <c r="L1660" s="137"/>
      <c r="M1660" s="138"/>
      <c r="N1660" s="139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30">
        <v>44733</v>
      </c>
      <c r="B1661" s="131" t="s">
        <v>233</v>
      </c>
      <c r="C1661" s="154">
        <v>4011.15</v>
      </c>
      <c r="D1661" s="132"/>
      <c r="E1661" s="133">
        <f t="shared" si="28"/>
        <v>21804711.28534206</v>
      </c>
      <c r="F1661" s="101"/>
      <c r="G1661" s="165"/>
      <c r="H1661" s="166"/>
      <c r="I1661" s="135"/>
      <c r="J1661" s="144"/>
      <c r="K1661" s="136"/>
      <c r="L1661" s="137"/>
      <c r="M1661" s="138"/>
      <c r="N1661" s="139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30">
        <v>44733</v>
      </c>
      <c r="B1662" s="131" t="s">
        <v>288</v>
      </c>
      <c r="C1662" s="154">
        <v>14707.55</v>
      </c>
      <c r="D1662" s="132"/>
      <c r="E1662" s="133">
        <f t="shared" si="28"/>
        <v>21819418.835342061</v>
      </c>
      <c r="F1662" s="101"/>
      <c r="G1662" s="165"/>
      <c r="H1662" s="166"/>
      <c r="I1662" s="135"/>
      <c r="J1662" s="144"/>
      <c r="K1662" s="136"/>
      <c r="L1662" s="137"/>
      <c r="M1662" s="138"/>
      <c r="N1662" s="139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30">
        <v>44733</v>
      </c>
      <c r="B1663" s="131" t="s">
        <v>197</v>
      </c>
      <c r="C1663" s="154">
        <v>2674.1</v>
      </c>
      <c r="D1663" s="132"/>
      <c r="E1663" s="133">
        <f t="shared" si="28"/>
        <v>21822092.935342062</v>
      </c>
      <c r="F1663" s="101"/>
      <c r="G1663" s="165"/>
      <c r="H1663" s="166"/>
      <c r="I1663" s="135"/>
      <c r="J1663" s="144"/>
      <c r="K1663" s="136"/>
      <c r="L1663" s="137"/>
      <c r="M1663" s="138"/>
      <c r="N1663" s="139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30">
        <v>44733</v>
      </c>
      <c r="B1664" s="131" t="s">
        <v>280</v>
      </c>
      <c r="C1664" s="154">
        <v>6685.25</v>
      </c>
      <c r="D1664" s="132"/>
      <c r="E1664" s="133">
        <f t="shared" si="28"/>
        <v>21828778.185342062</v>
      </c>
      <c r="F1664" s="101"/>
      <c r="G1664" s="165"/>
      <c r="H1664" s="166"/>
      <c r="I1664" s="135"/>
      <c r="J1664" s="144"/>
      <c r="K1664" s="136"/>
      <c r="L1664" s="137"/>
      <c r="M1664" s="138"/>
      <c r="N1664" s="139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30">
        <v>44733</v>
      </c>
      <c r="B1665" s="131" t="s">
        <v>228</v>
      </c>
      <c r="C1665" s="154">
        <v>22729.85</v>
      </c>
      <c r="D1665" s="132"/>
      <c r="E1665" s="133">
        <f t="shared" si="28"/>
        <v>21851508.035342064</v>
      </c>
      <c r="F1665" s="101"/>
      <c r="G1665" s="165"/>
      <c r="H1665" s="166"/>
      <c r="I1665" s="135"/>
      <c r="J1665" s="144"/>
      <c r="K1665" s="136"/>
      <c r="L1665" s="137"/>
      <c r="M1665" s="138"/>
      <c r="N1665" s="139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30">
        <v>44733</v>
      </c>
      <c r="B1666" s="131" t="s">
        <v>281</v>
      </c>
      <c r="C1666" s="154">
        <v>90919.4</v>
      </c>
      <c r="D1666" s="132"/>
      <c r="E1666" s="133">
        <f t="shared" si="28"/>
        <v>21942427.435342062</v>
      </c>
      <c r="F1666" s="101"/>
      <c r="G1666" s="165"/>
      <c r="H1666" s="166"/>
      <c r="I1666" s="135"/>
      <c r="J1666" s="144"/>
      <c r="K1666" s="136"/>
      <c r="L1666" s="137"/>
      <c r="M1666" s="138"/>
      <c r="N1666" s="139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30">
        <v>44733</v>
      </c>
      <c r="B1667" s="131" t="s">
        <v>406</v>
      </c>
      <c r="C1667" s="154">
        <v>26741</v>
      </c>
      <c r="D1667" s="132"/>
      <c r="E1667" s="133">
        <f t="shared" si="28"/>
        <v>21969168.435342062</v>
      </c>
      <c r="F1667" s="101"/>
      <c r="G1667" s="165"/>
      <c r="H1667" s="166"/>
      <c r="I1667" s="135"/>
      <c r="J1667" s="144"/>
      <c r="K1667" s="136"/>
      <c r="L1667" s="137"/>
      <c r="M1667" s="138"/>
      <c r="N1667" s="139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30">
        <v>44733</v>
      </c>
      <c r="B1668" s="362" t="s">
        <v>612</v>
      </c>
      <c r="C1668" s="154">
        <v>100000</v>
      </c>
      <c r="D1668" s="132"/>
      <c r="E1668" s="133">
        <f t="shared" si="28"/>
        <v>22069168.435342062</v>
      </c>
      <c r="F1668" s="101"/>
      <c r="G1668" s="165"/>
      <c r="H1668" s="166"/>
      <c r="I1668" s="135"/>
      <c r="J1668" s="144"/>
      <c r="K1668" s="136"/>
      <c r="L1668" s="137"/>
      <c r="M1668" s="138"/>
      <c r="N1668" s="139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30">
        <v>44733</v>
      </c>
      <c r="B1669" s="131" t="s">
        <v>439</v>
      </c>
      <c r="C1669" s="154">
        <v>34763.300000000003</v>
      </c>
      <c r="D1669" s="132"/>
      <c r="E1669" s="133">
        <f t="shared" si="28"/>
        <v>22103931.735342063</v>
      </c>
      <c r="F1669" s="101"/>
      <c r="G1669" s="165"/>
      <c r="H1669" s="166"/>
      <c r="I1669" s="135"/>
      <c r="J1669" s="144"/>
      <c r="K1669" s="136"/>
      <c r="L1669" s="137"/>
      <c r="M1669" s="138"/>
      <c r="N1669" s="13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30">
        <v>44733</v>
      </c>
      <c r="B1670" s="131" t="s">
        <v>218</v>
      </c>
      <c r="C1670" s="154">
        <v>137716.15</v>
      </c>
      <c r="D1670" s="132"/>
      <c r="E1670" s="133">
        <f t="shared" si="28"/>
        <v>22241647.885342062</v>
      </c>
      <c r="F1670" s="101"/>
      <c r="G1670" s="165"/>
      <c r="H1670" s="166"/>
      <c r="I1670" s="135"/>
      <c r="J1670" s="144"/>
      <c r="K1670" s="136"/>
      <c r="L1670" s="137"/>
      <c r="M1670" s="138"/>
      <c r="N1670" s="139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30">
        <v>44733</v>
      </c>
      <c r="B1671" s="131" t="s">
        <v>266</v>
      </c>
      <c r="C1671" s="154">
        <v>89582.35</v>
      </c>
      <c r="D1671" s="132"/>
      <c r="E1671" s="133">
        <f t="shared" si="28"/>
        <v>22331230.235342063</v>
      </c>
      <c r="F1671" s="101"/>
      <c r="G1671" s="165"/>
      <c r="H1671" s="166"/>
      <c r="I1671" s="135"/>
      <c r="J1671" s="144"/>
      <c r="K1671" s="136"/>
      <c r="L1671" s="137"/>
      <c r="M1671" s="138"/>
      <c r="N1671" s="139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30">
        <v>44733</v>
      </c>
      <c r="B1672" s="131" t="s">
        <v>267</v>
      </c>
      <c r="C1672" s="154">
        <v>26741</v>
      </c>
      <c r="D1672" s="132"/>
      <c r="E1672" s="133">
        <f t="shared" si="28"/>
        <v>22357971.235342063</v>
      </c>
      <c r="F1672" s="101"/>
      <c r="G1672" s="165"/>
      <c r="H1672" s="166"/>
      <c r="I1672" s="135"/>
      <c r="J1672" s="144"/>
      <c r="K1672" s="136"/>
      <c r="L1672" s="137"/>
      <c r="M1672" s="138"/>
      <c r="N1672" s="139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30">
        <v>44733</v>
      </c>
      <c r="B1673" s="131" t="s">
        <v>316</v>
      </c>
      <c r="C1673" s="154">
        <v>101851.75</v>
      </c>
      <c r="D1673" s="132"/>
      <c r="E1673" s="133">
        <f t="shared" si="28"/>
        <v>22459822.985342063</v>
      </c>
      <c r="F1673" s="101"/>
      <c r="G1673" s="165"/>
      <c r="H1673" s="166"/>
      <c r="I1673" s="135"/>
      <c r="J1673" s="144"/>
      <c r="K1673" s="136"/>
      <c r="L1673" s="137"/>
      <c r="M1673" s="138"/>
      <c r="N1673" s="139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30">
        <v>44734</v>
      </c>
      <c r="B1674" s="131" t="s">
        <v>221</v>
      </c>
      <c r="C1674" s="154">
        <v>66852.5</v>
      </c>
      <c r="D1674" s="132"/>
      <c r="E1674" s="133">
        <f t="shared" si="28"/>
        <v>22526675.485342063</v>
      </c>
      <c r="F1674" s="101"/>
      <c r="G1674" s="165"/>
      <c r="H1674" s="166"/>
      <c r="I1674" s="135"/>
      <c r="J1674" s="144"/>
      <c r="K1674" s="136"/>
      <c r="L1674" s="137"/>
      <c r="M1674" s="138"/>
      <c r="N1674" s="139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30">
        <v>44734</v>
      </c>
      <c r="B1675" s="131" t="s">
        <v>208</v>
      </c>
      <c r="C1675" s="154">
        <v>20055.75</v>
      </c>
      <c r="D1675" s="132"/>
      <c r="E1675" s="133">
        <f t="shared" si="28"/>
        <v>22546731.235342063</v>
      </c>
      <c r="F1675" s="101"/>
      <c r="G1675" s="165"/>
      <c r="H1675" s="166"/>
      <c r="I1675" s="135"/>
      <c r="J1675" s="144"/>
      <c r="K1675" s="136"/>
      <c r="L1675" s="137"/>
      <c r="M1675" s="138"/>
      <c r="N1675" s="139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30">
        <v>44734</v>
      </c>
      <c r="B1676" s="131" t="s">
        <v>238</v>
      </c>
      <c r="C1676" s="154">
        <v>252702.45</v>
      </c>
      <c r="D1676" s="132"/>
      <c r="E1676" s="133">
        <f t="shared" si="28"/>
        <v>22799433.685342062</v>
      </c>
      <c r="F1676" s="101"/>
      <c r="G1676" s="165"/>
      <c r="H1676" s="166"/>
      <c r="I1676" s="135"/>
      <c r="J1676" s="144"/>
      <c r="K1676" s="136"/>
      <c r="L1676" s="137"/>
      <c r="M1676" s="138"/>
      <c r="N1676" s="139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30">
        <v>44734</v>
      </c>
      <c r="B1677" s="131" t="s">
        <v>209</v>
      </c>
      <c r="C1677" s="154">
        <v>20055.75</v>
      </c>
      <c r="D1677" s="132"/>
      <c r="E1677" s="133">
        <f t="shared" si="28"/>
        <v>22819489.435342062</v>
      </c>
      <c r="F1677" s="101"/>
      <c r="G1677" s="165"/>
      <c r="H1677" s="166"/>
      <c r="I1677" s="135"/>
      <c r="J1677" s="144"/>
      <c r="K1677" s="136"/>
      <c r="L1677" s="137"/>
      <c r="M1677" s="138"/>
      <c r="N1677" s="139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30">
        <v>44734</v>
      </c>
      <c r="B1678" s="131" t="s">
        <v>484</v>
      </c>
      <c r="C1678" s="154">
        <v>20055.75</v>
      </c>
      <c r="D1678" s="132"/>
      <c r="E1678" s="133">
        <f t="shared" si="28"/>
        <v>22839545.185342062</v>
      </c>
      <c r="F1678" s="101"/>
      <c r="G1678" s="165"/>
      <c r="H1678" s="166"/>
      <c r="I1678" s="135"/>
      <c r="J1678" s="144"/>
      <c r="K1678" s="136"/>
      <c r="L1678" s="137"/>
      <c r="M1678" s="138"/>
      <c r="N1678" s="139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30">
        <v>44734</v>
      </c>
      <c r="B1679" s="131" t="s">
        <v>273</v>
      </c>
      <c r="C1679" s="154">
        <v>128356.8</v>
      </c>
      <c r="D1679" s="132"/>
      <c r="E1679" s="133">
        <f t="shared" si="28"/>
        <v>22967901.985342063</v>
      </c>
      <c r="F1679" s="101"/>
      <c r="G1679" s="165"/>
      <c r="H1679" s="166"/>
      <c r="I1679" s="135"/>
      <c r="J1679" s="144"/>
      <c r="K1679" s="136"/>
      <c r="L1679" s="137"/>
      <c r="M1679" s="138"/>
      <c r="N1679" s="13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30">
        <v>44734</v>
      </c>
      <c r="B1680" s="131" t="s">
        <v>309</v>
      </c>
      <c r="C1680" s="154">
        <v>109500.16</v>
      </c>
      <c r="D1680" s="132"/>
      <c r="E1680" s="133">
        <f t="shared" si="28"/>
        <v>23077402.145342063</v>
      </c>
      <c r="F1680" s="101"/>
      <c r="G1680" s="165"/>
      <c r="H1680" s="166"/>
      <c r="I1680" s="135"/>
      <c r="J1680" s="144"/>
      <c r="K1680" s="136"/>
      <c r="L1680" s="137"/>
      <c r="M1680" s="138"/>
      <c r="N1680" s="139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30">
        <v>44734</v>
      </c>
      <c r="B1681" s="131" t="s">
        <v>284</v>
      </c>
      <c r="C1681" s="154">
        <v>12033.45</v>
      </c>
      <c r="D1681" s="132"/>
      <c r="E1681" s="133">
        <f t="shared" si="28"/>
        <v>23089435.595342062</v>
      </c>
      <c r="F1681" s="101"/>
      <c r="G1681" s="165"/>
      <c r="H1681" s="166"/>
      <c r="I1681" s="135"/>
      <c r="J1681" s="144"/>
      <c r="K1681" s="136"/>
      <c r="L1681" s="137"/>
      <c r="M1681" s="138"/>
      <c r="N1681" s="139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30">
        <v>44734</v>
      </c>
      <c r="B1682" s="131" t="s">
        <v>240</v>
      </c>
      <c r="C1682" s="154">
        <v>11935.44</v>
      </c>
      <c r="D1682" s="132"/>
      <c r="E1682" s="133">
        <f t="shared" si="28"/>
        <v>23101371.035342064</v>
      </c>
      <c r="F1682" s="101"/>
      <c r="G1682" s="165"/>
      <c r="H1682" s="166"/>
      <c r="I1682" s="135"/>
      <c r="J1682" s="144"/>
      <c r="K1682" s="136"/>
      <c r="L1682" s="137"/>
      <c r="M1682" s="138"/>
      <c r="N1682" s="139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30">
        <v>44734</v>
      </c>
      <c r="B1683" s="131" t="s">
        <v>441</v>
      </c>
      <c r="C1683" s="154">
        <v>86908.25</v>
      </c>
      <c r="D1683" s="132"/>
      <c r="E1683" s="133">
        <f t="shared" si="28"/>
        <v>23188279.285342064</v>
      </c>
      <c r="F1683" s="101"/>
      <c r="G1683" s="165"/>
      <c r="H1683" s="166"/>
      <c r="I1683" s="135"/>
      <c r="J1683" s="144"/>
      <c r="K1683" s="136"/>
      <c r="L1683" s="137"/>
      <c r="M1683" s="138"/>
      <c r="N1683" s="139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380">
        <v>44735</v>
      </c>
      <c r="B1684" s="381" t="s">
        <v>433</v>
      </c>
      <c r="C1684" s="382">
        <v>28224</v>
      </c>
      <c r="D1684" s="132"/>
      <c r="E1684" s="133">
        <f t="shared" si="28"/>
        <v>23216503.285342064</v>
      </c>
      <c r="F1684" s="101"/>
      <c r="G1684" s="165"/>
      <c r="H1684" s="166"/>
      <c r="I1684" s="135"/>
      <c r="J1684" s="144"/>
      <c r="K1684" s="136"/>
      <c r="L1684" s="137"/>
      <c r="M1684" s="138"/>
      <c r="N1684" s="139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380">
        <v>44735</v>
      </c>
      <c r="B1685" s="381" t="s">
        <v>293</v>
      </c>
      <c r="C1685" s="382">
        <v>423360</v>
      </c>
      <c r="D1685" s="132"/>
      <c r="E1685" s="133">
        <f t="shared" si="28"/>
        <v>23639863.285342064</v>
      </c>
      <c r="F1685" s="101"/>
      <c r="G1685" s="165"/>
      <c r="H1685" s="166"/>
      <c r="I1685" s="135"/>
      <c r="J1685" s="144"/>
      <c r="K1685" s="136"/>
      <c r="L1685" s="137"/>
      <c r="M1685" s="138"/>
      <c r="N1685" s="139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380">
        <v>44735</v>
      </c>
      <c r="B1686" s="381" t="s">
        <v>469</v>
      </c>
      <c r="C1686" s="382">
        <v>34763.300000000003</v>
      </c>
      <c r="D1686" s="132"/>
      <c r="E1686" s="133">
        <f t="shared" si="28"/>
        <v>23674626.585342064</v>
      </c>
      <c r="F1686" s="101"/>
      <c r="G1686" s="165"/>
      <c r="H1686" s="166"/>
      <c r="I1686" s="135"/>
      <c r="J1686" s="144"/>
      <c r="K1686" s="136"/>
      <c r="L1686" s="137"/>
      <c r="M1686" s="138"/>
      <c r="N1686" s="139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380">
        <v>44735</v>
      </c>
      <c r="B1687" s="381" t="s">
        <v>250</v>
      </c>
      <c r="C1687" s="382">
        <v>26523.200000000001</v>
      </c>
      <c r="D1687" s="132"/>
      <c r="E1687" s="133">
        <f t="shared" si="28"/>
        <v>23701149.785342064</v>
      </c>
      <c r="F1687" s="101"/>
      <c r="G1687" s="165"/>
      <c r="H1687" s="166"/>
      <c r="I1687" s="135"/>
      <c r="J1687" s="144"/>
      <c r="K1687" s="136"/>
      <c r="L1687" s="137"/>
      <c r="M1687" s="138"/>
      <c r="N1687" s="139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380">
        <v>44735</v>
      </c>
      <c r="B1688" s="381" t="s">
        <v>453</v>
      </c>
      <c r="C1688" s="382">
        <v>60167.25</v>
      </c>
      <c r="D1688" s="132"/>
      <c r="E1688" s="133">
        <f t="shared" si="28"/>
        <v>23761317.035342064</v>
      </c>
      <c r="F1688" s="101"/>
      <c r="G1688" s="165"/>
      <c r="H1688" s="166"/>
      <c r="I1688" s="135"/>
      <c r="J1688" s="144"/>
      <c r="K1688" s="136"/>
      <c r="L1688" s="137"/>
      <c r="M1688" s="138"/>
      <c r="N1688" s="139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380">
        <v>44735</v>
      </c>
      <c r="B1689" s="381" t="s">
        <v>199</v>
      </c>
      <c r="C1689" s="382">
        <v>2674.1</v>
      </c>
      <c r="D1689" s="132"/>
      <c r="E1689" s="133">
        <f t="shared" si="28"/>
        <v>23763991.135342065</v>
      </c>
      <c r="F1689" s="101"/>
      <c r="G1689" s="165"/>
      <c r="H1689" s="166"/>
      <c r="I1689" s="135"/>
      <c r="J1689" s="144"/>
      <c r="K1689" s="136"/>
      <c r="L1689" s="137"/>
      <c r="M1689" s="138"/>
      <c r="N1689" s="13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380">
        <v>44735</v>
      </c>
      <c r="B1690" s="381" t="s">
        <v>331</v>
      </c>
      <c r="C1690" s="382">
        <v>34763.300000000003</v>
      </c>
      <c r="D1690" s="132"/>
      <c r="E1690" s="133">
        <f t="shared" si="28"/>
        <v>23798754.435342066</v>
      </c>
      <c r="F1690" s="101"/>
      <c r="G1690" s="165"/>
      <c r="H1690" s="166"/>
      <c r="I1690" s="135"/>
      <c r="J1690" s="144"/>
      <c r="K1690" s="136"/>
      <c r="L1690" s="137"/>
      <c r="M1690" s="138"/>
      <c r="N1690" s="139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380">
        <v>44735</v>
      </c>
      <c r="B1691" s="381" t="s">
        <v>242</v>
      </c>
      <c r="C1691" s="382">
        <v>26741</v>
      </c>
      <c r="D1691" s="132"/>
      <c r="E1691" s="133">
        <f t="shared" si="28"/>
        <v>23825495.435342066</v>
      </c>
      <c r="F1691" s="101"/>
      <c r="G1691" s="165"/>
      <c r="H1691" s="166"/>
      <c r="I1691" s="135"/>
      <c r="J1691" s="144"/>
      <c r="K1691" s="136"/>
      <c r="L1691" s="137"/>
      <c r="M1691" s="138"/>
      <c r="N1691" s="139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380">
        <v>44735</v>
      </c>
      <c r="B1692" s="381" t="s">
        <v>275</v>
      </c>
      <c r="C1692" s="382">
        <v>12033.45</v>
      </c>
      <c r="D1692" s="132"/>
      <c r="E1692" s="133">
        <f t="shared" si="28"/>
        <v>23837528.885342065</v>
      </c>
      <c r="F1692" s="101"/>
      <c r="G1692" s="165"/>
      <c r="H1692" s="166"/>
      <c r="I1692" s="135"/>
      <c r="J1692" s="144"/>
      <c r="K1692" s="136"/>
      <c r="L1692" s="137"/>
      <c r="M1692" s="138"/>
      <c r="N1692" s="139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380">
        <v>44735</v>
      </c>
      <c r="B1693" s="381" t="s">
        <v>516</v>
      </c>
      <c r="C1693" s="382">
        <v>148553.79999999999</v>
      </c>
      <c r="D1693" s="132"/>
      <c r="E1693" s="133">
        <f t="shared" si="28"/>
        <v>23986082.685342066</v>
      </c>
      <c r="F1693" s="101"/>
      <c r="G1693" s="165"/>
      <c r="H1693" s="166"/>
      <c r="I1693" s="135"/>
      <c r="J1693" s="144"/>
      <c r="K1693" s="136"/>
      <c r="L1693" s="137"/>
      <c r="M1693" s="138"/>
      <c r="N1693" s="139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380">
        <v>44735</v>
      </c>
      <c r="B1694" s="381" t="s">
        <v>290</v>
      </c>
      <c r="C1694" s="382">
        <v>26741</v>
      </c>
      <c r="D1694" s="132"/>
      <c r="E1694" s="133">
        <f t="shared" si="28"/>
        <v>24012823.685342066</v>
      </c>
      <c r="F1694" s="101"/>
      <c r="G1694" s="165"/>
      <c r="H1694" s="166"/>
      <c r="I1694" s="135"/>
      <c r="J1694" s="144"/>
      <c r="K1694" s="136"/>
      <c r="L1694" s="137"/>
      <c r="M1694" s="138"/>
      <c r="N1694" s="139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380">
        <v>44735</v>
      </c>
      <c r="B1695" s="381" t="s">
        <v>531</v>
      </c>
      <c r="C1695" s="382">
        <v>465696</v>
      </c>
      <c r="D1695" s="132"/>
      <c r="E1695" s="133">
        <f t="shared" si="28"/>
        <v>24478519.685342066</v>
      </c>
      <c r="F1695" s="101"/>
      <c r="G1695" s="165"/>
      <c r="H1695" s="166"/>
      <c r="I1695" s="135"/>
      <c r="J1695" s="144"/>
      <c r="K1695" s="136"/>
      <c r="L1695" s="137"/>
      <c r="M1695" s="138"/>
      <c r="N1695" s="139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380">
        <v>44735</v>
      </c>
      <c r="B1696" s="381" t="s">
        <v>220</v>
      </c>
      <c r="C1696" s="382">
        <v>4011.15</v>
      </c>
      <c r="D1696" s="132"/>
      <c r="E1696" s="133">
        <f t="shared" si="28"/>
        <v>24482530.835342064</v>
      </c>
      <c r="F1696" s="101"/>
      <c r="G1696" s="165"/>
      <c r="H1696" s="166"/>
      <c r="I1696" s="135"/>
      <c r="J1696" s="144"/>
      <c r="K1696" s="136"/>
      <c r="L1696" s="137"/>
      <c r="M1696" s="138"/>
      <c r="N1696" s="139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30">
        <v>44736</v>
      </c>
      <c r="B1697" s="131" t="s">
        <v>644</v>
      </c>
      <c r="C1697" s="154">
        <v>254000</v>
      </c>
      <c r="D1697" s="132"/>
      <c r="E1697" s="133">
        <f t="shared" si="28"/>
        <v>24736530.835342064</v>
      </c>
      <c r="F1697" s="101"/>
      <c r="G1697" s="165"/>
      <c r="H1697" s="166"/>
      <c r="I1697" s="135"/>
      <c r="J1697" s="144"/>
      <c r="K1697" s="136"/>
      <c r="L1697" s="137"/>
      <c r="M1697" s="138"/>
      <c r="N1697" s="139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57"/>
      <c r="B1698" s="158" t="s">
        <v>645</v>
      </c>
      <c r="C1698" s="159"/>
      <c r="D1698" s="160">
        <v>63500</v>
      </c>
      <c r="E1698" s="133">
        <f t="shared" si="28"/>
        <v>24673030.835342064</v>
      </c>
      <c r="F1698" s="101"/>
      <c r="G1698" s="134">
        <f>D1698</f>
        <v>63500</v>
      </c>
      <c r="H1698" s="166"/>
      <c r="I1698" s="135"/>
      <c r="J1698" s="144"/>
      <c r="K1698" s="136"/>
      <c r="L1698" s="137"/>
      <c r="M1698" s="138"/>
      <c r="N1698" s="139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30">
        <v>44736</v>
      </c>
      <c r="B1699" s="131" t="s">
        <v>225</v>
      </c>
      <c r="C1699" s="154">
        <v>3978.48</v>
      </c>
      <c r="D1699" s="132"/>
      <c r="E1699" s="133">
        <f t="shared" si="28"/>
        <v>24677009.315342065</v>
      </c>
      <c r="F1699" s="101"/>
      <c r="G1699" s="165"/>
      <c r="H1699" s="166"/>
      <c r="I1699" s="135"/>
      <c r="J1699" s="144"/>
      <c r="K1699" s="136"/>
      <c r="L1699" s="137"/>
      <c r="M1699" s="138"/>
      <c r="N1699" s="13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30">
        <v>44736</v>
      </c>
      <c r="B1700" s="131" t="s">
        <v>210</v>
      </c>
      <c r="C1700" s="154">
        <v>8022.3</v>
      </c>
      <c r="D1700" s="132"/>
      <c r="E1700" s="133">
        <f t="shared" si="28"/>
        <v>24685031.615342066</v>
      </c>
      <c r="F1700" s="101"/>
      <c r="G1700" s="165"/>
      <c r="H1700" s="166"/>
      <c r="I1700" s="135"/>
      <c r="J1700" s="144"/>
      <c r="K1700" s="136"/>
      <c r="L1700" s="137"/>
      <c r="M1700" s="138"/>
      <c r="N1700" s="139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30">
        <v>44736</v>
      </c>
      <c r="B1701" s="131" t="s">
        <v>226</v>
      </c>
      <c r="C1701" s="154">
        <v>8022.3</v>
      </c>
      <c r="D1701" s="132"/>
      <c r="E1701" s="133">
        <f t="shared" si="28"/>
        <v>24693053.915342066</v>
      </c>
      <c r="F1701" s="101"/>
      <c r="G1701" s="165"/>
      <c r="H1701" s="166"/>
      <c r="I1701" s="135"/>
      <c r="J1701" s="144"/>
      <c r="K1701" s="136"/>
      <c r="L1701" s="137"/>
      <c r="M1701" s="138"/>
      <c r="N1701" s="139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30">
        <v>44736</v>
      </c>
      <c r="B1702" s="131" t="s">
        <v>301</v>
      </c>
      <c r="C1702" s="154">
        <v>218816.4</v>
      </c>
      <c r="D1702" s="132"/>
      <c r="E1702" s="133">
        <f t="shared" si="28"/>
        <v>24911870.315342065</v>
      </c>
      <c r="F1702" s="101"/>
      <c r="G1702" s="165"/>
      <c r="H1702" s="166"/>
      <c r="I1702" s="135"/>
      <c r="J1702" s="144"/>
      <c r="K1702" s="136"/>
      <c r="L1702" s="137"/>
      <c r="M1702" s="138"/>
      <c r="N1702" s="139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30">
        <v>44736</v>
      </c>
      <c r="B1703" s="131" t="s">
        <v>235</v>
      </c>
      <c r="C1703" s="154">
        <v>2674.1</v>
      </c>
      <c r="D1703" s="132"/>
      <c r="E1703" s="133">
        <f t="shared" si="28"/>
        <v>24914544.415342066</v>
      </c>
      <c r="F1703" s="101"/>
      <c r="G1703" s="165"/>
      <c r="H1703" s="166"/>
      <c r="I1703" s="135"/>
      <c r="J1703" s="144"/>
      <c r="K1703" s="136"/>
      <c r="L1703" s="137"/>
      <c r="M1703" s="138"/>
      <c r="N1703" s="139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30">
        <v>44736</v>
      </c>
      <c r="B1704" s="131" t="s">
        <v>243</v>
      </c>
      <c r="C1704" s="154">
        <v>4011.15</v>
      </c>
      <c r="D1704" s="132"/>
      <c r="E1704" s="133">
        <f t="shared" si="28"/>
        <v>24918555.565342065</v>
      </c>
      <c r="F1704" s="101"/>
      <c r="G1704" s="165"/>
      <c r="H1704" s="166"/>
      <c r="I1704" s="135"/>
      <c r="J1704" s="144"/>
      <c r="K1704" s="136"/>
      <c r="L1704" s="137"/>
      <c r="M1704" s="138"/>
      <c r="N1704" s="139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30">
        <v>44736</v>
      </c>
      <c r="B1705" s="131" t="s">
        <v>269</v>
      </c>
      <c r="C1705" s="154">
        <v>4011.15</v>
      </c>
      <c r="D1705" s="132"/>
      <c r="E1705" s="133">
        <f t="shared" si="28"/>
        <v>24922566.715342063</v>
      </c>
      <c r="F1705" s="101"/>
      <c r="G1705" s="165"/>
      <c r="H1705" s="166"/>
      <c r="I1705" s="135"/>
      <c r="J1705" s="144"/>
      <c r="K1705" s="136"/>
      <c r="L1705" s="137"/>
      <c r="M1705" s="138"/>
      <c r="N1705" s="139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30">
        <v>44736</v>
      </c>
      <c r="B1706" s="131" t="s">
        <v>299</v>
      </c>
      <c r="C1706" s="154">
        <v>29415.1</v>
      </c>
      <c r="D1706" s="132"/>
      <c r="E1706" s="133">
        <f t="shared" si="28"/>
        <v>24951981.815342065</v>
      </c>
      <c r="F1706" s="101"/>
      <c r="G1706" s="165"/>
      <c r="H1706" s="166"/>
      <c r="I1706" s="135"/>
      <c r="J1706" s="144"/>
      <c r="K1706" s="136"/>
      <c r="L1706" s="137"/>
      <c r="M1706" s="138"/>
      <c r="N1706" s="139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30">
        <v>44739</v>
      </c>
      <c r="B1707" s="131" t="s">
        <v>245</v>
      </c>
      <c r="C1707" s="154">
        <v>86908.25</v>
      </c>
      <c r="D1707" s="132"/>
      <c r="E1707" s="133">
        <f t="shared" si="28"/>
        <v>25038890.065342065</v>
      </c>
      <c r="F1707" s="101"/>
      <c r="G1707" s="165"/>
      <c r="H1707" s="166"/>
      <c r="I1707" s="135"/>
      <c r="J1707" s="144"/>
      <c r="K1707" s="136"/>
      <c r="L1707" s="137"/>
      <c r="M1707" s="138"/>
      <c r="N1707" s="139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30">
        <v>44739</v>
      </c>
      <c r="B1708" s="131" t="s">
        <v>247</v>
      </c>
      <c r="C1708" s="154">
        <v>8022.3</v>
      </c>
      <c r="D1708" s="132"/>
      <c r="E1708" s="133">
        <f t="shared" si="28"/>
        <v>25046912.365342066</v>
      </c>
      <c r="F1708" s="101"/>
      <c r="G1708" s="165"/>
      <c r="H1708" s="166"/>
      <c r="I1708" s="135"/>
      <c r="J1708" s="144"/>
      <c r="K1708" s="136"/>
      <c r="L1708" s="137"/>
      <c r="M1708" s="138"/>
      <c r="N1708" s="139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30">
        <v>44739</v>
      </c>
      <c r="B1709" s="131" t="s">
        <v>248</v>
      </c>
      <c r="C1709" s="154">
        <v>12033.45</v>
      </c>
      <c r="D1709" s="132"/>
      <c r="E1709" s="133">
        <f t="shared" si="28"/>
        <v>25058945.815342065</v>
      </c>
      <c r="F1709" s="101"/>
      <c r="G1709" s="165"/>
      <c r="H1709" s="166"/>
      <c r="I1709" s="135"/>
      <c r="J1709" s="144"/>
      <c r="K1709" s="136"/>
      <c r="L1709" s="137"/>
      <c r="M1709" s="138"/>
      <c r="N1709" s="13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30">
        <v>44739</v>
      </c>
      <c r="B1710" s="131" t="s">
        <v>195</v>
      </c>
      <c r="C1710" s="154">
        <v>8022.3</v>
      </c>
      <c r="D1710" s="132"/>
      <c r="E1710" s="133">
        <f t="shared" si="28"/>
        <v>25066968.115342066</v>
      </c>
      <c r="F1710" s="101"/>
      <c r="G1710" s="165"/>
      <c r="H1710" s="166"/>
      <c r="I1710" s="135"/>
      <c r="J1710" s="144"/>
      <c r="K1710" s="136"/>
      <c r="L1710" s="137"/>
      <c r="M1710" s="138"/>
      <c r="N1710" s="139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30">
        <v>44739</v>
      </c>
      <c r="B1711" s="131" t="s">
        <v>279</v>
      </c>
      <c r="C1711" s="154">
        <v>18712.650000000001</v>
      </c>
      <c r="D1711" s="132"/>
      <c r="E1711" s="133">
        <f t="shared" si="28"/>
        <v>25085680.765342064</v>
      </c>
      <c r="F1711" s="101"/>
      <c r="G1711" s="165"/>
      <c r="H1711" s="166"/>
      <c r="I1711" s="135"/>
      <c r="J1711" s="144"/>
      <c r="K1711" s="136"/>
      <c r="L1711" s="137"/>
      <c r="M1711" s="138"/>
      <c r="N1711" s="139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30">
        <v>44739</v>
      </c>
      <c r="B1712" s="131" t="s">
        <v>249</v>
      </c>
      <c r="C1712" s="154">
        <v>52144.95</v>
      </c>
      <c r="D1712" s="132"/>
      <c r="E1712" s="133">
        <f t="shared" si="28"/>
        <v>25137825.715342063</v>
      </c>
      <c r="F1712" s="101"/>
      <c r="G1712" s="165"/>
      <c r="H1712" s="166"/>
      <c r="I1712" s="135"/>
      <c r="J1712" s="144"/>
      <c r="K1712" s="136"/>
      <c r="L1712" s="137"/>
      <c r="M1712" s="138"/>
      <c r="N1712" s="139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30">
        <v>44739</v>
      </c>
      <c r="B1713" s="131" t="s">
        <v>303</v>
      </c>
      <c r="C1713" s="154">
        <v>52144.95</v>
      </c>
      <c r="D1713" s="132"/>
      <c r="E1713" s="133">
        <f t="shared" si="28"/>
        <v>25189970.665342063</v>
      </c>
      <c r="F1713" s="101"/>
      <c r="G1713" s="165"/>
      <c r="H1713" s="166"/>
      <c r="I1713" s="135"/>
      <c r="J1713" s="144"/>
      <c r="K1713" s="136"/>
      <c r="L1713" s="137"/>
      <c r="M1713" s="138"/>
      <c r="N1713" s="139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30">
        <v>44739</v>
      </c>
      <c r="B1714" s="131" t="s">
        <v>251</v>
      </c>
      <c r="C1714" s="154">
        <v>37437.4</v>
      </c>
      <c r="D1714" s="132"/>
      <c r="E1714" s="133">
        <f t="shared" si="28"/>
        <v>25227408.065342061</v>
      </c>
      <c r="F1714" s="101"/>
      <c r="G1714" s="165"/>
      <c r="H1714" s="166"/>
      <c r="I1714" s="135"/>
      <c r="J1714" s="144"/>
      <c r="K1714" s="136"/>
      <c r="L1714" s="137"/>
      <c r="M1714" s="138"/>
      <c r="N1714" s="139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30">
        <v>44739</v>
      </c>
      <c r="B1715" s="131" t="s">
        <v>232</v>
      </c>
      <c r="C1715" s="154">
        <v>20055.75</v>
      </c>
      <c r="D1715" s="132"/>
      <c r="E1715" s="133">
        <f t="shared" si="28"/>
        <v>25247463.815342061</v>
      </c>
      <c r="F1715" s="101"/>
      <c r="G1715" s="165"/>
      <c r="H1715" s="166"/>
      <c r="I1715" s="135"/>
      <c r="J1715" s="144"/>
      <c r="K1715" s="136"/>
      <c r="L1715" s="137"/>
      <c r="M1715" s="138"/>
      <c r="N1715" s="139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30">
        <v>44739</v>
      </c>
      <c r="B1716" s="131" t="s">
        <v>253</v>
      </c>
      <c r="C1716" s="154">
        <v>12033.45</v>
      </c>
      <c r="D1716" s="132"/>
      <c r="E1716" s="133">
        <f t="shared" si="28"/>
        <v>25259497.26534206</v>
      </c>
      <c r="F1716" s="101"/>
      <c r="G1716" s="165"/>
      <c r="H1716" s="166"/>
      <c r="I1716" s="135"/>
      <c r="J1716" s="144"/>
      <c r="K1716" s="136"/>
      <c r="L1716" s="137"/>
      <c r="M1716" s="138"/>
      <c r="N1716" s="139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30">
        <v>44739</v>
      </c>
      <c r="B1717" s="131" t="s">
        <v>283</v>
      </c>
      <c r="C1717" s="154">
        <v>34763.300000000003</v>
      </c>
      <c r="D1717" s="132"/>
      <c r="E1717" s="133">
        <f t="shared" si="28"/>
        <v>25294260.565342061</v>
      </c>
      <c r="F1717" s="101"/>
      <c r="G1717" s="165"/>
      <c r="H1717" s="166"/>
      <c r="I1717" s="135"/>
      <c r="J1717" s="144"/>
      <c r="K1717" s="136"/>
      <c r="L1717" s="137"/>
      <c r="M1717" s="138"/>
      <c r="N1717" s="139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30">
        <v>44739</v>
      </c>
      <c r="B1718" s="131" t="s">
        <v>206</v>
      </c>
      <c r="C1718" s="154">
        <v>324909.19999999995</v>
      </c>
      <c r="D1718" s="132"/>
      <c r="E1718" s="133">
        <f t="shared" si="28"/>
        <v>25619169.76534206</v>
      </c>
      <c r="F1718" s="101"/>
      <c r="G1718" s="165"/>
      <c r="H1718" s="166"/>
      <c r="I1718" s="135"/>
      <c r="J1718" s="144"/>
      <c r="K1718" s="136"/>
      <c r="L1718" s="137"/>
      <c r="M1718" s="138"/>
      <c r="N1718" s="139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30">
        <v>44739</v>
      </c>
      <c r="B1719" s="131" t="s">
        <v>254</v>
      </c>
      <c r="C1719" s="154">
        <v>26741</v>
      </c>
      <c r="D1719" s="132"/>
      <c r="E1719" s="133">
        <f t="shared" si="28"/>
        <v>25645910.76534206</v>
      </c>
      <c r="F1719" s="101"/>
      <c r="G1719" s="165"/>
      <c r="H1719" s="166"/>
      <c r="I1719" s="135"/>
      <c r="J1719" s="144"/>
      <c r="K1719" s="136"/>
      <c r="L1719" s="137"/>
      <c r="M1719" s="138"/>
      <c r="N1719" s="13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30">
        <v>44739</v>
      </c>
      <c r="B1720" s="131" t="s">
        <v>255</v>
      </c>
      <c r="C1720" s="154">
        <v>52144.95</v>
      </c>
      <c r="D1720" s="132"/>
      <c r="E1720" s="133">
        <f t="shared" si="28"/>
        <v>25698055.71534206</v>
      </c>
      <c r="F1720" s="101"/>
      <c r="G1720" s="165"/>
      <c r="H1720" s="166"/>
      <c r="I1720" s="135"/>
      <c r="J1720" s="144"/>
      <c r="K1720" s="136"/>
      <c r="L1720" s="137"/>
      <c r="M1720" s="138"/>
      <c r="N1720" s="139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30">
        <v>44739</v>
      </c>
      <c r="B1721" s="131" t="s">
        <v>256</v>
      </c>
      <c r="C1721" s="154">
        <v>118997.45</v>
      </c>
      <c r="D1721" s="132"/>
      <c r="E1721" s="133">
        <f t="shared" si="28"/>
        <v>25817053.165342059</v>
      </c>
      <c r="F1721" s="101"/>
      <c r="G1721" s="165"/>
      <c r="H1721" s="166"/>
      <c r="I1721" s="135"/>
      <c r="J1721" s="144"/>
      <c r="K1721" s="136"/>
      <c r="L1721" s="137"/>
      <c r="M1721" s="138"/>
      <c r="N1721" s="139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30">
        <v>44739</v>
      </c>
      <c r="B1722" s="131" t="s">
        <v>274</v>
      </c>
      <c r="C1722" s="154">
        <v>14707.55</v>
      </c>
      <c r="D1722" s="132"/>
      <c r="E1722" s="133">
        <f t="shared" si="28"/>
        <v>25831760.71534206</v>
      </c>
      <c r="F1722" s="101"/>
      <c r="G1722" s="165"/>
      <c r="H1722" s="166"/>
      <c r="I1722" s="135"/>
      <c r="J1722" s="144"/>
      <c r="K1722" s="136"/>
      <c r="L1722" s="137"/>
      <c r="M1722" s="138"/>
      <c r="N1722" s="139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30">
        <v>44739</v>
      </c>
      <c r="B1723" s="131" t="s">
        <v>229</v>
      </c>
      <c r="C1723" s="154">
        <v>12033.45</v>
      </c>
      <c r="D1723" s="132"/>
      <c r="E1723" s="133">
        <f t="shared" si="28"/>
        <v>25843794.165342059</v>
      </c>
      <c r="F1723" s="101"/>
      <c r="G1723" s="165"/>
      <c r="H1723" s="166"/>
      <c r="I1723" s="135"/>
      <c r="J1723" s="144"/>
      <c r="K1723" s="136"/>
      <c r="L1723" s="137"/>
      <c r="M1723" s="138"/>
      <c r="N1723" s="139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30">
        <v>44739</v>
      </c>
      <c r="B1724" s="131" t="s">
        <v>200</v>
      </c>
      <c r="C1724" s="154">
        <v>8022.3</v>
      </c>
      <c r="D1724" s="132"/>
      <c r="E1724" s="133">
        <f t="shared" si="28"/>
        <v>25851816.46534206</v>
      </c>
      <c r="F1724" s="101"/>
      <c r="G1724" s="165"/>
      <c r="H1724" s="166"/>
      <c r="I1724" s="135"/>
      <c r="J1724" s="144"/>
      <c r="K1724" s="136"/>
      <c r="L1724" s="137"/>
      <c r="M1724" s="138"/>
      <c r="N1724" s="139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30">
        <v>44739</v>
      </c>
      <c r="B1725" s="131" t="s">
        <v>258</v>
      </c>
      <c r="C1725" s="154">
        <v>58830.2</v>
      </c>
      <c r="D1725" s="132"/>
      <c r="E1725" s="133">
        <f t="shared" si="28"/>
        <v>25910646.665342059</v>
      </c>
      <c r="F1725" s="101"/>
      <c r="G1725" s="165"/>
      <c r="H1725" s="166"/>
      <c r="I1725" s="135"/>
      <c r="J1725" s="144"/>
      <c r="K1725" s="136"/>
      <c r="L1725" s="137"/>
      <c r="M1725" s="138"/>
      <c r="N1725" s="139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30">
        <v>44739</v>
      </c>
      <c r="B1726" s="131" t="s">
        <v>230</v>
      </c>
      <c r="C1726" s="154">
        <v>20055.75</v>
      </c>
      <c r="D1726" s="132"/>
      <c r="E1726" s="133">
        <f t="shared" si="28"/>
        <v>25930702.415342059</v>
      </c>
      <c r="F1726" s="101"/>
      <c r="G1726" s="165"/>
      <c r="H1726" s="166"/>
      <c r="I1726" s="135"/>
      <c r="J1726" s="144"/>
      <c r="K1726" s="136"/>
      <c r="L1726" s="137"/>
      <c r="M1726" s="138"/>
      <c r="N1726" s="139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30">
        <v>44739</v>
      </c>
      <c r="B1727" s="131" t="s">
        <v>259</v>
      </c>
      <c r="C1727" s="154">
        <v>102952.85</v>
      </c>
      <c r="D1727" s="132"/>
      <c r="E1727" s="133">
        <f t="shared" si="28"/>
        <v>26033655.26534206</v>
      </c>
      <c r="F1727" s="101"/>
      <c r="G1727" s="165"/>
      <c r="H1727" s="166"/>
      <c r="I1727" s="135"/>
      <c r="J1727" s="144"/>
      <c r="K1727" s="136"/>
      <c r="L1727" s="137"/>
      <c r="M1727" s="138"/>
      <c r="N1727" s="139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30">
        <v>44739</v>
      </c>
      <c r="B1728" s="131" t="s">
        <v>105</v>
      </c>
      <c r="C1728" s="154">
        <v>8022.3</v>
      </c>
      <c r="D1728" s="132"/>
      <c r="E1728" s="133">
        <f t="shared" si="28"/>
        <v>26041677.565342061</v>
      </c>
      <c r="F1728" s="101"/>
      <c r="G1728" s="165"/>
      <c r="H1728" s="166"/>
      <c r="I1728" s="135"/>
      <c r="J1728" s="144"/>
      <c r="K1728" s="136"/>
      <c r="L1728" s="137"/>
      <c r="M1728" s="138"/>
      <c r="N1728" s="139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30">
        <v>44739</v>
      </c>
      <c r="B1729" s="131" t="s">
        <v>330</v>
      </c>
      <c r="C1729" s="154">
        <v>26741</v>
      </c>
      <c r="D1729" s="132"/>
      <c r="E1729" s="133">
        <f t="shared" si="28"/>
        <v>26068418.565342061</v>
      </c>
      <c r="F1729" s="101"/>
      <c r="G1729" s="165"/>
      <c r="H1729" s="166"/>
      <c r="I1729" s="135"/>
      <c r="J1729" s="144"/>
      <c r="K1729" s="136"/>
      <c r="L1729" s="137"/>
      <c r="M1729" s="138"/>
      <c r="N1729" s="13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30">
        <v>44739</v>
      </c>
      <c r="B1730" s="131" t="s">
        <v>262</v>
      </c>
      <c r="C1730" s="154">
        <v>6685.25</v>
      </c>
      <c r="D1730" s="132"/>
      <c r="E1730" s="133">
        <f t="shared" si="28"/>
        <v>26075103.815342061</v>
      </c>
      <c r="F1730" s="101"/>
      <c r="G1730" s="165"/>
      <c r="H1730" s="166"/>
      <c r="I1730" s="135"/>
      <c r="J1730" s="144"/>
      <c r="K1730" s="136"/>
      <c r="L1730" s="137"/>
      <c r="M1730" s="138"/>
      <c r="N1730" s="139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30">
        <v>44739</v>
      </c>
      <c r="B1731" s="131" t="s">
        <v>263</v>
      </c>
      <c r="C1731" s="154">
        <v>217939.15</v>
      </c>
      <c r="D1731" s="132"/>
      <c r="E1731" s="133">
        <f t="shared" si="28"/>
        <v>26293042.96534206</v>
      </c>
      <c r="F1731" s="101"/>
      <c r="G1731" s="165"/>
      <c r="H1731" s="166"/>
      <c r="I1731" s="135"/>
      <c r="J1731" s="144"/>
      <c r="K1731" s="136"/>
      <c r="L1731" s="137"/>
      <c r="M1731" s="138"/>
      <c r="N1731" s="139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30">
        <v>44739</v>
      </c>
      <c r="B1732" s="131" t="s">
        <v>264</v>
      </c>
      <c r="C1732" s="154">
        <v>20055.75</v>
      </c>
      <c r="D1732" s="132"/>
      <c r="E1732" s="133">
        <f t="shared" si="28"/>
        <v>26313098.71534206</v>
      </c>
      <c r="F1732" s="101"/>
      <c r="G1732" s="165"/>
      <c r="H1732" s="166"/>
      <c r="I1732" s="135"/>
      <c r="J1732" s="144"/>
      <c r="K1732" s="136"/>
      <c r="L1732" s="137"/>
      <c r="M1732" s="138"/>
      <c r="N1732" s="139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30">
        <v>44739</v>
      </c>
      <c r="B1733" s="131" t="s">
        <v>265</v>
      </c>
      <c r="C1733" s="154">
        <v>61504.3</v>
      </c>
      <c r="D1733" s="132"/>
      <c r="E1733" s="133">
        <f t="shared" si="28"/>
        <v>26374603.01534206</v>
      </c>
      <c r="F1733" s="101"/>
      <c r="G1733" s="165"/>
      <c r="H1733" s="166"/>
      <c r="I1733" s="135"/>
      <c r="J1733" s="144"/>
      <c r="K1733" s="136"/>
      <c r="L1733" s="137"/>
      <c r="M1733" s="138"/>
      <c r="N1733" s="139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30">
        <v>44739</v>
      </c>
      <c r="B1734" s="131" t="s">
        <v>276</v>
      </c>
      <c r="C1734" s="154">
        <v>20055.75</v>
      </c>
      <c r="D1734" s="132"/>
      <c r="E1734" s="133">
        <f t="shared" si="28"/>
        <v>26394658.76534206</v>
      </c>
      <c r="F1734" s="101"/>
      <c r="G1734" s="165"/>
      <c r="H1734" s="166"/>
      <c r="I1734" s="135"/>
      <c r="J1734" s="144"/>
      <c r="K1734" s="136"/>
      <c r="L1734" s="137"/>
      <c r="M1734" s="138"/>
      <c r="N1734" s="139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30">
        <v>44739</v>
      </c>
      <c r="B1735" s="131" t="s">
        <v>270</v>
      </c>
      <c r="C1735" s="154">
        <v>4011.15</v>
      </c>
      <c r="D1735" s="132"/>
      <c r="E1735" s="133">
        <f t="shared" si="28"/>
        <v>26398669.915342059</v>
      </c>
      <c r="F1735" s="101"/>
      <c r="G1735" s="165"/>
      <c r="H1735" s="166"/>
      <c r="I1735" s="135"/>
      <c r="J1735" s="144"/>
      <c r="K1735" s="136"/>
      <c r="L1735" s="137"/>
      <c r="M1735" s="138"/>
      <c r="N1735" s="139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30">
        <v>44739</v>
      </c>
      <c r="B1736" s="131" t="s">
        <v>237</v>
      </c>
      <c r="C1736" s="154">
        <v>20055.75</v>
      </c>
      <c r="D1736" s="132"/>
      <c r="E1736" s="133">
        <f t="shared" si="28"/>
        <v>26418725.665342059</v>
      </c>
      <c r="F1736" s="101"/>
      <c r="G1736" s="165"/>
      <c r="H1736" s="166"/>
      <c r="I1736" s="135"/>
      <c r="J1736" s="144"/>
      <c r="K1736" s="136"/>
      <c r="L1736" s="137"/>
      <c r="M1736" s="138"/>
      <c r="N1736" s="139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30">
        <v>44739</v>
      </c>
      <c r="B1737" s="131" t="s">
        <v>207</v>
      </c>
      <c r="C1737" s="154">
        <v>12033.45</v>
      </c>
      <c r="D1737" s="132"/>
      <c r="E1737" s="133">
        <f t="shared" si="28"/>
        <v>26430759.115342058</v>
      </c>
      <c r="F1737" s="101"/>
      <c r="G1737" s="165"/>
      <c r="H1737" s="166"/>
      <c r="I1737" s="135"/>
      <c r="J1737" s="144"/>
      <c r="K1737" s="136"/>
      <c r="L1737" s="137"/>
      <c r="M1737" s="138"/>
      <c r="N1737" s="139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30">
        <v>44739</v>
      </c>
      <c r="B1738" s="131" t="s">
        <v>271</v>
      </c>
      <c r="C1738" s="154">
        <v>8022.3</v>
      </c>
      <c r="D1738" s="132"/>
      <c r="E1738" s="133">
        <f t="shared" si="28"/>
        <v>26438781.415342059</v>
      </c>
      <c r="F1738" s="101"/>
      <c r="G1738" s="165"/>
      <c r="H1738" s="166"/>
      <c r="I1738" s="135"/>
      <c r="J1738" s="144"/>
      <c r="K1738" s="136"/>
      <c r="L1738" s="137"/>
      <c r="M1738" s="138"/>
      <c r="N1738" s="139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30">
        <v>44739</v>
      </c>
      <c r="B1739" s="131" t="s">
        <v>329</v>
      </c>
      <c r="C1739" s="154">
        <v>34763.300000000003</v>
      </c>
      <c r="D1739" s="132"/>
      <c r="E1739" s="133">
        <f t="shared" si="28"/>
        <v>26473544.71534206</v>
      </c>
      <c r="F1739" s="101"/>
      <c r="G1739" s="165"/>
      <c r="H1739" s="166"/>
      <c r="I1739" s="135"/>
      <c r="J1739" s="144"/>
      <c r="K1739" s="136"/>
      <c r="L1739" s="137"/>
      <c r="M1739" s="138"/>
      <c r="N1739" s="1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342">
        <v>44739</v>
      </c>
      <c r="B1740" s="347" t="s">
        <v>483</v>
      </c>
      <c r="C1740" s="344"/>
      <c r="D1740" s="344"/>
      <c r="E1740" s="133">
        <f t="shared" si="28"/>
        <v>26473544.71534206</v>
      </c>
      <c r="F1740" s="101"/>
      <c r="G1740" s="165"/>
      <c r="H1740" s="166"/>
      <c r="I1740" s="135"/>
      <c r="J1740" s="144"/>
      <c r="K1740" s="136"/>
      <c r="L1740" s="137"/>
      <c r="M1740" s="138">
        <v>417731.35</v>
      </c>
      <c r="N1740" s="139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30">
        <v>44740</v>
      </c>
      <c r="B1741" s="131" t="s">
        <v>308</v>
      </c>
      <c r="C1741" s="154">
        <v>2674.1</v>
      </c>
      <c r="D1741" s="132"/>
      <c r="E1741" s="133">
        <f t="shared" si="28"/>
        <v>26476218.815342061</v>
      </c>
      <c r="F1741" s="101"/>
      <c r="G1741" s="165"/>
      <c r="H1741" s="166"/>
      <c r="I1741" s="135"/>
      <c r="J1741" s="144"/>
      <c r="K1741" s="136"/>
      <c r="L1741" s="137"/>
      <c r="M1741" s="138"/>
      <c r="N1741" s="139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30">
        <v>44740</v>
      </c>
      <c r="B1742" s="131" t="s">
        <v>451</v>
      </c>
      <c r="C1742" s="154">
        <v>423360</v>
      </c>
      <c r="D1742" s="132"/>
      <c r="E1742" s="133">
        <f t="shared" si="28"/>
        <v>26899578.815342061</v>
      </c>
      <c r="F1742" s="101"/>
      <c r="G1742" s="165"/>
      <c r="H1742" s="166"/>
      <c r="I1742" s="135"/>
      <c r="J1742" s="144"/>
      <c r="K1742" s="136"/>
      <c r="L1742" s="137"/>
      <c r="M1742" s="138"/>
      <c r="N1742" s="139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30">
        <v>44740</v>
      </c>
      <c r="B1743" s="131" t="s">
        <v>403</v>
      </c>
      <c r="C1743" s="154">
        <f>14220.06+13499.94</f>
        <v>27720</v>
      </c>
      <c r="D1743" s="132"/>
      <c r="E1743" s="133">
        <f t="shared" si="28"/>
        <v>26927298.815342061</v>
      </c>
      <c r="F1743" s="101"/>
      <c r="G1743" s="165"/>
      <c r="H1743" s="166"/>
      <c r="I1743" s="135"/>
      <c r="J1743" s="144"/>
      <c r="K1743" s="136"/>
      <c r="L1743" s="137"/>
      <c r="M1743" s="138"/>
      <c r="N1743" s="139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30">
        <v>44740</v>
      </c>
      <c r="B1744" s="131" t="s">
        <v>296</v>
      </c>
      <c r="C1744" s="154">
        <v>56156.1</v>
      </c>
      <c r="D1744" s="132"/>
      <c r="E1744" s="133">
        <f t="shared" si="28"/>
        <v>26983454.915342063</v>
      </c>
      <c r="F1744" s="101"/>
      <c r="G1744" s="165"/>
      <c r="H1744" s="166"/>
      <c r="I1744" s="135"/>
      <c r="J1744" s="144"/>
      <c r="K1744" s="136"/>
      <c r="L1744" s="137"/>
      <c r="M1744" s="138"/>
      <c r="N1744" s="139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30">
        <v>44740</v>
      </c>
      <c r="B1745" s="131" t="s">
        <v>297</v>
      </c>
      <c r="C1745" s="154">
        <v>40111.5</v>
      </c>
      <c r="D1745" s="132"/>
      <c r="E1745" s="133">
        <f t="shared" si="28"/>
        <v>27023566.415342063</v>
      </c>
      <c r="F1745" s="101"/>
      <c r="G1745" s="165"/>
      <c r="H1745" s="166"/>
      <c r="I1745" s="135"/>
      <c r="J1745" s="144"/>
      <c r="K1745" s="136"/>
      <c r="L1745" s="137"/>
      <c r="M1745" s="138"/>
      <c r="N1745" s="139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30">
        <v>44740</v>
      </c>
      <c r="B1746" s="131" t="s">
        <v>291</v>
      </c>
      <c r="C1746" s="154">
        <v>8022.3</v>
      </c>
      <c r="D1746" s="132"/>
      <c r="E1746" s="133">
        <f t="shared" si="28"/>
        <v>27031588.715342063</v>
      </c>
      <c r="F1746" s="101"/>
      <c r="G1746" s="165"/>
      <c r="H1746" s="166"/>
      <c r="I1746" s="135"/>
      <c r="J1746" s="144"/>
      <c r="K1746" s="136"/>
      <c r="L1746" s="137"/>
      <c r="M1746" s="138"/>
      <c r="N1746" s="139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30">
        <v>44741</v>
      </c>
      <c r="B1747" s="131" t="s">
        <v>311</v>
      </c>
      <c r="C1747" s="154">
        <v>350517.64</v>
      </c>
      <c r="D1747" s="132"/>
      <c r="E1747" s="133">
        <f t="shared" si="28"/>
        <v>27382106.355342064</v>
      </c>
      <c r="F1747" s="101"/>
      <c r="G1747" s="165"/>
      <c r="H1747" s="166"/>
      <c r="I1747" s="135"/>
      <c r="J1747" s="144"/>
      <c r="K1747" s="136"/>
      <c r="L1747" s="137"/>
      <c r="M1747" s="138"/>
      <c r="N1747" s="139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30">
        <v>44741</v>
      </c>
      <c r="B1748" s="131" t="s">
        <v>328</v>
      </c>
      <c r="C1748" s="154">
        <v>57027.3</v>
      </c>
      <c r="D1748" s="132"/>
      <c r="E1748" s="133">
        <f t="shared" si="28"/>
        <v>27439133.655342065</v>
      </c>
      <c r="F1748" s="101"/>
      <c r="G1748" s="165"/>
      <c r="H1748" s="166"/>
      <c r="I1748" s="135"/>
      <c r="J1748" s="144"/>
      <c r="K1748" s="136"/>
      <c r="L1748" s="137"/>
      <c r="M1748" s="138"/>
      <c r="N1748" s="139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30">
        <v>44741</v>
      </c>
      <c r="B1749" s="131" t="s">
        <v>317</v>
      </c>
      <c r="C1749" s="154">
        <v>6685.25</v>
      </c>
      <c r="D1749" s="132"/>
      <c r="E1749" s="133">
        <f t="shared" si="28"/>
        <v>27445818.905342065</v>
      </c>
      <c r="F1749" s="101"/>
      <c r="G1749" s="165"/>
      <c r="H1749" s="166"/>
      <c r="I1749" s="135"/>
      <c r="J1749" s="144"/>
      <c r="K1749" s="136"/>
      <c r="L1749" s="137"/>
      <c r="M1749" s="138"/>
      <c r="N1749" s="13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30">
        <v>44741</v>
      </c>
      <c r="B1750" s="131" t="s">
        <v>327</v>
      </c>
      <c r="C1750" s="154">
        <v>472418.4</v>
      </c>
      <c r="D1750" s="132"/>
      <c r="E1750" s="133">
        <f t="shared" si="28"/>
        <v>27918237.305342063</v>
      </c>
      <c r="F1750" s="101"/>
      <c r="G1750" s="165"/>
      <c r="H1750" s="166"/>
      <c r="I1750" s="135"/>
      <c r="J1750" s="144"/>
      <c r="K1750" s="136"/>
      <c r="L1750" s="137"/>
      <c r="M1750" s="138"/>
      <c r="N1750" s="139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30">
        <v>44741</v>
      </c>
      <c r="B1751" s="131" t="s">
        <v>305</v>
      </c>
      <c r="C1751" s="154">
        <v>14707.55</v>
      </c>
      <c r="D1751" s="132"/>
      <c r="E1751" s="133">
        <f t="shared" si="28"/>
        <v>27932944.855342064</v>
      </c>
      <c r="F1751" s="101"/>
      <c r="G1751" s="165"/>
      <c r="H1751" s="166"/>
      <c r="I1751" s="135"/>
      <c r="J1751" s="144"/>
      <c r="K1751" s="136"/>
      <c r="L1751" s="137"/>
      <c r="M1751" s="138"/>
      <c r="N1751" s="139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30">
        <v>44741</v>
      </c>
      <c r="B1752" s="131" t="s">
        <v>287</v>
      </c>
      <c r="C1752" s="154">
        <v>58830.2</v>
      </c>
      <c r="D1752" s="132"/>
      <c r="E1752" s="133">
        <f t="shared" si="28"/>
        <v>27991775.055342063</v>
      </c>
      <c r="F1752" s="101"/>
      <c r="G1752" s="165"/>
      <c r="H1752" s="166"/>
      <c r="I1752" s="135"/>
      <c r="J1752" s="144"/>
      <c r="K1752" s="136"/>
      <c r="L1752" s="137"/>
      <c r="M1752" s="138"/>
      <c r="N1752" s="139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30">
        <v>44742</v>
      </c>
      <c r="B1753" s="131" t="s">
        <v>224</v>
      </c>
      <c r="C1753" s="154">
        <v>8022.3</v>
      </c>
      <c r="D1753" s="132"/>
      <c r="E1753" s="133">
        <f t="shared" si="28"/>
        <v>27999797.355342064</v>
      </c>
      <c r="F1753" s="101"/>
      <c r="G1753" s="165"/>
      <c r="H1753" s="166"/>
      <c r="I1753" s="135"/>
      <c r="J1753" s="144"/>
      <c r="K1753" s="136"/>
      <c r="L1753" s="137"/>
      <c r="M1753" s="138"/>
      <c r="N1753" s="139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30">
        <v>44742</v>
      </c>
      <c r="B1754" s="131" t="s">
        <v>252</v>
      </c>
      <c r="C1754" s="154">
        <v>4011.15</v>
      </c>
      <c r="D1754" s="132"/>
      <c r="E1754" s="133">
        <f t="shared" si="28"/>
        <v>28003808.505342063</v>
      </c>
      <c r="F1754" s="101"/>
      <c r="G1754" s="165"/>
      <c r="H1754" s="166"/>
      <c r="I1754" s="135"/>
      <c r="J1754" s="144"/>
      <c r="K1754" s="136"/>
      <c r="L1754" s="137"/>
      <c r="M1754" s="138"/>
      <c r="N1754" s="139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30">
        <v>44742</v>
      </c>
      <c r="B1755" s="131" t="s">
        <v>314</v>
      </c>
      <c r="C1755" s="154">
        <v>26741</v>
      </c>
      <c r="D1755" s="132"/>
      <c r="E1755" s="133">
        <f t="shared" si="28"/>
        <v>28030549.505342063</v>
      </c>
      <c r="F1755" s="101"/>
      <c r="G1755" s="165"/>
      <c r="H1755" s="166"/>
      <c r="I1755" s="135"/>
      <c r="J1755" s="144"/>
      <c r="K1755" s="136"/>
      <c r="L1755" s="137"/>
      <c r="M1755" s="138"/>
      <c r="N1755" s="139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30">
        <v>44742</v>
      </c>
      <c r="B1756" s="131" t="s">
        <v>260</v>
      </c>
      <c r="C1756" s="154">
        <v>112477.8</v>
      </c>
      <c r="D1756" s="132"/>
      <c r="E1756" s="133">
        <f t="shared" si="28"/>
        <v>28143027.305342063</v>
      </c>
      <c r="F1756" s="101"/>
      <c r="G1756" s="165"/>
      <c r="H1756" s="166"/>
      <c r="I1756" s="135"/>
      <c r="J1756" s="144"/>
      <c r="K1756" s="136"/>
      <c r="L1756" s="137"/>
      <c r="M1756" s="138"/>
      <c r="N1756" s="139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30">
        <v>44742</v>
      </c>
      <c r="B1757" s="131" t="s">
        <v>531</v>
      </c>
      <c r="C1757" s="154">
        <v>486486</v>
      </c>
      <c r="D1757" s="132"/>
      <c r="E1757" s="133">
        <f t="shared" si="28"/>
        <v>28629513.305342063</v>
      </c>
      <c r="F1757" s="101"/>
      <c r="G1757" s="165"/>
      <c r="H1757" s="166"/>
      <c r="I1757" s="135"/>
      <c r="J1757" s="144"/>
      <c r="K1757" s="136"/>
      <c r="L1757" s="137"/>
      <c r="M1757" s="138"/>
      <c r="N1757" s="139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30">
        <v>44742</v>
      </c>
      <c r="B1758" s="131" t="s">
        <v>292</v>
      </c>
      <c r="C1758" s="154">
        <v>8022.3</v>
      </c>
      <c r="D1758" s="132"/>
      <c r="E1758" s="133">
        <f t="shared" si="28"/>
        <v>28637535.605342064</v>
      </c>
      <c r="F1758" s="101"/>
      <c r="G1758" s="165"/>
      <c r="H1758" s="166"/>
      <c r="I1758" s="135"/>
      <c r="J1758" s="144"/>
      <c r="K1758" s="136"/>
      <c r="L1758" s="137"/>
      <c r="M1758" s="138"/>
      <c r="N1758" s="139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30">
        <v>44742</v>
      </c>
      <c r="B1759" s="131" t="s">
        <v>403</v>
      </c>
      <c r="C1759" s="154">
        <v>14742</v>
      </c>
      <c r="D1759" s="132"/>
      <c r="E1759" s="133">
        <f t="shared" si="28"/>
        <v>28652277.605342064</v>
      </c>
      <c r="F1759" s="101"/>
      <c r="G1759" s="165"/>
      <c r="H1759" s="166"/>
      <c r="I1759" s="135"/>
      <c r="J1759" s="144"/>
      <c r="K1759" s="136"/>
      <c r="L1759" s="137"/>
      <c r="M1759" s="138"/>
      <c r="N1759" s="13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30">
        <v>44742</v>
      </c>
      <c r="B1760" s="131" t="s">
        <v>196</v>
      </c>
      <c r="C1760" s="350">
        <v>6766.7</v>
      </c>
      <c r="D1760" s="132"/>
      <c r="E1760" s="133">
        <f t="shared" si="28"/>
        <v>28659044.305342063</v>
      </c>
      <c r="F1760" s="101"/>
      <c r="G1760" s="165"/>
      <c r="H1760" s="166"/>
      <c r="I1760" s="135"/>
      <c r="J1760" s="144"/>
      <c r="K1760" s="136"/>
      <c r="L1760" s="137"/>
      <c r="M1760" s="138"/>
      <c r="N1760" s="139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30">
        <v>44742</v>
      </c>
      <c r="B1761" s="131" t="s">
        <v>444</v>
      </c>
      <c r="C1761" s="154">
        <v>12033.45</v>
      </c>
      <c r="D1761" s="132"/>
      <c r="E1761" s="133">
        <f t="shared" si="28"/>
        <v>28671077.755342063</v>
      </c>
      <c r="F1761" s="101"/>
      <c r="G1761" s="165"/>
      <c r="H1761" s="166"/>
      <c r="I1761" s="135"/>
      <c r="J1761" s="144"/>
      <c r="K1761" s="136"/>
      <c r="L1761" s="137"/>
      <c r="M1761" s="138"/>
      <c r="N1761" s="139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30">
        <v>44742</v>
      </c>
      <c r="B1762" s="131" t="s">
        <v>300</v>
      </c>
      <c r="C1762" s="154">
        <v>34763.300000000003</v>
      </c>
      <c r="D1762" s="132"/>
      <c r="E1762" s="133">
        <f t="shared" si="28"/>
        <v>28705841.055342063</v>
      </c>
      <c r="F1762" s="101"/>
      <c r="G1762" s="165"/>
      <c r="H1762" s="166"/>
      <c r="I1762" s="135"/>
      <c r="J1762" s="144"/>
      <c r="K1762" s="136"/>
      <c r="L1762" s="137"/>
      <c r="M1762" s="138"/>
      <c r="N1762" s="139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30">
        <v>44742</v>
      </c>
      <c r="B1763" s="131" t="s">
        <v>306</v>
      </c>
      <c r="C1763" s="154">
        <v>20055.75</v>
      </c>
      <c r="D1763" s="132"/>
      <c r="E1763" s="133">
        <f t="shared" si="28"/>
        <v>28725896.805342063</v>
      </c>
      <c r="F1763" s="101"/>
      <c r="G1763" s="165"/>
      <c r="H1763" s="166"/>
      <c r="I1763" s="135"/>
      <c r="J1763" s="144"/>
      <c r="K1763" s="136"/>
      <c r="L1763" s="137"/>
      <c r="M1763" s="138"/>
      <c r="N1763" s="139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25" t="s">
        <v>654</v>
      </c>
      <c r="C1764" s="352"/>
      <c r="D1764" s="167">
        <v>1048939.52</v>
      </c>
      <c r="E1764" s="133">
        <f t="shared" si="28"/>
        <v>27676957.285342064</v>
      </c>
      <c r="F1764" s="101"/>
      <c r="G1764" s="165"/>
      <c r="H1764" s="166"/>
      <c r="I1764" s="135"/>
      <c r="J1764" s="144"/>
      <c r="K1764" s="136"/>
      <c r="L1764" s="137"/>
      <c r="M1764" s="138"/>
      <c r="N1764" s="139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359" t="s">
        <v>655</v>
      </c>
      <c r="C1765" s="357">
        <v>142787.10999999999</v>
      </c>
      <c r="D1765" s="167"/>
      <c r="E1765" s="133">
        <f t="shared" si="28"/>
        <v>27819744.395342063</v>
      </c>
      <c r="F1765" s="101"/>
      <c r="G1765" s="165"/>
      <c r="H1765" s="166"/>
      <c r="I1765" s="135"/>
      <c r="J1765" s="144"/>
      <c r="K1765" s="136"/>
      <c r="L1765" s="137"/>
      <c r="M1765" s="138"/>
      <c r="N1765" s="139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B1766" s="359" t="s">
        <v>656</v>
      </c>
      <c r="C1766" s="358">
        <f>74.95*5374</f>
        <v>402781.3</v>
      </c>
      <c r="D1766" s="167"/>
      <c r="E1766" s="283">
        <f t="shared" si="28"/>
        <v>28222525.695342064</v>
      </c>
      <c r="F1766" s="101"/>
      <c r="G1766" s="165"/>
      <c r="H1766" s="166"/>
      <c r="I1766" s="135"/>
      <c r="J1766" s="144"/>
      <c r="K1766" s="136"/>
      <c r="L1766" s="137"/>
      <c r="M1766" s="138"/>
      <c r="N1766" s="139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30"/>
      <c r="B1767" s="131"/>
      <c r="C1767" s="154"/>
      <c r="D1767" s="132"/>
      <c r="E1767" s="133">
        <f t="shared" si="28"/>
        <v>28222525.695342064</v>
      </c>
      <c r="F1767" s="101"/>
      <c r="G1767" s="165"/>
      <c r="H1767" s="166"/>
      <c r="I1767" s="135"/>
      <c r="J1767" s="144"/>
      <c r="K1767" s="136"/>
      <c r="L1767" s="137"/>
      <c r="M1767" s="138"/>
      <c r="N1767" s="139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30"/>
      <c r="B1768" s="131"/>
      <c r="C1768" s="154"/>
      <c r="D1768" s="132"/>
      <c r="E1768" s="133">
        <f t="shared" si="28"/>
        <v>28222525.695342064</v>
      </c>
      <c r="F1768" s="101"/>
      <c r="G1768" s="165"/>
      <c r="H1768" s="166"/>
      <c r="I1768" s="135"/>
      <c r="J1768" s="144"/>
      <c r="K1768" s="136"/>
      <c r="L1768" s="137"/>
      <c r="M1768" s="138"/>
      <c r="N1768" s="139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30"/>
      <c r="B1769" s="131"/>
      <c r="C1769" s="154"/>
      <c r="D1769" s="132"/>
      <c r="E1769" s="133">
        <f t="shared" si="28"/>
        <v>28222525.695342064</v>
      </c>
      <c r="F1769" s="101"/>
      <c r="G1769" s="165"/>
      <c r="H1769" s="166"/>
      <c r="I1769" s="135"/>
      <c r="J1769" s="144"/>
      <c r="K1769" s="136"/>
      <c r="L1769" s="137"/>
      <c r="M1769" s="138"/>
      <c r="N1769" s="13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30"/>
      <c r="B1770" s="131"/>
      <c r="C1770" s="154"/>
      <c r="D1770" s="132"/>
      <c r="E1770" s="133">
        <f t="shared" si="28"/>
        <v>28222525.695342064</v>
      </c>
      <c r="F1770" s="101"/>
      <c r="G1770" s="165"/>
      <c r="H1770" s="166"/>
      <c r="I1770" s="135"/>
      <c r="J1770" s="144"/>
      <c r="K1770" s="136"/>
      <c r="L1770" s="137"/>
      <c r="M1770" s="138"/>
      <c r="N1770" s="139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30"/>
      <c r="B1771" s="131"/>
      <c r="C1771" s="154"/>
      <c r="D1771" s="132"/>
      <c r="E1771" s="133">
        <f t="shared" si="28"/>
        <v>28222525.695342064</v>
      </c>
      <c r="F1771" s="101"/>
      <c r="G1771" s="165"/>
      <c r="H1771" s="166"/>
      <c r="I1771" s="135"/>
      <c r="J1771" s="144"/>
      <c r="K1771" s="136"/>
      <c r="L1771" s="137"/>
      <c r="M1771" s="138"/>
      <c r="N1771" s="139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30"/>
      <c r="B1772" s="131"/>
      <c r="C1772" s="154"/>
      <c r="D1772" s="132"/>
      <c r="E1772" s="133">
        <f t="shared" si="28"/>
        <v>28222525.695342064</v>
      </c>
      <c r="F1772" s="101"/>
      <c r="G1772" s="165"/>
      <c r="H1772" s="166"/>
      <c r="I1772" s="135"/>
      <c r="J1772" s="144"/>
      <c r="K1772" s="136"/>
      <c r="L1772" s="137"/>
      <c r="M1772" s="138"/>
      <c r="N1772" s="139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30"/>
      <c r="B1773" s="131"/>
      <c r="C1773" s="154"/>
      <c r="D1773" s="132"/>
      <c r="E1773" s="133">
        <f t="shared" si="28"/>
        <v>28222525.695342064</v>
      </c>
      <c r="F1773" s="101"/>
      <c r="G1773" s="165"/>
      <c r="H1773" s="166"/>
      <c r="I1773" s="135"/>
      <c r="J1773" s="144"/>
      <c r="K1773" s="136"/>
      <c r="L1773" s="137"/>
      <c r="M1773" s="138"/>
      <c r="N1773" s="139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30"/>
      <c r="B1774" s="131"/>
      <c r="C1774" s="154"/>
      <c r="D1774" s="132"/>
      <c r="E1774" s="133">
        <f t="shared" si="28"/>
        <v>28222525.695342064</v>
      </c>
      <c r="F1774" s="101"/>
      <c r="G1774" s="165"/>
      <c r="H1774" s="166"/>
      <c r="I1774" s="135"/>
      <c r="J1774" s="144"/>
      <c r="K1774" s="136"/>
      <c r="L1774" s="137"/>
      <c r="M1774" s="138"/>
      <c r="N1774" s="139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30"/>
      <c r="B1775" s="131"/>
      <c r="C1775" s="154"/>
      <c r="D1775" s="132"/>
      <c r="E1775" s="133">
        <f t="shared" si="28"/>
        <v>28222525.695342064</v>
      </c>
      <c r="F1775" s="101"/>
      <c r="G1775" s="165"/>
      <c r="H1775" s="166"/>
      <c r="I1775" s="135"/>
      <c r="J1775" s="144"/>
      <c r="K1775" s="136"/>
      <c r="L1775" s="137"/>
      <c r="M1775" s="138"/>
      <c r="N1775" s="139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C1776" s="167"/>
      <c r="D1776" s="167"/>
      <c r="E1776" s="168"/>
      <c r="F1776" s="101"/>
      <c r="G1776" s="165"/>
      <c r="H1776" s="166"/>
      <c r="I1776" s="135"/>
      <c r="J1776" s="144"/>
      <c r="K1776" s="136"/>
      <c r="L1776" s="137"/>
      <c r="M1776" s="138"/>
      <c r="N1776" s="139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thickBot="1" x14ac:dyDescent="0.3">
      <c r="A1777" s="169"/>
      <c r="B1777" s="170"/>
      <c r="C1777" s="171"/>
      <c r="D1777" s="171"/>
      <c r="E1777" s="172"/>
      <c r="F1777" s="101"/>
      <c r="G1777" s="165"/>
      <c r="H1777" s="166"/>
      <c r="I1777" s="135"/>
      <c r="J1777" s="144"/>
      <c r="K1777" s="136"/>
      <c r="L1777" s="137"/>
      <c r="M1777" s="138"/>
      <c r="N1777" s="139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thickBot="1" x14ac:dyDescent="0.3">
      <c r="A1778" s="169"/>
      <c r="B1778" s="173" t="s">
        <v>332</v>
      </c>
      <c r="C1778" s="171"/>
      <c r="D1778" s="171"/>
      <c r="E1778" s="174">
        <f>SUM(C$2:C1775)-SUM(D$2:D1775)</f>
        <v>28222525.695341915</v>
      </c>
      <c r="F1778" s="101"/>
      <c r="G1778" s="175">
        <f t="shared" ref="G1778:N1778" si="30">SUM(G2:G1777)</f>
        <v>1389318.6199999996</v>
      </c>
      <c r="H1778" s="176">
        <f t="shared" si="30"/>
        <v>0</v>
      </c>
      <c r="I1778" s="177">
        <f t="shared" si="30"/>
        <v>8998369.7599999998</v>
      </c>
      <c r="J1778" s="178">
        <f t="shared" si="30"/>
        <v>0</v>
      </c>
      <c r="K1778" s="179">
        <f t="shared" si="30"/>
        <v>130421</v>
      </c>
      <c r="L1778" s="180">
        <f t="shared" si="30"/>
        <v>0</v>
      </c>
      <c r="M1778" s="181">
        <f t="shared" si="30"/>
        <v>9888038.3499999978</v>
      </c>
      <c r="N1778" s="182">
        <f t="shared" si="30"/>
        <v>0</v>
      </c>
      <c r="O1778"/>
      <c r="P1778"/>
      <c r="Q1778"/>
      <c r="R1778"/>
      <c r="S1778"/>
      <c r="T1778"/>
      <c r="U1778"/>
      <c r="V1778"/>
      <c r="W1778"/>
      <c r="X1778"/>
    </row>
    <row r="1779" spans="1:24" s="25" customFormat="1" thickBot="1" x14ac:dyDescent="0.3">
      <c r="A1779" s="169"/>
      <c r="B1779" s="183"/>
      <c r="C1779" s="171"/>
      <c r="D1779" s="171"/>
      <c r="E1779" s="172"/>
      <c r="F1779" s="101"/>
      <c r="G1779" s="400">
        <f>G1778-H1778</f>
        <v>1389318.6199999996</v>
      </c>
      <c r="H1779" s="401"/>
      <c r="I1779" s="402">
        <f>I1778-J1778</f>
        <v>8998369.7599999998</v>
      </c>
      <c r="J1779" s="403"/>
      <c r="K1779" s="404">
        <f>K1778-L1778</f>
        <v>130421</v>
      </c>
      <c r="L1779" s="405"/>
      <c r="M1779" s="406">
        <f>M1778-N1778</f>
        <v>9888038.3499999978</v>
      </c>
      <c r="N1779" s="407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thickBot="1" x14ac:dyDescent="0.3">
      <c r="A1780" s="169"/>
      <c r="B1780" s="183"/>
      <c r="C1780" s="171"/>
      <c r="D1780" s="171"/>
      <c r="E1780" s="172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ht="23.25" thickBot="1" x14ac:dyDescent="0.3">
      <c r="A1781" s="169"/>
      <c r="B1781" s="184" t="s">
        <v>333</v>
      </c>
      <c r="C1781" s="171"/>
      <c r="D1781" s="171"/>
      <c r="E1781" s="185">
        <f>G2+D517+D520+D578+D626+D641+D871+D884+D888+D935+D1107+D1123+D1155+D1162+D1653+D1698</f>
        <v>1389318.6199999996</v>
      </c>
      <c r="F1781" s="101"/>
      <c r="G1781" s="55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ht="16.5" thickBot="1" x14ac:dyDescent="0.35">
      <c r="A1782" s="157"/>
      <c r="B1782" s="186"/>
      <c r="C1782" s="187"/>
      <c r="D1782" s="160"/>
      <c r="E1782" s="188">
        <f>-H818</f>
        <v>0</v>
      </c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ht="23.25" thickBot="1" x14ac:dyDescent="0.35">
      <c r="A1783" s="189"/>
      <c r="B1783" s="192" t="s">
        <v>333</v>
      </c>
      <c r="C1783" s="33"/>
      <c r="D1783" s="167"/>
      <c r="E1783" s="193">
        <f>SUM(E1781:E1782)</f>
        <v>1389318.6199999996</v>
      </c>
      <c r="F1783" s="101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ht="15" x14ac:dyDescent="0.25">
      <c r="F1784" s="101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ht="16.5" thickBot="1" x14ac:dyDescent="0.35">
      <c r="A1785" s="189"/>
      <c r="B1785" s="191"/>
      <c r="C1785" s="33"/>
      <c r="D1785" s="167"/>
      <c r="E1785" s="168"/>
      <c r="F1785" s="101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ht="16.5" thickBot="1" x14ac:dyDescent="0.35">
      <c r="A1786" s="189"/>
      <c r="B1786" s="194" t="s">
        <v>334</v>
      </c>
      <c r="C1786" s="167"/>
      <c r="D1786" s="167"/>
      <c r="E1786" s="195">
        <f>I1778</f>
        <v>8998369.7599999998</v>
      </c>
      <c r="F1786" s="101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ht="16.5" thickBot="1" x14ac:dyDescent="0.35">
      <c r="A1787" s="287"/>
      <c r="B1787" s="288"/>
      <c r="C1787" s="148"/>
      <c r="D1787" s="148"/>
      <c r="E1787" s="286"/>
      <c r="F1787" s="101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ht="16.5" thickBot="1" x14ac:dyDescent="0.35">
      <c r="A1788" s="189"/>
      <c r="B1788" s="196"/>
      <c r="C1788" s="167"/>
      <c r="D1788" s="167"/>
      <c r="E1788" s="195">
        <f>SUM(E1786:E1787)</f>
        <v>8998369.7599999998</v>
      </c>
      <c r="F1788" s="101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E1789" s="142"/>
      <c r="F1789" s="101"/>
      <c r="G1789" s="15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ht="16.5" thickBot="1" x14ac:dyDescent="0.35">
      <c r="A1790" s="119"/>
      <c r="B1790" s="197"/>
      <c r="C1790" s="167"/>
      <c r="D1790" s="167"/>
      <c r="E1790" s="142"/>
      <c r="F1790" s="101"/>
      <c r="G1790" s="28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ht="16.5" thickBot="1" x14ac:dyDescent="0.35">
      <c r="A1791" s="119"/>
      <c r="B1791" s="336" t="s">
        <v>335</v>
      </c>
      <c r="C1791" s="167"/>
      <c r="D1791" s="167"/>
      <c r="E1791" s="337">
        <f>K1779</f>
        <v>130421</v>
      </c>
      <c r="F1791" s="101"/>
      <c r="G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B1792" s="197"/>
      <c r="C1792" s="167"/>
      <c r="D1792" s="167"/>
      <c r="E1792" s="168"/>
      <c r="F1792" s="101"/>
      <c r="G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7"/>
      <c r="C1793" s="167"/>
      <c r="D1793" s="167"/>
      <c r="E1793" s="168"/>
      <c r="F1793" s="101"/>
      <c r="G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ht="16.5" thickBot="1" x14ac:dyDescent="0.35">
      <c r="A1794" s="119"/>
      <c r="B1794" s="197"/>
      <c r="C1794" s="167"/>
      <c r="D1794" s="167"/>
      <c r="E1794" s="168"/>
      <c r="F1794" s="101"/>
      <c r="G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ht="16.5" thickBot="1" x14ac:dyDescent="0.35">
      <c r="A1795" s="119"/>
      <c r="B1795" s="345" t="s">
        <v>465</v>
      </c>
      <c r="C1795" s="167"/>
      <c r="D1795" s="167"/>
      <c r="E1795" s="346">
        <f>M32</f>
        <v>7000000</v>
      </c>
      <c r="F1795" s="101"/>
      <c r="G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342">
        <v>44426</v>
      </c>
      <c r="B1796" s="347" t="s">
        <v>483</v>
      </c>
      <c r="C1796" s="344"/>
      <c r="D1796" s="344"/>
      <c r="E1796" s="348">
        <f>M182</f>
        <v>215178.08</v>
      </c>
      <c r="F1796" s="101"/>
      <c r="G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342">
        <v>44459</v>
      </c>
      <c r="B1797" s="347" t="s">
        <v>483</v>
      </c>
      <c r="C1797" s="344"/>
      <c r="D1797" s="344"/>
      <c r="E1797" s="348">
        <f>M346</f>
        <v>221792.6</v>
      </c>
      <c r="F1797" s="101"/>
      <c r="G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342">
        <v>44494</v>
      </c>
      <c r="B1798" s="347" t="s">
        <v>483</v>
      </c>
      <c r="C1798" s="344"/>
      <c r="D1798" s="344"/>
      <c r="E1798" s="348">
        <f>M521</f>
        <v>242465.62</v>
      </c>
      <c r="F1798" s="101"/>
      <c r="G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342">
        <v>44529</v>
      </c>
      <c r="B1799" s="347" t="s">
        <v>483</v>
      </c>
      <c r="C1799" s="344"/>
      <c r="D1799" s="344"/>
      <c r="E1799" s="348">
        <f>M720</f>
        <v>250370.66</v>
      </c>
      <c r="F1799" s="101"/>
      <c r="G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342">
        <v>44564</v>
      </c>
      <c r="B1800" s="347" t="s">
        <v>483</v>
      </c>
      <c r="C1800" s="344"/>
      <c r="D1800" s="344"/>
      <c r="E1800" s="348">
        <f>M879</f>
        <v>258533.43</v>
      </c>
      <c r="F1800" s="101"/>
      <c r="G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342">
        <v>44599</v>
      </c>
      <c r="B1801" s="347" t="s">
        <v>483</v>
      </c>
      <c r="C1801" s="344"/>
      <c r="D1801" s="344"/>
      <c r="E1801" s="348">
        <f>M1016</f>
        <v>266962.33</v>
      </c>
      <c r="F1801" s="101"/>
      <c r="G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342">
        <v>44634</v>
      </c>
      <c r="B1802" s="347" t="s">
        <v>483</v>
      </c>
      <c r="C1802" s="344"/>
      <c r="D1802" s="344"/>
      <c r="E1802" s="348">
        <f>M1201</f>
        <v>299989.51</v>
      </c>
      <c r="F1802" s="101"/>
      <c r="G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342">
        <v>44669</v>
      </c>
      <c r="B1803" s="347" t="s">
        <v>483</v>
      </c>
      <c r="C1803" s="344"/>
      <c r="D1803" s="344"/>
      <c r="E1803" s="348">
        <f>M1351</f>
        <v>331621.69</v>
      </c>
      <c r="F1803" s="101"/>
      <c r="G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342">
        <v>44704</v>
      </c>
      <c r="B1804" s="347" t="s">
        <v>483</v>
      </c>
      <c r="C1804" s="344"/>
      <c r="D1804" s="344"/>
      <c r="E1804" s="348">
        <f>M1525</f>
        <v>383393.08</v>
      </c>
      <c r="F1804" s="101"/>
      <c r="G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s="25" customFormat="1" ht="16.5" thickBot="1" x14ac:dyDescent="0.35">
      <c r="A1805" s="342">
        <v>44739</v>
      </c>
      <c r="B1805" s="347" t="s">
        <v>483</v>
      </c>
      <c r="C1805" s="344"/>
      <c r="D1805" s="344"/>
      <c r="E1805" s="348">
        <f>M1740</f>
        <v>417731.35</v>
      </c>
      <c r="F1805" s="101"/>
      <c r="G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 s="25" customFormat="1" ht="16.5" thickBot="1" x14ac:dyDescent="0.35">
      <c r="A1806" s="119"/>
      <c r="B1806" s="345" t="s">
        <v>466</v>
      </c>
      <c r="C1806" s="167"/>
      <c r="D1806" s="167"/>
      <c r="E1806" s="346">
        <f>SUM(E1795:E1805)</f>
        <v>9888038.3499999978</v>
      </c>
      <c r="F1806" s="101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</row>
    <row r="1807" spans="1:24" s="25" customFormat="1" x14ac:dyDescent="0.3">
      <c r="A1807" s="119"/>
      <c r="B1807" s="197"/>
      <c r="C1807" s="167"/>
      <c r="D1807" s="167"/>
      <c r="E1807" s="168"/>
      <c r="F1807" s="101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s="25" customFormat="1" x14ac:dyDescent="0.3">
      <c r="A1808" s="119"/>
      <c r="B1808" s="197"/>
      <c r="C1808" s="167"/>
      <c r="D1808" s="167"/>
      <c r="E1808" s="168"/>
      <c r="F1808" s="101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</row>
    <row r="1809" spans="1:24" s="25" customFormat="1" x14ac:dyDescent="0.3">
      <c r="A1809" s="119"/>
      <c r="B1809" s="197"/>
      <c r="C1809" s="167"/>
      <c r="D1809" s="167"/>
      <c r="E1809" s="168"/>
      <c r="F1809" s="101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</row>
    <row r="1810" spans="1:24" s="25" customFormat="1" x14ac:dyDescent="0.3">
      <c r="A1810" s="119"/>
      <c r="B1810" s="197"/>
      <c r="C1810" s="167"/>
      <c r="D1810" s="167"/>
      <c r="E1810" s="168"/>
      <c r="F1810" s="101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s="25" customFormat="1" x14ac:dyDescent="0.3">
      <c r="A1811" s="119"/>
      <c r="B1811" s="197"/>
      <c r="C1811" s="167"/>
      <c r="D1811" s="167"/>
      <c r="E1811" s="168"/>
      <c r="F1811" s="10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</row>
    <row r="1812" spans="1:24" s="25" customFormat="1" x14ac:dyDescent="0.3">
      <c r="A1812" s="119"/>
      <c r="B1812" s="197"/>
      <c r="C1812" s="167"/>
      <c r="D1812" s="167"/>
      <c r="E1812" s="168"/>
      <c r="F1812" s="101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</row>
    <row r="1813" spans="1:24" s="25" customFormat="1" x14ac:dyDescent="0.3">
      <c r="A1813" s="119"/>
      <c r="B1813" s="197"/>
      <c r="C1813" s="167"/>
      <c r="D1813" s="167"/>
      <c r="E1813" s="168"/>
      <c r="F1813" s="101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</row>
    <row r="1814" spans="1:24" s="25" customFormat="1" x14ac:dyDescent="0.3">
      <c r="A1814" s="119"/>
      <c r="B1814" s="197"/>
      <c r="C1814" s="167"/>
      <c r="D1814" s="167"/>
      <c r="E1814" s="168"/>
      <c r="F1814" s="101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</row>
    <row r="1815" spans="1:24" s="25" customFormat="1" x14ac:dyDescent="0.3">
      <c r="A1815" s="119"/>
      <c r="B1815" s="197"/>
      <c r="C1815" s="167"/>
      <c r="D1815" s="167"/>
      <c r="E1815" s="168"/>
      <c r="F1815" s="101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</row>
    <row r="1816" spans="1:24" s="25" customFormat="1" x14ac:dyDescent="0.3">
      <c r="A1816" s="119"/>
      <c r="B1816" s="197"/>
      <c r="C1816" s="167"/>
      <c r="D1816" s="167"/>
      <c r="E1816" s="168"/>
      <c r="F1816" s="101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</row>
    <row r="1817" spans="1:24" s="25" customFormat="1" x14ac:dyDescent="0.3">
      <c r="A1817" s="119"/>
      <c r="B1817" s="197"/>
      <c r="C1817" s="167"/>
      <c r="D1817" s="167"/>
      <c r="E1817" s="168"/>
      <c r="F1817" s="101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</row>
    <row r="1818" spans="1:24" s="25" customFormat="1" x14ac:dyDescent="0.3">
      <c r="A1818" s="119"/>
      <c r="B1818" s="197"/>
      <c r="C1818" s="167"/>
      <c r="D1818" s="167"/>
      <c r="E1818" s="168"/>
      <c r="F1818" s="101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</row>
    <row r="1819" spans="1:24" s="25" customFormat="1" x14ac:dyDescent="0.3">
      <c r="A1819" s="119"/>
      <c r="B1819" s="197"/>
      <c r="C1819" s="167"/>
      <c r="D1819" s="167"/>
      <c r="E1819" s="168"/>
      <c r="F1819" s="101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</row>
    <row r="1820" spans="1:24" s="25" customFormat="1" x14ac:dyDescent="0.3">
      <c r="A1820" s="119"/>
      <c r="B1820" s="197"/>
      <c r="C1820" s="167"/>
      <c r="D1820" s="167"/>
      <c r="E1820" s="168"/>
      <c r="F1820" s="101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</row>
    <row r="1821" spans="1:24" s="25" customFormat="1" x14ac:dyDescent="0.3">
      <c r="A1821" s="119"/>
      <c r="B1821" s="197"/>
      <c r="C1821" s="167"/>
      <c r="D1821" s="167"/>
      <c r="E1821" s="168"/>
      <c r="F1821" s="10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</row>
    <row r="1822" spans="1:24" s="25" customFormat="1" x14ac:dyDescent="0.3">
      <c r="A1822" s="119"/>
      <c r="B1822" s="197"/>
      <c r="C1822" s="167"/>
      <c r="D1822" s="167"/>
      <c r="E1822" s="168"/>
      <c r="F1822" s="101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</row>
    <row r="1823" spans="1:24" s="25" customFormat="1" x14ac:dyDescent="0.3">
      <c r="A1823" s="119"/>
      <c r="B1823" s="197"/>
      <c r="C1823" s="167"/>
      <c r="D1823" s="167"/>
      <c r="E1823" s="168"/>
      <c r="F1823" s="101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</row>
    <row r="1824" spans="1:24" s="25" customFormat="1" x14ac:dyDescent="0.3">
      <c r="A1824" s="119"/>
      <c r="B1824" s="197"/>
      <c r="C1824" s="167"/>
      <c r="D1824" s="167"/>
      <c r="E1824" s="168"/>
      <c r="F1824" s="101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</row>
    <row r="1825" spans="1:24" s="25" customFormat="1" x14ac:dyDescent="0.3">
      <c r="A1825" s="119"/>
      <c r="B1825" s="197"/>
      <c r="C1825" s="167"/>
      <c r="D1825" s="167"/>
      <c r="E1825" s="168"/>
      <c r="F1825" s="101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</row>
    <row r="1826" spans="1:24" s="25" customFormat="1" x14ac:dyDescent="0.3">
      <c r="A1826" s="119"/>
      <c r="B1826" s="197"/>
      <c r="C1826" s="167"/>
      <c r="D1826" s="167"/>
      <c r="E1826" s="168"/>
      <c r="F1826" s="101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</row>
    <row r="1827" spans="1:24" s="25" customFormat="1" x14ac:dyDescent="0.3">
      <c r="A1827" s="119"/>
      <c r="B1827" s="197"/>
      <c r="C1827" s="167"/>
      <c r="D1827" s="167"/>
      <c r="E1827" s="168"/>
      <c r="F1827" s="101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</row>
    <row r="1828" spans="1:24" s="25" customFormat="1" x14ac:dyDescent="0.3">
      <c r="A1828" s="119"/>
      <c r="B1828" s="197"/>
      <c r="C1828" s="167"/>
      <c r="D1828" s="167"/>
      <c r="E1828" s="168"/>
      <c r="F1828" s="101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</row>
    <row r="1829" spans="1:24" s="25" customFormat="1" x14ac:dyDescent="0.3">
      <c r="A1829" s="119"/>
      <c r="B1829" s="197"/>
      <c r="C1829" s="167"/>
      <c r="D1829" s="167"/>
      <c r="E1829" s="168"/>
      <c r="F1829" s="101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</row>
    <row r="1830" spans="1:24" s="25" customFormat="1" x14ac:dyDescent="0.3">
      <c r="A1830" s="119"/>
      <c r="B1830" s="197"/>
      <c r="C1830" s="167"/>
      <c r="D1830" s="167"/>
      <c r="E1830" s="168"/>
      <c r="F1830" s="101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</row>
    <row r="1831" spans="1:24" s="25" customFormat="1" x14ac:dyDescent="0.3">
      <c r="A1831" s="119"/>
      <c r="B1831" s="197"/>
      <c r="C1831" s="167"/>
      <c r="D1831" s="167"/>
      <c r="E1831" s="168"/>
      <c r="F1831" s="10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</row>
    <row r="1832" spans="1:24" s="25" customFormat="1" x14ac:dyDescent="0.3">
      <c r="A1832" s="119"/>
      <c r="B1832" s="197"/>
      <c r="C1832" s="167"/>
      <c r="D1832" s="167"/>
      <c r="E1832" s="168"/>
      <c r="F1832" s="101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</row>
    <row r="1833" spans="1:24" s="25" customFormat="1" x14ac:dyDescent="0.3">
      <c r="A1833" s="119"/>
      <c r="B1833" s="197"/>
      <c r="C1833" s="167"/>
      <c r="D1833" s="167"/>
      <c r="E1833" s="168"/>
      <c r="F1833" s="101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</row>
    <row r="1834" spans="1:24" s="25" customFormat="1" x14ac:dyDescent="0.3">
      <c r="A1834" s="119"/>
      <c r="B1834" s="197"/>
      <c r="C1834" s="167"/>
      <c r="D1834" s="167"/>
      <c r="E1834" s="168"/>
      <c r="F1834" s="101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</row>
    <row r="1835" spans="1:24" s="25" customFormat="1" x14ac:dyDescent="0.3">
      <c r="A1835" s="119"/>
      <c r="B1835" s="197"/>
      <c r="C1835" s="167"/>
      <c r="D1835" s="167"/>
      <c r="E1835" s="168"/>
      <c r="F1835" s="101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</row>
    <row r="1836" spans="1:24" s="25" customFormat="1" x14ac:dyDescent="0.3">
      <c r="A1836" s="119"/>
      <c r="B1836" s="197"/>
      <c r="C1836" s="167"/>
      <c r="D1836" s="167"/>
      <c r="E1836" s="168"/>
      <c r="F1836" s="101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</row>
    <row r="1837" spans="1:24" s="25" customFormat="1" x14ac:dyDescent="0.3">
      <c r="A1837" s="119"/>
      <c r="B1837" s="197"/>
      <c r="C1837" s="167"/>
      <c r="D1837" s="167"/>
      <c r="E1837" s="168"/>
      <c r="F1837" s="101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</row>
    <row r="1838" spans="1:24" s="25" customFormat="1" x14ac:dyDescent="0.3">
      <c r="A1838" s="119"/>
      <c r="B1838" s="197"/>
      <c r="C1838" s="167"/>
      <c r="D1838" s="167"/>
      <c r="E1838" s="168"/>
      <c r="F1838" s="101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</row>
    <row r="1839" spans="1:24" s="25" customFormat="1" x14ac:dyDescent="0.3">
      <c r="A1839" s="119"/>
      <c r="B1839" s="197"/>
      <c r="C1839" s="167"/>
      <c r="D1839" s="167"/>
      <c r="E1839" s="168"/>
      <c r="F1839" s="101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</row>
    <row r="1840" spans="1:24" s="25" customFormat="1" x14ac:dyDescent="0.3">
      <c r="A1840" s="119"/>
      <c r="B1840" s="197"/>
      <c r="C1840" s="167"/>
      <c r="D1840" s="167"/>
      <c r="E1840" s="168"/>
      <c r="F1840" s="101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</row>
    <row r="1841" spans="1:24" s="25" customFormat="1" x14ac:dyDescent="0.3">
      <c r="A1841" s="119"/>
      <c r="B1841" s="197"/>
      <c r="C1841" s="167"/>
      <c r="D1841" s="167"/>
      <c r="E1841" s="168"/>
      <c r="F1841" s="10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</row>
    <row r="1842" spans="1:24" s="25" customFormat="1" x14ac:dyDescent="0.3">
      <c r="A1842" s="119"/>
      <c r="B1842" s="196"/>
      <c r="C1842" s="167"/>
      <c r="D1842" s="167"/>
      <c r="E1842" s="168"/>
      <c r="F1842" s="101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</row>
    <row r="1843" spans="1:24" s="25" customFormat="1" x14ac:dyDescent="0.3">
      <c r="A1843" s="119"/>
      <c r="B1843" s="197"/>
      <c r="C1843" s="167"/>
      <c r="D1843" s="167"/>
      <c r="E1843" s="168"/>
      <c r="F1843" s="101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</row>
    <row r="1844" spans="1:24" s="25" customFormat="1" x14ac:dyDescent="0.3">
      <c r="A1844" s="119"/>
      <c r="B1844" s="197"/>
      <c r="C1844" s="167"/>
      <c r="D1844" s="167"/>
      <c r="E1844" s="168"/>
      <c r="F1844" s="101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</row>
    <row r="1845" spans="1:24" s="25" customFormat="1" x14ac:dyDescent="0.3">
      <c r="A1845" s="119"/>
      <c r="B1845" s="197"/>
      <c r="C1845" s="167"/>
      <c r="D1845" s="167"/>
      <c r="E1845" s="168"/>
      <c r="F1845" s="101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</row>
    <row r="1846" spans="1:24" s="25" customFormat="1" x14ac:dyDescent="0.3">
      <c r="A1846" s="119"/>
      <c r="B1846" s="197"/>
      <c r="C1846" s="167"/>
      <c r="D1846" s="167"/>
      <c r="E1846" s="168"/>
      <c r="F1846" s="101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</row>
    <row r="1847" spans="1:24" s="25" customFormat="1" x14ac:dyDescent="0.3">
      <c r="A1847" s="119"/>
      <c r="B1847" s="197"/>
      <c r="C1847" s="167"/>
      <c r="D1847" s="167"/>
      <c r="E1847" s="168"/>
      <c r="F1847" s="101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</row>
    <row r="1848" spans="1:24" s="25" customFormat="1" x14ac:dyDescent="0.3">
      <c r="A1848" s="119"/>
      <c r="B1848" s="197"/>
      <c r="C1848" s="167"/>
      <c r="D1848" s="167"/>
      <c r="E1848" s="168"/>
      <c r="F1848" s="101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</row>
    <row r="1849" spans="1:24" s="25" customFormat="1" x14ac:dyDescent="0.3">
      <c r="A1849" s="119"/>
      <c r="B1849" s="197"/>
      <c r="C1849" s="167"/>
      <c r="D1849" s="167"/>
      <c r="E1849" s="168"/>
      <c r="F1849" s="101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</row>
    <row r="1850" spans="1:24" s="25" customFormat="1" x14ac:dyDescent="0.3">
      <c r="A1850" s="119"/>
      <c r="B1850" s="197"/>
      <c r="C1850" s="167"/>
      <c r="D1850" s="167"/>
      <c r="E1850" s="168"/>
      <c r="F1850" s="101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</row>
    <row r="1851" spans="1:24" s="25" customFormat="1" x14ac:dyDescent="0.3">
      <c r="A1851" s="119"/>
      <c r="B1851" s="197"/>
      <c r="C1851" s="167"/>
      <c r="D1851" s="167"/>
      <c r="E1851" s="168"/>
      <c r="F1851" s="10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</row>
    <row r="1852" spans="1:24" s="25" customFormat="1" x14ac:dyDescent="0.3">
      <c r="A1852" s="119"/>
      <c r="B1852" s="197"/>
      <c r="C1852" s="167"/>
      <c r="D1852" s="167"/>
      <c r="E1852" s="168"/>
      <c r="F1852" s="101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</row>
    <row r="1853" spans="1:24" s="25" customFormat="1" x14ac:dyDescent="0.3">
      <c r="A1853" s="119"/>
      <c r="B1853" s="197"/>
      <c r="C1853" s="167"/>
      <c r="D1853" s="167"/>
      <c r="E1853" s="168"/>
      <c r="F1853" s="101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</row>
    <row r="1854" spans="1:24" s="25" customFormat="1" x14ac:dyDescent="0.3">
      <c r="A1854" s="119"/>
      <c r="B1854" s="197"/>
      <c r="C1854" s="167"/>
      <c r="D1854" s="167"/>
      <c r="E1854" s="168"/>
      <c r="F1854" s="101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</row>
    <row r="1855" spans="1:24" s="25" customFormat="1" x14ac:dyDescent="0.3">
      <c r="A1855" s="119"/>
      <c r="B1855" s="197"/>
      <c r="C1855" s="167"/>
      <c r="D1855" s="167"/>
      <c r="E1855" s="168"/>
      <c r="F1855" s="101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</row>
    <row r="1856" spans="1:24" s="25" customFormat="1" x14ac:dyDescent="0.3">
      <c r="A1856" s="119"/>
      <c r="B1856" s="197"/>
      <c r="C1856" s="167"/>
      <c r="D1856" s="167"/>
      <c r="E1856" s="168"/>
      <c r="F1856" s="101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</row>
    <row r="1857" spans="1:24" s="25" customFormat="1" x14ac:dyDescent="0.3">
      <c r="A1857" s="119"/>
      <c r="B1857" s="197"/>
      <c r="C1857" s="167"/>
      <c r="D1857" s="167"/>
      <c r="E1857" s="168"/>
      <c r="F1857" s="101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</row>
    <row r="1858" spans="1:24" s="25" customFormat="1" x14ac:dyDescent="0.3">
      <c r="A1858" s="119"/>
      <c r="B1858" s="197"/>
      <c r="C1858" s="167"/>
      <c r="D1858" s="167"/>
      <c r="E1858" s="168"/>
      <c r="F1858" s="101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</row>
    <row r="1859" spans="1:24" s="25" customFormat="1" x14ac:dyDescent="0.3">
      <c r="A1859" s="119"/>
      <c r="B1859" s="197"/>
      <c r="C1859" s="167"/>
      <c r="D1859" s="167"/>
      <c r="E1859" s="168"/>
      <c r="F1859" s="101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</row>
    <row r="1860" spans="1:24" s="25" customFormat="1" x14ac:dyDescent="0.3">
      <c r="A1860" s="119"/>
      <c r="B1860" s="197"/>
      <c r="C1860" s="167"/>
      <c r="D1860" s="167"/>
      <c r="E1860" s="168"/>
      <c r="F1860" s="101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</row>
    <row r="1861" spans="1:24" s="25" customFormat="1" x14ac:dyDescent="0.3">
      <c r="A1861" s="119"/>
      <c r="B1861" s="197"/>
      <c r="C1861" s="167"/>
      <c r="D1861" s="167"/>
      <c r="E1861" s="168"/>
      <c r="F1861" s="10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</row>
    <row r="1862" spans="1:24" s="25" customFormat="1" x14ac:dyDescent="0.3">
      <c r="A1862" s="119"/>
      <c r="B1862" s="197"/>
      <c r="C1862" s="167"/>
      <c r="D1862" s="167"/>
      <c r="E1862" s="168"/>
      <c r="F1862" s="101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</row>
    <row r="1863" spans="1:24" s="25" customFormat="1" x14ac:dyDescent="0.3">
      <c r="A1863" s="119"/>
      <c r="B1863" s="197"/>
      <c r="C1863" s="167"/>
      <c r="D1863" s="167"/>
      <c r="E1863" s="168"/>
      <c r="F1863" s="101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</row>
    <row r="1864" spans="1:24" s="25" customFormat="1" x14ac:dyDescent="0.3">
      <c r="A1864" s="119"/>
      <c r="B1864" s="197"/>
      <c r="C1864" s="167"/>
      <c r="D1864" s="167"/>
      <c r="E1864" s="168"/>
      <c r="F1864" s="101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</row>
    <row r="1865" spans="1:24" s="25" customFormat="1" x14ac:dyDescent="0.3">
      <c r="A1865" s="119"/>
      <c r="B1865" s="197"/>
      <c r="C1865" s="167"/>
      <c r="D1865" s="167"/>
      <c r="E1865" s="168"/>
      <c r="F1865" s="101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</row>
    <row r="1866" spans="1:24" s="25" customFormat="1" x14ac:dyDescent="0.3">
      <c r="A1866" s="119"/>
      <c r="B1866" s="197"/>
      <c r="C1866" s="167"/>
      <c r="D1866" s="167"/>
      <c r="E1866" s="168"/>
      <c r="F1866" s="101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</row>
    <row r="1867" spans="1:24" s="25" customFormat="1" x14ac:dyDescent="0.3">
      <c r="A1867" s="119"/>
      <c r="B1867" s="197"/>
      <c r="C1867" s="167"/>
      <c r="D1867" s="167"/>
      <c r="E1867" s="168"/>
      <c r="F1867" s="101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</row>
    <row r="1868" spans="1:24" s="25" customFormat="1" x14ac:dyDescent="0.3">
      <c r="A1868" s="119"/>
      <c r="B1868" s="197"/>
      <c r="C1868" s="167"/>
      <c r="D1868" s="167"/>
      <c r="E1868" s="168"/>
      <c r="F1868" s="101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</row>
    <row r="1869" spans="1:24" s="25" customFormat="1" x14ac:dyDescent="0.3">
      <c r="A1869" s="119"/>
      <c r="B1869" s="197"/>
      <c r="C1869" s="167"/>
      <c r="D1869" s="167"/>
      <c r="E1869" s="168"/>
      <c r="F1869" s="101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</row>
    <row r="1870" spans="1:24" s="25" customFormat="1" x14ac:dyDescent="0.3">
      <c r="A1870" s="119"/>
      <c r="B1870" s="197"/>
      <c r="C1870" s="167"/>
      <c r="D1870" s="167"/>
      <c r="E1870" s="168"/>
      <c r="F1870" s="101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</row>
    <row r="1871" spans="1:24" s="25" customFormat="1" x14ac:dyDescent="0.3">
      <c r="A1871" s="119"/>
      <c r="B1871" s="197"/>
      <c r="C1871" s="167"/>
      <c r="D1871" s="167"/>
      <c r="E1871" s="168"/>
      <c r="F1871" s="10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</row>
    <row r="1872" spans="1:24" s="25" customFormat="1" x14ac:dyDescent="0.3">
      <c r="A1872" s="119"/>
      <c r="B1872" s="197"/>
      <c r="C1872" s="167"/>
      <c r="D1872" s="167"/>
      <c r="E1872" s="168"/>
      <c r="F1872" s="101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</row>
    <row r="1873" spans="1:24" s="25" customFormat="1" x14ac:dyDescent="0.3">
      <c r="A1873" s="119"/>
      <c r="B1873" s="197"/>
      <c r="C1873" s="167"/>
      <c r="D1873" s="167"/>
      <c r="E1873" s="168"/>
      <c r="F1873" s="101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</row>
    <row r="1874" spans="1:24" s="25" customFormat="1" x14ac:dyDescent="0.3">
      <c r="A1874" s="119"/>
      <c r="B1874" s="197"/>
      <c r="C1874" s="167"/>
      <c r="D1874" s="167"/>
      <c r="E1874" s="168"/>
      <c r="F1874" s="101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</row>
    <row r="1875" spans="1:24" s="25" customFormat="1" x14ac:dyDescent="0.3">
      <c r="A1875" s="119"/>
      <c r="B1875" s="197"/>
      <c r="C1875" s="167"/>
      <c r="D1875" s="167"/>
      <c r="E1875" s="168"/>
      <c r="F1875" s="101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</row>
    <row r="1876" spans="1:24" s="25" customFormat="1" x14ac:dyDescent="0.3">
      <c r="A1876" s="119"/>
      <c r="B1876" s="197"/>
      <c r="C1876" s="167"/>
      <c r="D1876" s="167"/>
      <c r="E1876" s="168"/>
      <c r="F1876" s="101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</row>
    <row r="1877" spans="1:24" s="25" customFormat="1" x14ac:dyDescent="0.3">
      <c r="A1877" s="119"/>
      <c r="B1877" s="197"/>
      <c r="C1877" s="167"/>
      <c r="D1877" s="167"/>
      <c r="E1877" s="168"/>
      <c r="F1877" s="101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</row>
    <row r="1878" spans="1:24" s="25" customFormat="1" x14ac:dyDescent="0.3">
      <c r="A1878" s="119"/>
      <c r="B1878" s="197"/>
      <c r="C1878" s="167"/>
      <c r="D1878" s="167"/>
      <c r="E1878" s="168"/>
      <c r="F1878" s="101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</row>
    <row r="1879" spans="1:24" s="25" customFormat="1" x14ac:dyDescent="0.3">
      <c r="A1879" s="119"/>
      <c r="B1879" s="197"/>
      <c r="C1879" s="167"/>
      <c r="D1879" s="167"/>
      <c r="E1879" s="168"/>
      <c r="F1879" s="101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</row>
    <row r="1880" spans="1:24" s="25" customFormat="1" x14ac:dyDescent="0.3">
      <c r="A1880" s="119"/>
      <c r="B1880" s="196"/>
      <c r="C1880" s="167"/>
      <c r="D1880" s="167"/>
      <c r="E1880" s="168"/>
      <c r="F1880" s="101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</row>
    <row r="1881" spans="1:24" s="25" customFormat="1" x14ac:dyDescent="0.3">
      <c r="A1881" s="119"/>
      <c r="B1881" s="197"/>
      <c r="C1881" s="167"/>
      <c r="D1881" s="167"/>
      <c r="E1881" s="168"/>
      <c r="F1881" s="10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</row>
    <row r="1882" spans="1:24" s="25" customFormat="1" x14ac:dyDescent="0.3">
      <c r="A1882" s="119"/>
      <c r="B1882" s="197"/>
      <c r="C1882" s="167"/>
      <c r="D1882" s="167"/>
      <c r="E1882" s="168"/>
      <c r="F1882" s="101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</row>
    <row r="1883" spans="1:24" s="25" customFormat="1" x14ac:dyDescent="0.3">
      <c r="A1883" s="119"/>
      <c r="B1883" s="119"/>
      <c r="C1883" s="167"/>
      <c r="D1883" s="167"/>
      <c r="E1883" s="168"/>
      <c r="F1883" s="101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</row>
    <row r="1884" spans="1:24" s="25" customFormat="1" x14ac:dyDescent="0.3">
      <c r="A1884" s="119"/>
      <c r="B1884" s="197"/>
      <c r="C1884" s="167"/>
      <c r="D1884" s="167"/>
      <c r="E1884" s="168"/>
      <c r="F1884" s="101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</row>
    <row r="1885" spans="1:24" s="25" customFormat="1" x14ac:dyDescent="0.3">
      <c r="A1885" s="119"/>
      <c r="B1885" s="197"/>
      <c r="C1885" s="167"/>
      <c r="D1885" s="167"/>
      <c r="E1885" s="168"/>
      <c r="F1885" s="101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</row>
    <row r="1886" spans="1:24" s="25" customFormat="1" x14ac:dyDescent="0.3">
      <c r="A1886" s="119"/>
      <c r="B1886" s="197"/>
      <c r="C1886" s="167"/>
      <c r="D1886" s="167"/>
      <c r="E1886" s="168"/>
      <c r="F1886" s="101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</row>
    <row r="1887" spans="1:24" s="25" customFormat="1" x14ac:dyDescent="0.3">
      <c r="A1887" s="119"/>
      <c r="B1887" s="197"/>
      <c r="C1887" s="167"/>
      <c r="D1887" s="167"/>
      <c r="E1887" s="168"/>
      <c r="F1887" s="101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</row>
    <row r="1888" spans="1:24" s="25" customFormat="1" x14ac:dyDescent="0.3">
      <c r="A1888" s="119"/>
      <c r="B1888" s="197"/>
      <c r="C1888" s="167"/>
      <c r="D1888" s="167"/>
      <c r="E1888" s="168"/>
      <c r="F1888" s="101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</row>
    <row r="1889" spans="1:24" s="25" customFormat="1" x14ac:dyDescent="0.3">
      <c r="A1889" s="119"/>
      <c r="B1889" s="197"/>
      <c r="C1889" s="167"/>
      <c r="D1889" s="167"/>
      <c r="E1889" s="168"/>
      <c r="F1889" s="101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</row>
    <row r="1890" spans="1:24" s="25" customFormat="1" x14ac:dyDescent="0.3">
      <c r="A1890" s="119"/>
      <c r="B1890" s="197"/>
      <c r="C1890" s="167"/>
      <c r="D1890" s="167"/>
      <c r="E1890" s="168"/>
      <c r="F1890" s="101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</row>
    <row r="1891" spans="1:24" s="25" customFormat="1" x14ac:dyDescent="0.3">
      <c r="A1891" s="119"/>
      <c r="B1891" s="197"/>
      <c r="C1891" s="167"/>
      <c r="D1891" s="167"/>
      <c r="E1891" s="168"/>
      <c r="F1891" s="10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</row>
    <row r="1892" spans="1:24" s="25" customFormat="1" x14ac:dyDescent="0.3">
      <c r="A1892" s="119"/>
      <c r="B1892" s="197"/>
      <c r="C1892" s="167"/>
      <c r="D1892" s="167"/>
      <c r="E1892" s="168"/>
      <c r="F1892" s="101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</row>
    <row r="1893" spans="1:24" s="25" customFormat="1" x14ac:dyDescent="0.3">
      <c r="A1893" s="119"/>
      <c r="B1893" s="197"/>
      <c r="C1893" s="167"/>
      <c r="D1893" s="167"/>
      <c r="E1893" s="168"/>
      <c r="F1893" s="101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</row>
    <row r="1894" spans="1:24" s="25" customFormat="1" x14ac:dyDescent="0.3">
      <c r="A1894" s="119"/>
      <c r="B1894" s="197"/>
      <c r="C1894" s="167"/>
      <c r="D1894" s="167"/>
      <c r="E1894" s="168"/>
      <c r="F1894" s="101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</row>
    <row r="1895" spans="1:24" s="25" customFormat="1" x14ac:dyDescent="0.3">
      <c r="A1895" s="119"/>
      <c r="B1895" s="197"/>
      <c r="C1895" s="167"/>
      <c r="D1895" s="167"/>
      <c r="E1895" s="168"/>
      <c r="F1895" s="101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</row>
    <row r="1896" spans="1:24" s="25" customFormat="1" x14ac:dyDescent="0.3">
      <c r="A1896" s="119"/>
      <c r="B1896" s="197"/>
      <c r="C1896" s="167"/>
      <c r="D1896" s="167"/>
      <c r="E1896" s="168"/>
      <c r="F1896" s="101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</row>
    <row r="1897" spans="1:24" s="25" customFormat="1" x14ac:dyDescent="0.3">
      <c r="A1897" s="119"/>
      <c r="B1897" s="197"/>
      <c r="C1897" s="167"/>
      <c r="D1897" s="167"/>
      <c r="E1897" s="168"/>
      <c r="F1897" s="101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</row>
    <row r="1898" spans="1:24" s="25" customFormat="1" x14ac:dyDescent="0.3">
      <c r="A1898" s="119"/>
      <c r="B1898" s="197"/>
      <c r="C1898" s="167"/>
      <c r="D1898" s="167"/>
      <c r="E1898" s="168"/>
      <c r="F1898" s="101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</row>
    <row r="1899" spans="1:24" s="25" customFormat="1" x14ac:dyDescent="0.3">
      <c r="A1899" s="119"/>
      <c r="B1899" s="197"/>
      <c r="C1899" s="167"/>
      <c r="D1899" s="167"/>
      <c r="E1899" s="168"/>
      <c r="F1899" s="101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</row>
    <row r="1900" spans="1:24" s="25" customFormat="1" x14ac:dyDescent="0.3">
      <c r="A1900" s="119"/>
      <c r="B1900" s="197"/>
      <c r="C1900" s="167"/>
      <c r="D1900" s="167"/>
      <c r="E1900" s="168"/>
      <c r="F1900" s="101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</row>
    <row r="1901" spans="1:24" s="25" customFormat="1" x14ac:dyDescent="0.3">
      <c r="A1901" s="119"/>
      <c r="B1901" s="197"/>
      <c r="C1901" s="167"/>
      <c r="D1901" s="167"/>
      <c r="E1901" s="168"/>
      <c r="F1901" s="1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</row>
    <row r="1902" spans="1:24" s="25" customFormat="1" x14ac:dyDescent="0.3">
      <c r="A1902" s="119"/>
      <c r="B1902" s="197"/>
      <c r="C1902" s="167"/>
      <c r="D1902" s="167"/>
      <c r="E1902" s="168"/>
      <c r="F1902" s="101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</row>
    <row r="1903" spans="1:24" s="25" customFormat="1" x14ac:dyDescent="0.3">
      <c r="A1903" s="119"/>
      <c r="B1903" s="197"/>
      <c r="C1903" s="167"/>
      <c r="D1903" s="167"/>
      <c r="E1903" s="168"/>
      <c r="F1903" s="101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</row>
    <row r="1904" spans="1:24" s="25" customFormat="1" x14ac:dyDescent="0.3">
      <c r="A1904" s="119"/>
      <c r="B1904" s="197"/>
      <c r="C1904" s="167"/>
      <c r="D1904" s="167"/>
      <c r="E1904" s="168"/>
      <c r="F1904" s="101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</row>
    <row r="1905" spans="1:24" s="25" customFormat="1" x14ac:dyDescent="0.3">
      <c r="A1905" s="119"/>
      <c r="B1905" s="197"/>
      <c r="C1905" s="167"/>
      <c r="D1905" s="167"/>
      <c r="E1905" s="168"/>
      <c r="F1905" s="101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</row>
    <row r="1906" spans="1:24" s="25" customFormat="1" x14ac:dyDescent="0.3">
      <c r="A1906" s="119"/>
      <c r="B1906" s="197"/>
      <c r="C1906" s="167"/>
      <c r="D1906" s="167"/>
      <c r="E1906" s="168"/>
      <c r="F1906" s="101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</row>
    <row r="1907" spans="1:24" s="25" customFormat="1" x14ac:dyDescent="0.3">
      <c r="A1907" s="119"/>
      <c r="B1907" s="197"/>
      <c r="C1907" s="167"/>
      <c r="D1907" s="167"/>
      <c r="E1907" s="168"/>
      <c r="F1907" s="101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</row>
    <row r="1908" spans="1:24" s="25" customFormat="1" x14ac:dyDescent="0.3">
      <c r="A1908" s="119"/>
      <c r="B1908" s="197"/>
      <c r="C1908" s="167"/>
      <c r="D1908" s="167"/>
      <c r="E1908" s="168"/>
      <c r="F1908" s="101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</row>
    <row r="1909" spans="1:24" s="25" customFormat="1" x14ac:dyDescent="0.3">
      <c r="A1909" s="119"/>
      <c r="B1909" s="197"/>
      <c r="C1909" s="167"/>
      <c r="D1909" s="167"/>
      <c r="E1909" s="168"/>
      <c r="F1909" s="101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</row>
    <row r="1910" spans="1:24" s="25" customFormat="1" x14ac:dyDescent="0.3">
      <c r="A1910" s="119"/>
      <c r="B1910" s="197"/>
      <c r="C1910" s="167"/>
      <c r="D1910" s="167"/>
      <c r="E1910" s="168"/>
      <c r="F1910" s="101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</row>
    <row r="1911" spans="1:24" s="25" customFormat="1" x14ac:dyDescent="0.3">
      <c r="A1911" s="119"/>
      <c r="B1911" s="197"/>
      <c r="C1911" s="167"/>
      <c r="D1911" s="167"/>
      <c r="E1911" s="168"/>
      <c r="F1911" s="10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</row>
    <row r="1912" spans="1:24" s="25" customFormat="1" x14ac:dyDescent="0.3">
      <c r="A1912" s="119"/>
      <c r="B1912" s="197"/>
      <c r="C1912" s="167"/>
      <c r="D1912" s="167"/>
      <c r="E1912" s="168"/>
      <c r="F1912" s="101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</row>
    <row r="1913" spans="1:24" s="25" customFormat="1" x14ac:dyDescent="0.3">
      <c r="A1913" s="119"/>
      <c r="B1913" s="197"/>
      <c r="C1913" s="167"/>
      <c r="D1913" s="167"/>
      <c r="E1913" s="168"/>
      <c r="F1913" s="101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</row>
    <row r="1914" spans="1:24" s="25" customFormat="1" x14ac:dyDescent="0.3">
      <c r="A1914" s="119"/>
      <c r="B1914" s="197"/>
      <c r="C1914" s="167"/>
      <c r="D1914" s="167"/>
      <c r="E1914" s="168"/>
      <c r="F1914" s="101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</row>
    <row r="1915" spans="1:24" s="25" customFormat="1" x14ac:dyDescent="0.3">
      <c r="A1915" s="119"/>
      <c r="B1915" s="197"/>
      <c r="C1915" s="167"/>
      <c r="D1915" s="167"/>
      <c r="E1915" s="168"/>
      <c r="F1915" s="101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</row>
    <row r="1916" spans="1:24" s="25" customFormat="1" x14ac:dyDescent="0.3">
      <c r="A1916" s="119"/>
      <c r="B1916" s="197"/>
      <c r="C1916" s="167"/>
      <c r="D1916" s="167"/>
      <c r="E1916" s="168"/>
      <c r="F1916" s="101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</row>
    <row r="1917" spans="1:24" s="25" customFormat="1" x14ac:dyDescent="0.3">
      <c r="A1917" s="119"/>
      <c r="B1917" s="197"/>
      <c r="C1917" s="167"/>
      <c r="D1917" s="167"/>
      <c r="E1917" s="168"/>
      <c r="F1917" s="101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</row>
    <row r="1918" spans="1:24" s="25" customFormat="1" x14ac:dyDescent="0.3">
      <c r="A1918" s="119"/>
      <c r="B1918" s="197"/>
      <c r="C1918" s="167"/>
      <c r="D1918" s="167"/>
      <c r="E1918" s="168"/>
      <c r="F1918" s="101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</row>
    <row r="1919" spans="1:24" s="25" customFormat="1" x14ac:dyDescent="0.3">
      <c r="A1919" s="119"/>
      <c r="B1919" s="197"/>
      <c r="C1919" s="167"/>
      <c r="D1919" s="167"/>
      <c r="E1919" s="168"/>
      <c r="F1919" s="101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</row>
    <row r="1920" spans="1:24" s="25" customFormat="1" x14ac:dyDescent="0.3">
      <c r="A1920" s="119"/>
      <c r="B1920" s="197"/>
      <c r="C1920" s="167"/>
      <c r="D1920" s="167"/>
      <c r="E1920" s="168"/>
      <c r="F1920" s="101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</row>
    <row r="1921" spans="1:24" s="25" customFormat="1" x14ac:dyDescent="0.3">
      <c r="A1921" s="119"/>
      <c r="B1921" s="197"/>
      <c r="C1921" s="167"/>
      <c r="D1921" s="167"/>
      <c r="E1921" s="168"/>
      <c r="F1921" s="10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</row>
    <row r="1922" spans="1:24" s="25" customFormat="1" x14ac:dyDescent="0.3">
      <c r="A1922" s="119"/>
      <c r="B1922" s="197"/>
      <c r="C1922" s="167"/>
      <c r="D1922" s="167"/>
      <c r="E1922" s="168"/>
      <c r="F1922" s="101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</row>
    <row r="1923" spans="1:24" s="25" customFormat="1" x14ac:dyDescent="0.3">
      <c r="A1923" s="119"/>
      <c r="B1923" s="197"/>
      <c r="C1923" s="167"/>
      <c r="D1923" s="167"/>
      <c r="E1923" s="168"/>
      <c r="F1923" s="101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</row>
    <row r="1924" spans="1:24" s="25" customFormat="1" x14ac:dyDescent="0.3">
      <c r="A1924" s="119"/>
      <c r="B1924" s="197"/>
      <c r="C1924" s="167"/>
      <c r="D1924" s="167"/>
      <c r="E1924" s="168"/>
      <c r="F1924" s="101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</row>
    <row r="1925" spans="1:24" s="25" customFormat="1" x14ac:dyDescent="0.3">
      <c r="A1925" s="119"/>
      <c r="B1925" s="196"/>
      <c r="C1925" s="167"/>
      <c r="D1925" s="167"/>
      <c r="E1925" s="168"/>
      <c r="F1925" s="101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</row>
    <row r="1926" spans="1:24" s="25" customFormat="1" x14ac:dyDescent="0.3">
      <c r="A1926" s="119"/>
      <c r="B1926" s="197"/>
      <c r="C1926" s="167"/>
      <c r="D1926" s="167"/>
      <c r="E1926" s="168"/>
      <c r="F1926" s="101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</row>
    <row r="1927" spans="1:24" s="25" customFormat="1" x14ac:dyDescent="0.3">
      <c r="A1927" s="119"/>
      <c r="B1927" s="197"/>
      <c r="C1927" s="167"/>
      <c r="D1927" s="167"/>
      <c r="E1927" s="168"/>
      <c r="F1927" s="101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</row>
    <row r="1928" spans="1:24" s="25" customFormat="1" x14ac:dyDescent="0.3">
      <c r="A1928" s="119"/>
      <c r="B1928" s="197"/>
      <c r="C1928" s="167"/>
      <c r="D1928" s="167"/>
      <c r="E1928" s="168"/>
      <c r="F1928" s="101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</row>
    <row r="1929" spans="1:24" s="25" customFormat="1" x14ac:dyDescent="0.3">
      <c r="A1929" s="119"/>
      <c r="B1929" s="197"/>
      <c r="C1929" s="167"/>
      <c r="D1929" s="167"/>
      <c r="E1929" s="168"/>
      <c r="F1929" s="101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</row>
    <row r="1930" spans="1:24" s="25" customFormat="1" x14ac:dyDescent="0.3">
      <c r="A1930" s="119"/>
      <c r="B1930" s="197"/>
      <c r="C1930" s="167"/>
      <c r="D1930" s="167"/>
      <c r="E1930" s="168"/>
      <c r="F1930" s="101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</row>
    <row r="1931" spans="1:24" s="25" customFormat="1" x14ac:dyDescent="0.3">
      <c r="A1931" s="119"/>
      <c r="B1931" s="197"/>
      <c r="C1931" s="167"/>
      <c r="D1931" s="167"/>
      <c r="E1931" s="168"/>
      <c r="F1931" s="10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</row>
    <row r="1932" spans="1:24" s="25" customFormat="1" x14ac:dyDescent="0.3">
      <c r="A1932" s="119"/>
      <c r="B1932" s="197"/>
      <c r="C1932" s="167"/>
      <c r="D1932" s="167"/>
      <c r="E1932" s="168"/>
      <c r="F1932" s="101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</row>
    <row r="1933" spans="1:24" s="25" customFormat="1" x14ac:dyDescent="0.3">
      <c r="A1933" s="119"/>
      <c r="B1933" s="197"/>
      <c r="C1933" s="167"/>
      <c r="D1933" s="167"/>
      <c r="E1933" s="168"/>
      <c r="F1933" s="101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</row>
    <row r="1934" spans="1:24" s="25" customFormat="1" x14ac:dyDescent="0.3">
      <c r="A1934" s="119"/>
      <c r="B1934" s="197"/>
      <c r="C1934" s="167"/>
      <c r="D1934" s="167"/>
      <c r="E1934" s="168"/>
      <c r="F1934" s="101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</row>
    <row r="1935" spans="1:24" s="25" customFormat="1" x14ac:dyDescent="0.3">
      <c r="A1935" s="119"/>
      <c r="B1935" s="197"/>
      <c r="C1935" s="167"/>
      <c r="D1935" s="167"/>
      <c r="E1935" s="168"/>
      <c r="F1935" s="101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</row>
    <row r="1936" spans="1:24" s="25" customFormat="1" x14ac:dyDescent="0.3">
      <c r="A1936" s="119"/>
      <c r="B1936" s="197"/>
      <c r="C1936" s="167"/>
      <c r="D1936" s="167"/>
      <c r="E1936" s="168"/>
      <c r="F1936" s="101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</row>
    <row r="1937" spans="1:24" s="25" customFormat="1" x14ac:dyDescent="0.3">
      <c r="A1937" s="119"/>
      <c r="B1937" s="197"/>
      <c r="C1937" s="167"/>
      <c r="D1937" s="167"/>
      <c r="E1937" s="168"/>
      <c r="F1937" s="101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</row>
    <row r="1938" spans="1:24" s="25" customFormat="1" x14ac:dyDescent="0.3">
      <c r="A1938" s="119"/>
      <c r="B1938" s="197"/>
      <c r="C1938" s="167"/>
      <c r="D1938" s="167"/>
      <c r="E1938" s="168"/>
      <c r="F1938" s="101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</row>
    <row r="1939" spans="1:24" s="25" customFormat="1" x14ac:dyDescent="0.3">
      <c r="A1939" s="119"/>
      <c r="B1939" s="197"/>
      <c r="C1939" s="167"/>
      <c r="D1939" s="167"/>
      <c r="E1939" s="168"/>
      <c r="F1939" s="101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</row>
    <row r="1940" spans="1:24" s="25" customFormat="1" x14ac:dyDescent="0.3">
      <c r="A1940" s="119"/>
      <c r="B1940" s="197"/>
      <c r="C1940" s="167"/>
      <c r="D1940" s="167"/>
      <c r="E1940" s="168"/>
      <c r="F1940" s="101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</row>
    <row r="1941" spans="1:24" s="25" customFormat="1" x14ac:dyDescent="0.3">
      <c r="A1941" s="119"/>
      <c r="B1941" s="197"/>
      <c r="C1941" s="167"/>
      <c r="D1941" s="167"/>
      <c r="E1941" s="168"/>
      <c r="F1941" s="10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</row>
    <row r="1942" spans="1:24" s="25" customFormat="1" x14ac:dyDescent="0.3">
      <c r="A1942" s="119"/>
      <c r="B1942" s="197"/>
      <c r="C1942" s="167"/>
      <c r="D1942" s="167"/>
      <c r="E1942" s="168"/>
      <c r="F1942" s="101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</row>
    <row r="1943" spans="1:24" s="25" customFormat="1" x14ac:dyDescent="0.3">
      <c r="A1943" s="119"/>
      <c r="B1943" s="197"/>
      <c r="C1943" s="167"/>
      <c r="D1943" s="167"/>
      <c r="E1943" s="168"/>
      <c r="F1943" s="101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</row>
    <row r="1944" spans="1:24" s="25" customFormat="1" x14ac:dyDescent="0.3">
      <c r="A1944" s="119"/>
      <c r="B1944" s="197"/>
      <c r="C1944" s="167"/>
      <c r="D1944" s="167"/>
      <c r="E1944" s="168"/>
      <c r="F1944" s="101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</row>
    <row r="1945" spans="1:24" s="25" customFormat="1" x14ac:dyDescent="0.3">
      <c r="A1945" s="119"/>
      <c r="B1945" s="197"/>
      <c r="C1945" s="167"/>
      <c r="D1945" s="167"/>
      <c r="E1945" s="168"/>
      <c r="F1945" s="101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</row>
    <row r="1946" spans="1:24" s="25" customFormat="1" x14ac:dyDescent="0.3">
      <c r="A1946" s="119"/>
      <c r="B1946" s="197"/>
      <c r="C1946" s="167"/>
      <c r="D1946" s="167"/>
      <c r="E1946" s="168"/>
      <c r="F1946" s="101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</row>
    <row r="1947" spans="1:24" s="25" customFormat="1" x14ac:dyDescent="0.3">
      <c r="A1947" s="119"/>
      <c r="B1947" s="197"/>
      <c r="C1947" s="167"/>
      <c r="D1947" s="167"/>
      <c r="E1947" s="168"/>
      <c r="F1947" s="101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</row>
    <row r="1948" spans="1:24" s="25" customFormat="1" x14ac:dyDescent="0.3">
      <c r="A1948" s="119"/>
      <c r="B1948" s="197"/>
      <c r="C1948" s="167"/>
      <c r="D1948" s="167"/>
      <c r="E1948" s="168"/>
      <c r="F1948" s="101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</row>
    <row r="1949" spans="1:24" s="25" customFormat="1" x14ac:dyDescent="0.3">
      <c r="A1949" s="119"/>
      <c r="B1949" s="197"/>
      <c r="C1949" s="167"/>
      <c r="D1949" s="167"/>
      <c r="E1949" s="168"/>
      <c r="F1949" s="101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</row>
    <row r="1950" spans="1:24" s="25" customFormat="1" x14ac:dyDescent="0.3">
      <c r="A1950" s="119"/>
      <c r="B1950" s="197"/>
      <c r="C1950" s="167"/>
      <c r="D1950" s="167"/>
      <c r="E1950" s="168"/>
      <c r="F1950" s="101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</row>
    <row r="1951" spans="1:24" s="25" customFormat="1" x14ac:dyDescent="0.3">
      <c r="A1951" s="119"/>
      <c r="B1951" s="197"/>
      <c r="C1951" s="167"/>
      <c r="D1951" s="167"/>
      <c r="E1951" s="168"/>
      <c r="F1951" s="10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</row>
    <row r="1952" spans="1:24" s="25" customFormat="1" x14ac:dyDescent="0.3">
      <c r="A1952" s="119"/>
      <c r="B1952" s="197"/>
      <c r="C1952" s="167"/>
      <c r="D1952" s="167"/>
      <c r="E1952" s="168"/>
      <c r="F1952" s="101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</row>
    <row r="1953" spans="1:24" s="25" customFormat="1" x14ac:dyDescent="0.3">
      <c r="A1953" s="119"/>
      <c r="B1953" s="197"/>
      <c r="C1953" s="167"/>
      <c r="D1953" s="167"/>
      <c r="E1953" s="168"/>
      <c r="F1953" s="101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</row>
    <row r="1954" spans="1:24" s="25" customFormat="1" x14ac:dyDescent="0.3">
      <c r="A1954" s="119"/>
      <c r="B1954" s="197"/>
      <c r="C1954" s="167"/>
      <c r="D1954" s="167"/>
      <c r="E1954" s="168"/>
      <c r="F1954" s="101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</row>
    <row r="1955" spans="1:24" s="25" customFormat="1" x14ac:dyDescent="0.3">
      <c r="A1955" s="119"/>
      <c r="B1955" s="196"/>
      <c r="C1955" s="167"/>
      <c r="D1955" s="167"/>
      <c r="E1955" s="168"/>
      <c r="F1955" s="101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</row>
    <row r="1956" spans="1:24" s="25" customFormat="1" x14ac:dyDescent="0.3">
      <c r="A1956" s="119"/>
      <c r="B1956" s="197"/>
      <c r="C1956" s="167"/>
      <c r="D1956" s="167"/>
      <c r="E1956" s="168"/>
      <c r="F1956" s="101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</row>
    <row r="1957" spans="1:24" s="25" customFormat="1" x14ac:dyDescent="0.3">
      <c r="A1957" s="119"/>
      <c r="B1957" s="197"/>
      <c r="C1957" s="167"/>
      <c r="D1957" s="167"/>
      <c r="E1957" s="168"/>
      <c r="F1957" s="101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</row>
    <row r="1958" spans="1:24" s="25" customFormat="1" x14ac:dyDescent="0.3">
      <c r="A1958" s="119"/>
      <c r="B1958" s="197"/>
      <c r="C1958" s="167"/>
      <c r="D1958" s="167"/>
      <c r="E1958" s="168"/>
      <c r="F1958" s="101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</row>
    <row r="1959" spans="1:24" s="25" customFormat="1" x14ac:dyDescent="0.3">
      <c r="A1959" s="119"/>
      <c r="B1959" s="197"/>
      <c r="C1959" s="167"/>
      <c r="D1959" s="167"/>
      <c r="E1959" s="168"/>
      <c r="F1959" s="101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</row>
    <row r="1960" spans="1:24" s="25" customFormat="1" x14ac:dyDescent="0.3">
      <c r="A1960" s="119"/>
      <c r="B1960" s="197"/>
      <c r="C1960" s="167"/>
      <c r="D1960" s="167"/>
      <c r="E1960" s="168"/>
      <c r="F1960" s="101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</row>
    <row r="1961" spans="1:24" s="25" customFormat="1" x14ac:dyDescent="0.3">
      <c r="A1961" s="119"/>
      <c r="B1961" s="197"/>
      <c r="C1961" s="167"/>
      <c r="D1961" s="167"/>
      <c r="E1961" s="168"/>
      <c r="F1961" s="10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</row>
    <row r="1962" spans="1:24" s="25" customFormat="1" x14ac:dyDescent="0.3">
      <c r="A1962" s="119"/>
      <c r="B1962" s="197"/>
      <c r="C1962" s="167"/>
      <c r="D1962" s="167"/>
      <c r="E1962" s="168"/>
      <c r="F1962" s="101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</row>
    <row r="1963" spans="1:24" s="25" customFormat="1" x14ac:dyDescent="0.3">
      <c r="A1963" s="119"/>
      <c r="B1963" s="197"/>
      <c r="C1963" s="167"/>
      <c r="D1963" s="167"/>
      <c r="E1963" s="168"/>
      <c r="F1963" s="101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</row>
    <row r="1964" spans="1:24" s="25" customFormat="1" x14ac:dyDescent="0.3">
      <c r="A1964" s="119"/>
      <c r="B1964" s="197"/>
      <c r="C1964" s="167"/>
      <c r="D1964" s="167"/>
      <c r="E1964" s="168"/>
      <c r="F1964" s="101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</row>
    <row r="1965" spans="1:24" s="25" customFormat="1" x14ac:dyDescent="0.3">
      <c r="A1965" s="119"/>
      <c r="B1965" s="197"/>
      <c r="C1965" s="167"/>
      <c r="D1965" s="167"/>
      <c r="E1965" s="168"/>
      <c r="F1965" s="101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</row>
    <row r="1966" spans="1:24" s="25" customFormat="1" x14ac:dyDescent="0.3">
      <c r="A1966" s="119"/>
      <c r="B1966" s="197"/>
      <c r="C1966" s="167"/>
      <c r="D1966" s="198"/>
      <c r="E1966" s="168"/>
      <c r="F1966" s="101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</row>
    <row r="1967" spans="1:24" s="25" customFormat="1" x14ac:dyDescent="0.3">
      <c r="A1967" s="119"/>
      <c r="B1967" s="197"/>
      <c r="C1967" s="167"/>
      <c r="D1967" s="167"/>
      <c r="E1967" s="168"/>
      <c r="F1967" s="101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</row>
    <row r="1968" spans="1:24" s="25" customFormat="1" x14ac:dyDescent="0.3">
      <c r="A1968" s="119"/>
      <c r="B1968" s="197"/>
      <c r="C1968" s="167"/>
      <c r="D1968" s="167"/>
      <c r="E1968" s="168"/>
      <c r="F1968" s="101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</row>
    <row r="1969" spans="1:24" s="25" customFormat="1" x14ac:dyDescent="0.3">
      <c r="A1969" s="119"/>
      <c r="B1969" s="197"/>
      <c r="C1969" s="167"/>
      <c r="D1969" s="167"/>
      <c r="E1969" s="168"/>
      <c r="F1969" s="101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</row>
    <row r="1970" spans="1:24" s="25" customFormat="1" x14ac:dyDescent="0.3">
      <c r="A1970" s="119"/>
      <c r="B1970" s="197"/>
      <c r="C1970" s="167"/>
      <c r="D1970" s="198"/>
      <c r="E1970" s="168"/>
      <c r="F1970" s="101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</row>
    <row r="1971" spans="1:24" s="25" customFormat="1" x14ac:dyDescent="0.3">
      <c r="A1971" s="119"/>
      <c r="B1971" s="197"/>
      <c r="C1971" s="167"/>
      <c r="D1971" s="198"/>
      <c r="E1971" s="168"/>
      <c r="F1971" s="10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</row>
    <row r="1972" spans="1:24" s="25" customFormat="1" x14ac:dyDescent="0.3">
      <c r="A1972" s="119"/>
      <c r="B1972" s="197"/>
      <c r="C1972" s="167"/>
      <c r="D1972" s="198"/>
      <c r="E1972" s="168"/>
      <c r="F1972" s="101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</row>
    <row r="1973" spans="1:24" s="25" customFormat="1" x14ac:dyDescent="0.3">
      <c r="A1973" s="119"/>
      <c r="B1973" s="197"/>
      <c r="C1973" s="167"/>
      <c r="D1973" s="167"/>
      <c r="E1973" s="168"/>
      <c r="F1973" s="101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</row>
    <row r="1974" spans="1:24" s="25" customFormat="1" x14ac:dyDescent="0.3">
      <c r="A1974" s="119"/>
      <c r="B1974" s="197"/>
      <c r="C1974" s="167"/>
      <c r="D1974" s="167"/>
      <c r="E1974" s="168"/>
      <c r="F1974" s="101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</row>
    <row r="1975" spans="1:24" s="25" customFormat="1" x14ac:dyDescent="0.3">
      <c r="A1975" s="119"/>
      <c r="B1975" s="197"/>
      <c r="C1975" s="167"/>
      <c r="D1975" s="167"/>
      <c r="E1975" s="168"/>
      <c r="F1975" s="101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</row>
    <row r="1976" spans="1:24" s="25" customFormat="1" x14ac:dyDescent="0.3">
      <c r="A1976" s="119"/>
      <c r="B1976" s="197"/>
      <c r="C1976" s="167"/>
      <c r="D1976" s="167"/>
      <c r="E1976" s="168"/>
      <c r="F1976" s="101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</row>
    <row r="1977" spans="1:24" s="25" customFormat="1" x14ac:dyDescent="0.3">
      <c r="A1977" s="119"/>
      <c r="B1977" s="197"/>
      <c r="C1977" s="167"/>
      <c r="D1977" s="167"/>
      <c r="E1977" s="168"/>
      <c r="F1977" s="101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</row>
    <row r="1978" spans="1:24" s="25" customFormat="1" x14ac:dyDescent="0.3">
      <c r="A1978" s="119"/>
      <c r="B1978" s="197"/>
      <c r="C1978" s="167"/>
      <c r="D1978" s="167"/>
      <c r="E1978" s="168"/>
      <c r="F1978" s="101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</row>
    <row r="1979" spans="1:24" s="25" customFormat="1" x14ac:dyDescent="0.3">
      <c r="A1979" s="119"/>
      <c r="C1979" s="167"/>
      <c r="D1979" s="167"/>
      <c r="E1979" s="168"/>
      <c r="F1979" s="101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</row>
    <row r="1980" spans="1:24" s="25" customFormat="1" x14ac:dyDescent="0.3">
      <c r="A1980" s="119"/>
      <c r="B1980" s="199"/>
      <c r="C1980" s="167"/>
      <c r="D1980" s="167"/>
      <c r="E1980" s="168"/>
      <c r="F1980" s="101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</row>
    <row r="1981" spans="1:24" s="25" customFormat="1" x14ac:dyDescent="0.3">
      <c r="A1981" s="119"/>
      <c r="B1981" s="197"/>
      <c r="C1981" s="190"/>
      <c r="D1981" s="198"/>
      <c r="E1981" s="168"/>
      <c r="F1981" s="10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</row>
    <row r="1982" spans="1:24" s="25" customFormat="1" x14ac:dyDescent="0.3">
      <c r="A1982" s="119"/>
      <c r="B1982" s="197"/>
      <c r="C1982" s="167"/>
      <c r="D1982" s="190"/>
      <c r="E1982" s="168"/>
      <c r="F1982" s="101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</row>
    <row r="1983" spans="1:24" s="25" customFormat="1" x14ac:dyDescent="0.3">
      <c r="A1983" s="119"/>
      <c r="C1983" s="190"/>
      <c r="D1983" s="198"/>
      <c r="E1983" s="168"/>
      <c r="F1983" s="101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</row>
    <row r="1984" spans="1:24" s="25" customFormat="1" x14ac:dyDescent="0.3">
      <c r="A1984" s="119"/>
      <c r="B1984" s="197"/>
      <c r="C1984" s="167"/>
      <c r="D1984" s="190"/>
      <c r="E1984" s="168"/>
      <c r="F1984" s="101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</row>
    <row r="1985" spans="1:24" s="25" customFormat="1" x14ac:dyDescent="0.3">
      <c r="A1985" s="119"/>
      <c r="B1985" s="197"/>
      <c r="C1985" s="167"/>
      <c r="D1985" s="167"/>
      <c r="E1985" s="168"/>
      <c r="F1985" s="101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</row>
    <row r="1986" spans="1:24" s="25" customFormat="1" x14ac:dyDescent="0.3">
      <c r="A1986" s="119"/>
      <c r="B1986" s="197"/>
      <c r="C1986" s="167"/>
      <c r="D1986" s="167"/>
      <c r="E1986" s="168"/>
      <c r="F1986" s="101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</row>
    <row r="1987" spans="1:24" s="25" customFormat="1" x14ac:dyDescent="0.3">
      <c r="A1987" s="119"/>
      <c r="B1987" s="197"/>
      <c r="C1987" s="167"/>
      <c r="D1987" s="167"/>
      <c r="E1987" s="168"/>
      <c r="F1987" s="101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</row>
    <row r="1988" spans="1:24" s="25" customFormat="1" x14ac:dyDescent="0.3">
      <c r="A1988" s="119"/>
      <c r="B1988" s="197"/>
      <c r="C1988" s="167"/>
      <c r="D1988" s="167"/>
      <c r="E1988" s="168"/>
      <c r="F1988" s="101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</row>
    <row r="1989" spans="1:24" s="25" customFormat="1" x14ac:dyDescent="0.3">
      <c r="A1989" s="119"/>
      <c r="B1989" s="197"/>
      <c r="C1989" s="167"/>
      <c r="D1989" s="167"/>
      <c r="E1989" s="168"/>
      <c r="F1989" s="101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</row>
    <row r="1990" spans="1:24" s="25" customFormat="1" x14ac:dyDescent="0.3">
      <c r="A1990" s="119"/>
      <c r="B1990" s="197"/>
      <c r="C1990" s="167"/>
      <c r="D1990" s="167"/>
      <c r="E1990" s="168"/>
      <c r="F1990" s="101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</row>
    <row r="1991" spans="1:24" s="25" customFormat="1" x14ac:dyDescent="0.3">
      <c r="A1991" s="119"/>
      <c r="B1991" s="197"/>
      <c r="C1991" s="167"/>
      <c r="D1991" s="167"/>
      <c r="E1991" s="168"/>
      <c r="F1991" s="10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</row>
    <row r="1992" spans="1:24" s="25" customFormat="1" x14ac:dyDescent="0.3">
      <c r="A1992" s="119"/>
      <c r="B1992" s="197"/>
      <c r="C1992" s="167"/>
      <c r="D1992" s="167"/>
      <c r="E1992" s="168"/>
      <c r="F1992" s="101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</row>
    <row r="1993" spans="1:24" s="25" customFormat="1" x14ac:dyDescent="0.3">
      <c r="A1993" s="119"/>
      <c r="B1993" s="196"/>
      <c r="C1993" s="167"/>
      <c r="D1993" s="167"/>
      <c r="E1993" s="168"/>
      <c r="F1993" s="101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</row>
    <row r="1994" spans="1:24" s="25" customFormat="1" x14ac:dyDescent="0.3">
      <c r="A1994" s="119"/>
      <c r="B1994" s="197"/>
      <c r="C1994" s="167"/>
      <c r="D1994" s="167"/>
      <c r="E1994" s="168"/>
      <c r="F1994" s="101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</row>
    <row r="1995" spans="1:24" s="25" customFormat="1" x14ac:dyDescent="0.3">
      <c r="A1995" s="119"/>
      <c r="B1995" s="197"/>
      <c r="C1995" s="167"/>
      <c r="D1995" s="167"/>
      <c r="E1995" s="168"/>
      <c r="F1995" s="101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</row>
    <row r="1996" spans="1:24" s="25" customFormat="1" x14ac:dyDescent="0.3">
      <c r="A1996" s="119"/>
      <c r="B1996" s="197"/>
      <c r="C1996" s="167"/>
      <c r="D1996" s="167"/>
      <c r="E1996" s="168"/>
      <c r="F1996" s="101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</row>
    <row r="1997" spans="1:24" s="25" customFormat="1" x14ac:dyDescent="0.3">
      <c r="A1997" s="119"/>
      <c r="B1997" s="197"/>
      <c r="C1997" s="167"/>
      <c r="D1997" s="167"/>
      <c r="E1997" s="168"/>
      <c r="F1997" s="101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</row>
    <row r="1998" spans="1:24" s="25" customFormat="1" x14ac:dyDescent="0.3">
      <c r="A1998" s="119"/>
      <c r="B1998" s="197"/>
      <c r="C1998" s="167"/>
      <c r="D1998" s="167"/>
      <c r="E1998" s="168"/>
      <c r="F1998" s="101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</row>
    <row r="1999" spans="1:24" s="25" customFormat="1" x14ac:dyDescent="0.3">
      <c r="A1999" s="119"/>
      <c r="B1999" s="196"/>
      <c r="C1999" s="167"/>
      <c r="D1999" s="167"/>
      <c r="E1999" s="168"/>
      <c r="F1999" s="101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</row>
    <row r="2000" spans="1:24" s="25" customFormat="1" x14ac:dyDescent="0.3">
      <c r="A2000" s="119"/>
      <c r="B2000" s="197"/>
      <c r="C2000" s="167"/>
      <c r="D2000" s="167"/>
      <c r="E2000" s="168"/>
      <c r="F2000" s="101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</row>
    <row r="2001" spans="1:16" s="25" customFormat="1" x14ac:dyDescent="0.3">
      <c r="A2001" s="119"/>
      <c r="B2001" s="197"/>
      <c r="C2001" s="167"/>
      <c r="D2001" s="167"/>
      <c r="E2001" s="168"/>
      <c r="F2001" s="101"/>
      <c r="G2001"/>
      <c r="H2001"/>
      <c r="I2001"/>
      <c r="J2001"/>
      <c r="K2001"/>
      <c r="L2001"/>
      <c r="M2001"/>
      <c r="N2001"/>
      <c r="O2001"/>
      <c r="P2001"/>
    </row>
    <row r="2002" spans="1:16" s="25" customFormat="1" x14ac:dyDescent="0.3">
      <c r="A2002" s="119"/>
      <c r="B2002" s="197"/>
      <c r="C2002" s="167"/>
      <c r="D2002" s="167"/>
      <c r="E2002" s="168"/>
      <c r="F2002" s="101"/>
      <c r="G2002"/>
      <c r="H2002"/>
      <c r="I2002"/>
      <c r="J2002"/>
      <c r="K2002"/>
      <c r="L2002"/>
      <c r="M2002"/>
      <c r="N2002"/>
      <c r="O2002"/>
      <c r="P2002"/>
    </row>
    <row r="2003" spans="1:16" s="25" customFormat="1" x14ac:dyDescent="0.3">
      <c r="A2003" s="119"/>
      <c r="B2003" s="197"/>
      <c r="C2003" s="167"/>
      <c r="D2003" s="167"/>
      <c r="E2003" s="168"/>
      <c r="F2003" s="155"/>
      <c r="G2003"/>
      <c r="H2003"/>
      <c r="I2003"/>
      <c r="J2003"/>
      <c r="K2003"/>
      <c r="L2003"/>
      <c r="M2003"/>
    </row>
    <row r="2004" spans="1:16" s="25" customFormat="1" x14ac:dyDescent="0.3">
      <c r="A2004" s="119"/>
      <c r="B2004" s="197"/>
      <c r="C2004" s="167"/>
      <c r="D2004" s="167"/>
      <c r="E2004" s="168"/>
      <c r="F2004" s="155"/>
      <c r="G2004"/>
      <c r="H2004"/>
      <c r="I2004"/>
      <c r="J2004"/>
      <c r="K2004"/>
      <c r="L2004"/>
      <c r="M2004"/>
    </row>
    <row r="2005" spans="1:16" s="25" customFormat="1" x14ac:dyDescent="0.3">
      <c r="A2005" s="119"/>
      <c r="B2005" s="197"/>
      <c r="C2005" s="167"/>
      <c r="D2005" s="167"/>
      <c r="E2005" s="168"/>
      <c r="F2005" s="155"/>
      <c r="G2005"/>
      <c r="H2005"/>
      <c r="I2005"/>
      <c r="J2005"/>
      <c r="K2005"/>
      <c r="L2005"/>
      <c r="M2005"/>
    </row>
    <row r="2006" spans="1:16" s="25" customFormat="1" x14ac:dyDescent="0.3">
      <c r="A2006" s="119"/>
      <c r="C2006" s="167"/>
      <c r="D2006" s="167"/>
      <c r="E2006" s="168"/>
      <c r="F2006" s="155"/>
      <c r="G2006"/>
      <c r="H2006"/>
      <c r="I2006"/>
      <c r="J2006"/>
      <c r="K2006"/>
      <c r="L2006"/>
      <c r="M2006"/>
    </row>
    <row r="2007" spans="1:16" s="25" customFormat="1" x14ac:dyDescent="0.3">
      <c r="A2007" s="119"/>
      <c r="B2007" s="197"/>
      <c r="C2007" s="167"/>
      <c r="D2007" s="167"/>
      <c r="E2007" s="168"/>
      <c r="F2007" s="155"/>
      <c r="G2007"/>
      <c r="H2007"/>
      <c r="I2007"/>
      <c r="J2007"/>
      <c r="K2007"/>
      <c r="L2007"/>
      <c r="M2007"/>
    </row>
    <row r="2008" spans="1:16" s="25" customFormat="1" x14ac:dyDescent="0.3">
      <c r="A2008" s="119"/>
      <c r="B2008" s="199"/>
      <c r="C2008" s="167"/>
      <c r="D2008" s="167"/>
      <c r="E2008" s="168"/>
      <c r="F2008" s="155"/>
      <c r="G2008"/>
      <c r="H2008"/>
      <c r="I2008"/>
      <c r="J2008"/>
      <c r="K2008"/>
      <c r="L2008"/>
      <c r="M2008"/>
    </row>
    <row r="2009" spans="1:16" s="25" customFormat="1" x14ac:dyDescent="0.3">
      <c r="A2009" s="119"/>
      <c r="B2009" s="197"/>
      <c r="C2009" s="167"/>
      <c r="D2009" s="167"/>
      <c r="E2009" s="168"/>
      <c r="F2009" s="155"/>
      <c r="G2009"/>
      <c r="H2009"/>
      <c r="I2009"/>
      <c r="J2009"/>
      <c r="K2009"/>
      <c r="L2009"/>
      <c r="M2009"/>
    </row>
    <row r="2010" spans="1:16" s="25" customFormat="1" x14ac:dyDescent="0.3">
      <c r="A2010" s="119"/>
      <c r="B2010" s="197"/>
      <c r="C2010" s="167"/>
      <c r="D2010" s="167"/>
      <c r="E2010" s="168"/>
      <c r="F2010" s="155"/>
      <c r="G2010"/>
      <c r="H2010"/>
      <c r="I2010"/>
      <c r="J2010"/>
      <c r="K2010"/>
      <c r="L2010"/>
      <c r="M2010"/>
    </row>
    <row r="2011" spans="1:16" s="25" customFormat="1" x14ac:dyDescent="0.3">
      <c r="A2011" s="119"/>
      <c r="B2011" s="200"/>
      <c r="C2011" s="167"/>
      <c r="D2011" s="190"/>
      <c r="E2011" s="168"/>
      <c r="F2011" s="155"/>
      <c r="G2011"/>
      <c r="H2011"/>
      <c r="I2011"/>
      <c r="J2011"/>
      <c r="K2011"/>
      <c r="L2011"/>
      <c r="M2011"/>
    </row>
    <row r="2012" spans="1:16" s="25" customFormat="1" x14ac:dyDescent="0.3">
      <c r="A2012" s="119"/>
      <c r="B2012" s="197"/>
      <c r="C2012" s="167"/>
      <c r="D2012" s="190"/>
      <c r="E2012" s="168"/>
      <c r="F2012" s="155"/>
      <c r="G2012"/>
      <c r="H2012"/>
      <c r="I2012"/>
      <c r="J2012"/>
      <c r="K2012"/>
      <c r="L2012"/>
      <c r="M2012"/>
    </row>
    <row r="2013" spans="1:16" s="25" customFormat="1" x14ac:dyDescent="0.3">
      <c r="A2013" s="119"/>
      <c r="B2013" s="197"/>
      <c r="C2013" s="167"/>
      <c r="D2013" s="167"/>
      <c r="E2013" s="168"/>
      <c r="F2013" s="155"/>
      <c r="G2013"/>
      <c r="H2013"/>
      <c r="I2013"/>
      <c r="J2013"/>
      <c r="K2013"/>
      <c r="L2013"/>
      <c r="M2013"/>
    </row>
    <row r="2014" spans="1:16" s="25" customFormat="1" x14ac:dyDescent="0.3">
      <c r="A2014" s="119"/>
      <c r="B2014" s="197"/>
      <c r="C2014" s="167"/>
      <c r="D2014" s="167"/>
      <c r="E2014" s="168"/>
      <c r="F2014" s="155"/>
      <c r="G2014"/>
      <c r="H2014"/>
      <c r="I2014"/>
      <c r="J2014"/>
      <c r="K2014"/>
      <c r="L2014"/>
      <c r="M2014"/>
    </row>
    <row r="2015" spans="1:16" s="25" customFormat="1" x14ac:dyDescent="0.3">
      <c r="A2015" s="119"/>
      <c r="B2015" s="197"/>
      <c r="C2015" s="167"/>
      <c r="D2015" s="167"/>
      <c r="E2015" s="168"/>
      <c r="F2015" s="155"/>
      <c r="G2015"/>
      <c r="H2015"/>
      <c r="I2015"/>
      <c r="J2015"/>
      <c r="K2015"/>
      <c r="L2015"/>
      <c r="M2015"/>
    </row>
    <row r="2016" spans="1:16" s="25" customFormat="1" x14ac:dyDescent="0.3">
      <c r="A2016" s="119"/>
      <c r="B2016" s="197"/>
      <c r="C2016" s="167"/>
      <c r="D2016" s="167"/>
      <c r="E2016" s="168"/>
      <c r="F2016" s="155"/>
      <c r="G2016"/>
      <c r="H2016"/>
      <c r="I2016"/>
      <c r="J2016"/>
      <c r="K2016"/>
      <c r="L2016"/>
      <c r="M2016"/>
    </row>
    <row r="2017" spans="1:13" s="25" customFormat="1" x14ac:dyDescent="0.3">
      <c r="A2017" s="119"/>
      <c r="B2017" s="197"/>
      <c r="C2017" s="167"/>
      <c r="D2017" s="167"/>
      <c r="E2017" s="168"/>
      <c r="F2017" s="155"/>
      <c r="G2017"/>
      <c r="H2017"/>
      <c r="I2017"/>
      <c r="J2017"/>
      <c r="K2017"/>
      <c r="L2017"/>
      <c r="M2017"/>
    </row>
    <row r="2018" spans="1:13" s="25" customFormat="1" x14ac:dyDescent="0.3">
      <c r="A2018" s="119"/>
      <c r="B2018" s="197"/>
      <c r="C2018" s="167"/>
      <c r="D2018" s="167"/>
      <c r="E2018" s="168"/>
      <c r="F2018" s="155"/>
      <c r="G2018"/>
      <c r="H2018"/>
      <c r="I2018"/>
      <c r="J2018"/>
      <c r="K2018"/>
      <c r="L2018"/>
      <c r="M2018"/>
    </row>
    <row r="2019" spans="1:13" s="25" customFormat="1" x14ac:dyDescent="0.3">
      <c r="A2019" s="119"/>
      <c r="B2019" s="197"/>
      <c r="C2019" s="167"/>
      <c r="D2019" s="167"/>
      <c r="E2019" s="168"/>
      <c r="F2019" s="155"/>
      <c r="G2019"/>
      <c r="H2019"/>
      <c r="I2019"/>
      <c r="J2019"/>
      <c r="K2019"/>
      <c r="L2019"/>
      <c r="M2019"/>
    </row>
    <row r="2020" spans="1:13" s="25" customFormat="1" x14ac:dyDescent="0.3">
      <c r="A2020" s="119"/>
      <c r="B2020" s="197"/>
      <c r="C2020" s="167"/>
      <c r="D2020" s="167"/>
      <c r="E2020" s="168"/>
      <c r="F2020" s="155"/>
      <c r="G2020"/>
      <c r="H2020"/>
      <c r="I2020"/>
      <c r="J2020"/>
      <c r="K2020"/>
      <c r="L2020"/>
      <c r="M2020"/>
    </row>
    <row r="2021" spans="1:13" s="25" customFormat="1" x14ac:dyDescent="0.3">
      <c r="A2021" s="119"/>
      <c r="B2021" s="197"/>
      <c r="C2021" s="167"/>
      <c r="D2021" s="167"/>
      <c r="E2021" s="168"/>
      <c r="F2021" s="155"/>
      <c r="G2021"/>
      <c r="H2021"/>
      <c r="I2021"/>
      <c r="J2021"/>
      <c r="K2021"/>
      <c r="L2021"/>
      <c r="M2021"/>
    </row>
    <row r="2022" spans="1:13" s="25" customFormat="1" x14ac:dyDescent="0.3">
      <c r="A2022" s="119"/>
      <c r="B2022" s="197"/>
      <c r="C2022" s="167"/>
      <c r="D2022" s="198"/>
      <c r="E2022" s="168"/>
      <c r="F2022" s="155"/>
      <c r="G2022"/>
      <c r="H2022"/>
      <c r="I2022"/>
      <c r="J2022"/>
      <c r="K2022"/>
      <c r="L2022"/>
      <c r="M2022"/>
    </row>
    <row r="2023" spans="1:13" s="25" customFormat="1" x14ac:dyDescent="0.3">
      <c r="A2023" s="119"/>
      <c r="B2023" s="197"/>
      <c r="C2023" s="167"/>
      <c r="D2023" s="198"/>
      <c r="E2023" s="168"/>
      <c r="F2023" s="155"/>
      <c r="G2023"/>
      <c r="H2023"/>
      <c r="I2023"/>
      <c r="J2023"/>
      <c r="K2023"/>
      <c r="L2023"/>
      <c r="M2023"/>
    </row>
    <row r="2024" spans="1:13" s="25" customFormat="1" x14ac:dyDescent="0.3">
      <c r="A2024" s="119"/>
      <c r="B2024" s="197"/>
      <c r="C2024" s="167"/>
      <c r="D2024" s="167"/>
      <c r="E2024" s="168"/>
      <c r="F2024" s="155"/>
      <c r="G2024"/>
      <c r="H2024"/>
      <c r="I2024"/>
      <c r="J2024"/>
      <c r="K2024"/>
      <c r="L2024"/>
      <c r="M2024"/>
    </row>
    <row r="2025" spans="1:13" s="25" customFormat="1" x14ac:dyDescent="0.3">
      <c r="A2025" s="119"/>
      <c r="B2025" s="197"/>
      <c r="C2025" s="167"/>
      <c r="D2025" s="201"/>
      <c r="E2025" s="168"/>
      <c r="F2025" s="155"/>
      <c r="G2025"/>
      <c r="H2025"/>
      <c r="I2025"/>
      <c r="J2025"/>
      <c r="K2025"/>
      <c r="L2025"/>
      <c r="M2025"/>
    </row>
    <row r="2026" spans="1:13" s="25" customFormat="1" x14ac:dyDescent="0.3">
      <c r="A2026" s="119"/>
      <c r="B2026" s="197"/>
      <c r="C2026" s="167"/>
      <c r="D2026" s="190"/>
      <c r="E2026" s="168"/>
      <c r="F2026" s="155"/>
      <c r="G2026"/>
      <c r="H2026"/>
      <c r="I2026"/>
      <c r="J2026"/>
      <c r="K2026"/>
      <c r="L2026"/>
      <c r="M2026"/>
    </row>
    <row r="2027" spans="1:13" s="25" customFormat="1" x14ac:dyDescent="0.3">
      <c r="A2027" s="119"/>
      <c r="B2027" s="197"/>
      <c r="C2027" s="167"/>
      <c r="D2027" s="190"/>
      <c r="E2027" s="168"/>
      <c r="F2027" s="155"/>
      <c r="G2027"/>
      <c r="H2027"/>
      <c r="I2027"/>
      <c r="J2027"/>
      <c r="K2027"/>
      <c r="L2027"/>
      <c r="M2027"/>
    </row>
    <row r="2028" spans="1:13" s="25" customFormat="1" x14ac:dyDescent="0.3">
      <c r="A2028" s="119"/>
      <c r="B2028" s="197"/>
      <c r="C2028" s="167"/>
      <c r="D2028" s="190"/>
      <c r="E2028" s="168"/>
      <c r="F2028" s="155"/>
      <c r="G2028"/>
      <c r="H2028"/>
      <c r="I2028"/>
      <c r="J2028"/>
      <c r="K2028"/>
      <c r="L2028"/>
      <c r="M2028"/>
    </row>
    <row r="2029" spans="1:13" s="25" customFormat="1" x14ac:dyDescent="0.3">
      <c r="A2029" s="119"/>
      <c r="B2029" s="197"/>
      <c r="C2029" s="167"/>
      <c r="D2029" s="198"/>
      <c r="E2029" s="168"/>
      <c r="F2029" s="155"/>
      <c r="G2029"/>
      <c r="H2029"/>
      <c r="I2029"/>
      <c r="J2029"/>
      <c r="K2029"/>
      <c r="L2029"/>
      <c r="M2029"/>
    </row>
    <row r="2030" spans="1:13" s="25" customFormat="1" x14ac:dyDescent="0.3">
      <c r="A2030" s="119"/>
      <c r="B2030" s="197"/>
      <c r="C2030" s="167"/>
      <c r="D2030" s="198"/>
      <c r="E2030" s="168"/>
      <c r="F2030" s="155"/>
      <c r="G2030"/>
      <c r="H2030"/>
      <c r="I2030"/>
      <c r="J2030"/>
      <c r="K2030"/>
      <c r="L2030"/>
      <c r="M2030"/>
    </row>
    <row r="2031" spans="1:13" s="25" customFormat="1" x14ac:dyDescent="0.3">
      <c r="A2031" s="119"/>
      <c r="B2031" s="197"/>
      <c r="C2031" s="167"/>
      <c r="D2031" s="167"/>
      <c r="E2031" s="168"/>
      <c r="F2031" s="155"/>
      <c r="G2031"/>
      <c r="H2031"/>
      <c r="I2031"/>
      <c r="J2031"/>
      <c r="K2031"/>
      <c r="L2031"/>
      <c r="M2031"/>
    </row>
    <row r="2032" spans="1:13" s="25" customFormat="1" x14ac:dyDescent="0.3">
      <c r="A2032" s="119"/>
      <c r="B2032" s="197"/>
      <c r="C2032" s="167"/>
      <c r="D2032" s="201"/>
      <c r="E2032" s="168"/>
      <c r="F2032" s="155"/>
      <c r="G2032"/>
      <c r="H2032"/>
      <c r="I2032"/>
      <c r="J2032"/>
      <c r="K2032"/>
      <c r="L2032"/>
      <c r="M2032"/>
    </row>
    <row r="2033" spans="1:13" s="25" customFormat="1" x14ac:dyDescent="0.3">
      <c r="A2033" s="119"/>
      <c r="B2033" s="197"/>
      <c r="C2033" s="167"/>
      <c r="D2033" s="190"/>
      <c r="E2033" s="168"/>
      <c r="F2033" s="155"/>
      <c r="G2033"/>
      <c r="H2033"/>
      <c r="I2033"/>
      <c r="J2033"/>
      <c r="K2033"/>
      <c r="L2033"/>
      <c r="M2033"/>
    </row>
    <row r="2034" spans="1:13" s="25" customFormat="1" x14ac:dyDescent="0.3">
      <c r="A2034" s="119"/>
      <c r="B2034" s="197"/>
      <c r="C2034" s="167"/>
      <c r="D2034" s="167"/>
      <c r="E2034" s="168"/>
      <c r="F2034" s="155"/>
      <c r="G2034"/>
      <c r="H2034"/>
      <c r="I2034"/>
      <c r="J2034"/>
      <c r="K2034"/>
      <c r="L2034"/>
      <c r="M2034"/>
    </row>
    <row r="2035" spans="1:13" s="25" customFormat="1" x14ac:dyDescent="0.3">
      <c r="A2035" s="119"/>
      <c r="B2035" s="197"/>
      <c r="C2035" s="167"/>
      <c r="D2035" s="190"/>
      <c r="E2035" s="168"/>
      <c r="F2035" s="155"/>
      <c r="G2035"/>
      <c r="H2035"/>
      <c r="I2035"/>
      <c r="J2035"/>
      <c r="K2035"/>
      <c r="L2035"/>
      <c r="M2035"/>
    </row>
    <row r="2036" spans="1:13" s="25" customFormat="1" x14ac:dyDescent="0.3">
      <c r="A2036" s="119"/>
      <c r="B2036" s="197"/>
      <c r="C2036" s="167"/>
      <c r="D2036" s="167"/>
      <c r="E2036" s="168"/>
      <c r="F2036" s="155"/>
      <c r="G2036"/>
      <c r="H2036"/>
      <c r="I2036"/>
      <c r="J2036"/>
      <c r="K2036"/>
      <c r="L2036"/>
      <c r="M2036"/>
    </row>
    <row r="2037" spans="1:13" s="25" customFormat="1" x14ac:dyDescent="0.3">
      <c r="A2037" s="119"/>
      <c r="B2037" s="202"/>
      <c r="C2037" s="167"/>
      <c r="D2037" s="167"/>
      <c r="E2037" s="168"/>
      <c r="F2037" s="155"/>
      <c r="G2037"/>
      <c r="H2037"/>
      <c r="I2037"/>
      <c r="J2037"/>
      <c r="K2037"/>
      <c r="L2037"/>
      <c r="M2037"/>
    </row>
    <row r="2038" spans="1:13" s="25" customFormat="1" x14ac:dyDescent="0.3">
      <c r="A2038" s="119"/>
      <c r="B2038" s="197"/>
      <c r="C2038" s="167"/>
      <c r="D2038" s="167"/>
      <c r="E2038" s="168"/>
      <c r="F2038" s="155"/>
      <c r="G2038"/>
      <c r="H2038"/>
      <c r="I2038"/>
      <c r="J2038"/>
      <c r="K2038"/>
      <c r="L2038"/>
      <c r="M2038"/>
    </row>
    <row r="2039" spans="1:13" s="25" customFormat="1" x14ac:dyDescent="0.3">
      <c r="A2039" s="119"/>
      <c r="B2039" s="197"/>
      <c r="C2039" s="167"/>
      <c r="D2039" s="190"/>
      <c r="E2039" s="168"/>
      <c r="F2039" s="155"/>
      <c r="G2039"/>
      <c r="H2039"/>
      <c r="I2039"/>
      <c r="J2039"/>
      <c r="K2039"/>
      <c r="L2039"/>
      <c r="M2039"/>
    </row>
    <row r="2040" spans="1:13" s="25" customFormat="1" x14ac:dyDescent="0.3">
      <c r="A2040" s="119"/>
      <c r="B2040" s="197"/>
      <c r="C2040" s="167"/>
      <c r="D2040" s="190"/>
      <c r="E2040" s="168"/>
      <c r="F2040" s="155"/>
      <c r="G2040"/>
      <c r="H2040"/>
      <c r="I2040"/>
      <c r="J2040"/>
      <c r="K2040"/>
      <c r="L2040"/>
      <c r="M2040"/>
    </row>
    <row r="2041" spans="1:13" s="25" customFormat="1" x14ac:dyDescent="0.3">
      <c r="A2041" s="119"/>
      <c r="B2041" s="197"/>
      <c r="C2041" s="167"/>
      <c r="D2041" s="190"/>
      <c r="E2041" s="168"/>
      <c r="F2041" s="155"/>
      <c r="G2041"/>
      <c r="H2041"/>
      <c r="I2041"/>
      <c r="J2041"/>
      <c r="K2041"/>
      <c r="L2041"/>
      <c r="M2041"/>
    </row>
    <row r="2042" spans="1:13" s="25" customFormat="1" x14ac:dyDescent="0.3">
      <c r="A2042" s="119"/>
      <c r="B2042" s="197"/>
      <c r="C2042" s="167"/>
      <c r="D2042" s="190"/>
      <c r="E2042" s="168"/>
      <c r="F2042" s="155"/>
      <c r="G2042"/>
      <c r="H2042"/>
      <c r="I2042"/>
      <c r="J2042"/>
      <c r="K2042"/>
      <c r="L2042"/>
      <c r="M2042"/>
    </row>
    <row r="2043" spans="1:13" s="25" customFormat="1" x14ac:dyDescent="0.3">
      <c r="A2043" s="119"/>
      <c r="B2043" s="197"/>
      <c r="C2043" s="167"/>
      <c r="D2043" s="167"/>
      <c r="E2043" s="168"/>
      <c r="F2043" s="155"/>
      <c r="G2043"/>
      <c r="H2043"/>
      <c r="I2043"/>
      <c r="J2043"/>
      <c r="K2043"/>
      <c r="L2043"/>
      <c r="M2043"/>
    </row>
    <row r="2044" spans="1:13" s="25" customFormat="1" x14ac:dyDescent="0.3">
      <c r="A2044" s="119"/>
      <c r="B2044" s="196"/>
      <c r="C2044" s="167"/>
      <c r="D2044" s="167"/>
      <c r="E2044" s="168"/>
      <c r="F2044" s="155"/>
      <c r="G2044"/>
      <c r="H2044"/>
      <c r="I2044"/>
      <c r="J2044"/>
      <c r="K2044"/>
      <c r="L2044"/>
      <c r="M2044"/>
    </row>
    <row r="2045" spans="1:13" s="25" customFormat="1" x14ac:dyDescent="0.3">
      <c r="A2045" s="119"/>
      <c r="B2045" s="202"/>
      <c r="C2045" s="167"/>
      <c r="D2045" s="167"/>
      <c r="E2045" s="168"/>
      <c r="F2045" s="155"/>
      <c r="G2045"/>
      <c r="H2045"/>
      <c r="I2045"/>
      <c r="J2045"/>
      <c r="K2045"/>
      <c r="L2045"/>
      <c r="M2045"/>
    </row>
    <row r="2046" spans="1:13" s="25" customFormat="1" x14ac:dyDescent="0.3">
      <c r="A2046" s="119"/>
      <c r="B2046" s="202"/>
      <c r="C2046" s="167"/>
      <c r="D2046" s="167"/>
      <c r="E2046" s="168"/>
      <c r="F2046" s="155"/>
      <c r="G2046"/>
      <c r="H2046"/>
      <c r="I2046"/>
      <c r="J2046"/>
      <c r="K2046"/>
      <c r="L2046"/>
      <c r="M2046"/>
    </row>
    <row r="2047" spans="1:13" s="25" customFormat="1" x14ac:dyDescent="0.3">
      <c r="A2047" s="119"/>
      <c r="B2047" s="197"/>
      <c r="C2047" s="167"/>
      <c r="D2047" s="198"/>
      <c r="E2047" s="168"/>
      <c r="F2047" s="155"/>
      <c r="G2047"/>
      <c r="H2047"/>
      <c r="I2047"/>
      <c r="J2047"/>
      <c r="K2047"/>
      <c r="L2047"/>
      <c r="M2047"/>
    </row>
    <row r="2048" spans="1:13" s="25" customFormat="1" x14ac:dyDescent="0.3">
      <c r="A2048" s="119"/>
      <c r="B2048" s="197"/>
      <c r="C2048" s="167"/>
      <c r="D2048" s="167"/>
      <c r="E2048" s="168"/>
      <c r="F2048" s="155"/>
      <c r="G2048"/>
      <c r="H2048"/>
      <c r="I2048"/>
      <c r="J2048"/>
      <c r="K2048"/>
      <c r="L2048"/>
      <c r="M2048"/>
    </row>
    <row r="2049" spans="1:13" s="25" customFormat="1" x14ac:dyDescent="0.3">
      <c r="A2049" s="119"/>
      <c r="B2049" s="197"/>
      <c r="C2049" s="167"/>
      <c r="D2049" s="167"/>
      <c r="E2049" s="168"/>
      <c r="F2049" s="155"/>
      <c r="G2049"/>
      <c r="H2049"/>
      <c r="I2049"/>
      <c r="J2049"/>
      <c r="K2049"/>
      <c r="L2049"/>
      <c r="M2049"/>
    </row>
    <row r="2050" spans="1:13" s="25" customFormat="1" x14ac:dyDescent="0.3">
      <c r="A2050" s="119"/>
      <c r="B2050" s="197"/>
      <c r="C2050" s="167"/>
      <c r="D2050" s="190"/>
      <c r="E2050" s="168"/>
      <c r="F2050" s="155"/>
      <c r="G2050"/>
      <c r="H2050"/>
      <c r="I2050"/>
      <c r="J2050"/>
      <c r="K2050"/>
      <c r="L2050"/>
      <c r="M2050"/>
    </row>
    <row r="2051" spans="1:13" s="25" customFormat="1" x14ac:dyDescent="0.3">
      <c r="A2051" s="119"/>
      <c r="B2051" s="197"/>
      <c r="C2051" s="167"/>
      <c r="D2051" s="190"/>
      <c r="E2051" s="168"/>
      <c r="F2051" s="155"/>
      <c r="G2051"/>
      <c r="H2051"/>
      <c r="I2051"/>
      <c r="J2051"/>
      <c r="K2051"/>
      <c r="L2051"/>
      <c r="M2051"/>
    </row>
    <row r="2052" spans="1:13" s="25" customFormat="1" x14ac:dyDescent="0.3">
      <c r="A2052" s="119"/>
      <c r="B2052" s="197"/>
      <c r="C2052" s="167"/>
      <c r="D2052" s="190"/>
      <c r="E2052" s="168"/>
      <c r="F2052" s="155"/>
      <c r="G2052"/>
      <c r="H2052"/>
      <c r="I2052"/>
      <c r="J2052"/>
      <c r="K2052"/>
      <c r="L2052"/>
      <c r="M2052"/>
    </row>
    <row r="2053" spans="1:13" s="25" customFormat="1" x14ac:dyDescent="0.3">
      <c r="A2053" s="119"/>
      <c r="B2053" s="197"/>
      <c r="C2053" s="167"/>
      <c r="D2053" s="190"/>
      <c r="E2053" s="168"/>
      <c r="F2053" s="155"/>
      <c r="G2053"/>
      <c r="H2053"/>
      <c r="I2053"/>
      <c r="J2053"/>
      <c r="K2053"/>
      <c r="L2053"/>
      <c r="M2053"/>
    </row>
    <row r="2054" spans="1:13" s="25" customFormat="1" x14ac:dyDescent="0.3">
      <c r="A2054" s="119"/>
      <c r="B2054" s="202"/>
      <c r="C2054" s="167"/>
      <c r="D2054" s="167"/>
      <c r="E2054" s="168"/>
      <c r="F2054" s="155"/>
      <c r="G2054"/>
      <c r="H2054"/>
      <c r="I2054"/>
      <c r="J2054"/>
      <c r="K2054"/>
      <c r="L2054"/>
      <c r="M2054"/>
    </row>
    <row r="2055" spans="1:13" s="25" customFormat="1" x14ac:dyDescent="0.3">
      <c r="A2055" s="119"/>
      <c r="B2055" s="197"/>
      <c r="C2055" s="167"/>
      <c r="D2055" s="190"/>
      <c r="E2055" s="168"/>
      <c r="F2055" s="155"/>
      <c r="G2055"/>
      <c r="H2055"/>
      <c r="I2055"/>
      <c r="J2055"/>
      <c r="K2055"/>
      <c r="L2055"/>
      <c r="M2055"/>
    </row>
    <row r="2056" spans="1:13" s="25" customFormat="1" x14ac:dyDescent="0.3">
      <c r="A2056" s="119"/>
      <c r="B2056" s="197"/>
      <c r="C2056" s="167"/>
      <c r="D2056" s="190"/>
      <c r="E2056" s="168"/>
      <c r="F2056" s="155"/>
      <c r="G2056"/>
      <c r="H2056"/>
      <c r="I2056"/>
      <c r="J2056"/>
      <c r="K2056"/>
      <c r="L2056"/>
      <c r="M2056"/>
    </row>
    <row r="2057" spans="1:13" s="25" customFormat="1" x14ac:dyDescent="0.3">
      <c r="A2057" s="119"/>
      <c r="B2057" s="202"/>
      <c r="C2057" s="167"/>
      <c r="D2057" s="167"/>
      <c r="E2057" s="168"/>
      <c r="F2057" s="155"/>
      <c r="G2057"/>
      <c r="H2057"/>
      <c r="I2057"/>
      <c r="J2057"/>
      <c r="K2057"/>
      <c r="L2057"/>
      <c r="M2057"/>
    </row>
    <row r="2058" spans="1:13" s="25" customFormat="1" x14ac:dyDescent="0.3">
      <c r="A2058" s="119"/>
      <c r="B2058" s="197"/>
      <c r="C2058" s="167"/>
      <c r="D2058" s="198"/>
      <c r="E2058" s="168"/>
      <c r="F2058" s="155"/>
      <c r="G2058"/>
      <c r="H2058"/>
      <c r="I2058"/>
      <c r="J2058"/>
      <c r="K2058"/>
      <c r="L2058"/>
      <c r="M2058"/>
    </row>
    <row r="2059" spans="1:13" s="25" customFormat="1" x14ac:dyDescent="0.3">
      <c r="A2059" s="119"/>
      <c r="B2059" s="197"/>
      <c r="C2059" s="167"/>
      <c r="D2059" s="190"/>
      <c r="E2059" s="168"/>
      <c r="F2059" s="155"/>
      <c r="G2059"/>
      <c r="H2059"/>
      <c r="I2059"/>
      <c r="J2059"/>
      <c r="K2059"/>
      <c r="L2059"/>
      <c r="M2059"/>
    </row>
    <row r="2060" spans="1:13" s="25" customFormat="1" x14ac:dyDescent="0.3">
      <c r="A2060" s="119"/>
      <c r="B2060" s="197"/>
      <c r="C2060" s="167"/>
      <c r="D2060" s="167"/>
      <c r="E2060" s="168"/>
      <c r="F2060" s="155"/>
      <c r="G2060"/>
      <c r="H2060"/>
      <c r="I2060"/>
      <c r="J2060"/>
      <c r="K2060"/>
      <c r="L2060"/>
      <c r="M2060"/>
    </row>
    <row r="2061" spans="1:13" s="25" customFormat="1" x14ac:dyDescent="0.3">
      <c r="A2061" s="119"/>
      <c r="B2061" s="202"/>
      <c r="C2061" s="167"/>
      <c r="D2061" s="167"/>
      <c r="E2061" s="168"/>
      <c r="F2061" s="155"/>
      <c r="G2061"/>
      <c r="H2061"/>
      <c r="I2061"/>
      <c r="J2061"/>
      <c r="K2061"/>
      <c r="L2061"/>
      <c r="M2061"/>
    </row>
    <row r="2062" spans="1:13" s="25" customFormat="1" x14ac:dyDescent="0.3">
      <c r="A2062" s="119"/>
      <c r="B2062" s="197"/>
      <c r="C2062" s="167"/>
      <c r="D2062" s="190"/>
      <c r="E2062" s="168"/>
      <c r="F2062" s="155"/>
      <c r="G2062"/>
      <c r="H2062"/>
      <c r="I2062"/>
      <c r="J2062"/>
      <c r="K2062"/>
      <c r="L2062"/>
      <c r="M2062"/>
    </row>
    <row r="2063" spans="1:13" s="197" customFormat="1" x14ac:dyDescent="0.3">
      <c r="A2063" s="119"/>
      <c r="C2063" s="167"/>
      <c r="D2063" s="190"/>
      <c r="E2063" s="168"/>
      <c r="F2063" s="203"/>
      <c r="G2063"/>
      <c r="H2063"/>
      <c r="I2063"/>
      <c r="J2063"/>
      <c r="K2063"/>
      <c r="L2063"/>
      <c r="M2063"/>
    </row>
    <row r="2064" spans="1:13" s="197" customFormat="1" x14ac:dyDescent="0.3">
      <c r="A2064" s="119"/>
      <c r="C2064" s="167"/>
      <c r="D2064" s="167"/>
      <c r="E2064" s="168"/>
      <c r="F2064" s="203"/>
      <c r="G2064"/>
      <c r="H2064"/>
      <c r="I2064"/>
      <c r="J2064"/>
      <c r="K2064"/>
      <c r="L2064"/>
      <c r="M2064"/>
    </row>
    <row r="2065" spans="1:13" s="197" customFormat="1" x14ac:dyDescent="0.3">
      <c r="A2065" s="119"/>
      <c r="C2065" s="167"/>
      <c r="D2065" s="167"/>
      <c r="E2065" s="168"/>
      <c r="F2065" s="203"/>
      <c r="G2065"/>
      <c r="H2065"/>
      <c r="I2065"/>
      <c r="J2065"/>
      <c r="K2065"/>
      <c r="L2065"/>
      <c r="M2065"/>
    </row>
    <row r="2066" spans="1:13" s="197" customFormat="1" x14ac:dyDescent="0.3">
      <c r="A2066" s="119"/>
      <c r="C2066" s="167"/>
      <c r="D2066" s="190"/>
      <c r="E2066" s="168"/>
      <c r="F2066" s="203"/>
      <c r="G2066"/>
      <c r="H2066"/>
      <c r="I2066"/>
      <c r="J2066"/>
      <c r="K2066"/>
      <c r="L2066"/>
      <c r="M2066"/>
    </row>
    <row r="2067" spans="1:13" s="197" customFormat="1" x14ac:dyDescent="0.3">
      <c r="A2067" s="119"/>
      <c r="C2067" s="167"/>
      <c r="D2067" s="190"/>
      <c r="E2067" s="168"/>
      <c r="F2067" s="203"/>
      <c r="G2067"/>
      <c r="H2067"/>
      <c r="I2067"/>
      <c r="J2067"/>
      <c r="K2067"/>
      <c r="L2067"/>
      <c r="M2067"/>
    </row>
    <row r="2068" spans="1:13" s="197" customFormat="1" x14ac:dyDescent="0.3">
      <c r="A2068" s="119"/>
      <c r="C2068" s="167"/>
      <c r="D2068" s="198"/>
      <c r="E2068" s="168"/>
      <c r="F2068" s="203"/>
      <c r="G2068"/>
      <c r="H2068"/>
      <c r="I2068"/>
      <c r="J2068"/>
      <c r="K2068"/>
      <c r="L2068"/>
      <c r="M2068"/>
    </row>
    <row r="2069" spans="1:13" s="197" customFormat="1" x14ac:dyDescent="0.3">
      <c r="A2069" s="119"/>
      <c r="C2069" s="167"/>
      <c r="D2069" s="167"/>
      <c r="E2069" s="168"/>
      <c r="F2069" s="203"/>
      <c r="G2069"/>
      <c r="H2069"/>
      <c r="I2069"/>
      <c r="J2069"/>
      <c r="K2069"/>
      <c r="L2069"/>
      <c r="M2069"/>
    </row>
    <row r="2070" spans="1:13" s="197" customFormat="1" x14ac:dyDescent="0.3">
      <c r="A2070" s="119"/>
      <c r="C2070" s="167"/>
      <c r="D2070" s="167"/>
      <c r="E2070" s="168"/>
      <c r="F2070" s="203"/>
      <c r="G2070"/>
      <c r="H2070"/>
      <c r="I2070"/>
      <c r="J2070"/>
      <c r="K2070"/>
      <c r="L2070"/>
      <c r="M2070"/>
    </row>
    <row r="2071" spans="1:13" s="197" customFormat="1" x14ac:dyDescent="0.3">
      <c r="A2071" s="119"/>
      <c r="C2071" s="167"/>
      <c r="D2071" s="167"/>
      <c r="E2071" s="168"/>
      <c r="F2071" s="203"/>
      <c r="G2071"/>
      <c r="H2071"/>
      <c r="I2071"/>
      <c r="J2071"/>
      <c r="K2071"/>
      <c r="L2071"/>
      <c r="M2071"/>
    </row>
    <row r="2072" spans="1:13" s="197" customFormat="1" x14ac:dyDescent="0.3">
      <c r="A2072" s="119"/>
      <c r="C2072" s="167"/>
      <c r="D2072" s="167"/>
      <c r="E2072" s="168"/>
      <c r="F2072" s="203"/>
      <c r="G2072"/>
      <c r="H2072"/>
      <c r="I2072"/>
      <c r="J2072"/>
      <c r="K2072"/>
      <c r="L2072"/>
      <c r="M2072"/>
    </row>
    <row r="2073" spans="1:13" s="197" customFormat="1" x14ac:dyDescent="0.3">
      <c r="A2073" s="119"/>
      <c r="C2073" s="167"/>
      <c r="D2073" s="167"/>
      <c r="E2073" s="168"/>
      <c r="F2073" s="203"/>
      <c r="G2073"/>
      <c r="H2073"/>
      <c r="I2073"/>
      <c r="J2073"/>
      <c r="K2073"/>
      <c r="L2073"/>
      <c r="M2073"/>
    </row>
    <row r="2074" spans="1:13" s="197" customFormat="1" x14ac:dyDescent="0.3">
      <c r="A2074" s="119"/>
      <c r="C2074" s="167"/>
      <c r="D2074" s="167"/>
      <c r="E2074" s="168"/>
      <c r="F2074" s="203"/>
      <c r="G2074"/>
      <c r="H2074"/>
      <c r="I2074"/>
      <c r="J2074"/>
      <c r="K2074"/>
      <c r="L2074"/>
      <c r="M2074"/>
    </row>
    <row r="2075" spans="1:13" s="197" customFormat="1" x14ac:dyDescent="0.3">
      <c r="A2075" s="119"/>
      <c r="C2075" s="167"/>
      <c r="D2075" s="167"/>
      <c r="E2075" s="168"/>
      <c r="F2075" s="203"/>
      <c r="G2075"/>
      <c r="H2075"/>
      <c r="I2075"/>
      <c r="J2075"/>
      <c r="K2075"/>
      <c r="L2075"/>
      <c r="M2075"/>
    </row>
    <row r="2076" spans="1:13" s="197" customFormat="1" x14ac:dyDescent="0.3">
      <c r="A2076" s="119"/>
      <c r="B2076" s="202"/>
      <c r="C2076" s="167"/>
      <c r="D2076" s="167"/>
      <c r="E2076" s="168"/>
      <c r="F2076" s="203"/>
      <c r="G2076"/>
      <c r="H2076"/>
      <c r="I2076"/>
      <c r="J2076"/>
      <c r="K2076"/>
      <c r="L2076"/>
      <c r="M2076"/>
    </row>
    <row r="2077" spans="1:13" s="197" customFormat="1" x14ac:dyDescent="0.3">
      <c r="A2077" s="119"/>
      <c r="C2077" s="167"/>
      <c r="D2077" s="190"/>
      <c r="E2077" s="168"/>
      <c r="F2077" s="203"/>
      <c r="G2077"/>
      <c r="H2077"/>
      <c r="I2077"/>
      <c r="J2077"/>
      <c r="K2077"/>
      <c r="L2077"/>
      <c r="M2077"/>
    </row>
    <row r="2078" spans="1:13" s="197" customFormat="1" x14ac:dyDescent="0.3">
      <c r="A2078" s="119"/>
      <c r="C2078" s="167"/>
      <c r="D2078" s="190"/>
      <c r="E2078" s="168"/>
      <c r="F2078" s="203"/>
      <c r="G2078"/>
      <c r="H2078"/>
      <c r="I2078"/>
      <c r="J2078"/>
      <c r="K2078"/>
      <c r="L2078"/>
      <c r="M2078"/>
    </row>
    <row r="2079" spans="1:13" s="197" customFormat="1" x14ac:dyDescent="0.3">
      <c r="A2079" s="119"/>
      <c r="C2079" s="167"/>
      <c r="D2079" s="190"/>
      <c r="E2079" s="168"/>
      <c r="F2079" s="203"/>
      <c r="G2079"/>
      <c r="H2079"/>
      <c r="I2079"/>
      <c r="J2079"/>
      <c r="K2079"/>
      <c r="L2079"/>
      <c r="M2079"/>
    </row>
    <row r="2080" spans="1:13" s="197" customFormat="1" x14ac:dyDescent="0.3">
      <c r="A2080" s="119"/>
      <c r="C2080" s="167"/>
      <c r="D2080" s="167"/>
      <c r="E2080" s="168"/>
      <c r="F2080" s="203"/>
      <c r="G2080"/>
      <c r="H2080"/>
      <c r="I2080"/>
      <c r="J2080"/>
      <c r="K2080"/>
      <c r="L2080"/>
      <c r="M2080"/>
    </row>
    <row r="2081" spans="1:13" s="197" customFormat="1" x14ac:dyDescent="0.3">
      <c r="A2081" s="119"/>
      <c r="C2081" s="167"/>
      <c r="D2081" s="190"/>
      <c r="E2081" s="168"/>
      <c r="F2081" s="203"/>
      <c r="G2081"/>
      <c r="H2081"/>
      <c r="I2081"/>
      <c r="J2081"/>
      <c r="K2081"/>
      <c r="L2081"/>
      <c r="M2081"/>
    </row>
    <row r="2082" spans="1:13" s="197" customFormat="1" x14ac:dyDescent="0.3">
      <c r="A2082" s="119"/>
      <c r="C2082" s="167"/>
      <c r="D2082" s="167"/>
      <c r="E2082" s="168"/>
      <c r="F2082" s="203"/>
      <c r="G2082"/>
      <c r="H2082"/>
      <c r="I2082"/>
      <c r="J2082"/>
      <c r="K2082"/>
      <c r="L2082"/>
      <c r="M2082"/>
    </row>
    <row r="2083" spans="1:13" s="197" customFormat="1" x14ac:dyDescent="0.3">
      <c r="A2083" s="119"/>
      <c r="C2083" s="167"/>
      <c r="D2083" s="167"/>
      <c r="E2083" s="168"/>
      <c r="F2083" s="203"/>
      <c r="G2083"/>
      <c r="H2083"/>
      <c r="I2083"/>
      <c r="J2083"/>
      <c r="K2083"/>
      <c r="L2083"/>
      <c r="M2083"/>
    </row>
    <row r="2084" spans="1:13" s="197" customFormat="1" x14ac:dyDescent="0.3">
      <c r="A2084" s="119"/>
      <c r="B2084" s="196"/>
      <c r="C2084" s="167"/>
      <c r="D2084" s="167"/>
      <c r="E2084" s="168"/>
      <c r="F2084" s="203"/>
      <c r="G2084"/>
      <c r="H2084"/>
      <c r="I2084"/>
      <c r="J2084"/>
      <c r="K2084"/>
      <c r="L2084"/>
      <c r="M2084"/>
    </row>
    <row r="2085" spans="1:13" s="197" customFormat="1" x14ac:dyDescent="0.3">
      <c r="A2085" s="119"/>
      <c r="C2085" s="167"/>
      <c r="D2085" s="167"/>
      <c r="E2085" s="168"/>
      <c r="F2085" s="203"/>
      <c r="G2085"/>
      <c r="H2085"/>
      <c r="I2085"/>
      <c r="J2085"/>
      <c r="K2085"/>
      <c r="L2085"/>
      <c r="M2085"/>
    </row>
    <row r="2086" spans="1:13" s="197" customFormat="1" x14ac:dyDescent="0.3">
      <c r="A2086" s="119"/>
      <c r="C2086" s="167"/>
      <c r="D2086" s="190"/>
      <c r="E2086" s="168"/>
      <c r="F2086" s="203"/>
      <c r="G2086"/>
      <c r="H2086"/>
      <c r="I2086"/>
      <c r="J2086"/>
      <c r="K2086"/>
      <c r="L2086"/>
      <c r="M2086"/>
    </row>
    <row r="2087" spans="1:13" s="197" customFormat="1" x14ac:dyDescent="0.3">
      <c r="A2087" s="119"/>
      <c r="C2087" s="167"/>
      <c r="D2087" s="190"/>
      <c r="E2087" s="168"/>
      <c r="F2087" s="203"/>
      <c r="G2087"/>
      <c r="H2087"/>
      <c r="I2087"/>
      <c r="J2087"/>
      <c r="K2087"/>
      <c r="L2087"/>
      <c r="M2087"/>
    </row>
    <row r="2088" spans="1:13" s="197" customFormat="1" x14ac:dyDescent="0.3">
      <c r="A2088" s="119"/>
      <c r="B2088" s="202"/>
      <c r="C2088" s="167"/>
      <c r="D2088" s="167"/>
      <c r="E2088" s="168"/>
      <c r="F2088" s="203"/>
      <c r="G2088"/>
      <c r="H2088"/>
      <c r="I2088"/>
      <c r="J2088"/>
      <c r="K2088"/>
      <c r="L2088"/>
      <c r="M2088"/>
    </row>
    <row r="2089" spans="1:13" s="197" customFormat="1" x14ac:dyDescent="0.3">
      <c r="A2089" s="119"/>
      <c r="C2089" s="167"/>
      <c r="D2089" s="167"/>
      <c r="E2089" s="168"/>
      <c r="F2089" s="203"/>
      <c r="G2089"/>
      <c r="H2089"/>
      <c r="I2089"/>
      <c r="J2089"/>
      <c r="K2089"/>
      <c r="L2089"/>
      <c r="M2089"/>
    </row>
    <row r="2090" spans="1:13" s="197" customFormat="1" x14ac:dyDescent="0.3">
      <c r="A2090" s="119"/>
      <c r="C2090" s="167"/>
      <c r="D2090" s="167"/>
      <c r="E2090" s="168"/>
      <c r="F2090" s="203"/>
      <c r="G2090"/>
      <c r="H2090"/>
      <c r="I2090"/>
      <c r="J2090"/>
      <c r="K2090"/>
      <c r="L2090"/>
      <c r="M2090"/>
    </row>
    <row r="2091" spans="1:13" s="197" customFormat="1" x14ac:dyDescent="0.3">
      <c r="A2091" s="119"/>
      <c r="C2091" s="167"/>
      <c r="D2091" s="167"/>
      <c r="E2091" s="168"/>
      <c r="F2091" s="203"/>
      <c r="G2091"/>
      <c r="H2091"/>
      <c r="I2091"/>
      <c r="J2091"/>
      <c r="K2091"/>
      <c r="L2091"/>
      <c r="M2091"/>
    </row>
    <row r="2092" spans="1:13" s="197" customFormat="1" x14ac:dyDescent="0.3">
      <c r="A2092" s="119"/>
      <c r="C2092" s="167"/>
      <c r="D2092" s="167"/>
      <c r="E2092" s="168"/>
      <c r="F2092" s="203"/>
      <c r="G2092"/>
      <c r="H2092"/>
      <c r="I2092"/>
      <c r="J2092"/>
      <c r="K2092"/>
      <c r="L2092"/>
      <c r="M2092"/>
    </row>
    <row r="2093" spans="1:13" s="197" customFormat="1" x14ac:dyDescent="0.3">
      <c r="A2093" s="119"/>
      <c r="B2093" s="202"/>
      <c r="C2093" s="167"/>
      <c r="D2093" s="167"/>
      <c r="E2093" s="168"/>
      <c r="F2093" s="203"/>
      <c r="G2093"/>
      <c r="H2093"/>
      <c r="I2093"/>
      <c r="J2093"/>
      <c r="K2093"/>
      <c r="L2093"/>
      <c r="M2093"/>
    </row>
    <row r="2094" spans="1:13" s="197" customFormat="1" x14ac:dyDescent="0.3">
      <c r="A2094" s="119"/>
      <c r="C2094" s="167"/>
      <c r="D2094" s="167"/>
      <c r="E2094" s="168"/>
      <c r="F2094" s="203"/>
      <c r="G2094"/>
      <c r="H2094"/>
      <c r="I2094"/>
      <c r="J2094"/>
      <c r="K2094"/>
      <c r="L2094"/>
      <c r="M2094"/>
    </row>
    <row r="2095" spans="1:13" s="197" customFormat="1" x14ac:dyDescent="0.3">
      <c r="A2095" s="119"/>
      <c r="C2095" s="167"/>
      <c r="D2095" s="167"/>
      <c r="E2095" s="168"/>
      <c r="F2095" s="203"/>
      <c r="G2095"/>
      <c r="H2095"/>
      <c r="I2095"/>
      <c r="J2095"/>
      <c r="K2095"/>
      <c r="L2095"/>
      <c r="M2095"/>
    </row>
    <row r="2096" spans="1:13" s="197" customFormat="1" x14ac:dyDescent="0.3">
      <c r="A2096" s="119"/>
      <c r="C2096" s="167"/>
      <c r="D2096" s="167"/>
      <c r="E2096" s="168"/>
      <c r="F2096" s="203"/>
      <c r="G2096"/>
      <c r="H2096"/>
      <c r="I2096"/>
      <c r="J2096"/>
      <c r="K2096"/>
      <c r="L2096"/>
      <c r="M2096"/>
    </row>
    <row r="2097" spans="1:13" s="197" customFormat="1" x14ac:dyDescent="0.3">
      <c r="A2097" s="119"/>
      <c r="B2097" s="25"/>
      <c r="C2097" s="167"/>
      <c r="D2097" s="167"/>
      <c r="E2097" s="168"/>
      <c r="F2097" s="203"/>
      <c r="G2097"/>
      <c r="H2097"/>
      <c r="I2097"/>
      <c r="J2097"/>
      <c r="K2097"/>
      <c r="L2097"/>
      <c r="M2097"/>
    </row>
    <row r="2098" spans="1:13" s="197" customFormat="1" x14ac:dyDescent="0.3">
      <c r="A2098" s="119"/>
      <c r="C2098" s="167"/>
      <c r="D2098" s="190"/>
      <c r="E2098" s="168"/>
      <c r="F2098" s="203"/>
      <c r="G2098"/>
      <c r="H2098"/>
      <c r="I2098"/>
      <c r="J2098"/>
      <c r="K2098"/>
      <c r="L2098"/>
      <c r="M2098"/>
    </row>
    <row r="2099" spans="1:13" s="197" customFormat="1" x14ac:dyDescent="0.3">
      <c r="A2099" s="119"/>
      <c r="C2099" s="167"/>
      <c r="D2099" s="190"/>
      <c r="E2099" s="168"/>
      <c r="F2099" s="203"/>
      <c r="G2099"/>
      <c r="H2099"/>
      <c r="I2099"/>
      <c r="J2099"/>
      <c r="K2099"/>
      <c r="L2099"/>
      <c r="M2099"/>
    </row>
    <row r="2100" spans="1:13" s="197" customFormat="1" x14ac:dyDescent="0.3">
      <c r="A2100" s="119"/>
      <c r="C2100" s="167"/>
      <c r="D2100" s="167"/>
      <c r="E2100" s="168"/>
      <c r="F2100" s="203"/>
      <c r="G2100"/>
      <c r="H2100"/>
      <c r="I2100"/>
      <c r="J2100"/>
      <c r="K2100"/>
      <c r="L2100"/>
      <c r="M2100"/>
    </row>
    <row r="2101" spans="1:13" s="197" customFormat="1" x14ac:dyDescent="0.3">
      <c r="A2101" s="119"/>
      <c r="C2101" s="167"/>
      <c r="D2101" s="167"/>
      <c r="E2101" s="168"/>
      <c r="F2101" s="203"/>
      <c r="G2101"/>
      <c r="H2101"/>
      <c r="I2101"/>
      <c r="J2101"/>
      <c r="K2101"/>
      <c r="L2101"/>
      <c r="M2101"/>
    </row>
    <row r="2102" spans="1:13" s="197" customFormat="1" x14ac:dyDescent="0.3">
      <c r="A2102" s="119"/>
      <c r="C2102" s="167"/>
      <c r="D2102" s="167"/>
      <c r="E2102" s="168"/>
      <c r="F2102" s="203"/>
      <c r="G2102"/>
      <c r="H2102"/>
      <c r="I2102"/>
      <c r="J2102"/>
      <c r="K2102"/>
      <c r="L2102"/>
      <c r="M2102"/>
    </row>
    <row r="2103" spans="1:13" s="197" customFormat="1" x14ac:dyDescent="0.3">
      <c r="A2103" s="119"/>
      <c r="C2103" s="167"/>
      <c r="D2103" s="167"/>
      <c r="E2103" s="168"/>
      <c r="F2103" s="203"/>
      <c r="G2103"/>
      <c r="H2103"/>
      <c r="I2103"/>
      <c r="J2103"/>
      <c r="K2103"/>
      <c r="L2103"/>
      <c r="M2103"/>
    </row>
    <row r="2104" spans="1:13" s="197" customFormat="1" x14ac:dyDescent="0.3">
      <c r="A2104" s="119"/>
      <c r="C2104" s="167"/>
      <c r="D2104" s="167"/>
      <c r="E2104" s="168"/>
      <c r="F2104" s="203"/>
      <c r="G2104"/>
      <c r="H2104"/>
      <c r="I2104"/>
      <c r="J2104"/>
      <c r="K2104"/>
      <c r="L2104"/>
      <c r="M2104"/>
    </row>
    <row r="2105" spans="1:13" s="197" customFormat="1" x14ac:dyDescent="0.3">
      <c r="A2105" s="119"/>
      <c r="C2105" s="167"/>
      <c r="D2105" s="167"/>
      <c r="E2105" s="168"/>
      <c r="F2105" s="203"/>
      <c r="G2105"/>
      <c r="H2105"/>
      <c r="I2105"/>
      <c r="J2105"/>
      <c r="K2105"/>
      <c r="L2105"/>
      <c r="M2105"/>
    </row>
    <row r="2106" spans="1:13" s="197" customFormat="1" x14ac:dyDescent="0.3">
      <c r="A2106" s="119"/>
      <c r="C2106" s="167"/>
      <c r="D2106" s="167"/>
      <c r="E2106" s="168"/>
      <c r="F2106" s="203"/>
      <c r="G2106"/>
      <c r="H2106"/>
      <c r="I2106"/>
      <c r="J2106"/>
      <c r="K2106"/>
      <c r="L2106"/>
      <c r="M2106"/>
    </row>
    <row r="2107" spans="1:13" s="197" customFormat="1" x14ac:dyDescent="0.3">
      <c r="A2107" s="119"/>
      <c r="B2107" s="202"/>
      <c r="C2107" s="198"/>
      <c r="D2107" s="167"/>
      <c r="E2107" s="168"/>
      <c r="F2107" s="203"/>
      <c r="G2107"/>
      <c r="H2107"/>
      <c r="I2107"/>
      <c r="J2107"/>
      <c r="K2107"/>
      <c r="L2107"/>
      <c r="M2107"/>
    </row>
    <row r="2108" spans="1:13" s="197" customFormat="1" x14ac:dyDescent="0.3">
      <c r="A2108" s="119"/>
      <c r="B2108" s="204"/>
      <c r="C2108" s="198"/>
      <c r="D2108" s="198"/>
      <c r="E2108" s="168"/>
      <c r="F2108" s="203"/>
      <c r="G2108"/>
      <c r="H2108"/>
      <c r="I2108"/>
      <c r="J2108"/>
      <c r="K2108"/>
      <c r="L2108"/>
      <c r="M2108"/>
    </row>
    <row r="2109" spans="1:13" s="197" customFormat="1" x14ac:dyDescent="0.3">
      <c r="A2109" s="119"/>
      <c r="B2109" s="204"/>
      <c r="C2109" s="167"/>
      <c r="D2109" s="198"/>
      <c r="E2109" s="168"/>
      <c r="F2109" s="203"/>
      <c r="G2109"/>
      <c r="H2109"/>
      <c r="I2109"/>
      <c r="J2109"/>
      <c r="K2109"/>
      <c r="L2109"/>
      <c r="M2109"/>
    </row>
    <row r="2110" spans="1:13" s="197" customFormat="1" x14ac:dyDescent="0.3">
      <c r="A2110" s="119"/>
      <c r="C2110" s="167"/>
      <c r="D2110" s="167"/>
      <c r="E2110" s="168"/>
      <c r="F2110" s="203"/>
      <c r="G2110"/>
      <c r="H2110"/>
      <c r="I2110"/>
      <c r="J2110"/>
      <c r="K2110"/>
      <c r="L2110"/>
      <c r="M2110"/>
    </row>
    <row r="2111" spans="1:13" s="197" customFormat="1" x14ac:dyDescent="0.3">
      <c r="A2111" s="119"/>
      <c r="B2111"/>
      <c r="C2111" s="167"/>
      <c r="D2111" s="167"/>
      <c r="E2111" s="168"/>
      <c r="F2111" s="203"/>
      <c r="G2111"/>
      <c r="H2111"/>
      <c r="I2111"/>
      <c r="J2111"/>
      <c r="K2111"/>
      <c r="L2111"/>
      <c r="M2111"/>
    </row>
    <row r="2112" spans="1:13" s="197" customFormat="1" x14ac:dyDescent="0.3">
      <c r="A2112" s="119"/>
      <c r="C2112" s="167"/>
      <c r="D2112" s="190"/>
      <c r="E2112" s="168"/>
      <c r="F2112" s="203"/>
      <c r="G2112"/>
      <c r="H2112"/>
      <c r="I2112"/>
      <c r="J2112"/>
      <c r="K2112"/>
      <c r="L2112"/>
      <c r="M2112"/>
    </row>
    <row r="2113" spans="1:13" s="197" customFormat="1" x14ac:dyDescent="0.3">
      <c r="A2113" s="119"/>
      <c r="C2113" s="167"/>
      <c r="D2113" s="190"/>
      <c r="E2113" s="168"/>
      <c r="F2113" s="203"/>
      <c r="G2113"/>
      <c r="H2113"/>
      <c r="I2113"/>
      <c r="J2113"/>
      <c r="K2113"/>
      <c r="L2113"/>
      <c r="M2113"/>
    </row>
    <row r="2114" spans="1:13" s="197" customFormat="1" x14ac:dyDescent="0.3">
      <c r="A2114" s="119"/>
      <c r="C2114" s="167"/>
      <c r="D2114" s="167"/>
      <c r="E2114" s="168"/>
      <c r="F2114" s="203"/>
      <c r="G2114"/>
      <c r="H2114"/>
      <c r="I2114"/>
      <c r="J2114"/>
      <c r="K2114"/>
      <c r="L2114"/>
      <c r="M2114"/>
    </row>
    <row r="2115" spans="1:13" s="197" customFormat="1" x14ac:dyDescent="0.3">
      <c r="A2115" s="119"/>
      <c r="C2115" s="167"/>
      <c r="D2115" s="167"/>
      <c r="E2115" s="168"/>
      <c r="F2115" s="203"/>
      <c r="G2115"/>
      <c r="H2115"/>
      <c r="I2115"/>
      <c r="J2115"/>
      <c r="K2115"/>
      <c r="L2115"/>
      <c r="M2115"/>
    </row>
    <row r="2116" spans="1:13" x14ac:dyDescent="0.3">
      <c r="A2116" s="119"/>
      <c r="B2116" s="197"/>
      <c r="C2116" s="167"/>
      <c r="D2116" s="167"/>
      <c r="E2116" s="168"/>
    </row>
    <row r="2117" spans="1:13" x14ac:dyDescent="0.3">
      <c r="A2117" s="119"/>
      <c r="B2117" s="197"/>
      <c r="C2117" s="167"/>
      <c r="D2117" s="167"/>
      <c r="E2117" s="168"/>
    </row>
    <row r="2118" spans="1:13" x14ac:dyDescent="0.3">
      <c r="A2118" s="119"/>
      <c r="B2118" s="197"/>
      <c r="C2118" s="167"/>
      <c r="D2118" s="167"/>
      <c r="E2118" s="168"/>
    </row>
    <row r="2119" spans="1:13" x14ac:dyDescent="0.3">
      <c r="A2119" s="119"/>
      <c r="B2119" s="197"/>
      <c r="C2119" s="167"/>
      <c r="D2119" s="167"/>
      <c r="E2119" s="168"/>
    </row>
    <row r="2120" spans="1:13" x14ac:dyDescent="0.3">
      <c r="A2120" s="119"/>
      <c r="B2120" s="197"/>
      <c r="C2120" s="167"/>
      <c r="D2120" s="167"/>
      <c r="E2120" s="168"/>
    </row>
    <row r="2121" spans="1:13" x14ac:dyDescent="0.3">
      <c r="A2121" s="119"/>
      <c r="B2121" s="197"/>
      <c r="C2121" s="167"/>
      <c r="D2121" s="167"/>
      <c r="E2121" s="168"/>
    </row>
    <row r="2122" spans="1:13" x14ac:dyDescent="0.3">
      <c r="A2122" s="119"/>
      <c r="B2122" s="197"/>
      <c r="C2122" s="167"/>
      <c r="D2122" s="167"/>
      <c r="E2122" s="168"/>
    </row>
    <row r="2123" spans="1:13" ht="16.5" x14ac:dyDescent="0.3">
      <c r="A2123" s="119"/>
      <c r="B2123" s="197"/>
      <c r="D2123" s="167"/>
      <c r="E2123" s="168"/>
    </row>
    <row r="2124" spans="1:13" ht="16.5" x14ac:dyDescent="0.3">
      <c r="E2124" s="168"/>
    </row>
    <row r="2125" spans="1:13" ht="16.5" x14ac:dyDescent="0.3">
      <c r="E2125" s="168"/>
    </row>
    <row r="2126" spans="1:13" ht="16.5" x14ac:dyDescent="0.3">
      <c r="E2126" s="168"/>
    </row>
    <row r="2127" spans="1:13" ht="16.5" x14ac:dyDescent="0.3">
      <c r="E2127" s="168"/>
    </row>
    <row r="2128" spans="1:13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  <row r="2135" spans="5:5" ht="16.5" x14ac:dyDescent="0.3">
      <c r="E2135" s="168"/>
    </row>
    <row r="2136" spans="5:5" ht="16.5" x14ac:dyDescent="0.3">
      <c r="E2136" s="168"/>
    </row>
    <row r="2137" spans="5:5" ht="16.5" x14ac:dyDescent="0.3">
      <c r="E2137" s="168"/>
    </row>
    <row r="2138" spans="5:5" ht="16.5" x14ac:dyDescent="0.3">
      <c r="E2138" s="168"/>
    </row>
    <row r="2139" spans="5:5" ht="16.5" x14ac:dyDescent="0.3">
      <c r="E2139" s="168"/>
    </row>
    <row r="2140" spans="5:5" ht="16.5" x14ac:dyDescent="0.3">
      <c r="E2140" s="168"/>
    </row>
    <row r="2141" spans="5:5" ht="16.5" x14ac:dyDescent="0.3">
      <c r="E2141" s="168"/>
    </row>
    <row r="2142" spans="5:5" ht="16.5" x14ac:dyDescent="0.3">
      <c r="E2142" s="168"/>
    </row>
    <row r="2143" spans="5:5" ht="16.5" x14ac:dyDescent="0.3">
      <c r="E2143" s="168"/>
    </row>
    <row r="2144" spans="5:5" ht="16.5" x14ac:dyDescent="0.3">
      <c r="E2144" s="168"/>
    </row>
    <row r="2145" spans="5:5" ht="16.5" x14ac:dyDescent="0.3">
      <c r="E2145" s="168"/>
    </row>
    <row r="2146" spans="5:5" ht="16.5" x14ac:dyDescent="0.3">
      <c r="E2146" s="168"/>
    </row>
    <row r="2147" spans="5:5" ht="16.5" x14ac:dyDescent="0.3">
      <c r="E2147" s="168"/>
    </row>
    <row r="2148" spans="5:5" ht="16.5" x14ac:dyDescent="0.3">
      <c r="E2148" s="168"/>
    </row>
    <row r="2149" spans="5:5" ht="16.5" x14ac:dyDescent="0.3">
      <c r="E2149" s="168"/>
    </row>
    <row r="2150" spans="5:5" ht="16.5" x14ac:dyDescent="0.3">
      <c r="E2150" s="168"/>
    </row>
    <row r="2151" spans="5:5" ht="16.5" x14ac:dyDescent="0.3">
      <c r="E2151" s="168"/>
    </row>
    <row r="2152" spans="5:5" ht="16.5" x14ac:dyDescent="0.3">
      <c r="E2152" s="168"/>
    </row>
    <row r="2153" spans="5:5" ht="16.5" x14ac:dyDescent="0.3">
      <c r="E2153" s="168"/>
    </row>
    <row r="2154" spans="5:5" ht="16.5" x14ac:dyDescent="0.3">
      <c r="E2154" s="168"/>
    </row>
    <row r="2155" spans="5:5" ht="16.5" x14ac:dyDescent="0.3">
      <c r="E2155" s="168"/>
    </row>
    <row r="2156" spans="5:5" ht="16.5" x14ac:dyDescent="0.3">
      <c r="E2156" s="168"/>
    </row>
    <row r="2157" spans="5:5" ht="16.5" x14ac:dyDescent="0.3">
      <c r="E2157" s="168"/>
    </row>
    <row r="2158" spans="5:5" ht="16.5" x14ac:dyDescent="0.3">
      <c r="E2158" s="168"/>
    </row>
    <row r="2159" spans="5:5" ht="16.5" x14ac:dyDescent="0.3">
      <c r="E2159" s="168"/>
    </row>
    <row r="2160" spans="5:5" ht="16.5" x14ac:dyDescent="0.3">
      <c r="E2160" s="168"/>
    </row>
    <row r="2161" spans="5:5" ht="16.5" x14ac:dyDescent="0.3">
      <c r="E2161" s="168"/>
    </row>
    <row r="2162" spans="5:5" ht="16.5" x14ac:dyDescent="0.3">
      <c r="E2162" s="168"/>
    </row>
    <row r="2163" spans="5:5" ht="16.5" x14ac:dyDescent="0.3">
      <c r="E2163" s="168"/>
    </row>
    <row r="2164" spans="5:5" ht="16.5" x14ac:dyDescent="0.3">
      <c r="E2164" s="168"/>
    </row>
    <row r="2165" spans="5:5" ht="16.5" x14ac:dyDescent="0.3">
      <c r="E2165" s="168"/>
    </row>
    <row r="2166" spans="5:5" ht="16.5" x14ac:dyDescent="0.3">
      <c r="E2166" s="168"/>
    </row>
    <row r="2167" spans="5:5" ht="16.5" x14ac:dyDescent="0.3">
      <c r="E2167" s="168"/>
    </row>
    <row r="2168" spans="5:5" ht="16.5" x14ac:dyDescent="0.3">
      <c r="E2168" s="168"/>
    </row>
    <row r="2169" spans="5:5" ht="16.5" x14ac:dyDescent="0.3">
      <c r="E2169" s="168"/>
    </row>
    <row r="2170" spans="5:5" ht="16.5" x14ac:dyDescent="0.3">
      <c r="E2170" s="168"/>
    </row>
    <row r="2171" spans="5:5" ht="16.5" x14ac:dyDescent="0.3">
      <c r="E2171" s="168"/>
    </row>
    <row r="2172" spans="5:5" ht="16.5" x14ac:dyDescent="0.3">
      <c r="E2172" s="168"/>
    </row>
    <row r="2173" spans="5:5" ht="16.5" x14ac:dyDescent="0.3">
      <c r="E2173" s="168"/>
    </row>
    <row r="2174" spans="5:5" ht="16.5" x14ac:dyDescent="0.3">
      <c r="E2174" s="168"/>
    </row>
    <row r="2175" spans="5:5" ht="16.5" x14ac:dyDescent="0.3">
      <c r="E2175" s="168"/>
    </row>
    <row r="2176" spans="5:5" ht="16.5" x14ac:dyDescent="0.3">
      <c r="E2176" s="168"/>
    </row>
    <row r="2177" spans="5:5" ht="16.5" x14ac:dyDescent="0.3">
      <c r="E2177" s="168"/>
    </row>
    <row r="2178" spans="5:5" ht="16.5" x14ac:dyDescent="0.3">
      <c r="E2178" s="168"/>
    </row>
    <row r="2179" spans="5:5" ht="16.5" x14ac:dyDescent="0.3">
      <c r="E2179" s="168"/>
    </row>
    <row r="2180" spans="5:5" ht="16.5" x14ac:dyDescent="0.3">
      <c r="E2180" s="168"/>
    </row>
    <row r="2181" spans="5:5" ht="16.5" x14ac:dyDescent="0.3">
      <c r="E2181" s="168"/>
    </row>
    <row r="2182" spans="5:5" ht="16.5" x14ac:dyDescent="0.3">
      <c r="E2182" s="168"/>
    </row>
    <row r="2183" spans="5:5" ht="16.5" x14ac:dyDescent="0.3">
      <c r="E2183" s="168"/>
    </row>
    <row r="2184" spans="5:5" ht="16.5" x14ac:dyDescent="0.3">
      <c r="E2184" s="168"/>
    </row>
    <row r="2185" spans="5:5" ht="16.5" x14ac:dyDescent="0.3">
      <c r="E2185" s="168"/>
    </row>
    <row r="2186" spans="5:5" ht="16.5" x14ac:dyDescent="0.3">
      <c r="E2186" s="168"/>
    </row>
    <row r="2187" spans="5:5" ht="16.5" x14ac:dyDescent="0.3">
      <c r="E2187" s="168"/>
    </row>
    <row r="2188" spans="5:5" ht="16.5" x14ac:dyDescent="0.3">
      <c r="E2188" s="168"/>
    </row>
    <row r="2189" spans="5:5" ht="16.5" x14ac:dyDescent="0.3">
      <c r="E2189" s="168"/>
    </row>
    <row r="2190" spans="5:5" ht="16.5" x14ac:dyDescent="0.3">
      <c r="E2190" s="168"/>
    </row>
    <row r="2191" spans="5:5" ht="16.5" x14ac:dyDescent="0.3">
      <c r="E2191" s="168"/>
    </row>
    <row r="2192" spans="5:5" ht="16.5" x14ac:dyDescent="0.3">
      <c r="E2192" s="168"/>
    </row>
    <row r="2193" spans="5:5" ht="16.5" x14ac:dyDescent="0.3">
      <c r="E2193" s="168"/>
    </row>
    <row r="2194" spans="5:5" ht="16.5" x14ac:dyDescent="0.3">
      <c r="E2194" s="168"/>
    </row>
    <row r="2195" spans="5:5" ht="16.5" x14ac:dyDescent="0.3">
      <c r="E2195" s="168"/>
    </row>
    <row r="2196" spans="5:5" ht="16.5" x14ac:dyDescent="0.3">
      <c r="E2196" s="168"/>
    </row>
    <row r="2197" spans="5:5" ht="16.5" x14ac:dyDescent="0.3">
      <c r="E2197" s="168"/>
    </row>
    <row r="2198" spans="5:5" ht="16.5" x14ac:dyDescent="0.3">
      <c r="E2198" s="168"/>
    </row>
    <row r="2199" spans="5:5" ht="16.5" x14ac:dyDescent="0.3">
      <c r="E2199" s="168"/>
    </row>
    <row r="2200" spans="5:5" ht="16.5" x14ac:dyDescent="0.3">
      <c r="E2200" s="168"/>
    </row>
    <row r="2201" spans="5:5" ht="16.5" x14ac:dyDescent="0.3">
      <c r="E2201" s="168"/>
    </row>
    <row r="2202" spans="5:5" ht="16.5" x14ac:dyDescent="0.3">
      <c r="E2202" s="168"/>
    </row>
    <row r="2203" spans="5:5" ht="16.5" x14ac:dyDescent="0.3">
      <c r="E2203" s="168"/>
    </row>
    <row r="2204" spans="5:5" ht="16.5" x14ac:dyDescent="0.3">
      <c r="E2204" s="168"/>
    </row>
    <row r="2205" spans="5:5" ht="16.5" x14ac:dyDescent="0.3">
      <c r="E2205" s="168"/>
    </row>
    <row r="2206" spans="5:5" ht="16.5" x14ac:dyDescent="0.3">
      <c r="E2206" s="168"/>
    </row>
    <row r="2207" spans="5:5" ht="16.5" x14ac:dyDescent="0.3">
      <c r="E2207" s="168"/>
    </row>
    <row r="2208" spans="5:5" ht="16.5" x14ac:dyDescent="0.3">
      <c r="E2208" s="168"/>
    </row>
    <row r="2209" spans="5:5" ht="16.5" x14ac:dyDescent="0.3">
      <c r="E2209" s="168"/>
    </row>
    <row r="2210" spans="5:5" ht="16.5" x14ac:dyDescent="0.3">
      <c r="E2210" s="168"/>
    </row>
    <row r="2211" spans="5:5" ht="16.5" x14ac:dyDescent="0.3">
      <c r="E2211" s="168"/>
    </row>
    <row r="2212" spans="5:5" ht="16.5" x14ac:dyDescent="0.3">
      <c r="E2212" s="168"/>
    </row>
    <row r="2213" spans="5:5" ht="16.5" x14ac:dyDescent="0.3">
      <c r="E2213" s="168"/>
    </row>
    <row r="2214" spans="5:5" ht="16.5" x14ac:dyDescent="0.3">
      <c r="E2214" s="168"/>
    </row>
    <row r="2215" spans="5:5" ht="16.5" x14ac:dyDescent="0.3">
      <c r="E2215" s="168"/>
    </row>
    <row r="2216" spans="5:5" ht="16.5" x14ac:dyDescent="0.3">
      <c r="E2216" s="168"/>
    </row>
    <row r="2217" spans="5:5" ht="16.5" x14ac:dyDescent="0.3">
      <c r="E2217" s="168"/>
    </row>
    <row r="2218" spans="5:5" ht="16.5" x14ac:dyDescent="0.3">
      <c r="E2218" s="168"/>
    </row>
    <row r="2219" spans="5:5" ht="16.5" x14ac:dyDescent="0.3">
      <c r="E2219" s="168"/>
    </row>
    <row r="2220" spans="5:5" ht="16.5" x14ac:dyDescent="0.3">
      <c r="E2220" s="168"/>
    </row>
    <row r="2221" spans="5:5" ht="16.5" x14ac:dyDescent="0.3">
      <c r="E2221" s="168"/>
    </row>
    <row r="2222" spans="5:5" ht="16.5" x14ac:dyDescent="0.3">
      <c r="E2222" s="168"/>
    </row>
    <row r="2223" spans="5:5" ht="16.5" x14ac:dyDescent="0.3">
      <c r="E2223" s="168"/>
    </row>
    <row r="2224" spans="5:5" ht="16.5" x14ac:dyDescent="0.3">
      <c r="E2224" s="168"/>
    </row>
    <row r="2225" spans="5:5" ht="16.5" x14ac:dyDescent="0.3">
      <c r="E2225" s="168"/>
    </row>
    <row r="2226" spans="5:5" ht="16.5" x14ac:dyDescent="0.3">
      <c r="E2226" s="168"/>
    </row>
    <row r="2227" spans="5:5" ht="16.5" x14ac:dyDescent="0.3">
      <c r="E2227" s="168"/>
    </row>
    <row r="2228" spans="5:5" ht="16.5" x14ac:dyDescent="0.3">
      <c r="E2228" s="168"/>
    </row>
    <row r="2229" spans="5:5" ht="16.5" x14ac:dyDescent="0.3">
      <c r="E2229" s="168"/>
    </row>
    <row r="2230" spans="5:5" ht="16.5" x14ac:dyDescent="0.3">
      <c r="E2230" s="168"/>
    </row>
    <row r="2231" spans="5:5" ht="16.5" x14ac:dyDescent="0.3">
      <c r="E2231" s="168"/>
    </row>
    <row r="2232" spans="5:5" ht="16.5" x14ac:dyDescent="0.3">
      <c r="E2232" s="168"/>
    </row>
    <row r="2233" spans="5:5" ht="16.5" x14ac:dyDescent="0.3">
      <c r="E2233" s="168"/>
    </row>
    <row r="2234" spans="5:5" ht="16.5" x14ac:dyDescent="0.3">
      <c r="E2234" s="168"/>
    </row>
    <row r="2235" spans="5:5" ht="16.5" x14ac:dyDescent="0.3">
      <c r="E2235" s="168"/>
    </row>
    <row r="2236" spans="5:5" ht="16.5" x14ac:dyDescent="0.3">
      <c r="E2236" s="168"/>
    </row>
    <row r="2237" spans="5:5" ht="16.5" x14ac:dyDescent="0.3">
      <c r="E2237" s="168"/>
    </row>
    <row r="2238" spans="5:5" ht="16.5" x14ac:dyDescent="0.3">
      <c r="E2238" s="168"/>
    </row>
    <row r="2239" spans="5:5" ht="16.5" x14ac:dyDescent="0.3">
      <c r="E2239" s="168"/>
    </row>
    <row r="2240" spans="5:5" ht="16.5" x14ac:dyDescent="0.3">
      <c r="E2240" s="168"/>
    </row>
    <row r="2241" spans="5:5" ht="16.5" x14ac:dyDescent="0.3">
      <c r="E2241" s="168"/>
    </row>
    <row r="2242" spans="5:5" ht="16.5" x14ac:dyDescent="0.3">
      <c r="E2242" s="168"/>
    </row>
    <row r="2243" spans="5:5" ht="16.5" x14ac:dyDescent="0.3">
      <c r="E2243" s="168"/>
    </row>
    <row r="2244" spans="5:5" ht="16.5" x14ac:dyDescent="0.3">
      <c r="E2244" s="168"/>
    </row>
    <row r="2245" spans="5:5" ht="16.5" x14ac:dyDescent="0.3">
      <c r="E2245" s="168"/>
    </row>
    <row r="2246" spans="5:5" ht="16.5" x14ac:dyDescent="0.3">
      <c r="E2246" s="168"/>
    </row>
    <row r="2247" spans="5:5" ht="16.5" x14ac:dyDescent="0.3">
      <c r="E2247" s="168"/>
    </row>
    <row r="2248" spans="5:5" ht="16.5" x14ac:dyDescent="0.3">
      <c r="E2248" s="168"/>
    </row>
    <row r="2249" spans="5:5" ht="16.5" x14ac:dyDescent="0.3">
      <c r="E2249" s="168"/>
    </row>
    <row r="2250" spans="5:5" ht="16.5" x14ac:dyDescent="0.3">
      <c r="E2250" s="168"/>
    </row>
    <row r="2251" spans="5:5" ht="16.5" x14ac:dyDescent="0.3">
      <c r="E2251" s="168"/>
    </row>
    <row r="2252" spans="5:5" ht="16.5" x14ac:dyDescent="0.3">
      <c r="E2252" s="168"/>
    </row>
    <row r="2253" spans="5:5" ht="16.5" x14ac:dyDescent="0.3">
      <c r="E2253" s="168"/>
    </row>
    <row r="2254" spans="5:5" ht="16.5" x14ac:dyDescent="0.3">
      <c r="E2254" s="168"/>
    </row>
    <row r="2255" spans="5:5" ht="16.5" x14ac:dyDescent="0.3">
      <c r="E2255" s="168"/>
    </row>
    <row r="2256" spans="5:5" ht="16.5" x14ac:dyDescent="0.3">
      <c r="E2256" s="168"/>
    </row>
    <row r="2257" spans="5:5" ht="16.5" x14ac:dyDescent="0.3">
      <c r="E2257" s="168"/>
    </row>
    <row r="2258" spans="5:5" ht="16.5" x14ac:dyDescent="0.3">
      <c r="E2258" s="168"/>
    </row>
    <row r="2259" spans="5:5" ht="16.5" x14ac:dyDescent="0.3">
      <c r="E2259" s="168"/>
    </row>
    <row r="2260" spans="5:5" ht="16.5" x14ac:dyDescent="0.3">
      <c r="E2260" s="168"/>
    </row>
    <row r="2261" spans="5:5" ht="16.5" x14ac:dyDescent="0.3">
      <c r="E2261" s="168"/>
    </row>
    <row r="2262" spans="5:5" ht="16.5" x14ac:dyDescent="0.3">
      <c r="E2262" s="168"/>
    </row>
    <row r="2263" spans="5:5" ht="16.5" x14ac:dyDescent="0.3">
      <c r="E2263" s="168"/>
    </row>
    <row r="2264" spans="5:5" ht="16.5" x14ac:dyDescent="0.3">
      <c r="E2264" s="168"/>
    </row>
    <row r="2265" spans="5:5" ht="16.5" x14ac:dyDescent="0.3">
      <c r="E2265" s="168"/>
    </row>
    <row r="2266" spans="5:5" ht="16.5" x14ac:dyDescent="0.3">
      <c r="E2266" s="168"/>
    </row>
    <row r="2267" spans="5:5" ht="16.5" x14ac:dyDescent="0.3">
      <c r="E2267" s="168"/>
    </row>
    <row r="2268" spans="5:5" ht="16.5" x14ac:dyDescent="0.3">
      <c r="E2268" s="168"/>
    </row>
    <row r="2269" spans="5:5" ht="16.5" x14ac:dyDescent="0.3">
      <c r="E2269" s="168"/>
    </row>
    <row r="2270" spans="5:5" ht="16.5" x14ac:dyDescent="0.3">
      <c r="E2270" s="168"/>
    </row>
    <row r="2271" spans="5:5" ht="16.5" x14ac:dyDescent="0.3">
      <c r="E2271" s="168"/>
    </row>
    <row r="2272" spans="5:5" ht="16.5" x14ac:dyDescent="0.3">
      <c r="E2272" s="168"/>
    </row>
    <row r="2273" spans="5:5" ht="16.5" x14ac:dyDescent="0.3">
      <c r="E2273" s="168"/>
    </row>
    <row r="2274" spans="5:5" ht="16.5" x14ac:dyDescent="0.3">
      <c r="E2274" s="168"/>
    </row>
    <row r="2275" spans="5:5" ht="16.5" x14ac:dyDescent="0.3">
      <c r="E2275" s="168"/>
    </row>
    <row r="2276" spans="5:5" ht="16.5" x14ac:dyDescent="0.3">
      <c r="E2276" s="168"/>
    </row>
    <row r="2277" spans="5:5" ht="16.5" x14ac:dyDescent="0.3">
      <c r="E2277" s="168"/>
    </row>
    <row r="2278" spans="5:5" ht="16.5" x14ac:dyDescent="0.3">
      <c r="E2278" s="168"/>
    </row>
    <row r="2279" spans="5:5" ht="16.5" x14ac:dyDescent="0.3">
      <c r="E2279" s="168"/>
    </row>
    <row r="2280" spans="5:5" ht="16.5" x14ac:dyDescent="0.3">
      <c r="E2280" s="168"/>
    </row>
    <row r="2281" spans="5:5" ht="16.5" x14ac:dyDescent="0.3">
      <c r="E2281" s="168"/>
    </row>
    <row r="2282" spans="5:5" ht="16.5" x14ac:dyDescent="0.3">
      <c r="E2282" s="168"/>
    </row>
    <row r="2283" spans="5:5" ht="16.5" x14ac:dyDescent="0.3">
      <c r="E2283" s="168"/>
    </row>
    <row r="2284" spans="5:5" ht="16.5" x14ac:dyDescent="0.3">
      <c r="E2284" s="168"/>
    </row>
    <row r="2285" spans="5:5" ht="16.5" x14ac:dyDescent="0.3">
      <c r="E2285" s="168"/>
    </row>
    <row r="2286" spans="5:5" ht="16.5" x14ac:dyDescent="0.3">
      <c r="E2286" s="168"/>
    </row>
    <row r="2287" spans="5:5" ht="16.5" x14ac:dyDescent="0.3">
      <c r="E2287" s="168"/>
    </row>
    <row r="2288" spans="5:5" ht="16.5" x14ac:dyDescent="0.3">
      <c r="E2288" s="168"/>
    </row>
    <row r="2289" spans="5:5" ht="16.5" x14ac:dyDescent="0.3">
      <c r="E2289" s="168"/>
    </row>
    <row r="2290" spans="5:5" ht="16.5" x14ac:dyDescent="0.3">
      <c r="E2290" s="168"/>
    </row>
    <row r="2291" spans="5:5" ht="16.5" x14ac:dyDescent="0.3">
      <c r="E2291" s="168"/>
    </row>
    <row r="2292" spans="5:5" ht="16.5" x14ac:dyDescent="0.3">
      <c r="E2292" s="168"/>
    </row>
    <row r="2293" spans="5:5" ht="16.5" x14ac:dyDescent="0.3">
      <c r="E2293" s="168"/>
    </row>
    <row r="2294" spans="5:5" ht="16.5" x14ac:dyDescent="0.3">
      <c r="E2294" s="168"/>
    </row>
    <row r="2295" spans="5:5" ht="16.5" x14ac:dyDescent="0.3">
      <c r="E2295" s="168"/>
    </row>
    <row r="2296" spans="5:5" ht="16.5" x14ac:dyDescent="0.3">
      <c r="E2296" s="168"/>
    </row>
    <row r="2297" spans="5:5" ht="16.5" x14ac:dyDescent="0.3">
      <c r="E2297" s="168"/>
    </row>
    <row r="2298" spans="5:5" ht="16.5" x14ac:dyDescent="0.3">
      <c r="E2298" s="168"/>
    </row>
    <row r="2299" spans="5:5" ht="16.5" x14ac:dyDescent="0.3">
      <c r="E2299" s="168"/>
    </row>
    <row r="2300" spans="5:5" ht="16.5" x14ac:dyDescent="0.3">
      <c r="E2300" s="168"/>
    </row>
    <row r="2301" spans="5:5" ht="16.5" x14ac:dyDescent="0.3">
      <c r="E2301" s="168"/>
    </row>
    <row r="2302" spans="5:5" ht="16.5" x14ac:dyDescent="0.3">
      <c r="E2302" s="168"/>
    </row>
    <row r="2303" spans="5:5" ht="16.5" x14ac:dyDescent="0.3">
      <c r="E2303" s="168"/>
    </row>
    <row r="2304" spans="5:5" ht="16.5" x14ac:dyDescent="0.3">
      <c r="E2304" s="168"/>
    </row>
    <row r="2305" spans="5:5" ht="16.5" x14ac:dyDescent="0.3">
      <c r="E2305" s="168"/>
    </row>
    <row r="2306" spans="5:5" ht="16.5" x14ac:dyDescent="0.3">
      <c r="E2306" s="168"/>
    </row>
    <row r="2307" spans="5:5" ht="16.5" x14ac:dyDescent="0.3">
      <c r="E2307" s="168"/>
    </row>
    <row r="2308" spans="5:5" ht="16.5" x14ac:dyDescent="0.3">
      <c r="E2308" s="168"/>
    </row>
    <row r="2309" spans="5:5" ht="16.5" x14ac:dyDescent="0.3">
      <c r="E2309" s="168"/>
    </row>
    <row r="2310" spans="5:5" ht="16.5" x14ac:dyDescent="0.3">
      <c r="E2310" s="168"/>
    </row>
    <row r="2311" spans="5:5" ht="16.5" x14ac:dyDescent="0.3">
      <c r="E2311" s="168"/>
    </row>
    <row r="2312" spans="5:5" ht="16.5" x14ac:dyDescent="0.3">
      <c r="E2312" s="168"/>
    </row>
    <row r="2313" spans="5:5" ht="16.5" x14ac:dyDescent="0.3">
      <c r="E2313" s="168"/>
    </row>
    <row r="2314" spans="5:5" ht="16.5" x14ac:dyDescent="0.3">
      <c r="E2314" s="168"/>
    </row>
    <row r="2315" spans="5:5" ht="16.5" x14ac:dyDescent="0.3">
      <c r="E2315" s="168"/>
    </row>
    <row r="2316" spans="5:5" ht="16.5" x14ac:dyDescent="0.3">
      <c r="E2316" s="168"/>
    </row>
    <row r="2317" spans="5:5" ht="16.5" x14ac:dyDescent="0.3">
      <c r="E2317" s="168"/>
    </row>
    <row r="2318" spans="5:5" ht="16.5" x14ac:dyDescent="0.3">
      <c r="E2318" s="168"/>
    </row>
    <row r="2319" spans="5:5" ht="16.5" x14ac:dyDescent="0.3">
      <c r="E2319" s="168"/>
    </row>
    <row r="2320" spans="5:5" ht="16.5" x14ac:dyDescent="0.3">
      <c r="E2320" s="168"/>
    </row>
    <row r="2321" spans="5:5" ht="16.5" x14ac:dyDescent="0.3">
      <c r="E2321" s="168"/>
    </row>
    <row r="2322" spans="5:5" ht="16.5" x14ac:dyDescent="0.3">
      <c r="E2322" s="168"/>
    </row>
    <row r="2323" spans="5:5" ht="16.5" x14ac:dyDescent="0.3">
      <c r="E2323" s="168"/>
    </row>
    <row r="2324" spans="5:5" ht="16.5" x14ac:dyDescent="0.3">
      <c r="E2324" s="168"/>
    </row>
    <row r="2325" spans="5:5" ht="16.5" x14ac:dyDescent="0.3">
      <c r="E2325" s="168"/>
    </row>
    <row r="2326" spans="5:5" ht="16.5" x14ac:dyDescent="0.3">
      <c r="E2326" s="168"/>
    </row>
    <row r="2327" spans="5:5" ht="16.5" x14ac:dyDescent="0.3">
      <c r="E2327" s="168"/>
    </row>
    <row r="2328" spans="5:5" ht="16.5" x14ac:dyDescent="0.3">
      <c r="E2328" s="168"/>
    </row>
    <row r="2329" spans="5:5" ht="16.5" x14ac:dyDescent="0.3">
      <c r="E2329" s="168"/>
    </row>
    <row r="2330" spans="5:5" ht="16.5" x14ac:dyDescent="0.3">
      <c r="E2330" s="168"/>
    </row>
    <row r="2331" spans="5:5" ht="16.5" x14ac:dyDescent="0.3">
      <c r="E2331" s="168"/>
    </row>
  </sheetData>
  <sortState xmlns:xlrd2="http://schemas.microsoft.com/office/spreadsheetml/2017/richdata2" ref="A1637:C1644">
    <sortCondition ref="B1637:B1644"/>
  </sortState>
  <mergeCells count="4">
    <mergeCell ref="G1779:H1779"/>
    <mergeCell ref="I1779:J1779"/>
    <mergeCell ref="K1779:L1779"/>
    <mergeCell ref="M1779:N177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abSelected="1" topLeftCell="A4" zoomScaleNormal="100" workbookViewId="0">
      <selection activeCell="H15" sqref="H15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408"/>
      <c r="B4" s="409"/>
      <c r="C4" s="409"/>
      <c r="D4" s="409"/>
      <c r="E4" s="409"/>
      <c r="F4" s="409"/>
      <c r="G4" s="409"/>
      <c r="H4" s="409"/>
      <c r="I4" s="409"/>
    </row>
    <row r="5" spans="1:12" ht="52.5" thickBot="1" x14ac:dyDescent="0.3">
      <c r="A5" s="209"/>
      <c r="B5" s="210" t="s">
        <v>336</v>
      </c>
      <c r="C5" s="353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4" t="s">
        <v>340</v>
      </c>
      <c r="I5" s="215" t="s">
        <v>341</v>
      </c>
      <c r="K5">
        <v>-22102.5</v>
      </c>
      <c r="L5" s="25" t="s">
        <v>549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-55791.89-81168.01-79.96-326.7-9086.02-55199.81-0.22-6766.7</f>
        <v>-208419.31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4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2"/>
      <c r="G7" s="281">
        <f>'CAJA NAP BUE'!I12</f>
        <v>515000</v>
      </c>
      <c r="H7" s="226"/>
      <c r="I7" s="349">
        <f>'CAJA NAP BUE'!M32</f>
        <v>7000000</v>
      </c>
      <c r="J7" s="284">
        <v>4395585.0600000033</v>
      </c>
      <c r="K7" s="55">
        <f t="shared" ref="K7:K18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BUE'!C136:C280)</f>
        <v>5708526.9200000027</v>
      </c>
      <c r="C8" s="355">
        <f>SUM('CAJA NAP BUE'!C282:C283)</f>
        <v>891389.60662846023</v>
      </c>
      <c r="D8" s="227">
        <f>SUM('CAJA NAP BUE'!D140:D144)+'CAJA NAP BUE'!D281</f>
        <v>6306747.9500000002</v>
      </c>
      <c r="E8" s="133">
        <f>+E7+B8+C8-D8-F8</f>
        <v>8474488.1635691151</v>
      </c>
      <c r="F8" s="332"/>
      <c r="G8" s="333">
        <f>'CAJA NAP BUE'!I144</f>
        <v>545000</v>
      </c>
      <c r="H8" s="230"/>
      <c r="I8" s="231">
        <f>'CAJA NAP BUE'!M182</f>
        <v>215178.08</v>
      </c>
      <c r="J8" s="284">
        <v>5626042.5300000003</v>
      </c>
      <c r="K8" s="55">
        <f t="shared" si="0"/>
        <v>82484.390000002459</v>
      </c>
    </row>
    <row r="9" spans="1:12" ht="16.5" thickBot="1" x14ac:dyDescent="0.35">
      <c r="A9" s="224" t="s">
        <v>345</v>
      </c>
      <c r="B9" s="132">
        <f>SUM('CAJA NAP BUE'!C284:C430)</f>
        <v>7505054.3199999984</v>
      </c>
      <c r="C9" s="355">
        <f>SUM('CAJA NAP BUE'!C432:C433)</f>
        <v>313077.70666970784</v>
      </c>
      <c r="D9" s="227">
        <f>SUM('CAJA NAP BUE'!D295:D298)+'CAJA NAP BUE'!D291+'CAJA NAP BUE'!D431</f>
        <v>5009210.5600000005</v>
      </c>
      <c r="E9" s="133">
        <f t="shared" ref="E9:E18" si="1">+E8+B9+C9-D9-F9</f>
        <v>11283409.630238822</v>
      </c>
      <c r="F9" s="332"/>
      <c r="G9" s="333">
        <f>'CAJA NAP BUE'!I299</f>
        <v>545000</v>
      </c>
      <c r="H9" s="232"/>
      <c r="I9" s="231">
        <f>'CAJA NAP BUE'!M346</f>
        <v>221792.6</v>
      </c>
      <c r="J9" s="284">
        <v>7856457.2199999997</v>
      </c>
      <c r="K9" s="55">
        <f t="shared" si="0"/>
        <v>-351402.9000000013</v>
      </c>
    </row>
    <row r="10" spans="1:12" ht="16.5" thickBot="1" x14ac:dyDescent="0.35">
      <c r="A10" s="224" t="s">
        <v>346</v>
      </c>
      <c r="B10" s="132">
        <f>SUM('CAJA NAP BUE'!C434:C569)</f>
        <v>5046135.1399999969</v>
      </c>
      <c r="C10" s="355">
        <f>SUM('CAJA NAP BUE'!C571:C572)</f>
        <v>356862.35192946804</v>
      </c>
      <c r="D10" s="227">
        <f>SUM('CAJA NAP BUE'!D440:D453)+'CAJA NAP BUE'!D570</f>
        <v>5631456.2999999998</v>
      </c>
      <c r="E10" s="133">
        <f>+E9+B10+C10-D10-F10</f>
        <v>10952450.822168287</v>
      </c>
      <c r="F10" s="332">
        <f>'CAJA NAP BUE'!G517+'CAJA NAP BUE'!G520</f>
        <v>102500</v>
      </c>
      <c r="G10" s="333">
        <f>'CAJA NAP BUE'!I454</f>
        <v>550000</v>
      </c>
      <c r="H10" s="233"/>
      <c r="I10" s="231">
        <f>'CAJA NAP BUE'!M521</f>
        <v>242465.62</v>
      </c>
      <c r="J10" s="284">
        <v>4693772.6100000003</v>
      </c>
      <c r="K10" s="55">
        <f t="shared" si="0"/>
        <v>352362.52999999654</v>
      </c>
    </row>
    <row r="11" spans="1:12" ht="16.5" thickBot="1" x14ac:dyDescent="0.35">
      <c r="A11" s="224" t="s">
        <v>347</v>
      </c>
      <c r="B11" s="132">
        <f>SUM('CAJA NAP BUE'!C573:C727)</f>
        <v>6030250.9900000067</v>
      </c>
      <c r="C11" s="355">
        <f>SUM('CAJA NAP BUE'!C729:C730)</f>
        <v>556972.67528015748</v>
      </c>
      <c r="D11" s="227">
        <f>SUM('CAJA NAP BUE'!D582:D589)+'CAJA NAP BUE'!D728</f>
        <v>5435911.2199999997</v>
      </c>
      <c r="E11" s="133">
        <f>+E10+B11+C11-D11-F11</f>
        <v>11952013.267448451</v>
      </c>
      <c r="F11" s="332">
        <f>'CAJA NAP BUE'!G578+'CAJA NAP BUE'!G626+'CAJA NAP BUE'!G641</f>
        <v>151750</v>
      </c>
      <c r="G11" s="333">
        <f>'CAJA NAP BUE'!I590</f>
        <v>550000</v>
      </c>
      <c r="H11" s="233"/>
      <c r="I11" s="231">
        <f>'CAJA NAP BUE'!M720</f>
        <v>250370.66</v>
      </c>
      <c r="J11" s="284">
        <v>6054817.6699999999</v>
      </c>
      <c r="K11" s="55">
        <f>B11-J11</f>
        <v>-24566.679999993183</v>
      </c>
    </row>
    <row r="12" spans="1:12" ht="16.5" thickBot="1" x14ac:dyDescent="0.35">
      <c r="A12" s="224" t="s">
        <v>348</v>
      </c>
      <c r="B12" s="132">
        <f>SUM('CAJA NAP BUE'!C731:C875)</f>
        <v>6937422.8699999982</v>
      </c>
      <c r="C12" s="355">
        <f>SUM('CAJA NAP BUE'!C877:C878)</f>
        <v>695680.61612481298</v>
      </c>
      <c r="D12" s="227">
        <f>SUM('CAJA NAP BUE'!D735:D745)+'CAJA NAP BUE'!D876</f>
        <v>7232463.6699999999</v>
      </c>
      <c r="E12" s="133">
        <f t="shared" si="1"/>
        <v>12299153.083573261</v>
      </c>
      <c r="F12" s="332">
        <f>'CAJA NAP BUE'!G871</f>
        <v>53500</v>
      </c>
      <c r="G12" s="333">
        <f>'CAJA NAP BUE'!I746</f>
        <v>555000</v>
      </c>
      <c r="H12" s="233"/>
      <c r="I12" s="231"/>
      <c r="J12" s="284">
        <v>7019188.3300000001</v>
      </c>
      <c r="K12" s="55">
        <f>B12-J12</f>
        <v>-81765.460000001825</v>
      </c>
    </row>
    <row r="13" spans="1:12" ht="16.5" thickBot="1" x14ac:dyDescent="0.35">
      <c r="A13" s="224" t="s">
        <v>349</v>
      </c>
      <c r="B13" s="132">
        <f>SUM('CAJA NAP BUE'!C880:C1003)</f>
        <v>6698481.450000002</v>
      </c>
      <c r="C13" s="355">
        <f>SUM('CAJA NAP BUE'!C1005:C1006)</f>
        <v>415782.79055338947</v>
      </c>
      <c r="D13" s="227">
        <f>SUM('CAJA NAP BUE'!D895:D901)+'CAJA NAP BUE'!D1004</f>
        <v>9031073.75</v>
      </c>
      <c r="E13" s="133">
        <f>+E12+B13+C13-D13-F13</f>
        <v>10220843.574126653</v>
      </c>
      <c r="F13" s="332">
        <f>'CAJA NAP BUE'!G884+'CAJA NAP BUE'!G888+'CAJA NAP BUE'!G902+'CAJA NAP BUE'!G935</f>
        <v>161500</v>
      </c>
      <c r="G13" s="333">
        <f>'CAJA NAP BUE'!I902</f>
        <v>555000</v>
      </c>
      <c r="H13" s="230"/>
      <c r="I13" s="231">
        <f>'CAJA NAP BUE'!M879</f>
        <v>258533.43</v>
      </c>
      <c r="J13" s="284">
        <v>6582434.9299999997</v>
      </c>
      <c r="K13" s="55">
        <f>B13-J13</f>
        <v>116046.52000000235</v>
      </c>
    </row>
    <row r="14" spans="1:12" ht="16.5" thickBot="1" x14ac:dyDescent="0.35">
      <c r="A14" s="224" t="s">
        <v>350</v>
      </c>
      <c r="B14" s="132">
        <f>SUM('CAJA NAP BUE'!C1007:C1155)</f>
        <v>10373202.000000007</v>
      </c>
      <c r="C14" s="355">
        <f>SUM('CAJA NAP BUE'!C1157:C1158)</f>
        <v>383092.80968764232</v>
      </c>
      <c r="D14" s="227">
        <f>SUM('CAJA NAP BUE'!D1022:D1030)+'CAJA NAP BUE'!D1156</f>
        <v>6117060.6200000001</v>
      </c>
      <c r="E14" s="133">
        <f t="shared" si="1"/>
        <v>14692486.163814301</v>
      </c>
      <c r="F14" s="332">
        <f>'CAJA NAP BUE'!G1107+'CAJA NAP BUE'!G1123+'CAJA NAP BUE'!G1155</f>
        <v>167591.6</v>
      </c>
      <c r="G14" s="333">
        <f>'CAJA NAP BUE'!I1031</f>
        <v>560000</v>
      </c>
      <c r="H14" s="233"/>
      <c r="I14" s="231">
        <f>'CAJA NAP BUE'!M1016</f>
        <v>266962.33</v>
      </c>
      <c r="J14" s="284"/>
      <c r="K14" s="55"/>
    </row>
    <row r="15" spans="1:12" ht="16.5" thickBot="1" x14ac:dyDescent="0.35">
      <c r="A15" s="224" t="s">
        <v>351</v>
      </c>
      <c r="B15" s="132">
        <f>SUM('CAJA NAP BUE'!C1159:C1305)</f>
        <v>8811339.9599999972</v>
      </c>
      <c r="C15" s="355">
        <f>SUM('CAJA NAP BUE'!C1307:C1308)</f>
        <v>372362.29550660506</v>
      </c>
      <c r="D15" s="227">
        <f>SUM('CAJA NAP BUE'!D1168:D1175)+'CAJA NAP BUE'!D1306</f>
        <v>6030171.6400000006</v>
      </c>
      <c r="E15" s="133">
        <f t="shared" si="1"/>
        <v>17790516.779320903</v>
      </c>
      <c r="F15" s="228">
        <f>'CAJA NAP BUE'!G1162</f>
        <v>55500</v>
      </c>
      <c r="G15" s="229">
        <f>'CAJA NAP BUE'!I1176</f>
        <v>570000</v>
      </c>
      <c r="H15" s="233"/>
      <c r="I15" s="231">
        <f>'CAJA NAP BUE'!M1201</f>
        <v>299989.51</v>
      </c>
      <c r="J15" s="284">
        <v>8765051.0199999996</v>
      </c>
      <c r="K15" s="55">
        <f t="shared" si="0"/>
        <v>46288.939999997616</v>
      </c>
    </row>
    <row r="16" spans="1:12" ht="16.5" thickBot="1" x14ac:dyDescent="0.35">
      <c r="A16" s="224" t="s">
        <v>352</v>
      </c>
      <c r="B16" s="132">
        <f>SUM('CAJA NAP BUE'!C1309:C1448)</f>
        <v>8366831.9999999963</v>
      </c>
      <c r="C16" s="355">
        <f>SUM('CAJA NAP BUE'!C1450:C1451)</f>
        <v>538110.56602108816</v>
      </c>
      <c r="D16" s="227">
        <f>SUM('CAJA NAP BUE'!D1319:D1322)+'CAJA NAP BUE'!D1449</f>
        <v>6073710.0199999996</v>
      </c>
      <c r="E16" s="133">
        <f t="shared" si="1"/>
        <v>20621749.325341988</v>
      </c>
      <c r="F16" s="228"/>
      <c r="G16" s="229">
        <f>'CAJA NAP BUE'!I1323</f>
        <v>590000</v>
      </c>
      <c r="H16" s="233"/>
      <c r="I16" s="231">
        <f>'CAJA NAP BUE'!M1351</f>
        <v>331621.69</v>
      </c>
      <c r="J16" s="284">
        <v>8374788.96</v>
      </c>
      <c r="K16" s="55">
        <f t="shared" si="0"/>
        <v>-7956.960000003688</v>
      </c>
    </row>
    <row r="17" spans="1:14" ht="16.5" thickBot="1" x14ac:dyDescent="0.35">
      <c r="A17" s="224" t="s">
        <v>353</v>
      </c>
      <c r="B17" s="132">
        <f>SUM('CAJA NAP BUE'!C1452:C1595)</f>
        <v>11500773.15000001</v>
      </c>
      <c r="C17" s="355">
        <f>SUM('CAJA NAP BUE'!C1597:C1598)</f>
        <v>583145.51</v>
      </c>
      <c r="D17" s="227">
        <f>SUM('CAJA NAP BUE'!D1471:D1478)+'CAJA NAP BUE'!D1596</f>
        <v>7449479.9199999999</v>
      </c>
      <c r="E17" s="133">
        <f t="shared" si="1"/>
        <v>25256188.065342002</v>
      </c>
      <c r="F17" s="228"/>
      <c r="G17" s="229">
        <f>'CAJA NAP BUE'!I1475</f>
        <v>595000</v>
      </c>
      <c r="H17" s="233"/>
      <c r="I17" s="231">
        <f>'CAJA NAP BUE'!M1525</f>
        <v>383393.08</v>
      </c>
      <c r="J17" s="284">
        <v>11492542.25</v>
      </c>
      <c r="K17" s="55">
        <f t="shared" si="0"/>
        <v>8230.9000000096858</v>
      </c>
      <c r="N17" s="25"/>
    </row>
    <row r="18" spans="1:14" ht="16.5" thickBot="1" x14ac:dyDescent="0.35">
      <c r="A18" s="224" t="s">
        <v>354</v>
      </c>
      <c r="B18" s="132">
        <f>SUM('CAJA NAP BUE'!C1599:C1763)</f>
        <v>10326478.840000005</v>
      </c>
      <c r="C18" s="356">
        <f>SUM('CAJA NAP BUE'!C1765:C1766)</f>
        <v>545568.40999999992</v>
      </c>
      <c r="D18" s="235">
        <f>SUM('CAJA NAP BUE'!D1610:D1615)+'CAJA NAP BUE'!D1764</f>
        <v>7782834.6199999992</v>
      </c>
      <c r="E18" s="133">
        <f t="shared" si="1"/>
        <v>28222525.695342004</v>
      </c>
      <c r="F18" s="236">
        <f>'CAJA NAP BUE'!G1653+'CAJA NAP BUE'!G1698</f>
        <v>122875</v>
      </c>
      <c r="G18" s="237">
        <f>'CAJA NAP BUE'!I1616</f>
        <v>620000</v>
      </c>
      <c r="H18" s="233"/>
      <c r="I18" s="231">
        <f>'CAJA NAP BUE'!M1740</f>
        <v>417731.35</v>
      </c>
      <c r="J18" s="284">
        <v>10291470.199999999</v>
      </c>
      <c r="K18" s="234">
        <f t="shared" si="0"/>
        <v>35008.640000006184</v>
      </c>
    </row>
    <row r="19" spans="1:14" ht="32.25" customHeight="1" thickBot="1" x14ac:dyDescent="0.3">
      <c r="A19" s="238" t="s">
        <v>462</v>
      </c>
      <c r="B19" s="239">
        <f>SUM(B7:B18)</f>
        <v>91755874.590000018</v>
      </c>
      <c r="C19" s="360">
        <f>SUM(C7:C18)</f>
        <v>6062687.9673418868</v>
      </c>
      <c r="D19" s="240">
        <f>SUM(D7:D18)</f>
        <v>83156549.939999998</v>
      </c>
      <c r="E19" s="241">
        <f>+E18</f>
        <v>28222525.695342004</v>
      </c>
      <c r="F19" s="242">
        <f>SUM(F6:F18)</f>
        <v>1389318.6199999996</v>
      </c>
      <c r="G19" s="243">
        <f>SUM(G6:G18)</f>
        <v>8998369.7599999998</v>
      </c>
      <c r="H19" s="335">
        <f>SUM(H6:H18)</f>
        <v>130421</v>
      </c>
      <c r="I19" s="244">
        <f>SUM(I6:I18)-'CAJA NAP BUE'!N4+'CAJA NAP BUE'!M4</f>
        <v>9888038.3499999978</v>
      </c>
      <c r="J19" s="55"/>
      <c r="K19" s="55">
        <f>SUM(K4:K18)</f>
        <v>1.4493707567453384E-8</v>
      </c>
      <c r="L19" s="55"/>
    </row>
    <row r="20" spans="1:14" x14ac:dyDescent="0.25">
      <c r="B20" s="55">
        <f>B19-D21</f>
        <v>91525352.780000016</v>
      </c>
      <c r="C20" s="55"/>
      <c r="K20" s="245">
        <f>K19+B22</f>
        <v>1.4493707567453384E-8</v>
      </c>
    </row>
    <row r="21" spans="1:14" x14ac:dyDescent="0.25">
      <c r="B21" s="55"/>
      <c r="D21" s="246">
        <f>55791.89+81168.01+79.96+326.7+9086.02+55199.81+22102.5+0.22+6766.7</f>
        <v>230521.81</v>
      </c>
      <c r="E21" s="55">
        <f>B20+D21</f>
        <v>91755874.590000018</v>
      </c>
      <c r="F21" t="s">
        <v>304</v>
      </c>
      <c r="H21" s="25" t="s">
        <v>548</v>
      </c>
    </row>
    <row r="22" spans="1:14" ht="15.75" x14ac:dyDescent="0.3">
      <c r="B22" s="55"/>
      <c r="C22" s="55"/>
      <c r="D22" s="154"/>
      <c r="F22" t="s">
        <v>284</v>
      </c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7 C11 C15:C16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90"/>
  <sheetViews>
    <sheetView topLeftCell="B45" zoomScaleNormal="100" workbookViewId="0">
      <selection activeCell="B47" sqref="B47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0" t="s">
        <v>463</v>
      </c>
    </row>
    <row r="11" spans="1:3" x14ac:dyDescent="0.25">
      <c r="B11" t="s">
        <v>360</v>
      </c>
      <c r="C11" s="250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89" t="s">
        <v>565</v>
      </c>
    </row>
    <row r="21" spans="1:2" x14ac:dyDescent="0.25">
      <c r="A21" t="s">
        <v>16</v>
      </c>
      <c r="B21" s="289" t="s">
        <v>433</v>
      </c>
    </row>
    <row r="22" spans="1:2" x14ac:dyDescent="0.25">
      <c r="A22" t="s">
        <v>17</v>
      </c>
      <c r="B22" t="s">
        <v>308</v>
      </c>
    </row>
    <row r="23" spans="1:2" x14ac:dyDescent="0.25">
      <c r="A23" t="s">
        <v>18</v>
      </c>
      <c r="B23" t="s">
        <v>224</v>
      </c>
    </row>
    <row r="24" spans="1:2" x14ac:dyDescent="0.25">
      <c r="A24" t="s">
        <v>19</v>
      </c>
      <c r="B24" t="s">
        <v>312</v>
      </c>
    </row>
    <row r="25" spans="1:2" x14ac:dyDescent="0.25">
      <c r="A25" t="s">
        <v>20</v>
      </c>
      <c r="B25" t="s">
        <v>205</v>
      </c>
    </row>
    <row r="26" spans="1:2" x14ac:dyDescent="0.25">
      <c r="A26" t="s">
        <v>21</v>
      </c>
      <c r="B26" t="s">
        <v>246</v>
      </c>
    </row>
    <row r="27" spans="1:2" x14ac:dyDescent="0.25">
      <c r="A27" t="s">
        <v>369</v>
      </c>
      <c r="B27" s="379" t="s">
        <v>644</v>
      </c>
    </row>
    <row r="28" spans="1:2" x14ac:dyDescent="0.25">
      <c r="A28" t="s">
        <v>22</v>
      </c>
      <c r="B28" t="s">
        <v>278</v>
      </c>
    </row>
    <row r="29" spans="1:2" x14ac:dyDescent="0.25">
      <c r="A29" s="247" t="s">
        <v>371</v>
      </c>
      <c r="B29" t="s">
        <v>368</v>
      </c>
    </row>
    <row r="30" spans="1:2" x14ac:dyDescent="0.25">
      <c r="A30" t="s">
        <v>24</v>
      </c>
      <c r="B30" t="s">
        <v>370</v>
      </c>
    </row>
    <row r="31" spans="1:2" x14ac:dyDescent="0.25">
      <c r="A31" t="s">
        <v>25</v>
      </c>
      <c r="B31" t="s">
        <v>225</v>
      </c>
    </row>
    <row r="32" spans="1:2" x14ac:dyDescent="0.25">
      <c r="A32" t="s">
        <v>26</v>
      </c>
      <c r="B32" t="s">
        <v>210</v>
      </c>
    </row>
    <row r="33" spans="1:2" x14ac:dyDescent="0.25">
      <c r="A33" t="s">
        <v>27</v>
      </c>
      <c r="B33" t="s">
        <v>194</v>
      </c>
    </row>
    <row r="34" spans="1:2" x14ac:dyDescent="0.25">
      <c r="A34" t="s">
        <v>28</v>
      </c>
      <c r="B34" t="s">
        <v>248</v>
      </c>
    </row>
    <row r="35" spans="1:2" x14ac:dyDescent="0.25">
      <c r="B35" t="s">
        <v>195</v>
      </c>
    </row>
    <row r="36" spans="1:2" x14ac:dyDescent="0.25">
      <c r="A36" t="s">
        <v>30</v>
      </c>
      <c r="B36" t="s">
        <v>293</v>
      </c>
    </row>
    <row r="37" spans="1:2" x14ac:dyDescent="0.25">
      <c r="A37" t="s">
        <v>33</v>
      </c>
      <c r="B37" t="s">
        <v>211</v>
      </c>
    </row>
    <row r="38" spans="1:2" x14ac:dyDescent="0.25">
      <c r="A38" t="s">
        <v>35</v>
      </c>
      <c r="B38" t="s">
        <v>372</v>
      </c>
    </row>
    <row r="39" spans="1:2" x14ac:dyDescent="0.25">
      <c r="A39" t="s">
        <v>36</v>
      </c>
      <c r="B39" t="s">
        <v>449</v>
      </c>
    </row>
    <row r="40" spans="1:2" x14ac:dyDescent="0.25">
      <c r="A40" t="s">
        <v>37</v>
      </c>
      <c r="B40" t="s">
        <v>373</v>
      </c>
    </row>
    <row r="41" spans="1:2" x14ac:dyDescent="0.25">
      <c r="A41" t="s">
        <v>38</v>
      </c>
      <c r="B41" t="s">
        <v>374</v>
      </c>
    </row>
    <row r="42" spans="1:2" x14ac:dyDescent="0.25">
      <c r="A42" t="s">
        <v>39</v>
      </c>
      <c r="B42" t="s">
        <v>375</v>
      </c>
    </row>
    <row r="43" spans="1:2" x14ac:dyDescent="0.25">
      <c r="A43" t="s">
        <v>40</v>
      </c>
      <c r="B43" t="s">
        <v>376</v>
      </c>
    </row>
    <row r="44" spans="1:2" x14ac:dyDescent="0.25">
      <c r="A44" t="s">
        <v>41</v>
      </c>
      <c r="B44" t="s">
        <v>377</v>
      </c>
    </row>
    <row r="45" spans="1:2" x14ac:dyDescent="0.25">
      <c r="A45" t="s">
        <v>42</v>
      </c>
      <c r="B45" t="s">
        <v>378</v>
      </c>
    </row>
    <row r="46" spans="1:2" x14ac:dyDescent="0.25">
      <c r="A46" t="s">
        <v>43</v>
      </c>
      <c r="B46" s="294" t="s">
        <v>448</v>
      </c>
    </row>
    <row r="47" spans="1:2" x14ac:dyDescent="0.25">
      <c r="A47" t="s">
        <v>44</v>
      </c>
      <c r="B47" t="s">
        <v>379</v>
      </c>
    </row>
    <row r="48" spans="1:2" x14ac:dyDescent="0.25">
      <c r="A48" t="s">
        <v>46</v>
      </c>
      <c r="B48" s="250" t="s">
        <v>380</v>
      </c>
    </row>
    <row r="49" spans="1:3" x14ac:dyDescent="0.25">
      <c r="A49" t="s">
        <v>47</v>
      </c>
      <c r="B49" t="s">
        <v>381</v>
      </c>
    </row>
    <row r="50" spans="1:3" x14ac:dyDescent="0.25">
      <c r="A50" t="s">
        <v>48</v>
      </c>
      <c r="B50" t="s">
        <v>382</v>
      </c>
    </row>
    <row r="51" spans="1:3" x14ac:dyDescent="0.25">
      <c r="A51" t="s">
        <v>49</v>
      </c>
      <c r="B51" t="s">
        <v>383</v>
      </c>
    </row>
    <row r="52" spans="1:3" x14ac:dyDescent="0.25">
      <c r="A52" t="s">
        <v>50</v>
      </c>
      <c r="B52" t="s">
        <v>384</v>
      </c>
    </row>
    <row r="53" spans="1:3" x14ac:dyDescent="0.25">
      <c r="B53" t="s">
        <v>385</v>
      </c>
    </row>
    <row r="54" spans="1:3" x14ac:dyDescent="0.25">
      <c r="B54" t="s">
        <v>386</v>
      </c>
    </row>
    <row r="55" spans="1:3" x14ac:dyDescent="0.25">
      <c r="A55" t="s">
        <v>394</v>
      </c>
      <c r="B55" t="s">
        <v>387</v>
      </c>
    </row>
    <row r="56" spans="1:3" x14ac:dyDescent="0.25">
      <c r="A56" t="s">
        <v>55</v>
      </c>
      <c r="B56" s="250" t="s">
        <v>388</v>
      </c>
    </row>
    <row r="57" spans="1:3" x14ac:dyDescent="0.25">
      <c r="A57" t="s">
        <v>56</v>
      </c>
      <c r="B57" t="s">
        <v>389</v>
      </c>
    </row>
    <row r="58" spans="1:3" x14ac:dyDescent="0.25">
      <c r="A58" t="s">
        <v>57</v>
      </c>
      <c r="B58" s="250" t="s">
        <v>390</v>
      </c>
    </row>
    <row r="59" spans="1:3" x14ac:dyDescent="0.25">
      <c r="B59" t="s">
        <v>391</v>
      </c>
    </row>
    <row r="60" spans="1:3" x14ac:dyDescent="0.25">
      <c r="A60" t="s">
        <v>58</v>
      </c>
      <c r="B60" t="s">
        <v>392</v>
      </c>
    </row>
    <row r="61" spans="1:3" x14ac:dyDescent="0.25">
      <c r="A61" t="s">
        <v>59</v>
      </c>
      <c r="B61" s="250" t="s">
        <v>393</v>
      </c>
    </row>
    <row r="62" spans="1:3" x14ac:dyDescent="0.25">
      <c r="A62" t="s">
        <v>60</v>
      </c>
      <c r="B62" t="s">
        <v>558</v>
      </c>
      <c r="C62" t="s">
        <v>395</v>
      </c>
    </row>
    <row r="63" spans="1:3" x14ac:dyDescent="0.25">
      <c r="A63" t="s">
        <v>61</v>
      </c>
      <c r="B63" t="s">
        <v>283</v>
      </c>
    </row>
    <row r="64" spans="1:3" x14ac:dyDescent="0.25">
      <c r="A64" t="s">
        <v>62</v>
      </c>
      <c r="B64" t="s">
        <v>273</v>
      </c>
    </row>
    <row r="65" spans="1:2" x14ac:dyDescent="0.25">
      <c r="A65" t="s">
        <v>63</v>
      </c>
      <c r="B65" t="s">
        <v>314</v>
      </c>
    </row>
    <row r="66" spans="1:2" x14ac:dyDescent="0.25">
      <c r="A66" t="s">
        <v>396</v>
      </c>
      <c r="B66" t="s">
        <v>206</v>
      </c>
    </row>
    <row r="67" spans="1:2" x14ac:dyDescent="0.25">
      <c r="A67" t="s">
        <v>64</v>
      </c>
      <c r="B67" t="s">
        <v>304</v>
      </c>
    </row>
    <row r="68" spans="1:2" x14ac:dyDescent="0.25">
      <c r="A68" t="s">
        <v>65</v>
      </c>
      <c r="B68" t="s">
        <v>328</v>
      </c>
    </row>
    <row r="69" spans="1:2" x14ac:dyDescent="0.25">
      <c r="A69" t="s">
        <v>67</v>
      </c>
      <c r="B69" s="289" t="s">
        <v>355</v>
      </c>
    </row>
    <row r="70" spans="1:2" x14ac:dyDescent="0.25">
      <c r="A70" t="s">
        <v>68</v>
      </c>
      <c r="B70" t="s">
        <v>233</v>
      </c>
    </row>
    <row r="71" spans="1:2" x14ac:dyDescent="0.25">
      <c r="A71" t="s">
        <v>69</v>
      </c>
      <c r="B71" s="379" t="s">
        <v>643</v>
      </c>
    </row>
    <row r="72" spans="1:2" x14ac:dyDescent="0.25">
      <c r="A72" t="s">
        <v>70</v>
      </c>
      <c r="B72" t="s">
        <v>234</v>
      </c>
    </row>
    <row r="73" spans="1:2" x14ac:dyDescent="0.25">
      <c r="A73" t="s">
        <v>398</v>
      </c>
      <c r="B73" t="s">
        <v>196</v>
      </c>
    </row>
    <row r="74" spans="1:2" x14ac:dyDescent="0.25">
      <c r="A74" t="s">
        <v>71</v>
      </c>
      <c r="B74" t="s">
        <v>227</v>
      </c>
    </row>
    <row r="75" spans="1:2" x14ac:dyDescent="0.25">
      <c r="A75" t="s">
        <v>399</v>
      </c>
      <c r="B75" t="s">
        <v>288</v>
      </c>
    </row>
    <row r="76" spans="1:2" x14ac:dyDescent="0.25">
      <c r="A76" t="s">
        <v>75</v>
      </c>
      <c r="B76" t="s">
        <v>239</v>
      </c>
    </row>
    <row r="77" spans="1:2" x14ac:dyDescent="0.25">
      <c r="A77" t="s">
        <v>77</v>
      </c>
      <c r="B77" t="s">
        <v>254</v>
      </c>
    </row>
    <row r="78" spans="1:2" x14ac:dyDescent="0.25">
      <c r="A78" t="s">
        <v>78</v>
      </c>
      <c r="B78" t="s">
        <v>324</v>
      </c>
    </row>
    <row r="79" spans="1:2" x14ac:dyDescent="0.25">
      <c r="B79" s="250" t="s">
        <v>453</v>
      </c>
    </row>
    <row r="80" spans="1:2" x14ac:dyDescent="0.25">
      <c r="A80" t="s">
        <v>80</v>
      </c>
      <c r="B80" t="s">
        <v>306</v>
      </c>
    </row>
    <row r="81" spans="1:2" x14ac:dyDescent="0.25">
      <c r="A81" t="s">
        <v>81</v>
      </c>
      <c r="B81" t="s">
        <v>397</v>
      </c>
    </row>
    <row r="82" spans="1:2" x14ac:dyDescent="0.25">
      <c r="A82" t="s">
        <v>82</v>
      </c>
      <c r="B82" s="250" t="s">
        <v>591</v>
      </c>
    </row>
    <row r="83" spans="1:2" x14ac:dyDescent="0.25">
      <c r="A83" t="s">
        <v>83</v>
      </c>
      <c r="B83" t="s">
        <v>445</v>
      </c>
    </row>
    <row r="84" spans="1:2" x14ac:dyDescent="0.25">
      <c r="A84" t="s">
        <v>84</v>
      </c>
      <c r="B84" t="s">
        <v>280</v>
      </c>
    </row>
    <row r="85" spans="1:2" x14ac:dyDescent="0.25">
      <c r="A85" t="s">
        <v>85</v>
      </c>
      <c r="B85" t="s">
        <v>197</v>
      </c>
    </row>
    <row r="86" spans="1:2" x14ac:dyDescent="0.25">
      <c r="A86" t="s">
        <v>86</v>
      </c>
      <c r="B86" t="s">
        <v>320</v>
      </c>
    </row>
    <row r="87" spans="1:2" x14ac:dyDescent="0.25">
      <c r="A87" t="s">
        <v>87</v>
      </c>
      <c r="B87" t="s">
        <v>400</v>
      </c>
    </row>
    <row r="88" spans="1:2" x14ac:dyDescent="0.25">
      <c r="A88" t="s">
        <v>88</v>
      </c>
      <c r="B88" t="s">
        <v>289</v>
      </c>
    </row>
    <row r="89" spans="1:2" x14ac:dyDescent="0.25">
      <c r="A89" t="s">
        <v>89</v>
      </c>
      <c r="B89" t="s">
        <v>317</v>
      </c>
    </row>
    <row r="90" spans="1:2" x14ac:dyDescent="0.25">
      <c r="A90" t="s">
        <v>90</v>
      </c>
      <c r="B90" t="s">
        <v>451</v>
      </c>
    </row>
    <row r="91" spans="1:2" x14ac:dyDescent="0.25">
      <c r="A91" t="s">
        <v>91</v>
      </c>
      <c r="B91" t="s">
        <v>255</v>
      </c>
    </row>
    <row r="92" spans="1:2" x14ac:dyDescent="0.25">
      <c r="B92" t="s">
        <v>301</v>
      </c>
    </row>
    <row r="93" spans="1:2" x14ac:dyDescent="0.25">
      <c r="A93" t="s">
        <v>93</v>
      </c>
      <c r="B93" t="s">
        <v>309</v>
      </c>
    </row>
    <row r="94" spans="1:2" x14ac:dyDescent="0.25">
      <c r="A94" t="s">
        <v>95</v>
      </c>
      <c r="B94" t="s">
        <v>198</v>
      </c>
    </row>
    <row r="95" spans="1:2" x14ac:dyDescent="0.25">
      <c r="A95" t="s">
        <v>96</v>
      </c>
      <c r="B95" t="s">
        <v>401</v>
      </c>
    </row>
    <row r="96" spans="1:2" x14ac:dyDescent="0.25">
      <c r="A96" t="s">
        <v>97</v>
      </c>
      <c r="B96" t="s">
        <v>284</v>
      </c>
    </row>
    <row r="97" spans="1:2" x14ac:dyDescent="0.25">
      <c r="A97" t="s">
        <v>98</v>
      </c>
      <c r="B97" t="s">
        <v>402</v>
      </c>
    </row>
    <row r="98" spans="1:2" x14ac:dyDescent="0.25">
      <c r="B98" s="250" t="s">
        <v>323</v>
      </c>
    </row>
    <row r="99" spans="1:2" x14ac:dyDescent="0.25">
      <c r="A99" t="s">
        <v>100</v>
      </c>
      <c r="B99" t="s">
        <v>235</v>
      </c>
    </row>
    <row r="100" spans="1:2" x14ac:dyDescent="0.25">
      <c r="A100" t="s">
        <v>102</v>
      </c>
      <c r="B100" t="s">
        <v>256</v>
      </c>
    </row>
    <row r="101" spans="1:2" x14ac:dyDescent="0.25">
      <c r="A101" t="s">
        <v>105</v>
      </c>
      <c r="B101" t="s">
        <v>213</v>
      </c>
    </row>
    <row r="102" spans="1:2" x14ac:dyDescent="0.25">
      <c r="A102" t="s">
        <v>106</v>
      </c>
      <c r="B102" t="s">
        <v>403</v>
      </c>
    </row>
    <row r="103" spans="1:2" x14ac:dyDescent="0.25">
      <c r="A103" t="s">
        <v>107</v>
      </c>
      <c r="B103" t="s">
        <v>404</v>
      </c>
    </row>
    <row r="104" spans="1:2" x14ac:dyDescent="0.25">
      <c r="A104" t="s">
        <v>108</v>
      </c>
      <c r="B104" t="s">
        <v>228</v>
      </c>
    </row>
    <row r="105" spans="1:2" x14ac:dyDescent="0.25">
      <c r="A105" t="s">
        <v>109</v>
      </c>
      <c r="B105" t="s">
        <v>274</v>
      </c>
    </row>
    <row r="106" spans="1:2" x14ac:dyDescent="0.25">
      <c r="A106" t="s">
        <v>110</v>
      </c>
      <c r="B106" t="s">
        <v>257</v>
      </c>
    </row>
    <row r="107" spans="1:2" x14ac:dyDescent="0.25">
      <c r="A107" t="s">
        <v>111</v>
      </c>
      <c r="B107" t="s">
        <v>281</v>
      </c>
    </row>
    <row r="108" spans="1:2" x14ac:dyDescent="0.25">
      <c r="A108" t="s">
        <v>112</v>
      </c>
      <c r="B108" s="379" t="s">
        <v>642</v>
      </c>
    </row>
    <row r="109" spans="1:2" x14ac:dyDescent="0.25">
      <c r="A109" t="s">
        <v>113</v>
      </c>
      <c r="B109" t="s">
        <v>319</v>
      </c>
    </row>
    <row r="110" spans="1:2" x14ac:dyDescent="0.25">
      <c r="A110" t="s">
        <v>114</v>
      </c>
      <c r="B110" t="s">
        <v>229</v>
      </c>
    </row>
    <row r="111" spans="1:2" x14ac:dyDescent="0.25">
      <c r="A111" t="s">
        <v>115</v>
      </c>
      <c r="B111" t="s">
        <v>214</v>
      </c>
    </row>
    <row r="112" spans="1:2" x14ac:dyDescent="0.25">
      <c r="A112" t="s">
        <v>116</v>
      </c>
      <c r="B112" t="s">
        <v>240</v>
      </c>
    </row>
    <row r="113" spans="1:2" x14ac:dyDescent="0.25">
      <c r="A113" t="s">
        <v>117</v>
      </c>
      <c r="B113" t="s">
        <v>296</v>
      </c>
    </row>
    <row r="114" spans="1:2" x14ac:dyDescent="0.25">
      <c r="A114" t="s">
        <v>118</v>
      </c>
      <c r="B114" t="s">
        <v>199</v>
      </c>
    </row>
    <row r="115" spans="1:2" x14ac:dyDescent="0.25">
      <c r="A115" t="s">
        <v>408</v>
      </c>
      <c r="B115" s="250" t="s">
        <v>434</v>
      </c>
    </row>
    <row r="116" spans="1:2" x14ac:dyDescent="0.25">
      <c r="A116" t="s">
        <v>120</v>
      </c>
      <c r="B116" t="s">
        <v>405</v>
      </c>
    </row>
    <row r="117" spans="1:2" x14ac:dyDescent="0.25">
      <c r="A117" t="s">
        <v>121</v>
      </c>
      <c r="B117" t="s">
        <v>215</v>
      </c>
    </row>
    <row r="118" spans="1:2" x14ac:dyDescent="0.25">
      <c r="A118" t="s">
        <v>122</v>
      </c>
      <c r="B118" s="247" t="s">
        <v>200</v>
      </c>
    </row>
    <row r="119" spans="1:2" x14ac:dyDescent="0.25">
      <c r="A119" t="s">
        <v>123</v>
      </c>
      <c r="B119" t="s">
        <v>258</v>
      </c>
    </row>
    <row r="120" spans="1:2" x14ac:dyDescent="0.25">
      <c r="A120" t="s">
        <v>410</v>
      </c>
      <c r="B120" t="s">
        <v>406</v>
      </c>
    </row>
    <row r="121" spans="1:2" x14ac:dyDescent="0.25">
      <c r="A121" t="s">
        <v>125</v>
      </c>
      <c r="B121" t="s">
        <v>285</v>
      </c>
    </row>
    <row r="122" spans="1:2" x14ac:dyDescent="0.25">
      <c r="A122" t="s">
        <v>126</v>
      </c>
      <c r="B122" t="s">
        <v>216</v>
      </c>
    </row>
    <row r="123" spans="1:2" x14ac:dyDescent="0.25">
      <c r="A123" t="s">
        <v>127</v>
      </c>
      <c r="B123" s="376" t="s">
        <v>599</v>
      </c>
    </row>
    <row r="124" spans="1:2" x14ac:dyDescent="0.25">
      <c r="A124" t="s">
        <v>128</v>
      </c>
      <c r="B124" t="s">
        <v>241</v>
      </c>
    </row>
    <row r="125" spans="1:2" x14ac:dyDescent="0.25">
      <c r="A125" t="s">
        <v>129</v>
      </c>
      <c r="B125" t="s">
        <v>230</v>
      </c>
    </row>
    <row r="126" spans="1:2" x14ac:dyDescent="0.25">
      <c r="A126" t="s">
        <v>130</v>
      </c>
      <c r="B126" s="247" t="s">
        <v>201</v>
      </c>
    </row>
    <row r="127" spans="1:2" x14ac:dyDescent="0.25">
      <c r="A127" t="s">
        <v>131</v>
      </c>
      <c r="B127" t="s">
        <v>407</v>
      </c>
    </row>
    <row r="128" spans="1:2" x14ac:dyDescent="0.25">
      <c r="A128" t="s">
        <v>132</v>
      </c>
      <c r="B128" s="250" t="s">
        <v>495</v>
      </c>
    </row>
    <row r="129" spans="1:2" x14ac:dyDescent="0.25">
      <c r="A129" t="s">
        <v>133</v>
      </c>
      <c r="B129" t="s">
        <v>259</v>
      </c>
    </row>
    <row r="130" spans="1:2" x14ac:dyDescent="0.25">
      <c r="A130" t="s">
        <v>135</v>
      </c>
      <c r="B130" s="250" t="s">
        <v>327</v>
      </c>
    </row>
    <row r="131" spans="1:2" x14ac:dyDescent="0.25">
      <c r="A131" t="s">
        <v>136</v>
      </c>
      <c r="B131" t="s">
        <v>307</v>
      </c>
    </row>
    <row r="132" spans="1:2" x14ac:dyDescent="0.25">
      <c r="A132" t="s">
        <v>412</v>
      </c>
      <c r="B132" t="s">
        <v>409</v>
      </c>
    </row>
    <row r="133" spans="1:2" x14ac:dyDescent="0.25">
      <c r="A133" t="s">
        <v>139</v>
      </c>
      <c r="B133" t="s">
        <v>302</v>
      </c>
    </row>
    <row r="134" spans="1:2" x14ac:dyDescent="0.25">
      <c r="A134" t="s">
        <v>140</v>
      </c>
      <c r="B134" t="s">
        <v>202</v>
      </c>
    </row>
    <row r="135" spans="1:2" x14ac:dyDescent="0.25">
      <c r="A135" t="s">
        <v>141</v>
      </c>
      <c r="B135" t="s">
        <v>331</v>
      </c>
    </row>
    <row r="136" spans="1:2" x14ac:dyDescent="0.25">
      <c r="A136" t="s">
        <v>142</v>
      </c>
      <c r="B136" t="s">
        <v>203</v>
      </c>
    </row>
    <row r="137" spans="1:2" x14ac:dyDescent="0.25">
      <c r="A137" t="s">
        <v>143</v>
      </c>
      <c r="B137" s="250" t="s">
        <v>330</v>
      </c>
    </row>
    <row r="138" spans="1:2" x14ac:dyDescent="0.25">
      <c r="A138" t="s">
        <v>144</v>
      </c>
      <c r="B138" t="s">
        <v>330</v>
      </c>
    </row>
    <row r="139" spans="1:2" x14ac:dyDescent="0.25">
      <c r="A139" t="s">
        <v>145</v>
      </c>
      <c r="B139" t="s">
        <v>411</v>
      </c>
    </row>
    <row r="140" spans="1:2" x14ac:dyDescent="0.25">
      <c r="A140" t="s">
        <v>416</v>
      </c>
      <c r="B140" t="s">
        <v>242</v>
      </c>
    </row>
    <row r="141" spans="1:2" x14ac:dyDescent="0.25">
      <c r="B141" t="s">
        <v>282</v>
      </c>
    </row>
    <row r="142" spans="1:2" x14ac:dyDescent="0.25">
      <c r="B142" t="s">
        <v>231</v>
      </c>
    </row>
    <row r="143" spans="1:2" x14ac:dyDescent="0.25">
      <c r="B143" t="s">
        <v>297</v>
      </c>
    </row>
    <row r="144" spans="1:2" x14ac:dyDescent="0.25">
      <c r="B144" t="s">
        <v>439</v>
      </c>
    </row>
    <row r="145" spans="1:2" x14ac:dyDescent="0.25">
      <c r="B145" t="s">
        <v>260</v>
      </c>
    </row>
    <row r="146" spans="1:2" x14ac:dyDescent="0.25">
      <c r="A146" t="s">
        <v>221</v>
      </c>
      <c r="B146" t="s">
        <v>275</v>
      </c>
    </row>
    <row r="147" spans="1:2" x14ac:dyDescent="0.25">
      <c r="B147" t="s">
        <v>261</v>
      </c>
    </row>
    <row r="148" spans="1:2" x14ac:dyDescent="0.25">
      <c r="B148" s="250" t="s">
        <v>326</v>
      </c>
    </row>
    <row r="149" spans="1:2" x14ac:dyDescent="0.25">
      <c r="B149" t="s">
        <v>243</v>
      </c>
    </row>
    <row r="150" spans="1:2" x14ac:dyDescent="0.25">
      <c r="B150" t="s">
        <v>218</v>
      </c>
    </row>
    <row r="151" spans="1:2" x14ac:dyDescent="0.25">
      <c r="B151" t="s">
        <v>413</v>
      </c>
    </row>
    <row r="152" spans="1:2" x14ac:dyDescent="0.25">
      <c r="B152" t="s">
        <v>414</v>
      </c>
    </row>
    <row r="153" spans="1:2" x14ac:dyDescent="0.25">
      <c r="B153" t="s">
        <v>415</v>
      </c>
    </row>
    <row r="154" spans="1:2" x14ac:dyDescent="0.25">
      <c r="B154" t="s">
        <v>265</v>
      </c>
    </row>
    <row r="155" spans="1:2" x14ac:dyDescent="0.25">
      <c r="B155" t="s">
        <v>286</v>
      </c>
    </row>
    <row r="156" spans="1:2" x14ac:dyDescent="0.25">
      <c r="B156" s="379" t="s">
        <v>640</v>
      </c>
    </row>
    <row r="157" spans="1:2" x14ac:dyDescent="0.25">
      <c r="B157" t="s">
        <v>266</v>
      </c>
    </row>
    <row r="158" spans="1:2" x14ac:dyDescent="0.25">
      <c r="B158" t="s">
        <v>267</v>
      </c>
    </row>
    <row r="159" spans="1:2" x14ac:dyDescent="0.25">
      <c r="B159" t="s">
        <v>276</v>
      </c>
    </row>
    <row r="160" spans="1:2" x14ac:dyDescent="0.25">
      <c r="B160" t="s">
        <v>516</v>
      </c>
    </row>
    <row r="161" spans="1:2" x14ac:dyDescent="0.25">
      <c r="B161" s="250" t="s">
        <v>523</v>
      </c>
    </row>
    <row r="162" spans="1:2" x14ac:dyDescent="0.25">
      <c r="B162" t="s">
        <v>441</v>
      </c>
    </row>
    <row r="163" spans="1:2" x14ac:dyDescent="0.25">
      <c r="B163" t="s">
        <v>325</v>
      </c>
    </row>
    <row r="164" spans="1:2" x14ac:dyDescent="0.25">
      <c r="B164" t="s">
        <v>305</v>
      </c>
    </row>
    <row r="165" spans="1:2" x14ac:dyDescent="0.25">
      <c r="B165" t="s">
        <v>236</v>
      </c>
    </row>
    <row r="166" spans="1:2" x14ac:dyDescent="0.25">
      <c r="B166" t="s">
        <v>316</v>
      </c>
    </row>
    <row r="167" spans="1:2" x14ac:dyDescent="0.25">
      <c r="B167" t="s">
        <v>268</v>
      </c>
    </row>
    <row r="168" spans="1:2" x14ac:dyDescent="0.25">
      <c r="B168" s="250" t="s">
        <v>594</v>
      </c>
    </row>
    <row r="169" spans="1:2" x14ac:dyDescent="0.25">
      <c r="B169" t="s">
        <v>269</v>
      </c>
    </row>
    <row r="170" spans="1:2" x14ac:dyDescent="0.25">
      <c r="B170" t="s">
        <v>204</v>
      </c>
    </row>
    <row r="171" spans="1:2" x14ac:dyDescent="0.25">
      <c r="B171" t="s">
        <v>290</v>
      </c>
    </row>
    <row r="172" spans="1:2" x14ac:dyDescent="0.25">
      <c r="B172" t="s">
        <v>442</v>
      </c>
    </row>
    <row r="173" spans="1:2" x14ac:dyDescent="0.25">
      <c r="B173" t="s">
        <v>589</v>
      </c>
    </row>
    <row r="174" spans="1:2" x14ac:dyDescent="0.25">
      <c r="A174" t="s">
        <v>419</v>
      </c>
      <c r="B174" t="s">
        <v>298</v>
      </c>
    </row>
    <row r="175" spans="1:2" x14ac:dyDescent="0.25">
      <c r="B175" t="s">
        <v>531</v>
      </c>
    </row>
    <row r="176" spans="1:2" x14ac:dyDescent="0.25">
      <c r="B176" t="s">
        <v>291</v>
      </c>
    </row>
    <row r="177" spans="2:2" x14ac:dyDescent="0.25">
      <c r="B177" t="s">
        <v>432</v>
      </c>
    </row>
    <row r="178" spans="2:2" x14ac:dyDescent="0.25">
      <c r="B178" t="s">
        <v>292</v>
      </c>
    </row>
    <row r="179" spans="2:2" x14ac:dyDescent="0.25">
      <c r="B179" t="s">
        <v>219</v>
      </c>
    </row>
    <row r="180" spans="2:2" x14ac:dyDescent="0.25">
      <c r="B180" t="s">
        <v>270</v>
      </c>
    </row>
    <row r="181" spans="2:2" x14ac:dyDescent="0.25">
      <c r="B181" t="s">
        <v>287</v>
      </c>
    </row>
    <row r="182" spans="2:2" x14ac:dyDescent="0.25">
      <c r="B182" t="s">
        <v>220</v>
      </c>
    </row>
    <row r="183" spans="2:2" x14ac:dyDescent="0.25">
      <c r="B183" t="s">
        <v>237</v>
      </c>
    </row>
    <row r="184" spans="2:2" x14ac:dyDescent="0.25">
      <c r="B184" t="s">
        <v>207</v>
      </c>
    </row>
    <row r="185" spans="2:2" x14ac:dyDescent="0.25">
      <c r="B185" t="s">
        <v>271</v>
      </c>
    </row>
    <row r="186" spans="2:2" x14ac:dyDescent="0.25">
      <c r="B186" t="s">
        <v>321</v>
      </c>
    </row>
    <row r="187" spans="2:2" x14ac:dyDescent="0.25">
      <c r="B187" t="s">
        <v>299</v>
      </c>
    </row>
    <row r="188" spans="2:2" x14ac:dyDescent="0.25">
      <c r="B188" t="s">
        <v>329</v>
      </c>
    </row>
    <row r="189" spans="2:2" x14ac:dyDescent="0.25">
      <c r="B189" s="379" t="s">
        <v>641</v>
      </c>
    </row>
    <row r="195" spans="1:2" x14ac:dyDescent="0.25">
      <c r="B195" s="250" t="s">
        <v>158</v>
      </c>
    </row>
    <row r="196" spans="1:2" x14ac:dyDescent="0.25">
      <c r="B196" t="s">
        <v>590</v>
      </c>
    </row>
    <row r="197" spans="1:2" x14ac:dyDescent="0.25">
      <c r="B197" t="s">
        <v>625</v>
      </c>
    </row>
    <row r="198" spans="1:2" x14ac:dyDescent="0.25">
      <c r="A198" t="s">
        <v>356</v>
      </c>
      <c r="B198" t="s">
        <v>497</v>
      </c>
    </row>
    <row r="199" spans="1:2" x14ac:dyDescent="0.25">
      <c r="A199" t="s">
        <v>222</v>
      </c>
      <c r="B199" t="s">
        <v>440</v>
      </c>
    </row>
    <row r="200" spans="1:2" x14ac:dyDescent="0.25">
      <c r="A200" t="s">
        <v>208</v>
      </c>
      <c r="B200" t="s">
        <v>417</v>
      </c>
    </row>
    <row r="201" spans="1:2" x14ac:dyDescent="0.25">
      <c r="A201" t="s">
        <v>358</v>
      </c>
      <c r="B201" t="s">
        <v>315</v>
      </c>
    </row>
    <row r="202" spans="1:2" x14ac:dyDescent="0.25">
      <c r="A202" t="s">
        <v>311</v>
      </c>
      <c r="B202" t="s">
        <v>612</v>
      </c>
    </row>
    <row r="203" spans="1:2" x14ac:dyDescent="0.25">
      <c r="A203" t="s">
        <v>360</v>
      </c>
      <c r="B203" t="s">
        <v>419</v>
      </c>
    </row>
    <row r="204" spans="1:2" x14ac:dyDescent="0.25">
      <c r="A204" t="s">
        <v>272</v>
      </c>
      <c r="B204" t="s">
        <v>318</v>
      </c>
    </row>
    <row r="205" spans="1:2" x14ac:dyDescent="0.25">
      <c r="B205" t="s">
        <v>611</v>
      </c>
    </row>
    <row r="206" spans="1:2" x14ac:dyDescent="0.25">
      <c r="B206" t="s">
        <v>635</v>
      </c>
    </row>
    <row r="207" spans="1:2" x14ac:dyDescent="0.25">
      <c r="B207" t="s">
        <v>418</v>
      </c>
    </row>
    <row r="209" spans="1:16384" customFormat="1" x14ac:dyDescent="0.25">
      <c r="A209" t="s">
        <v>361</v>
      </c>
      <c r="B209" t="s">
        <v>420</v>
      </c>
    </row>
    <row r="210" spans="1:16384" customFormat="1" x14ac:dyDescent="0.25">
      <c r="A210" t="s">
        <v>362</v>
      </c>
    </row>
    <row r="211" spans="1:16384" customFormat="1" x14ac:dyDescent="0.25">
      <c r="A211" t="s">
        <v>223</v>
      </c>
      <c r="B211" t="s">
        <v>244</v>
      </c>
    </row>
    <row r="212" spans="1:16384" customFormat="1" x14ac:dyDescent="0.25">
      <c r="A212" t="s">
        <v>209</v>
      </c>
      <c r="B212" t="s">
        <v>245</v>
      </c>
    </row>
    <row r="213" spans="1:16384" customFormat="1" x14ac:dyDescent="0.25">
      <c r="A213" t="s">
        <v>365</v>
      </c>
      <c r="B213" t="s">
        <v>246</v>
      </c>
    </row>
    <row r="214" spans="1:16384" customFormat="1" x14ac:dyDescent="0.25">
      <c r="A214" t="s">
        <v>277</v>
      </c>
      <c r="B214" t="s">
        <v>247</v>
      </c>
    </row>
    <row r="215" spans="1:16384" customFormat="1" x14ac:dyDescent="0.25">
      <c r="A215" t="s">
        <v>366</v>
      </c>
      <c r="B215" t="s">
        <v>248</v>
      </c>
    </row>
    <row r="216" spans="1:16384" customFormat="1" x14ac:dyDescent="0.25">
      <c r="A216" t="s">
        <v>224</v>
      </c>
      <c r="B216" t="s">
        <v>249</v>
      </c>
    </row>
    <row r="217" spans="1:16384" customFormat="1" x14ac:dyDescent="0.25">
      <c r="A217" t="s">
        <v>312</v>
      </c>
      <c r="B217" t="s">
        <v>251</v>
      </c>
    </row>
    <row r="218" spans="1:16384" customFormat="1" x14ac:dyDescent="0.25">
      <c r="A218" t="s">
        <v>421</v>
      </c>
      <c r="B218" t="s">
        <v>253</v>
      </c>
    </row>
    <row r="219" spans="1:16384" customFormat="1" x14ac:dyDescent="0.25">
      <c r="A219" t="s">
        <v>205</v>
      </c>
      <c r="B219" t="s">
        <v>254</v>
      </c>
    </row>
    <row r="220" spans="1:16384" customFormat="1" x14ac:dyDescent="0.25">
      <c r="A220" t="s">
        <v>246</v>
      </c>
      <c r="B220" t="s">
        <v>256</v>
      </c>
    </row>
    <row r="221" spans="1:16384" customFormat="1" x14ac:dyDescent="0.25">
      <c r="A221" t="s">
        <v>330</v>
      </c>
      <c r="B221" t="s">
        <v>258</v>
      </c>
      <c r="C221" t="s">
        <v>330</v>
      </c>
      <c r="D221" t="s">
        <v>330</v>
      </c>
      <c r="E221" t="s">
        <v>330</v>
      </c>
      <c r="F221" t="s">
        <v>330</v>
      </c>
      <c r="G221" t="s">
        <v>330</v>
      </c>
      <c r="H221" t="s">
        <v>330</v>
      </c>
      <c r="I221" t="s">
        <v>330</v>
      </c>
      <c r="J221" t="s">
        <v>330</v>
      </c>
      <c r="K221" t="s">
        <v>330</v>
      </c>
      <c r="L221" t="s">
        <v>330</v>
      </c>
      <c r="M221" t="s">
        <v>330</v>
      </c>
      <c r="N221" t="s">
        <v>330</v>
      </c>
      <c r="O221" t="s">
        <v>330</v>
      </c>
      <c r="P221" t="s">
        <v>330</v>
      </c>
      <c r="Q221" t="s">
        <v>330</v>
      </c>
      <c r="R221" t="s">
        <v>330</v>
      </c>
      <c r="S221" t="s">
        <v>330</v>
      </c>
      <c r="T221" t="s">
        <v>330</v>
      </c>
      <c r="U221" t="s">
        <v>330</v>
      </c>
      <c r="V221" t="s">
        <v>330</v>
      </c>
      <c r="W221" t="s">
        <v>330</v>
      </c>
      <c r="X221" t="s">
        <v>330</v>
      </c>
      <c r="Y221" t="s">
        <v>330</v>
      </c>
      <c r="Z221" t="s">
        <v>330</v>
      </c>
      <c r="AA221" t="s">
        <v>330</v>
      </c>
      <c r="AB221" t="s">
        <v>330</v>
      </c>
      <c r="AC221" t="s">
        <v>330</v>
      </c>
      <c r="AD221" t="s">
        <v>330</v>
      </c>
      <c r="AE221" t="s">
        <v>330</v>
      </c>
      <c r="AF221" t="s">
        <v>330</v>
      </c>
      <c r="AG221" t="s">
        <v>330</v>
      </c>
      <c r="AH221" t="s">
        <v>330</v>
      </c>
      <c r="AI221" t="s">
        <v>330</v>
      </c>
      <c r="AJ221" t="s">
        <v>330</v>
      </c>
      <c r="AK221" t="s">
        <v>330</v>
      </c>
      <c r="AL221" t="s">
        <v>330</v>
      </c>
      <c r="AM221" t="s">
        <v>330</v>
      </c>
      <c r="AN221" t="s">
        <v>330</v>
      </c>
      <c r="AO221" t="s">
        <v>330</v>
      </c>
      <c r="AP221" t="s">
        <v>330</v>
      </c>
      <c r="AQ221" t="s">
        <v>330</v>
      </c>
      <c r="AR221" t="s">
        <v>330</v>
      </c>
      <c r="AS221" t="s">
        <v>330</v>
      </c>
      <c r="AT221" t="s">
        <v>330</v>
      </c>
      <c r="AU221" t="s">
        <v>330</v>
      </c>
      <c r="AV221" t="s">
        <v>330</v>
      </c>
      <c r="AW221" t="s">
        <v>330</v>
      </c>
      <c r="AX221" t="s">
        <v>330</v>
      </c>
      <c r="AY221" t="s">
        <v>330</v>
      </c>
      <c r="AZ221" t="s">
        <v>330</v>
      </c>
      <c r="BA221" t="s">
        <v>330</v>
      </c>
      <c r="BB221" t="s">
        <v>330</v>
      </c>
      <c r="BC221" t="s">
        <v>330</v>
      </c>
      <c r="BD221" t="s">
        <v>330</v>
      </c>
      <c r="BE221" t="s">
        <v>330</v>
      </c>
      <c r="BF221" t="s">
        <v>330</v>
      </c>
      <c r="BG221" t="s">
        <v>330</v>
      </c>
      <c r="BH221" t="s">
        <v>330</v>
      </c>
      <c r="BI221" t="s">
        <v>330</v>
      </c>
      <c r="BJ221" t="s">
        <v>330</v>
      </c>
      <c r="BK221" t="s">
        <v>330</v>
      </c>
      <c r="BL221" t="s">
        <v>330</v>
      </c>
      <c r="BM221" t="s">
        <v>330</v>
      </c>
      <c r="BN221" t="s">
        <v>330</v>
      </c>
      <c r="BO221" t="s">
        <v>330</v>
      </c>
      <c r="BP221" t="s">
        <v>330</v>
      </c>
      <c r="BQ221" t="s">
        <v>330</v>
      </c>
      <c r="BR221" t="s">
        <v>330</v>
      </c>
      <c r="BS221" t="s">
        <v>330</v>
      </c>
      <c r="BT221" t="s">
        <v>330</v>
      </c>
      <c r="BU221" t="s">
        <v>330</v>
      </c>
      <c r="BV221" t="s">
        <v>330</v>
      </c>
      <c r="BW221" t="s">
        <v>330</v>
      </c>
      <c r="BX221" t="s">
        <v>330</v>
      </c>
      <c r="BY221" t="s">
        <v>330</v>
      </c>
      <c r="BZ221" t="s">
        <v>330</v>
      </c>
      <c r="CA221" t="s">
        <v>330</v>
      </c>
      <c r="CB221" t="s">
        <v>330</v>
      </c>
      <c r="CC221" t="s">
        <v>330</v>
      </c>
      <c r="CD221" t="s">
        <v>330</v>
      </c>
      <c r="CE221" t="s">
        <v>330</v>
      </c>
      <c r="CF221" t="s">
        <v>330</v>
      </c>
      <c r="CG221" t="s">
        <v>330</v>
      </c>
      <c r="CH221" t="s">
        <v>330</v>
      </c>
      <c r="CI221" t="s">
        <v>330</v>
      </c>
      <c r="CJ221" t="s">
        <v>330</v>
      </c>
      <c r="CK221" t="s">
        <v>330</v>
      </c>
      <c r="CL221" t="s">
        <v>330</v>
      </c>
      <c r="CM221" t="s">
        <v>330</v>
      </c>
      <c r="CN221" t="s">
        <v>330</v>
      </c>
      <c r="CO221" t="s">
        <v>330</v>
      </c>
      <c r="CP221" t="s">
        <v>330</v>
      </c>
      <c r="CQ221" t="s">
        <v>330</v>
      </c>
      <c r="CR221" t="s">
        <v>330</v>
      </c>
      <c r="CS221" t="s">
        <v>330</v>
      </c>
      <c r="CT221" t="s">
        <v>330</v>
      </c>
      <c r="CU221" t="s">
        <v>330</v>
      </c>
      <c r="CV221" t="s">
        <v>330</v>
      </c>
      <c r="CW221" t="s">
        <v>330</v>
      </c>
      <c r="CX221" t="s">
        <v>330</v>
      </c>
      <c r="CY221" t="s">
        <v>330</v>
      </c>
      <c r="CZ221" t="s">
        <v>330</v>
      </c>
      <c r="DA221" t="s">
        <v>330</v>
      </c>
      <c r="DB221" t="s">
        <v>330</v>
      </c>
      <c r="DC221" t="s">
        <v>330</v>
      </c>
      <c r="DD221" t="s">
        <v>330</v>
      </c>
      <c r="DE221" t="s">
        <v>330</v>
      </c>
      <c r="DF221" t="s">
        <v>330</v>
      </c>
      <c r="DG221" t="s">
        <v>330</v>
      </c>
      <c r="DH221" t="s">
        <v>330</v>
      </c>
      <c r="DI221" t="s">
        <v>330</v>
      </c>
      <c r="DJ221" t="s">
        <v>330</v>
      </c>
      <c r="DK221" t="s">
        <v>330</v>
      </c>
      <c r="DL221" t="s">
        <v>330</v>
      </c>
      <c r="DM221" t="s">
        <v>330</v>
      </c>
      <c r="DN221" t="s">
        <v>330</v>
      </c>
      <c r="DO221" t="s">
        <v>330</v>
      </c>
      <c r="DP221" t="s">
        <v>330</v>
      </c>
      <c r="DQ221" t="s">
        <v>330</v>
      </c>
      <c r="DR221" t="s">
        <v>330</v>
      </c>
      <c r="DS221" t="s">
        <v>330</v>
      </c>
      <c r="DT221" t="s">
        <v>330</v>
      </c>
      <c r="DU221" t="s">
        <v>330</v>
      </c>
      <c r="DV221" t="s">
        <v>330</v>
      </c>
      <c r="DW221" t="s">
        <v>330</v>
      </c>
      <c r="DX221" t="s">
        <v>330</v>
      </c>
      <c r="DY221" t="s">
        <v>330</v>
      </c>
      <c r="DZ221" t="s">
        <v>330</v>
      </c>
      <c r="EA221" t="s">
        <v>330</v>
      </c>
      <c r="EB221" t="s">
        <v>330</v>
      </c>
      <c r="EC221" t="s">
        <v>330</v>
      </c>
      <c r="ED221" t="s">
        <v>330</v>
      </c>
      <c r="EE221" t="s">
        <v>330</v>
      </c>
      <c r="EF221" t="s">
        <v>330</v>
      </c>
      <c r="EG221" t="s">
        <v>330</v>
      </c>
      <c r="EH221" t="s">
        <v>330</v>
      </c>
      <c r="EI221" t="s">
        <v>330</v>
      </c>
      <c r="EJ221" t="s">
        <v>330</v>
      </c>
      <c r="EK221" t="s">
        <v>330</v>
      </c>
      <c r="EL221" t="s">
        <v>330</v>
      </c>
      <c r="EM221" t="s">
        <v>330</v>
      </c>
      <c r="EN221" t="s">
        <v>330</v>
      </c>
      <c r="EO221" t="s">
        <v>330</v>
      </c>
      <c r="EP221" t="s">
        <v>330</v>
      </c>
      <c r="EQ221" t="s">
        <v>330</v>
      </c>
      <c r="ER221" t="s">
        <v>330</v>
      </c>
      <c r="ES221" t="s">
        <v>330</v>
      </c>
      <c r="ET221" t="s">
        <v>330</v>
      </c>
      <c r="EU221" t="s">
        <v>330</v>
      </c>
      <c r="EV221" t="s">
        <v>330</v>
      </c>
      <c r="EW221" t="s">
        <v>330</v>
      </c>
      <c r="EX221" t="s">
        <v>330</v>
      </c>
      <c r="EY221" t="s">
        <v>330</v>
      </c>
      <c r="EZ221" t="s">
        <v>330</v>
      </c>
      <c r="FA221" t="s">
        <v>330</v>
      </c>
      <c r="FB221" t="s">
        <v>330</v>
      </c>
      <c r="FC221" t="s">
        <v>330</v>
      </c>
      <c r="FD221" t="s">
        <v>330</v>
      </c>
      <c r="FE221" t="s">
        <v>330</v>
      </c>
      <c r="FF221" t="s">
        <v>330</v>
      </c>
      <c r="FG221" t="s">
        <v>330</v>
      </c>
      <c r="FH221" t="s">
        <v>330</v>
      </c>
      <c r="FI221" t="s">
        <v>330</v>
      </c>
      <c r="FJ221" t="s">
        <v>330</v>
      </c>
      <c r="FK221" t="s">
        <v>330</v>
      </c>
      <c r="FL221" t="s">
        <v>330</v>
      </c>
      <c r="FM221" t="s">
        <v>330</v>
      </c>
      <c r="FN221" t="s">
        <v>330</v>
      </c>
      <c r="FO221" t="s">
        <v>330</v>
      </c>
      <c r="FP221" t="s">
        <v>330</v>
      </c>
      <c r="FQ221" t="s">
        <v>330</v>
      </c>
      <c r="FR221" t="s">
        <v>330</v>
      </c>
      <c r="FS221" t="s">
        <v>330</v>
      </c>
      <c r="FT221" t="s">
        <v>330</v>
      </c>
      <c r="FU221" t="s">
        <v>330</v>
      </c>
      <c r="FV221" t="s">
        <v>330</v>
      </c>
      <c r="FW221" t="s">
        <v>330</v>
      </c>
      <c r="FX221" t="s">
        <v>330</v>
      </c>
      <c r="FY221" t="s">
        <v>330</v>
      </c>
      <c r="FZ221" t="s">
        <v>330</v>
      </c>
      <c r="GA221" t="s">
        <v>330</v>
      </c>
      <c r="GB221" t="s">
        <v>330</v>
      </c>
      <c r="GC221" t="s">
        <v>330</v>
      </c>
      <c r="GD221" t="s">
        <v>330</v>
      </c>
      <c r="GE221" t="s">
        <v>330</v>
      </c>
      <c r="GF221" t="s">
        <v>330</v>
      </c>
      <c r="GG221" t="s">
        <v>330</v>
      </c>
      <c r="GH221" t="s">
        <v>330</v>
      </c>
      <c r="GI221" t="s">
        <v>330</v>
      </c>
      <c r="GJ221" t="s">
        <v>330</v>
      </c>
      <c r="GK221" t="s">
        <v>330</v>
      </c>
      <c r="GL221" t="s">
        <v>330</v>
      </c>
      <c r="GM221" t="s">
        <v>330</v>
      </c>
      <c r="GN221" t="s">
        <v>330</v>
      </c>
      <c r="GO221" t="s">
        <v>330</v>
      </c>
      <c r="GP221" t="s">
        <v>330</v>
      </c>
      <c r="GQ221" t="s">
        <v>330</v>
      </c>
      <c r="GR221" t="s">
        <v>330</v>
      </c>
      <c r="GS221" t="s">
        <v>330</v>
      </c>
      <c r="GT221" t="s">
        <v>330</v>
      </c>
      <c r="GU221" t="s">
        <v>330</v>
      </c>
      <c r="GV221" t="s">
        <v>330</v>
      </c>
      <c r="GW221" t="s">
        <v>330</v>
      </c>
      <c r="GX221" t="s">
        <v>330</v>
      </c>
      <c r="GY221" t="s">
        <v>330</v>
      </c>
      <c r="GZ221" t="s">
        <v>330</v>
      </c>
      <c r="HA221" t="s">
        <v>330</v>
      </c>
      <c r="HB221" t="s">
        <v>330</v>
      </c>
      <c r="HC221" t="s">
        <v>330</v>
      </c>
      <c r="HD221" t="s">
        <v>330</v>
      </c>
      <c r="HE221" t="s">
        <v>330</v>
      </c>
      <c r="HF221" t="s">
        <v>330</v>
      </c>
      <c r="HG221" t="s">
        <v>330</v>
      </c>
      <c r="HH221" t="s">
        <v>330</v>
      </c>
      <c r="HI221" t="s">
        <v>330</v>
      </c>
      <c r="HJ221" t="s">
        <v>330</v>
      </c>
      <c r="HK221" t="s">
        <v>330</v>
      </c>
      <c r="HL221" t="s">
        <v>330</v>
      </c>
      <c r="HM221" t="s">
        <v>330</v>
      </c>
      <c r="HN221" t="s">
        <v>330</v>
      </c>
      <c r="HO221" t="s">
        <v>330</v>
      </c>
      <c r="HP221" t="s">
        <v>330</v>
      </c>
      <c r="HQ221" t="s">
        <v>330</v>
      </c>
      <c r="HR221" t="s">
        <v>330</v>
      </c>
      <c r="HS221" t="s">
        <v>330</v>
      </c>
      <c r="HT221" t="s">
        <v>330</v>
      </c>
      <c r="HU221" t="s">
        <v>330</v>
      </c>
      <c r="HV221" t="s">
        <v>330</v>
      </c>
      <c r="HW221" t="s">
        <v>330</v>
      </c>
      <c r="HX221" t="s">
        <v>330</v>
      </c>
      <c r="HY221" t="s">
        <v>330</v>
      </c>
      <c r="HZ221" t="s">
        <v>330</v>
      </c>
      <c r="IA221" t="s">
        <v>330</v>
      </c>
      <c r="IB221" t="s">
        <v>330</v>
      </c>
      <c r="IC221" t="s">
        <v>330</v>
      </c>
      <c r="ID221" t="s">
        <v>330</v>
      </c>
      <c r="IE221" t="s">
        <v>330</v>
      </c>
      <c r="IF221" t="s">
        <v>330</v>
      </c>
      <c r="IG221" t="s">
        <v>330</v>
      </c>
      <c r="IH221" t="s">
        <v>330</v>
      </c>
      <c r="II221" t="s">
        <v>330</v>
      </c>
      <c r="IJ221" t="s">
        <v>330</v>
      </c>
      <c r="IK221" t="s">
        <v>330</v>
      </c>
      <c r="IL221" t="s">
        <v>330</v>
      </c>
      <c r="IM221" t="s">
        <v>330</v>
      </c>
      <c r="IN221" t="s">
        <v>330</v>
      </c>
      <c r="IO221" t="s">
        <v>330</v>
      </c>
      <c r="IP221" t="s">
        <v>330</v>
      </c>
      <c r="IQ221" t="s">
        <v>330</v>
      </c>
      <c r="IR221" t="s">
        <v>330</v>
      </c>
      <c r="IS221" t="s">
        <v>330</v>
      </c>
      <c r="IT221" t="s">
        <v>330</v>
      </c>
      <c r="IU221" t="s">
        <v>330</v>
      </c>
      <c r="IV221" t="s">
        <v>330</v>
      </c>
      <c r="IW221" t="s">
        <v>330</v>
      </c>
      <c r="IX221" t="s">
        <v>330</v>
      </c>
      <c r="IY221" t="s">
        <v>330</v>
      </c>
      <c r="IZ221" t="s">
        <v>330</v>
      </c>
      <c r="JA221" t="s">
        <v>330</v>
      </c>
      <c r="JB221" t="s">
        <v>330</v>
      </c>
      <c r="JC221" t="s">
        <v>330</v>
      </c>
      <c r="JD221" t="s">
        <v>330</v>
      </c>
      <c r="JE221" t="s">
        <v>330</v>
      </c>
      <c r="JF221" t="s">
        <v>330</v>
      </c>
      <c r="JG221" t="s">
        <v>330</v>
      </c>
      <c r="JH221" t="s">
        <v>330</v>
      </c>
      <c r="JI221" t="s">
        <v>330</v>
      </c>
      <c r="JJ221" t="s">
        <v>330</v>
      </c>
      <c r="JK221" t="s">
        <v>330</v>
      </c>
      <c r="JL221" t="s">
        <v>330</v>
      </c>
      <c r="JM221" t="s">
        <v>330</v>
      </c>
      <c r="JN221" t="s">
        <v>330</v>
      </c>
      <c r="JO221" t="s">
        <v>330</v>
      </c>
      <c r="JP221" t="s">
        <v>330</v>
      </c>
      <c r="JQ221" t="s">
        <v>330</v>
      </c>
      <c r="JR221" t="s">
        <v>330</v>
      </c>
      <c r="JS221" t="s">
        <v>330</v>
      </c>
      <c r="JT221" t="s">
        <v>330</v>
      </c>
      <c r="JU221" t="s">
        <v>330</v>
      </c>
      <c r="JV221" t="s">
        <v>330</v>
      </c>
      <c r="JW221" t="s">
        <v>330</v>
      </c>
      <c r="JX221" t="s">
        <v>330</v>
      </c>
      <c r="JY221" t="s">
        <v>330</v>
      </c>
      <c r="JZ221" t="s">
        <v>330</v>
      </c>
      <c r="KA221" t="s">
        <v>330</v>
      </c>
      <c r="KB221" t="s">
        <v>330</v>
      </c>
      <c r="KC221" t="s">
        <v>330</v>
      </c>
      <c r="KD221" t="s">
        <v>330</v>
      </c>
      <c r="KE221" t="s">
        <v>330</v>
      </c>
      <c r="KF221" t="s">
        <v>330</v>
      </c>
      <c r="KG221" t="s">
        <v>330</v>
      </c>
      <c r="KH221" t="s">
        <v>330</v>
      </c>
      <c r="KI221" t="s">
        <v>330</v>
      </c>
      <c r="KJ221" t="s">
        <v>330</v>
      </c>
      <c r="KK221" t="s">
        <v>330</v>
      </c>
      <c r="KL221" t="s">
        <v>330</v>
      </c>
      <c r="KM221" t="s">
        <v>330</v>
      </c>
      <c r="KN221" t="s">
        <v>330</v>
      </c>
      <c r="KO221" t="s">
        <v>330</v>
      </c>
      <c r="KP221" t="s">
        <v>330</v>
      </c>
      <c r="KQ221" t="s">
        <v>330</v>
      </c>
      <c r="KR221" t="s">
        <v>330</v>
      </c>
      <c r="KS221" t="s">
        <v>330</v>
      </c>
      <c r="KT221" t="s">
        <v>330</v>
      </c>
      <c r="KU221" t="s">
        <v>330</v>
      </c>
      <c r="KV221" t="s">
        <v>330</v>
      </c>
      <c r="KW221" t="s">
        <v>330</v>
      </c>
      <c r="KX221" t="s">
        <v>330</v>
      </c>
      <c r="KY221" t="s">
        <v>330</v>
      </c>
      <c r="KZ221" t="s">
        <v>330</v>
      </c>
      <c r="LA221" t="s">
        <v>330</v>
      </c>
      <c r="LB221" t="s">
        <v>330</v>
      </c>
      <c r="LC221" t="s">
        <v>330</v>
      </c>
      <c r="LD221" t="s">
        <v>330</v>
      </c>
      <c r="LE221" t="s">
        <v>330</v>
      </c>
      <c r="LF221" t="s">
        <v>330</v>
      </c>
      <c r="LG221" t="s">
        <v>330</v>
      </c>
      <c r="LH221" t="s">
        <v>330</v>
      </c>
      <c r="LI221" t="s">
        <v>330</v>
      </c>
      <c r="LJ221" t="s">
        <v>330</v>
      </c>
      <c r="LK221" t="s">
        <v>330</v>
      </c>
      <c r="LL221" t="s">
        <v>330</v>
      </c>
      <c r="LM221" t="s">
        <v>330</v>
      </c>
      <c r="LN221" t="s">
        <v>330</v>
      </c>
      <c r="LO221" t="s">
        <v>330</v>
      </c>
      <c r="LP221" t="s">
        <v>330</v>
      </c>
      <c r="LQ221" t="s">
        <v>330</v>
      </c>
      <c r="LR221" t="s">
        <v>330</v>
      </c>
      <c r="LS221" t="s">
        <v>330</v>
      </c>
      <c r="LT221" t="s">
        <v>330</v>
      </c>
      <c r="LU221" t="s">
        <v>330</v>
      </c>
      <c r="LV221" t="s">
        <v>330</v>
      </c>
      <c r="LW221" t="s">
        <v>330</v>
      </c>
      <c r="LX221" t="s">
        <v>330</v>
      </c>
      <c r="LY221" t="s">
        <v>330</v>
      </c>
      <c r="LZ221" t="s">
        <v>330</v>
      </c>
      <c r="MA221" t="s">
        <v>330</v>
      </c>
      <c r="MB221" t="s">
        <v>330</v>
      </c>
      <c r="MC221" t="s">
        <v>330</v>
      </c>
      <c r="MD221" t="s">
        <v>330</v>
      </c>
      <c r="ME221" t="s">
        <v>330</v>
      </c>
      <c r="MF221" t="s">
        <v>330</v>
      </c>
      <c r="MG221" t="s">
        <v>330</v>
      </c>
      <c r="MH221" t="s">
        <v>330</v>
      </c>
      <c r="MI221" t="s">
        <v>330</v>
      </c>
      <c r="MJ221" t="s">
        <v>330</v>
      </c>
      <c r="MK221" t="s">
        <v>330</v>
      </c>
      <c r="ML221" t="s">
        <v>330</v>
      </c>
      <c r="MM221" t="s">
        <v>330</v>
      </c>
      <c r="MN221" t="s">
        <v>330</v>
      </c>
      <c r="MO221" t="s">
        <v>330</v>
      </c>
      <c r="MP221" t="s">
        <v>330</v>
      </c>
      <c r="MQ221" t="s">
        <v>330</v>
      </c>
      <c r="MR221" t="s">
        <v>330</v>
      </c>
      <c r="MS221" t="s">
        <v>330</v>
      </c>
      <c r="MT221" t="s">
        <v>330</v>
      </c>
      <c r="MU221" t="s">
        <v>330</v>
      </c>
      <c r="MV221" t="s">
        <v>330</v>
      </c>
      <c r="MW221" t="s">
        <v>330</v>
      </c>
      <c r="MX221" t="s">
        <v>330</v>
      </c>
      <c r="MY221" t="s">
        <v>330</v>
      </c>
      <c r="MZ221" t="s">
        <v>330</v>
      </c>
      <c r="NA221" t="s">
        <v>330</v>
      </c>
      <c r="NB221" t="s">
        <v>330</v>
      </c>
      <c r="NC221" t="s">
        <v>330</v>
      </c>
      <c r="ND221" t="s">
        <v>330</v>
      </c>
      <c r="NE221" t="s">
        <v>330</v>
      </c>
      <c r="NF221" t="s">
        <v>330</v>
      </c>
      <c r="NG221" t="s">
        <v>330</v>
      </c>
      <c r="NH221" t="s">
        <v>330</v>
      </c>
      <c r="NI221" t="s">
        <v>330</v>
      </c>
      <c r="NJ221" t="s">
        <v>330</v>
      </c>
      <c r="NK221" t="s">
        <v>330</v>
      </c>
      <c r="NL221" t="s">
        <v>330</v>
      </c>
      <c r="NM221" t="s">
        <v>330</v>
      </c>
      <c r="NN221" t="s">
        <v>330</v>
      </c>
      <c r="NO221" t="s">
        <v>330</v>
      </c>
      <c r="NP221" t="s">
        <v>330</v>
      </c>
      <c r="NQ221" t="s">
        <v>330</v>
      </c>
      <c r="NR221" t="s">
        <v>330</v>
      </c>
      <c r="NS221" t="s">
        <v>330</v>
      </c>
      <c r="NT221" t="s">
        <v>330</v>
      </c>
      <c r="NU221" t="s">
        <v>330</v>
      </c>
      <c r="NV221" t="s">
        <v>330</v>
      </c>
      <c r="NW221" t="s">
        <v>330</v>
      </c>
      <c r="NX221" t="s">
        <v>330</v>
      </c>
      <c r="NY221" t="s">
        <v>330</v>
      </c>
      <c r="NZ221" t="s">
        <v>330</v>
      </c>
      <c r="OA221" t="s">
        <v>330</v>
      </c>
      <c r="OB221" t="s">
        <v>330</v>
      </c>
      <c r="OC221" t="s">
        <v>330</v>
      </c>
      <c r="OD221" t="s">
        <v>330</v>
      </c>
      <c r="OE221" t="s">
        <v>330</v>
      </c>
      <c r="OF221" t="s">
        <v>330</v>
      </c>
      <c r="OG221" t="s">
        <v>330</v>
      </c>
      <c r="OH221" t="s">
        <v>330</v>
      </c>
      <c r="OI221" t="s">
        <v>330</v>
      </c>
      <c r="OJ221" t="s">
        <v>330</v>
      </c>
      <c r="OK221" t="s">
        <v>330</v>
      </c>
      <c r="OL221" t="s">
        <v>330</v>
      </c>
      <c r="OM221" t="s">
        <v>330</v>
      </c>
      <c r="ON221" t="s">
        <v>330</v>
      </c>
      <c r="OO221" t="s">
        <v>330</v>
      </c>
      <c r="OP221" t="s">
        <v>330</v>
      </c>
      <c r="OQ221" t="s">
        <v>330</v>
      </c>
      <c r="OR221" t="s">
        <v>330</v>
      </c>
      <c r="OS221" t="s">
        <v>330</v>
      </c>
      <c r="OT221" t="s">
        <v>330</v>
      </c>
      <c r="OU221" t="s">
        <v>330</v>
      </c>
      <c r="OV221" t="s">
        <v>330</v>
      </c>
      <c r="OW221" t="s">
        <v>330</v>
      </c>
      <c r="OX221" t="s">
        <v>330</v>
      </c>
      <c r="OY221" t="s">
        <v>330</v>
      </c>
      <c r="OZ221" t="s">
        <v>330</v>
      </c>
      <c r="PA221" t="s">
        <v>330</v>
      </c>
      <c r="PB221" t="s">
        <v>330</v>
      </c>
      <c r="PC221" t="s">
        <v>330</v>
      </c>
      <c r="PD221" t="s">
        <v>330</v>
      </c>
      <c r="PE221" t="s">
        <v>330</v>
      </c>
      <c r="PF221" t="s">
        <v>330</v>
      </c>
      <c r="PG221" t="s">
        <v>330</v>
      </c>
      <c r="PH221" t="s">
        <v>330</v>
      </c>
      <c r="PI221" t="s">
        <v>330</v>
      </c>
      <c r="PJ221" t="s">
        <v>330</v>
      </c>
      <c r="PK221" t="s">
        <v>330</v>
      </c>
      <c r="PL221" t="s">
        <v>330</v>
      </c>
      <c r="PM221" t="s">
        <v>330</v>
      </c>
      <c r="PN221" t="s">
        <v>330</v>
      </c>
      <c r="PO221" t="s">
        <v>330</v>
      </c>
      <c r="PP221" t="s">
        <v>330</v>
      </c>
      <c r="PQ221" t="s">
        <v>330</v>
      </c>
      <c r="PR221" t="s">
        <v>330</v>
      </c>
      <c r="PS221" t="s">
        <v>330</v>
      </c>
      <c r="PT221" t="s">
        <v>330</v>
      </c>
      <c r="PU221" t="s">
        <v>330</v>
      </c>
      <c r="PV221" t="s">
        <v>330</v>
      </c>
      <c r="PW221" t="s">
        <v>330</v>
      </c>
      <c r="PX221" t="s">
        <v>330</v>
      </c>
      <c r="PY221" t="s">
        <v>330</v>
      </c>
      <c r="PZ221" t="s">
        <v>330</v>
      </c>
      <c r="QA221" t="s">
        <v>330</v>
      </c>
      <c r="QB221" t="s">
        <v>330</v>
      </c>
      <c r="QC221" t="s">
        <v>330</v>
      </c>
      <c r="QD221" t="s">
        <v>330</v>
      </c>
      <c r="QE221" t="s">
        <v>330</v>
      </c>
      <c r="QF221" t="s">
        <v>330</v>
      </c>
      <c r="QG221" t="s">
        <v>330</v>
      </c>
      <c r="QH221" t="s">
        <v>330</v>
      </c>
      <c r="QI221" t="s">
        <v>330</v>
      </c>
      <c r="QJ221" t="s">
        <v>330</v>
      </c>
      <c r="QK221" t="s">
        <v>330</v>
      </c>
      <c r="QL221" t="s">
        <v>330</v>
      </c>
      <c r="QM221" t="s">
        <v>330</v>
      </c>
      <c r="QN221" t="s">
        <v>330</v>
      </c>
      <c r="QO221" t="s">
        <v>330</v>
      </c>
      <c r="QP221" t="s">
        <v>330</v>
      </c>
      <c r="QQ221" t="s">
        <v>330</v>
      </c>
      <c r="QR221" t="s">
        <v>330</v>
      </c>
      <c r="QS221" t="s">
        <v>330</v>
      </c>
      <c r="QT221" t="s">
        <v>330</v>
      </c>
      <c r="QU221" t="s">
        <v>330</v>
      </c>
      <c r="QV221" t="s">
        <v>330</v>
      </c>
      <c r="QW221" t="s">
        <v>330</v>
      </c>
      <c r="QX221" t="s">
        <v>330</v>
      </c>
      <c r="QY221" t="s">
        <v>330</v>
      </c>
      <c r="QZ221" t="s">
        <v>330</v>
      </c>
      <c r="RA221" t="s">
        <v>330</v>
      </c>
      <c r="RB221" t="s">
        <v>330</v>
      </c>
      <c r="RC221" t="s">
        <v>330</v>
      </c>
      <c r="RD221" t="s">
        <v>330</v>
      </c>
      <c r="RE221" t="s">
        <v>330</v>
      </c>
      <c r="RF221" t="s">
        <v>330</v>
      </c>
      <c r="RG221" t="s">
        <v>330</v>
      </c>
      <c r="RH221" t="s">
        <v>330</v>
      </c>
      <c r="RI221" t="s">
        <v>330</v>
      </c>
      <c r="RJ221" t="s">
        <v>330</v>
      </c>
      <c r="RK221" t="s">
        <v>330</v>
      </c>
      <c r="RL221" t="s">
        <v>330</v>
      </c>
      <c r="RM221" t="s">
        <v>330</v>
      </c>
      <c r="RN221" t="s">
        <v>330</v>
      </c>
      <c r="RO221" t="s">
        <v>330</v>
      </c>
      <c r="RP221" t="s">
        <v>330</v>
      </c>
      <c r="RQ221" t="s">
        <v>330</v>
      </c>
      <c r="RR221" t="s">
        <v>330</v>
      </c>
      <c r="RS221" t="s">
        <v>330</v>
      </c>
      <c r="RT221" t="s">
        <v>330</v>
      </c>
      <c r="RU221" t="s">
        <v>330</v>
      </c>
      <c r="RV221" t="s">
        <v>330</v>
      </c>
      <c r="RW221" t="s">
        <v>330</v>
      </c>
      <c r="RX221" t="s">
        <v>330</v>
      </c>
      <c r="RY221" t="s">
        <v>330</v>
      </c>
      <c r="RZ221" t="s">
        <v>330</v>
      </c>
      <c r="SA221" t="s">
        <v>330</v>
      </c>
      <c r="SB221" t="s">
        <v>330</v>
      </c>
      <c r="SC221" t="s">
        <v>330</v>
      </c>
      <c r="SD221" t="s">
        <v>330</v>
      </c>
      <c r="SE221" t="s">
        <v>330</v>
      </c>
      <c r="SF221" t="s">
        <v>330</v>
      </c>
      <c r="SG221" t="s">
        <v>330</v>
      </c>
      <c r="SH221" t="s">
        <v>330</v>
      </c>
      <c r="SI221" t="s">
        <v>330</v>
      </c>
      <c r="SJ221" t="s">
        <v>330</v>
      </c>
      <c r="SK221" t="s">
        <v>330</v>
      </c>
      <c r="SL221" t="s">
        <v>330</v>
      </c>
      <c r="SM221" t="s">
        <v>330</v>
      </c>
      <c r="SN221" t="s">
        <v>330</v>
      </c>
      <c r="SO221" t="s">
        <v>330</v>
      </c>
      <c r="SP221" t="s">
        <v>330</v>
      </c>
      <c r="SQ221" t="s">
        <v>330</v>
      </c>
      <c r="SR221" t="s">
        <v>330</v>
      </c>
      <c r="SS221" t="s">
        <v>330</v>
      </c>
      <c r="ST221" t="s">
        <v>330</v>
      </c>
      <c r="SU221" t="s">
        <v>330</v>
      </c>
      <c r="SV221" t="s">
        <v>330</v>
      </c>
      <c r="SW221" t="s">
        <v>330</v>
      </c>
      <c r="SX221" t="s">
        <v>330</v>
      </c>
      <c r="SY221" t="s">
        <v>330</v>
      </c>
      <c r="SZ221" t="s">
        <v>330</v>
      </c>
      <c r="TA221" t="s">
        <v>330</v>
      </c>
      <c r="TB221" t="s">
        <v>330</v>
      </c>
      <c r="TC221" t="s">
        <v>330</v>
      </c>
      <c r="TD221" t="s">
        <v>330</v>
      </c>
      <c r="TE221" t="s">
        <v>330</v>
      </c>
      <c r="TF221" t="s">
        <v>330</v>
      </c>
      <c r="TG221" t="s">
        <v>330</v>
      </c>
      <c r="TH221" t="s">
        <v>330</v>
      </c>
      <c r="TI221" t="s">
        <v>330</v>
      </c>
      <c r="TJ221" t="s">
        <v>330</v>
      </c>
      <c r="TK221" t="s">
        <v>330</v>
      </c>
      <c r="TL221" t="s">
        <v>330</v>
      </c>
      <c r="TM221" t="s">
        <v>330</v>
      </c>
      <c r="TN221" t="s">
        <v>330</v>
      </c>
      <c r="TO221" t="s">
        <v>330</v>
      </c>
      <c r="TP221" t="s">
        <v>330</v>
      </c>
      <c r="TQ221" t="s">
        <v>330</v>
      </c>
      <c r="TR221" t="s">
        <v>330</v>
      </c>
      <c r="TS221" t="s">
        <v>330</v>
      </c>
      <c r="TT221" t="s">
        <v>330</v>
      </c>
      <c r="TU221" t="s">
        <v>330</v>
      </c>
      <c r="TV221" t="s">
        <v>330</v>
      </c>
      <c r="TW221" t="s">
        <v>330</v>
      </c>
      <c r="TX221" t="s">
        <v>330</v>
      </c>
      <c r="TY221" t="s">
        <v>330</v>
      </c>
      <c r="TZ221" t="s">
        <v>330</v>
      </c>
      <c r="UA221" t="s">
        <v>330</v>
      </c>
      <c r="UB221" t="s">
        <v>330</v>
      </c>
      <c r="UC221" t="s">
        <v>330</v>
      </c>
      <c r="UD221" t="s">
        <v>330</v>
      </c>
      <c r="UE221" t="s">
        <v>330</v>
      </c>
      <c r="UF221" t="s">
        <v>330</v>
      </c>
      <c r="UG221" t="s">
        <v>330</v>
      </c>
      <c r="UH221" t="s">
        <v>330</v>
      </c>
      <c r="UI221" t="s">
        <v>330</v>
      </c>
      <c r="UJ221" t="s">
        <v>330</v>
      </c>
      <c r="UK221" t="s">
        <v>330</v>
      </c>
      <c r="UL221" t="s">
        <v>330</v>
      </c>
      <c r="UM221" t="s">
        <v>330</v>
      </c>
      <c r="UN221" t="s">
        <v>330</v>
      </c>
      <c r="UO221" t="s">
        <v>330</v>
      </c>
      <c r="UP221" t="s">
        <v>330</v>
      </c>
      <c r="UQ221" t="s">
        <v>330</v>
      </c>
      <c r="UR221" t="s">
        <v>330</v>
      </c>
      <c r="US221" t="s">
        <v>330</v>
      </c>
      <c r="UT221" t="s">
        <v>330</v>
      </c>
      <c r="UU221" t="s">
        <v>330</v>
      </c>
      <c r="UV221" t="s">
        <v>330</v>
      </c>
      <c r="UW221" t="s">
        <v>330</v>
      </c>
      <c r="UX221" t="s">
        <v>330</v>
      </c>
      <c r="UY221" t="s">
        <v>330</v>
      </c>
      <c r="UZ221" t="s">
        <v>330</v>
      </c>
      <c r="VA221" t="s">
        <v>330</v>
      </c>
      <c r="VB221" t="s">
        <v>330</v>
      </c>
      <c r="VC221" t="s">
        <v>330</v>
      </c>
      <c r="VD221" t="s">
        <v>330</v>
      </c>
      <c r="VE221" t="s">
        <v>330</v>
      </c>
      <c r="VF221" t="s">
        <v>330</v>
      </c>
      <c r="VG221" t="s">
        <v>330</v>
      </c>
      <c r="VH221" t="s">
        <v>330</v>
      </c>
      <c r="VI221" t="s">
        <v>330</v>
      </c>
      <c r="VJ221" t="s">
        <v>330</v>
      </c>
      <c r="VK221" t="s">
        <v>330</v>
      </c>
      <c r="VL221" t="s">
        <v>330</v>
      </c>
      <c r="VM221" t="s">
        <v>330</v>
      </c>
      <c r="VN221" t="s">
        <v>330</v>
      </c>
      <c r="VO221" t="s">
        <v>330</v>
      </c>
      <c r="VP221" t="s">
        <v>330</v>
      </c>
      <c r="VQ221" t="s">
        <v>330</v>
      </c>
      <c r="VR221" t="s">
        <v>330</v>
      </c>
      <c r="VS221" t="s">
        <v>330</v>
      </c>
      <c r="VT221" t="s">
        <v>330</v>
      </c>
      <c r="VU221" t="s">
        <v>330</v>
      </c>
      <c r="VV221" t="s">
        <v>330</v>
      </c>
      <c r="VW221" t="s">
        <v>330</v>
      </c>
      <c r="VX221" t="s">
        <v>330</v>
      </c>
      <c r="VY221" t="s">
        <v>330</v>
      </c>
      <c r="VZ221" t="s">
        <v>330</v>
      </c>
      <c r="WA221" t="s">
        <v>330</v>
      </c>
      <c r="WB221" t="s">
        <v>330</v>
      </c>
      <c r="WC221" t="s">
        <v>330</v>
      </c>
      <c r="WD221" t="s">
        <v>330</v>
      </c>
      <c r="WE221" t="s">
        <v>330</v>
      </c>
      <c r="WF221" t="s">
        <v>330</v>
      </c>
      <c r="WG221" t="s">
        <v>330</v>
      </c>
      <c r="WH221" t="s">
        <v>330</v>
      </c>
      <c r="WI221" t="s">
        <v>330</v>
      </c>
      <c r="WJ221" t="s">
        <v>330</v>
      </c>
      <c r="WK221" t="s">
        <v>330</v>
      </c>
      <c r="WL221" t="s">
        <v>330</v>
      </c>
      <c r="WM221" t="s">
        <v>330</v>
      </c>
      <c r="WN221" t="s">
        <v>330</v>
      </c>
      <c r="WO221" t="s">
        <v>330</v>
      </c>
      <c r="WP221" t="s">
        <v>330</v>
      </c>
      <c r="WQ221" t="s">
        <v>330</v>
      </c>
      <c r="WR221" t="s">
        <v>330</v>
      </c>
      <c r="WS221" t="s">
        <v>330</v>
      </c>
      <c r="WT221" t="s">
        <v>330</v>
      </c>
      <c r="WU221" t="s">
        <v>330</v>
      </c>
      <c r="WV221" t="s">
        <v>330</v>
      </c>
      <c r="WW221" t="s">
        <v>330</v>
      </c>
      <c r="WX221" t="s">
        <v>330</v>
      </c>
      <c r="WY221" t="s">
        <v>330</v>
      </c>
      <c r="WZ221" t="s">
        <v>330</v>
      </c>
      <c r="XA221" t="s">
        <v>330</v>
      </c>
      <c r="XB221" t="s">
        <v>330</v>
      </c>
      <c r="XC221" t="s">
        <v>330</v>
      </c>
      <c r="XD221" t="s">
        <v>330</v>
      </c>
      <c r="XE221" t="s">
        <v>330</v>
      </c>
      <c r="XF221" t="s">
        <v>330</v>
      </c>
      <c r="XG221" t="s">
        <v>330</v>
      </c>
      <c r="XH221" t="s">
        <v>330</v>
      </c>
      <c r="XI221" t="s">
        <v>330</v>
      </c>
      <c r="XJ221" t="s">
        <v>330</v>
      </c>
      <c r="XK221" t="s">
        <v>330</v>
      </c>
      <c r="XL221" t="s">
        <v>330</v>
      </c>
      <c r="XM221" t="s">
        <v>330</v>
      </c>
      <c r="XN221" t="s">
        <v>330</v>
      </c>
      <c r="XO221" t="s">
        <v>330</v>
      </c>
      <c r="XP221" t="s">
        <v>330</v>
      </c>
      <c r="XQ221" t="s">
        <v>330</v>
      </c>
      <c r="XR221" t="s">
        <v>330</v>
      </c>
      <c r="XS221" t="s">
        <v>330</v>
      </c>
      <c r="XT221" t="s">
        <v>330</v>
      </c>
      <c r="XU221" t="s">
        <v>330</v>
      </c>
      <c r="XV221" t="s">
        <v>330</v>
      </c>
      <c r="XW221" t="s">
        <v>330</v>
      </c>
      <c r="XX221" t="s">
        <v>330</v>
      </c>
      <c r="XY221" t="s">
        <v>330</v>
      </c>
      <c r="XZ221" t="s">
        <v>330</v>
      </c>
      <c r="YA221" t="s">
        <v>330</v>
      </c>
      <c r="YB221" t="s">
        <v>330</v>
      </c>
      <c r="YC221" t="s">
        <v>330</v>
      </c>
      <c r="YD221" t="s">
        <v>330</v>
      </c>
      <c r="YE221" t="s">
        <v>330</v>
      </c>
      <c r="YF221" t="s">
        <v>330</v>
      </c>
      <c r="YG221" t="s">
        <v>330</v>
      </c>
      <c r="YH221" t="s">
        <v>330</v>
      </c>
      <c r="YI221" t="s">
        <v>330</v>
      </c>
      <c r="YJ221" t="s">
        <v>330</v>
      </c>
      <c r="YK221" t="s">
        <v>330</v>
      </c>
      <c r="YL221" t="s">
        <v>330</v>
      </c>
      <c r="YM221" t="s">
        <v>330</v>
      </c>
      <c r="YN221" t="s">
        <v>330</v>
      </c>
      <c r="YO221" t="s">
        <v>330</v>
      </c>
      <c r="YP221" t="s">
        <v>330</v>
      </c>
      <c r="YQ221" t="s">
        <v>330</v>
      </c>
      <c r="YR221" t="s">
        <v>330</v>
      </c>
      <c r="YS221" t="s">
        <v>330</v>
      </c>
      <c r="YT221" t="s">
        <v>330</v>
      </c>
      <c r="YU221" t="s">
        <v>330</v>
      </c>
      <c r="YV221" t="s">
        <v>330</v>
      </c>
      <c r="YW221" t="s">
        <v>330</v>
      </c>
      <c r="YX221" t="s">
        <v>330</v>
      </c>
      <c r="YY221" t="s">
        <v>330</v>
      </c>
      <c r="YZ221" t="s">
        <v>330</v>
      </c>
      <c r="ZA221" t="s">
        <v>330</v>
      </c>
      <c r="ZB221" t="s">
        <v>330</v>
      </c>
      <c r="ZC221" t="s">
        <v>330</v>
      </c>
      <c r="ZD221" t="s">
        <v>330</v>
      </c>
      <c r="ZE221" t="s">
        <v>330</v>
      </c>
      <c r="ZF221" t="s">
        <v>330</v>
      </c>
      <c r="ZG221" t="s">
        <v>330</v>
      </c>
      <c r="ZH221" t="s">
        <v>330</v>
      </c>
      <c r="ZI221" t="s">
        <v>330</v>
      </c>
      <c r="ZJ221" t="s">
        <v>330</v>
      </c>
      <c r="ZK221" t="s">
        <v>330</v>
      </c>
      <c r="ZL221" t="s">
        <v>330</v>
      </c>
      <c r="ZM221" t="s">
        <v>330</v>
      </c>
      <c r="ZN221" t="s">
        <v>330</v>
      </c>
      <c r="ZO221" t="s">
        <v>330</v>
      </c>
      <c r="ZP221" t="s">
        <v>330</v>
      </c>
      <c r="ZQ221" t="s">
        <v>330</v>
      </c>
      <c r="ZR221" t="s">
        <v>330</v>
      </c>
      <c r="ZS221" t="s">
        <v>330</v>
      </c>
      <c r="ZT221" t="s">
        <v>330</v>
      </c>
      <c r="ZU221" t="s">
        <v>330</v>
      </c>
      <c r="ZV221" t="s">
        <v>330</v>
      </c>
      <c r="ZW221" t="s">
        <v>330</v>
      </c>
      <c r="ZX221" t="s">
        <v>330</v>
      </c>
      <c r="ZY221" t="s">
        <v>330</v>
      </c>
      <c r="ZZ221" t="s">
        <v>330</v>
      </c>
      <c r="AAA221" t="s">
        <v>330</v>
      </c>
      <c r="AAB221" t="s">
        <v>330</v>
      </c>
      <c r="AAC221" t="s">
        <v>330</v>
      </c>
      <c r="AAD221" t="s">
        <v>330</v>
      </c>
      <c r="AAE221" t="s">
        <v>330</v>
      </c>
      <c r="AAF221" t="s">
        <v>330</v>
      </c>
      <c r="AAG221" t="s">
        <v>330</v>
      </c>
      <c r="AAH221" t="s">
        <v>330</v>
      </c>
      <c r="AAI221" t="s">
        <v>330</v>
      </c>
      <c r="AAJ221" t="s">
        <v>330</v>
      </c>
      <c r="AAK221" t="s">
        <v>330</v>
      </c>
      <c r="AAL221" t="s">
        <v>330</v>
      </c>
      <c r="AAM221" t="s">
        <v>330</v>
      </c>
      <c r="AAN221" t="s">
        <v>330</v>
      </c>
      <c r="AAO221" t="s">
        <v>330</v>
      </c>
      <c r="AAP221" t="s">
        <v>330</v>
      </c>
      <c r="AAQ221" t="s">
        <v>330</v>
      </c>
      <c r="AAR221" t="s">
        <v>330</v>
      </c>
      <c r="AAS221" t="s">
        <v>330</v>
      </c>
      <c r="AAT221" t="s">
        <v>330</v>
      </c>
      <c r="AAU221" t="s">
        <v>330</v>
      </c>
      <c r="AAV221" t="s">
        <v>330</v>
      </c>
      <c r="AAW221" t="s">
        <v>330</v>
      </c>
      <c r="AAX221" t="s">
        <v>330</v>
      </c>
      <c r="AAY221" t="s">
        <v>330</v>
      </c>
      <c r="AAZ221" t="s">
        <v>330</v>
      </c>
      <c r="ABA221" t="s">
        <v>330</v>
      </c>
      <c r="ABB221" t="s">
        <v>330</v>
      </c>
      <c r="ABC221" t="s">
        <v>330</v>
      </c>
      <c r="ABD221" t="s">
        <v>330</v>
      </c>
      <c r="ABE221" t="s">
        <v>330</v>
      </c>
      <c r="ABF221" t="s">
        <v>330</v>
      </c>
      <c r="ABG221" t="s">
        <v>330</v>
      </c>
      <c r="ABH221" t="s">
        <v>330</v>
      </c>
      <c r="ABI221" t="s">
        <v>330</v>
      </c>
      <c r="ABJ221" t="s">
        <v>330</v>
      </c>
      <c r="ABK221" t="s">
        <v>330</v>
      </c>
      <c r="ABL221" t="s">
        <v>330</v>
      </c>
      <c r="ABM221" t="s">
        <v>330</v>
      </c>
      <c r="ABN221" t="s">
        <v>330</v>
      </c>
      <c r="ABO221" t="s">
        <v>330</v>
      </c>
      <c r="ABP221" t="s">
        <v>330</v>
      </c>
      <c r="ABQ221" t="s">
        <v>330</v>
      </c>
      <c r="ABR221" t="s">
        <v>330</v>
      </c>
      <c r="ABS221" t="s">
        <v>330</v>
      </c>
      <c r="ABT221" t="s">
        <v>330</v>
      </c>
      <c r="ABU221" t="s">
        <v>330</v>
      </c>
      <c r="ABV221" t="s">
        <v>330</v>
      </c>
      <c r="ABW221" t="s">
        <v>330</v>
      </c>
      <c r="ABX221" t="s">
        <v>330</v>
      </c>
      <c r="ABY221" t="s">
        <v>330</v>
      </c>
      <c r="ABZ221" t="s">
        <v>330</v>
      </c>
      <c r="ACA221" t="s">
        <v>330</v>
      </c>
      <c r="ACB221" t="s">
        <v>330</v>
      </c>
      <c r="ACC221" t="s">
        <v>330</v>
      </c>
      <c r="ACD221" t="s">
        <v>330</v>
      </c>
      <c r="ACE221" t="s">
        <v>330</v>
      </c>
      <c r="ACF221" t="s">
        <v>330</v>
      </c>
      <c r="ACG221" t="s">
        <v>330</v>
      </c>
      <c r="ACH221" t="s">
        <v>330</v>
      </c>
      <c r="ACI221" t="s">
        <v>330</v>
      </c>
      <c r="ACJ221" t="s">
        <v>330</v>
      </c>
      <c r="ACK221" t="s">
        <v>330</v>
      </c>
      <c r="ACL221" t="s">
        <v>330</v>
      </c>
      <c r="ACM221" t="s">
        <v>330</v>
      </c>
      <c r="ACN221" t="s">
        <v>330</v>
      </c>
      <c r="ACO221" t="s">
        <v>330</v>
      </c>
      <c r="ACP221" t="s">
        <v>330</v>
      </c>
      <c r="ACQ221" t="s">
        <v>330</v>
      </c>
      <c r="ACR221" t="s">
        <v>330</v>
      </c>
      <c r="ACS221" t="s">
        <v>330</v>
      </c>
      <c r="ACT221" t="s">
        <v>330</v>
      </c>
      <c r="ACU221" t="s">
        <v>330</v>
      </c>
      <c r="ACV221" t="s">
        <v>330</v>
      </c>
      <c r="ACW221" t="s">
        <v>330</v>
      </c>
      <c r="ACX221" t="s">
        <v>330</v>
      </c>
      <c r="ACY221" t="s">
        <v>330</v>
      </c>
      <c r="ACZ221" t="s">
        <v>330</v>
      </c>
      <c r="ADA221" t="s">
        <v>330</v>
      </c>
      <c r="ADB221" t="s">
        <v>330</v>
      </c>
      <c r="ADC221" t="s">
        <v>330</v>
      </c>
      <c r="ADD221" t="s">
        <v>330</v>
      </c>
      <c r="ADE221" t="s">
        <v>330</v>
      </c>
      <c r="ADF221" t="s">
        <v>330</v>
      </c>
      <c r="ADG221" t="s">
        <v>330</v>
      </c>
      <c r="ADH221" t="s">
        <v>330</v>
      </c>
      <c r="ADI221" t="s">
        <v>330</v>
      </c>
      <c r="ADJ221" t="s">
        <v>330</v>
      </c>
      <c r="ADK221" t="s">
        <v>330</v>
      </c>
      <c r="ADL221" t="s">
        <v>330</v>
      </c>
      <c r="ADM221" t="s">
        <v>330</v>
      </c>
      <c r="ADN221" t="s">
        <v>330</v>
      </c>
      <c r="ADO221" t="s">
        <v>330</v>
      </c>
      <c r="ADP221" t="s">
        <v>330</v>
      </c>
      <c r="ADQ221" t="s">
        <v>330</v>
      </c>
      <c r="ADR221" t="s">
        <v>330</v>
      </c>
      <c r="ADS221" t="s">
        <v>330</v>
      </c>
      <c r="ADT221" t="s">
        <v>330</v>
      </c>
      <c r="ADU221" t="s">
        <v>330</v>
      </c>
      <c r="ADV221" t="s">
        <v>330</v>
      </c>
      <c r="ADW221" t="s">
        <v>330</v>
      </c>
      <c r="ADX221" t="s">
        <v>330</v>
      </c>
      <c r="ADY221" t="s">
        <v>330</v>
      </c>
      <c r="ADZ221" t="s">
        <v>330</v>
      </c>
      <c r="AEA221" t="s">
        <v>330</v>
      </c>
      <c r="AEB221" t="s">
        <v>330</v>
      </c>
      <c r="AEC221" t="s">
        <v>330</v>
      </c>
      <c r="AED221" t="s">
        <v>330</v>
      </c>
      <c r="AEE221" t="s">
        <v>330</v>
      </c>
      <c r="AEF221" t="s">
        <v>330</v>
      </c>
      <c r="AEG221" t="s">
        <v>330</v>
      </c>
      <c r="AEH221" t="s">
        <v>330</v>
      </c>
      <c r="AEI221" t="s">
        <v>330</v>
      </c>
      <c r="AEJ221" t="s">
        <v>330</v>
      </c>
      <c r="AEK221" t="s">
        <v>330</v>
      </c>
      <c r="AEL221" t="s">
        <v>330</v>
      </c>
      <c r="AEM221" t="s">
        <v>330</v>
      </c>
      <c r="AEN221" t="s">
        <v>330</v>
      </c>
      <c r="AEO221" t="s">
        <v>330</v>
      </c>
      <c r="AEP221" t="s">
        <v>330</v>
      </c>
      <c r="AEQ221" t="s">
        <v>330</v>
      </c>
      <c r="AER221" t="s">
        <v>330</v>
      </c>
      <c r="AES221" t="s">
        <v>330</v>
      </c>
      <c r="AET221" t="s">
        <v>330</v>
      </c>
      <c r="AEU221" t="s">
        <v>330</v>
      </c>
      <c r="AEV221" t="s">
        <v>330</v>
      </c>
      <c r="AEW221" t="s">
        <v>330</v>
      </c>
      <c r="AEX221" t="s">
        <v>330</v>
      </c>
      <c r="AEY221" t="s">
        <v>330</v>
      </c>
      <c r="AEZ221" t="s">
        <v>330</v>
      </c>
      <c r="AFA221" t="s">
        <v>330</v>
      </c>
      <c r="AFB221" t="s">
        <v>330</v>
      </c>
      <c r="AFC221" t="s">
        <v>330</v>
      </c>
      <c r="AFD221" t="s">
        <v>330</v>
      </c>
      <c r="AFE221" t="s">
        <v>330</v>
      </c>
      <c r="AFF221" t="s">
        <v>330</v>
      </c>
      <c r="AFG221" t="s">
        <v>330</v>
      </c>
      <c r="AFH221" t="s">
        <v>330</v>
      </c>
      <c r="AFI221" t="s">
        <v>330</v>
      </c>
      <c r="AFJ221" t="s">
        <v>330</v>
      </c>
      <c r="AFK221" t="s">
        <v>330</v>
      </c>
      <c r="AFL221" t="s">
        <v>330</v>
      </c>
      <c r="AFM221" t="s">
        <v>330</v>
      </c>
      <c r="AFN221" t="s">
        <v>330</v>
      </c>
      <c r="AFO221" t="s">
        <v>330</v>
      </c>
      <c r="AFP221" t="s">
        <v>330</v>
      </c>
      <c r="AFQ221" t="s">
        <v>330</v>
      </c>
      <c r="AFR221" t="s">
        <v>330</v>
      </c>
      <c r="AFS221" t="s">
        <v>330</v>
      </c>
      <c r="AFT221" t="s">
        <v>330</v>
      </c>
      <c r="AFU221" t="s">
        <v>330</v>
      </c>
      <c r="AFV221" t="s">
        <v>330</v>
      </c>
      <c r="AFW221" t="s">
        <v>330</v>
      </c>
      <c r="AFX221" t="s">
        <v>330</v>
      </c>
      <c r="AFY221" t="s">
        <v>330</v>
      </c>
      <c r="AFZ221" t="s">
        <v>330</v>
      </c>
      <c r="AGA221" t="s">
        <v>330</v>
      </c>
      <c r="AGB221" t="s">
        <v>330</v>
      </c>
      <c r="AGC221" t="s">
        <v>330</v>
      </c>
      <c r="AGD221" t="s">
        <v>330</v>
      </c>
      <c r="AGE221" t="s">
        <v>330</v>
      </c>
      <c r="AGF221" t="s">
        <v>330</v>
      </c>
      <c r="AGG221" t="s">
        <v>330</v>
      </c>
      <c r="AGH221" t="s">
        <v>330</v>
      </c>
      <c r="AGI221" t="s">
        <v>330</v>
      </c>
      <c r="AGJ221" t="s">
        <v>330</v>
      </c>
      <c r="AGK221" t="s">
        <v>330</v>
      </c>
      <c r="AGL221" t="s">
        <v>330</v>
      </c>
      <c r="AGM221" t="s">
        <v>330</v>
      </c>
      <c r="AGN221" t="s">
        <v>330</v>
      </c>
      <c r="AGO221" t="s">
        <v>330</v>
      </c>
      <c r="AGP221" t="s">
        <v>330</v>
      </c>
      <c r="AGQ221" t="s">
        <v>330</v>
      </c>
      <c r="AGR221" t="s">
        <v>330</v>
      </c>
      <c r="AGS221" t="s">
        <v>330</v>
      </c>
      <c r="AGT221" t="s">
        <v>330</v>
      </c>
      <c r="AGU221" t="s">
        <v>330</v>
      </c>
      <c r="AGV221" t="s">
        <v>330</v>
      </c>
      <c r="AGW221" t="s">
        <v>330</v>
      </c>
      <c r="AGX221" t="s">
        <v>330</v>
      </c>
      <c r="AGY221" t="s">
        <v>330</v>
      </c>
      <c r="AGZ221" t="s">
        <v>330</v>
      </c>
      <c r="AHA221" t="s">
        <v>330</v>
      </c>
      <c r="AHB221" t="s">
        <v>330</v>
      </c>
      <c r="AHC221" t="s">
        <v>330</v>
      </c>
      <c r="AHD221" t="s">
        <v>330</v>
      </c>
      <c r="AHE221" t="s">
        <v>330</v>
      </c>
      <c r="AHF221" t="s">
        <v>330</v>
      </c>
      <c r="AHG221" t="s">
        <v>330</v>
      </c>
      <c r="AHH221" t="s">
        <v>330</v>
      </c>
      <c r="AHI221" t="s">
        <v>330</v>
      </c>
      <c r="AHJ221" t="s">
        <v>330</v>
      </c>
      <c r="AHK221" t="s">
        <v>330</v>
      </c>
      <c r="AHL221" t="s">
        <v>330</v>
      </c>
      <c r="AHM221" t="s">
        <v>330</v>
      </c>
      <c r="AHN221" t="s">
        <v>330</v>
      </c>
      <c r="AHO221" t="s">
        <v>330</v>
      </c>
      <c r="AHP221" t="s">
        <v>330</v>
      </c>
      <c r="AHQ221" t="s">
        <v>330</v>
      </c>
      <c r="AHR221" t="s">
        <v>330</v>
      </c>
      <c r="AHS221" t="s">
        <v>330</v>
      </c>
      <c r="AHT221" t="s">
        <v>330</v>
      </c>
      <c r="AHU221" t="s">
        <v>330</v>
      </c>
      <c r="AHV221" t="s">
        <v>330</v>
      </c>
      <c r="AHW221" t="s">
        <v>330</v>
      </c>
      <c r="AHX221" t="s">
        <v>330</v>
      </c>
      <c r="AHY221" t="s">
        <v>330</v>
      </c>
      <c r="AHZ221" t="s">
        <v>330</v>
      </c>
      <c r="AIA221" t="s">
        <v>330</v>
      </c>
      <c r="AIB221" t="s">
        <v>330</v>
      </c>
      <c r="AIC221" t="s">
        <v>330</v>
      </c>
      <c r="AID221" t="s">
        <v>330</v>
      </c>
      <c r="AIE221" t="s">
        <v>330</v>
      </c>
      <c r="AIF221" t="s">
        <v>330</v>
      </c>
      <c r="AIG221" t="s">
        <v>330</v>
      </c>
      <c r="AIH221" t="s">
        <v>330</v>
      </c>
      <c r="AII221" t="s">
        <v>330</v>
      </c>
      <c r="AIJ221" t="s">
        <v>330</v>
      </c>
      <c r="AIK221" t="s">
        <v>330</v>
      </c>
      <c r="AIL221" t="s">
        <v>330</v>
      </c>
      <c r="AIM221" t="s">
        <v>330</v>
      </c>
      <c r="AIN221" t="s">
        <v>330</v>
      </c>
      <c r="AIO221" t="s">
        <v>330</v>
      </c>
      <c r="AIP221" t="s">
        <v>330</v>
      </c>
      <c r="AIQ221" t="s">
        <v>330</v>
      </c>
      <c r="AIR221" t="s">
        <v>330</v>
      </c>
      <c r="AIS221" t="s">
        <v>330</v>
      </c>
      <c r="AIT221" t="s">
        <v>330</v>
      </c>
      <c r="AIU221" t="s">
        <v>330</v>
      </c>
      <c r="AIV221" t="s">
        <v>330</v>
      </c>
      <c r="AIW221" t="s">
        <v>330</v>
      </c>
      <c r="AIX221" t="s">
        <v>330</v>
      </c>
      <c r="AIY221" t="s">
        <v>330</v>
      </c>
      <c r="AIZ221" t="s">
        <v>330</v>
      </c>
      <c r="AJA221" t="s">
        <v>330</v>
      </c>
      <c r="AJB221" t="s">
        <v>330</v>
      </c>
      <c r="AJC221" t="s">
        <v>330</v>
      </c>
      <c r="AJD221" t="s">
        <v>330</v>
      </c>
      <c r="AJE221" t="s">
        <v>330</v>
      </c>
      <c r="AJF221" t="s">
        <v>330</v>
      </c>
      <c r="AJG221" t="s">
        <v>330</v>
      </c>
      <c r="AJH221" t="s">
        <v>330</v>
      </c>
      <c r="AJI221" t="s">
        <v>330</v>
      </c>
      <c r="AJJ221" t="s">
        <v>330</v>
      </c>
      <c r="AJK221" t="s">
        <v>330</v>
      </c>
      <c r="AJL221" t="s">
        <v>330</v>
      </c>
      <c r="AJM221" t="s">
        <v>330</v>
      </c>
      <c r="AJN221" t="s">
        <v>330</v>
      </c>
      <c r="AJO221" t="s">
        <v>330</v>
      </c>
      <c r="AJP221" t="s">
        <v>330</v>
      </c>
      <c r="AJQ221" t="s">
        <v>330</v>
      </c>
      <c r="AJR221" t="s">
        <v>330</v>
      </c>
      <c r="AJS221" t="s">
        <v>330</v>
      </c>
      <c r="AJT221" t="s">
        <v>330</v>
      </c>
      <c r="AJU221" t="s">
        <v>330</v>
      </c>
      <c r="AJV221" t="s">
        <v>330</v>
      </c>
      <c r="AJW221" t="s">
        <v>330</v>
      </c>
      <c r="AJX221" t="s">
        <v>330</v>
      </c>
      <c r="AJY221" t="s">
        <v>330</v>
      </c>
      <c r="AJZ221" t="s">
        <v>330</v>
      </c>
      <c r="AKA221" t="s">
        <v>330</v>
      </c>
      <c r="AKB221" t="s">
        <v>330</v>
      </c>
      <c r="AKC221" t="s">
        <v>330</v>
      </c>
      <c r="AKD221" t="s">
        <v>330</v>
      </c>
      <c r="AKE221" t="s">
        <v>330</v>
      </c>
      <c r="AKF221" t="s">
        <v>330</v>
      </c>
      <c r="AKG221" t="s">
        <v>330</v>
      </c>
      <c r="AKH221" t="s">
        <v>330</v>
      </c>
      <c r="AKI221" t="s">
        <v>330</v>
      </c>
      <c r="AKJ221" t="s">
        <v>330</v>
      </c>
      <c r="AKK221" t="s">
        <v>330</v>
      </c>
      <c r="AKL221" t="s">
        <v>330</v>
      </c>
      <c r="AKM221" t="s">
        <v>330</v>
      </c>
      <c r="AKN221" t="s">
        <v>330</v>
      </c>
      <c r="AKO221" t="s">
        <v>330</v>
      </c>
      <c r="AKP221" t="s">
        <v>330</v>
      </c>
      <c r="AKQ221" t="s">
        <v>330</v>
      </c>
      <c r="AKR221" t="s">
        <v>330</v>
      </c>
      <c r="AKS221" t="s">
        <v>330</v>
      </c>
      <c r="AKT221" t="s">
        <v>330</v>
      </c>
      <c r="AKU221" t="s">
        <v>330</v>
      </c>
      <c r="AKV221" t="s">
        <v>330</v>
      </c>
      <c r="AKW221" t="s">
        <v>330</v>
      </c>
      <c r="AKX221" t="s">
        <v>330</v>
      </c>
      <c r="AKY221" t="s">
        <v>330</v>
      </c>
      <c r="AKZ221" t="s">
        <v>330</v>
      </c>
      <c r="ALA221" t="s">
        <v>330</v>
      </c>
      <c r="ALB221" t="s">
        <v>330</v>
      </c>
      <c r="ALC221" t="s">
        <v>330</v>
      </c>
      <c r="ALD221" t="s">
        <v>330</v>
      </c>
      <c r="ALE221" t="s">
        <v>330</v>
      </c>
      <c r="ALF221" t="s">
        <v>330</v>
      </c>
      <c r="ALG221" t="s">
        <v>330</v>
      </c>
      <c r="ALH221" t="s">
        <v>330</v>
      </c>
      <c r="ALI221" t="s">
        <v>330</v>
      </c>
      <c r="ALJ221" t="s">
        <v>330</v>
      </c>
      <c r="ALK221" t="s">
        <v>330</v>
      </c>
      <c r="ALL221" t="s">
        <v>330</v>
      </c>
      <c r="ALM221" t="s">
        <v>330</v>
      </c>
      <c r="ALN221" t="s">
        <v>330</v>
      </c>
      <c r="ALO221" t="s">
        <v>330</v>
      </c>
      <c r="ALP221" t="s">
        <v>330</v>
      </c>
      <c r="ALQ221" t="s">
        <v>330</v>
      </c>
      <c r="ALR221" t="s">
        <v>330</v>
      </c>
      <c r="ALS221" t="s">
        <v>330</v>
      </c>
      <c r="ALT221" t="s">
        <v>330</v>
      </c>
      <c r="ALU221" t="s">
        <v>330</v>
      </c>
      <c r="ALV221" t="s">
        <v>330</v>
      </c>
      <c r="ALW221" t="s">
        <v>330</v>
      </c>
      <c r="ALX221" t="s">
        <v>330</v>
      </c>
      <c r="ALY221" t="s">
        <v>330</v>
      </c>
      <c r="ALZ221" t="s">
        <v>330</v>
      </c>
      <c r="AMA221" t="s">
        <v>330</v>
      </c>
      <c r="AMB221" t="s">
        <v>330</v>
      </c>
      <c r="AMC221" t="s">
        <v>330</v>
      </c>
      <c r="AMD221" t="s">
        <v>330</v>
      </c>
      <c r="AME221" t="s">
        <v>330</v>
      </c>
      <c r="AMF221" t="s">
        <v>330</v>
      </c>
      <c r="AMG221" t="s">
        <v>330</v>
      </c>
      <c r="AMH221" t="s">
        <v>330</v>
      </c>
      <c r="AMI221" t="s">
        <v>330</v>
      </c>
      <c r="AMJ221" t="s">
        <v>330</v>
      </c>
      <c r="AMK221" t="s">
        <v>330</v>
      </c>
      <c r="AML221" t="s">
        <v>330</v>
      </c>
      <c r="AMM221" t="s">
        <v>330</v>
      </c>
      <c r="AMN221" t="s">
        <v>330</v>
      </c>
      <c r="AMO221" t="s">
        <v>330</v>
      </c>
      <c r="AMP221" t="s">
        <v>330</v>
      </c>
      <c r="AMQ221" t="s">
        <v>330</v>
      </c>
      <c r="AMR221" t="s">
        <v>330</v>
      </c>
      <c r="AMS221" t="s">
        <v>330</v>
      </c>
      <c r="AMT221" t="s">
        <v>330</v>
      </c>
      <c r="AMU221" t="s">
        <v>330</v>
      </c>
      <c r="AMV221" t="s">
        <v>330</v>
      </c>
      <c r="AMW221" t="s">
        <v>330</v>
      </c>
      <c r="AMX221" t="s">
        <v>330</v>
      </c>
      <c r="AMY221" t="s">
        <v>330</v>
      </c>
      <c r="AMZ221" t="s">
        <v>330</v>
      </c>
      <c r="ANA221" t="s">
        <v>330</v>
      </c>
      <c r="ANB221" t="s">
        <v>330</v>
      </c>
      <c r="ANC221" t="s">
        <v>330</v>
      </c>
      <c r="AND221" t="s">
        <v>330</v>
      </c>
      <c r="ANE221" t="s">
        <v>330</v>
      </c>
      <c r="ANF221" t="s">
        <v>330</v>
      </c>
      <c r="ANG221" t="s">
        <v>330</v>
      </c>
      <c r="ANH221" t="s">
        <v>330</v>
      </c>
      <c r="ANI221" t="s">
        <v>330</v>
      </c>
      <c r="ANJ221" t="s">
        <v>330</v>
      </c>
      <c r="ANK221" t="s">
        <v>330</v>
      </c>
      <c r="ANL221" t="s">
        <v>330</v>
      </c>
      <c r="ANM221" t="s">
        <v>330</v>
      </c>
      <c r="ANN221" t="s">
        <v>330</v>
      </c>
      <c r="ANO221" t="s">
        <v>330</v>
      </c>
      <c r="ANP221" t="s">
        <v>330</v>
      </c>
      <c r="ANQ221" t="s">
        <v>330</v>
      </c>
      <c r="ANR221" t="s">
        <v>330</v>
      </c>
      <c r="ANS221" t="s">
        <v>330</v>
      </c>
      <c r="ANT221" t="s">
        <v>330</v>
      </c>
      <c r="ANU221" t="s">
        <v>330</v>
      </c>
      <c r="ANV221" t="s">
        <v>330</v>
      </c>
      <c r="ANW221" t="s">
        <v>330</v>
      </c>
      <c r="ANX221" t="s">
        <v>330</v>
      </c>
      <c r="ANY221" t="s">
        <v>330</v>
      </c>
      <c r="ANZ221" t="s">
        <v>330</v>
      </c>
      <c r="AOA221" t="s">
        <v>330</v>
      </c>
      <c r="AOB221" t="s">
        <v>330</v>
      </c>
      <c r="AOC221" t="s">
        <v>330</v>
      </c>
      <c r="AOD221" t="s">
        <v>330</v>
      </c>
      <c r="AOE221" t="s">
        <v>330</v>
      </c>
      <c r="AOF221" t="s">
        <v>330</v>
      </c>
      <c r="AOG221" t="s">
        <v>330</v>
      </c>
      <c r="AOH221" t="s">
        <v>330</v>
      </c>
      <c r="AOI221" t="s">
        <v>330</v>
      </c>
      <c r="AOJ221" t="s">
        <v>330</v>
      </c>
      <c r="AOK221" t="s">
        <v>330</v>
      </c>
      <c r="AOL221" t="s">
        <v>330</v>
      </c>
      <c r="AOM221" t="s">
        <v>330</v>
      </c>
      <c r="AON221" t="s">
        <v>330</v>
      </c>
      <c r="AOO221" t="s">
        <v>330</v>
      </c>
      <c r="AOP221" t="s">
        <v>330</v>
      </c>
      <c r="AOQ221" t="s">
        <v>330</v>
      </c>
      <c r="AOR221" t="s">
        <v>330</v>
      </c>
      <c r="AOS221" t="s">
        <v>330</v>
      </c>
      <c r="AOT221" t="s">
        <v>330</v>
      </c>
      <c r="AOU221" t="s">
        <v>330</v>
      </c>
      <c r="AOV221" t="s">
        <v>330</v>
      </c>
      <c r="AOW221" t="s">
        <v>330</v>
      </c>
      <c r="AOX221" t="s">
        <v>330</v>
      </c>
      <c r="AOY221" t="s">
        <v>330</v>
      </c>
      <c r="AOZ221" t="s">
        <v>330</v>
      </c>
      <c r="APA221" t="s">
        <v>330</v>
      </c>
      <c r="APB221" t="s">
        <v>330</v>
      </c>
      <c r="APC221" t="s">
        <v>330</v>
      </c>
      <c r="APD221" t="s">
        <v>330</v>
      </c>
      <c r="APE221" t="s">
        <v>330</v>
      </c>
      <c r="APF221" t="s">
        <v>330</v>
      </c>
      <c r="APG221" t="s">
        <v>330</v>
      </c>
      <c r="APH221" t="s">
        <v>330</v>
      </c>
      <c r="API221" t="s">
        <v>330</v>
      </c>
      <c r="APJ221" t="s">
        <v>330</v>
      </c>
      <c r="APK221" t="s">
        <v>330</v>
      </c>
      <c r="APL221" t="s">
        <v>330</v>
      </c>
      <c r="APM221" t="s">
        <v>330</v>
      </c>
      <c r="APN221" t="s">
        <v>330</v>
      </c>
      <c r="APO221" t="s">
        <v>330</v>
      </c>
      <c r="APP221" t="s">
        <v>330</v>
      </c>
      <c r="APQ221" t="s">
        <v>330</v>
      </c>
      <c r="APR221" t="s">
        <v>330</v>
      </c>
      <c r="APS221" t="s">
        <v>330</v>
      </c>
      <c r="APT221" t="s">
        <v>330</v>
      </c>
      <c r="APU221" t="s">
        <v>330</v>
      </c>
      <c r="APV221" t="s">
        <v>330</v>
      </c>
      <c r="APW221" t="s">
        <v>330</v>
      </c>
      <c r="APX221" t="s">
        <v>330</v>
      </c>
      <c r="APY221" t="s">
        <v>330</v>
      </c>
      <c r="APZ221" t="s">
        <v>330</v>
      </c>
      <c r="AQA221" t="s">
        <v>330</v>
      </c>
      <c r="AQB221" t="s">
        <v>330</v>
      </c>
      <c r="AQC221" t="s">
        <v>330</v>
      </c>
      <c r="AQD221" t="s">
        <v>330</v>
      </c>
      <c r="AQE221" t="s">
        <v>330</v>
      </c>
      <c r="AQF221" t="s">
        <v>330</v>
      </c>
      <c r="AQG221" t="s">
        <v>330</v>
      </c>
      <c r="AQH221" t="s">
        <v>330</v>
      </c>
      <c r="AQI221" t="s">
        <v>330</v>
      </c>
      <c r="AQJ221" t="s">
        <v>330</v>
      </c>
      <c r="AQK221" t="s">
        <v>330</v>
      </c>
      <c r="AQL221" t="s">
        <v>330</v>
      </c>
      <c r="AQM221" t="s">
        <v>330</v>
      </c>
      <c r="AQN221" t="s">
        <v>330</v>
      </c>
      <c r="AQO221" t="s">
        <v>330</v>
      </c>
      <c r="AQP221" t="s">
        <v>330</v>
      </c>
      <c r="AQQ221" t="s">
        <v>330</v>
      </c>
      <c r="AQR221" t="s">
        <v>330</v>
      </c>
      <c r="AQS221" t="s">
        <v>330</v>
      </c>
      <c r="AQT221" t="s">
        <v>330</v>
      </c>
      <c r="AQU221" t="s">
        <v>330</v>
      </c>
      <c r="AQV221" t="s">
        <v>330</v>
      </c>
      <c r="AQW221" t="s">
        <v>330</v>
      </c>
      <c r="AQX221" t="s">
        <v>330</v>
      </c>
      <c r="AQY221" t="s">
        <v>330</v>
      </c>
      <c r="AQZ221" t="s">
        <v>330</v>
      </c>
      <c r="ARA221" t="s">
        <v>330</v>
      </c>
      <c r="ARB221" t="s">
        <v>330</v>
      </c>
      <c r="ARC221" t="s">
        <v>330</v>
      </c>
      <c r="ARD221" t="s">
        <v>330</v>
      </c>
      <c r="ARE221" t="s">
        <v>330</v>
      </c>
      <c r="ARF221" t="s">
        <v>330</v>
      </c>
      <c r="ARG221" t="s">
        <v>330</v>
      </c>
      <c r="ARH221" t="s">
        <v>330</v>
      </c>
      <c r="ARI221" t="s">
        <v>330</v>
      </c>
      <c r="ARJ221" t="s">
        <v>330</v>
      </c>
      <c r="ARK221" t="s">
        <v>330</v>
      </c>
      <c r="ARL221" t="s">
        <v>330</v>
      </c>
      <c r="ARM221" t="s">
        <v>330</v>
      </c>
      <c r="ARN221" t="s">
        <v>330</v>
      </c>
      <c r="ARO221" t="s">
        <v>330</v>
      </c>
      <c r="ARP221" t="s">
        <v>330</v>
      </c>
      <c r="ARQ221" t="s">
        <v>330</v>
      </c>
      <c r="ARR221" t="s">
        <v>330</v>
      </c>
      <c r="ARS221" t="s">
        <v>330</v>
      </c>
      <c r="ART221" t="s">
        <v>330</v>
      </c>
      <c r="ARU221" t="s">
        <v>330</v>
      </c>
      <c r="ARV221" t="s">
        <v>330</v>
      </c>
      <c r="ARW221" t="s">
        <v>330</v>
      </c>
      <c r="ARX221" t="s">
        <v>330</v>
      </c>
      <c r="ARY221" t="s">
        <v>330</v>
      </c>
      <c r="ARZ221" t="s">
        <v>330</v>
      </c>
      <c r="ASA221" t="s">
        <v>330</v>
      </c>
      <c r="ASB221" t="s">
        <v>330</v>
      </c>
      <c r="ASC221" t="s">
        <v>330</v>
      </c>
      <c r="ASD221" t="s">
        <v>330</v>
      </c>
      <c r="ASE221" t="s">
        <v>330</v>
      </c>
      <c r="ASF221" t="s">
        <v>330</v>
      </c>
      <c r="ASG221" t="s">
        <v>330</v>
      </c>
      <c r="ASH221" t="s">
        <v>330</v>
      </c>
      <c r="ASI221" t="s">
        <v>330</v>
      </c>
      <c r="ASJ221" t="s">
        <v>330</v>
      </c>
      <c r="ASK221" t="s">
        <v>330</v>
      </c>
      <c r="ASL221" t="s">
        <v>330</v>
      </c>
      <c r="ASM221" t="s">
        <v>330</v>
      </c>
      <c r="ASN221" t="s">
        <v>330</v>
      </c>
      <c r="ASO221" t="s">
        <v>330</v>
      </c>
      <c r="ASP221" t="s">
        <v>330</v>
      </c>
      <c r="ASQ221" t="s">
        <v>330</v>
      </c>
      <c r="ASR221" t="s">
        <v>330</v>
      </c>
      <c r="ASS221" t="s">
        <v>330</v>
      </c>
      <c r="AST221" t="s">
        <v>330</v>
      </c>
      <c r="ASU221" t="s">
        <v>330</v>
      </c>
      <c r="ASV221" t="s">
        <v>330</v>
      </c>
      <c r="ASW221" t="s">
        <v>330</v>
      </c>
      <c r="ASX221" t="s">
        <v>330</v>
      </c>
      <c r="ASY221" t="s">
        <v>330</v>
      </c>
      <c r="ASZ221" t="s">
        <v>330</v>
      </c>
      <c r="ATA221" t="s">
        <v>330</v>
      </c>
      <c r="ATB221" t="s">
        <v>330</v>
      </c>
      <c r="ATC221" t="s">
        <v>330</v>
      </c>
      <c r="ATD221" t="s">
        <v>330</v>
      </c>
      <c r="ATE221" t="s">
        <v>330</v>
      </c>
      <c r="ATF221" t="s">
        <v>330</v>
      </c>
      <c r="ATG221" t="s">
        <v>330</v>
      </c>
      <c r="ATH221" t="s">
        <v>330</v>
      </c>
      <c r="ATI221" t="s">
        <v>330</v>
      </c>
      <c r="ATJ221" t="s">
        <v>330</v>
      </c>
      <c r="ATK221" t="s">
        <v>330</v>
      </c>
      <c r="ATL221" t="s">
        <v>330</v>
      </c>
      <c r="ATM221" t="s">
        <v>330</v>
      </c>
      <c r="ATN221" t="s">
        <v>330</v>
      </c>
      <c r="ATO221" t="s">
        <v>330</v>
      </c>
      <c r="ATP221" t="s">
        <v>330</v>
      </c>
      <c r="ATQ221" t="s">
        <v>330</v>
      </c>
      <c r="ATR221" t="s">
        <v>330</v>
      </c>
      <c r="ATS221" t="s">
        <v>330</v>
      </c>
      <c r="ATT221" t="s">
        <v>330</v>
      </c>
      <c r="ATU221" t="s">
        <v>330</v>
      </c>
      <c r="ATV221" t="s">
        <v>330</v>
      </c>
      <c r="ATW221" t="s">
        <v>330</v>
      </c>
      <c r="ATX221" t="s">
        <v>330</v>
      </c>
      <c r="ATY221" t="s">
        <v>330</v>
      </c>
      <c r="ATZ221" t="s">
        <v>330</v>
      </c>
      <c r="AUA221" t="s">
        <v>330</v>
      </c>
      <c r="AUB221" t="s">
        <v>330</v>
      </c>
      <c r="AUC221" t="s">
        <v>330</v>
      </c>
      <c r="AUD221" t="s">
        <v>330</v>
      </c>
      <c r="AUE221" t="s">
        <v>330</v>
      </c>
      <c r="AUF221" t="s">
        <v>330</v>
      </c>
      <c r="AUG221" t="s">
        <v>330</v>
      </c>
      <c r="AUH221" t="s">
        <v>330</v>
      </c>
      <c r="AUI221" t="s">
        <v>330</v>
      </c>
      <c r="AUJ221" t="s">
        <v>330</v>
      </c>
      <c r="AUK221" t="s">
        <v>330</v>
      </c>
      <c r="AUL221" t="s">
        <v>330</v>
      </c>
      <c r="AUM221" t="s">
        <v>330</v>
      </c>
      <c r="AUN221" t="s">
        <v>330</v>
      </c>
      <c r="AUO221" t="s">
        <v>330</v>
      </c>
      <c r="AUP221" t="s">
        <v>330</v>
      </c>
      <c r="AUQ221" t="s">
        <v>330</v>
      </c>
      <c r="AUR221" t="s">
        <v>330</v>
      </c>
      <c r="AUS221" t="s">
        <v>330</v>
      </c>
      <c r="AUT221" t="s">
        <v>330</v>
      </c>
      <c r="AUU221" t="s">
        <v>330</v>
      </c>
      <c r="AUV221" t="s">
        <v>330</v>
      </c>
      <c r="AUW221" t="s">
        <v>330</v>
      </c>
      <c r="AUX221" t="s">
        <v>330</v>
      </c>
      <c r="AUY221" t="s">
        <v>330</v>
      </c>
      <c r="AUZ221" t="s">
        <v>330</v>
      </c>
      <c r="AVA221" t="s">
        <v>330</v>
      </c>
      <c r="AVB221" t="s">
        <v>330</v>
      </c>
      <c r="AVC221" t="s">
        <v>330</v>
      </c>
      <c r="AVD221" t="s">
        <v>330</v>
      </c>
      <c r="AVE221" t="s">
        <v>330</v>
      </c>
      <c r="AVF221" t="s">
        <v>330</v>
      </c>
      <c r="AVG221" t="s">
        <v>330</v>
      </c>
      <c r="AVH221" t="s">
        <v>330</v>
      </c>
      <c r="AVI221" t="s">
        <v>330</v>
      </c>
      <c r="AVJ221" t="s">
        <v>330</v>
      </c>
      <c r="AVK221" t="s">
        <v>330</v>
      </c>
      <c r="AVL221" t="s">
        <v>330</v>
      </c>
      <c r="AVM221" t="s">
        <v>330</v>
      </c>
      <c r="AVN221" t="s">
        <v>330</v>
      </c>
      <c r="AVO221" t="s">
        <v>330</v>
      </c>
      <c r="AVP221" t="s">
        <v>330</v>
      </c>
      <c r="AVQ221" t="s">
        <v>330</v>
      </c>
      <c r="AVR221" t="s">
        <v>330</v>
      </c>
      <c r="AVS221" t="s">
        <v>330</v>
      </c>
      <c r="AVT221" t="s">
        <v>330</v>
      </c>
      <c r="AVU221" t="s">
        <v>330</v>
      </c>
      <c r="AVV221" t="s">
        <v>330</v>
      </c>
      <c r="AVW221" t="s">
        <v>330</v>
      </c>
      <c r="AVX221" t="s">
        <v>330</v>
      </c>
      <c r="AVY221" t="s">
        <v>330</v>
      </c>
      <c r="AVZ221" t="s">
        <v>330</v>
      </c>
      <c r="AWA221" t="s">
        <v>330</v>
      </c>
      <c r="AWB221" t="s">
        <v>330</v>
      </c>
      <c r="AWC221" t="s">
        <v>330</v>
      </c>
      <c r="AWD221" t="s">
        <v>330</v>
      </c>
      <c r="AWE221" t="s">
        <v>330</v>
      </c>
      <c r="AWF221" t="s">
        <v>330</v>
      </c>
      <c r="AWG221" t="s">
        <v>330</v>
      </c>
      <c r="AWH221" t="s">
        <v>330</v>
      </c>
      <c r="AWI221" t="s">
        <v>330</v>
      </c>
      <c r="AWJ221" t="s">
        <v>330</v>
      </c>
      <c r="AWK221" t="s">
        <v>330</v>
      </c>
      <c r="AWL221" t="s">
        <v>330</v>
      </c>
      <c r="AWM221" t="s">
        <v>330</v>
      </c>
      <c r="AWN221" t="s">
        <v>330</v>
      </c>
      <c r="AWO221" t="s">
        <v>330</v>
      </c>
      <c r="AWP221" t="s">
        <v>330</v>
      </c>
      <c r="AWQ221" t="s">
        <v>330</v>
      </c>
      <c r="AWR221" t="s">
        <v>330</v>
      </c>
      <c r="AWS221" t="s">
        <v>330</v>
      </c>
      <c r="AWT221" t="s">
        <v>330</v>
      </c>
      <c r="AWU221" t="s">
        <v>330</v>
      </c>
      <c r="AWV221" t="s">
        <v>330</v>
      </c>
      <c r="AWW221" t="s">
        <v>330</v>
      </c>
      <c r="AWX221" t="s">
        <v>330</v>
      </c>
      <c r="AWY221" t="s">
        <v>330</v>
      </c>
      <c r="AWZ221" t="s">
        <v>330</v>
      </c>
      <c r="AXA221" t="s">
        <v>330</v>
      </c>
      <c r="AXB221" t="s">
        <v>330</v>
      </c>
      <c r="AXC221" t="s">
        <v>330</v>
      </c>
      <c r="AXD221" t="s">
        <v>330</v>
      </c>
      <c r="AXE221" t="s">
        <v>330</v>
      </c>
      <c r="AXF221" t="s">
        <v>330</v>
      </c>
      <c r="AXG221" t="s">
        <v>330</v>
      </c>
      <c r="AXH221" t="s">
        <v>330</v>
      </c>
      <c r="AXI221" t="s">
        <v>330</v>
      </c>
      <c r="AXJ221" t="s">
        <v>330</v>
      </c>
      <c r="AXK221" t="s">
        <v>330</v>
      </c>
      <c r="AXL221" t="s">
        <v>330</v>
      </c>
      <c r="AXM221" t="s">
        <v>330</v>
      </c>
      <c r="AXN221" t="s">
        <v>330</v>
      </c>
      <c r="AXO221" t="s">
        <v>330</v>
      </c>
      <c r="AXP221" t="s">
        <v>330</v>
      </c>
      <c r="AXQ221" t="s">
        <v>330</v>
      </c>
      <c r="AXR221" t="s">
        <v>330</v>
      </c>
      <c r="AXS221" t="s">
        <v>330</v>
      </c>
      <c r="AXT221" t="s">
        <v>330</v>
      </c>
      <c r="AXU221" t="s">
        <v>330</v>
      </c>
      <c r="AXV221" t="s">
        <v>330</v>
      </c>
      <c r="AXW221" t="s">
        <v>330</v>
      </c>
      <c r="AXX221" t="s">
        <v>330</v>
      </c>
      <c r="AXY221" t="s">
        <v>330</v>
      </c>
      <c r="AXZ221" t="s">
        <v>330</v>
      </c>
      <c r="AYA221" t="s">
        <v>330</v>
      </c>
      <c r="AYB221" t="s">
        <v>330</v>
      </c>
      <c r="AYC221" t="s">
        <v>330</v>
      </c>
      <c r="AYD221" t="s">
        <v>330</v>
      </c>
      <c r="AYE221" t="s">
        <v>330</v>
      </c>
      <c r="AYF221" t="s">
        <v>330</v>
      </c>
      <c r="AYG221" t="s">
        <v>330</v>
      </c>
      <c r="AYH221" t="s">
        <v>330</v>
      </c>
      <c r="AYI221" t="s">
        <v>330</v>
      </c>
      <c r="AYJ221" t="s">
        <v>330</v>
      </c>
      <c r="AYK221" t="s">
        <v>330</v>
      </c>
      <c r="AYL221" t="s">
        <v>330</v>
      </c>
      <c r="AYM221" t="s">
        <v>330</v>
      </c>
      <c r="AYN221" t="s">
        <v>330</v>
      </c>
      <c r="AYO221" t="s">
        <v>330</v>
      </c>
      <c r="AYP221" t="s">
        <v>330</v>
      </c>
      <c r="AYQ221" t="s">
        <v>330</v>
      </c>
      <c r="AYR221" t="s">
        <v>330</v>
      </c>
      <c r="AYS221" t="s">
        <v>330</v>
      </c>
      <c r="AYT221" t="s">
        <v>330</v>
      </c>
      <c r="AYU221" t="s">
        <v>330</v>
      </c>
      <c r="AYV221" t="s">
        <v>330</v>
      </c>
      <c r="AYW221" t="s">
        <v>330</v>
      </c>
      <c r="AYX221" t="s">
        <v>330</v>
      </c>
      <c r="AYY221" t="s">
        <v>330</v>
      </c>
      <c r="AYZ221" t="s">
        <v>330</v>
      </c>
      <c r="AZA221" t="s">
        <v>330</v>
      </c>
      <c r="AZB221" t="s">
        <v>330</v>
      </c>
      <c r="AZC221" t="s">
        <v>330</v>
      </c>
      <c r="AZD221" t="s">
        <v>330</v>
      </c>
      <c r="AZE221" t="s">
        <v>330</v>
      </c>
      <c r="AZF221" t="s">
        <v>330</v>
      </c>
      <c r="AZG221" t="s">
        <v>330</v>
      </c>
      <c r="AZH221" t="s">
        <v>330</v>
      </c>
      <c r="AZI221" t="s">
        <v>330</v>
      </c>
      <c r="AZJ221" t="s">
        <v>330</v>
      </c>
      <c r="AZK221" t="s">
        <v>330</v>
      </c>
      <c r="AZL221" t="s">
        <v>330</v>
      </c>
      <c r="AZM221" t="s">
        <v>330</v>
      </c>
      <c r="AZN221" t="s">
        <v>330</v>
      </c>
      <c r="AZO221" t="s">
        <v>330</v>
      </c>
      <c r="AZP221" t="s">
        <v>330</v>
      </c>
      <c r="AZQ221" t="s">
        <v>330</v>
      </c>
      <c r="AZR221" t="s">
        <v>330</v>
      </c>
      <c r="AZS221" t="s">
        <v>330</v>
      </c>
      <c r="AZT221" t="s">
        <v>330</v>
      </c>
      <c r="AZU221" t="s">
        <v>330</v>
      </c>
      <c r="AZV221" t="s">
        <v>330</v>
      </c>
      <c r="AZW221" t="s">
        <v>330</v>
      </c>
      <c r="AZX221" t="s">
        <v>330</v>
      </c>
      <c r="AZY221" t="s">
        <v>330</v>
      </c>
      <c r="AZZ221" t="s">
        <v>330</v>
      </c>
      <c r="BAA221" t="s">
        <v>330</v>
      </c>
      <c r="BAB221" t="s">
        <v>330</v>
      </c>
      <c r="BAC221" t="s">
        <v>330</v>
      </c>
      <c r="BAD221" t="s">
        <v>330</v>
      </c>
      <c r="BAE221" t="s">
        <v>330</v>
      </c>
      <c r="BAF221" t="s">
        <v>330</v>
      </c>
      <c r="BAG221" t="s">
        <v>330</v>
      </c>
      <c r="BAH221" t="s">
        <v>330</v>
      </c>
      <c r="BAI221" t="s">
        <v>330</v>
      </c>
      <c r="BAJ221" t="s">
        <v>330</v>
      </c>
      <c r="BAK221" t="s">
        <v>330</v>
      </c>
      <c r="BAL221" t="s">
        <v>330</v>
      </c>
      <c r="BAM221" t="s">
        <v>330</v>
      </c>
      <c r="BAN221" t="s">
        <v>330</v>
      </c>
      <c r="BAO221" t="s">
        <v>330</v>
      </c>
      <c r="BAP221" t="s">
        <v>330</v>
      </c>
      <c r="BAQ221" t="s">
        <v>330</v>
      </c>
      <c r="BAR221" t="s">
        <v>330</v>
      </c>
      <c r="BAS221" t="s">
        <v>330</v>
      </c>
      <c r="BAT221" t="s">
        <v>330</v>
      </c>
      <c r="BAU221" t="s">
        <v>330</v>
      </c>
      <c r="BAV221" t="s">
        <v>330</v>
      </c>
      <c r="BAW221" t="s">
        <v>330</v>
      </c>
      <c r="BAX221" t="s">
        <v>330</v>
      </c>
      <c r="BAY221" t="s">
        <v>330</v>
      </c>
      <c r="BAZ221" t="s">
        <v>330</v>
      </c>
      <c r="BBA221" t="s">
        <v>330</v>
      </c>
      <c r="BBB221" t="s">
        <v>330</v>
      </c>
      <c r="BBC221" t="s">
        <v>330</v>
      </c>
      <c r="BBD221" t="s">
        <v>330</v>
      </c>
      <c r="BBE221" t="s">
        <v>330</v>
      </c>
      <c r="BBF221" t="s">
        <v>330</v>
      </c>
      <c r="BBG221" t="s">
        <v>330</v>
      </c>
      <c r="BBH221" t="s">
        <v>330</v>
      </c>
      <c r="BBI221" t="s">
        <v>330</v>
      </c>
      <c r="BBJ221" t="s">
        <v>330</v>
      </c>
      <c r="BBK221" t="s">
        <v>330</v>
      </c>
      <c r="BBL221" t="s">
        <v>330</v>
      </c>
      <c r="BBM221" t="s">
        <v>330</v>
      </c>
      <c r="BBN221" t="s">
        <v>330</v>
      </c>
      <c r="BBO221" t="s">
        <v>330</v>
      </c>
      <c r="BBP221" t="s">
        <v>330</v>
      </c>
      <c r="BBQ221" t="s">
        <v>330</v>
      </c>
      <c r="BBR221" t="s">
        <v>330</v>
      </c>
      <c r="BBS221" t="s">
        <v>330</v>
      </c>
      <c r="BBT221" t="s">
        <v>330</v>
      </c>
      <c r="BBU221" t="s">
        <v>330</v>
      </c>
      <c r="BBV221" t="s">
        <v>330</v>
      </c>
      <c r="BBW221" t="s">
        <v>330</v>
      </c>
      <c r="BBX221" t="s">
        <v>330</v>
      </c>
      <c r="BBY221" t="s">
        <v>330</v>
      </c>
      <c r="BBZ221" t="s">
        <v>330</v>
      </c>
      <c r="BCA221" t="s">
        <v>330</v>
      </c>
      <c r="BCB221" t="s">
        <v>330</v>
      </c>
      <c r="BCC221" t="s">
        <v>330</v>
      </c>
      <c r="BCD221" t="s">
        <v>330</v>
      </c>
      <c r="BCE221" t="s">
        <v>330</v>
      </c>
      <c r="BCF221" t="s">
        <v>330</v>
      </c>
      <c r="BCG221" t="s">
        <v>330</v>
      </c>
      <c r="BCH221" t="s">
        <v>330</v>
      </c>
      <c r="BCI221" t="s">
        <v>330</v>
      </c>
      <c r="BCJ221" t="s">
        <v>330</v>
      </c>
      <c r="BCK221" t="s">
        <v>330</v>
      </c>
      <c r="BCL221" t="s">
        <v>330</v>
      </c>
      <c r="BCM221" t="s">
        <v>330</v>
      </c>
      <c r="BCN221" t="s">
        <v>330</v>
      </c>
      <c r="BCO221" t="s">
        <v>330</v>
      </c>
      <c r="BCP221" t="s">
        <v>330</v>
      </c>
      <c r="BCQ221" t="s">
        <v>330</v>
      </c>
      <c r="BCR221" t="s">
        <v>330</v>
      </c>
      <c r="BCS221" t="s">
        <v>330</v>
      </c>
      <c r="BCT221" t="s">
        <v>330</v>
      </c>
      <c r="BCU221" t="s">
        <v>330</v>
      </c>
      <c r="BCV221" t="s">
        <v>330</v>
      </c>
      <c r="BCW221" t="s">
        <v>330</v>
      </c>
      <c r="BCX221" t="s">
        <v>330</v>
      </c>
      <c r="BCY221" t="s">
        <v>330</v>
      </c>
      <c r="BCZ221" t="s">
        <v>330</v>
      </c>
      <c r="BDA221" t="s">
        <v>330</v>
      </c>
      <c r="BDB221" t="s">
        <v>330</v>
      </c>
      <c r="BDC221" t="s">
        <v>330</v>
      </c>
      <c r="BDD221" t="s">
        <v>330</v>
      </c>
      <c r="BDE221" t="s">
        <v>330</v>
      </c>
      <c r="BDF221" t="s">
        <v>330</v>
      </c>
      <c r="BDG221" t="s">
        <v>330</v>
      </c>
      <c r="BDH221" t="s">
        <v>330</v>
      </c>
      <c r="BDI221" t="s">
        <v>330</v>
      </c>
      <c r="BDJ221" t="s">
        <v>330</v>
      </c>
      <c r="BDK221" t="s">
        <v>330</v>
      </c>
      <c r="BDL221" t="s">
        <v>330</v>
      </c>
      <c r="BDM221" t="s">
        <v>330</v>
      </c>
      <c r="BDN221" t="s">
        <v>330</v>
      </c>
      <c r="BDO221" t="s">
        <v>330</v>
      </c>
      <c r="BDP221" t="s">
        <v>330</v>
      </c>
      <c r="BDQ221" t="s">
        <v>330</v>
      </c>
      <c r="BDR221" t="s">
        <v>330</v>
      </c>
      <c r="BDS221" t="s">
        <v>330</v>
      </c>
      <c r="BDT221" t="s">
        <v>330</v>
      </c>
      <c r="BDU221" t="s">
        <v>330</v>
      </c>
      <c r="BDV221" t="s">
        <v>330</v>
      </c>
      <c r="BDW221" t="s">
        <v>330</v>
      </c>
      <c r="BDX221" t="s">
        <v>330</v>
      </c>
      <c r="BDY221" t="s">
        <v>330</v>
      </c>
      <c r="BDZ221" t="s">
        <v>330</v>
      </c>
      <c r="BEA221" t="s">
        <v>330</v>
      </c>
      <c r="BEB221" t="s">
        <v>330</v>
      </c>
      <c r="BEC221" t="s">
        <v>330</v>
      </c>
      <c r="BED221" t="s">
        <v>330</v>
      </c>
      <c r="BEE221" t="s">
        <v>330</v>
      </c>
      <c r="BEF221" t="s">
        <v>330</v>
      </c>
      <c r="BEG221" t="s">
        <v>330</v>
      </c>
      <c r="BEH221" t="s">
        <v>330</v>
      </c>
      <c r="BEI221" t="s">
        <v>330</v>
      </c>
      <c r="BEJ221" t="s">
        <v>330</v>
      </c>
      <c r="BEK221" t="s">
        <v>330</v>
      </c>
      <c r="BEL221" t="s">
        <v>330</v>
      </c>
      <c r="BEM221" t="s">
        <v>330</v>
      </c>
      <c r="BEN221" t="s">
        <v>330</v>
      </c>
      <c r="BEO221" t="s">
        <v>330</v>
      </c>
      <c r="BEP221" t="s">
        <v>330</v>
      </c>
      <c r="BEQ221" t="s">
        <v>330</v>
      </c>
      <c r="BER221" t="s">
        <v>330</v>
      </c>
      <c r="BES221" t="s">
        <v>330</v>
      </c>
      <c r="BET221" t="s">
        <v>330</v>
      </c>
      <c r="BEU221" t="s">
        <v>330</v>
      </c>
      <c r="BEV221" t="s">
        <v>330</v>
      </c>
      <c r="BEW221" t="s">
        <v>330</v>
      </c>
      <c r="BEX221" t="s">
        <v>330</v>
      </c>
      <c r="BEY221" t="s">
        <v>330</v>
      </c>
      <c r="BEZ221" t="s">
        <v>330</v>
      </c>
      <c r="BFA221" t="s">
        <v>330</v>
      </c>
      <c r="BFB221" t="s">
        <v>330</v>
      </c>
      <c r="BFC221" t="s">
        <v>330</v>
      </c>
      <c r="BFD221" t="s">
        <v>330</v>
      </c>
      <c r="BFE221" t="s">
        <v>330</v>
      </c>
      <c r="BFF221" t="s">
        <v>330</v>
      </c>
      <c r="BFG221" t="s">
        <v>330</v>
      </c>
      <c r="BFH221" t="s">
        <v>330</v>
      </c>
      <c r="BFI221" t="s">
        <v>330</v>
      </c>
      <c r="BFJ221" t="s">
        <v>330</v>
      </c>
      <c r="BFK221" t="s">
        <v>330</v>
      </c>
      <c r="BFL221" t="s">
        <v>330</v>
      </c>
      <c r="BFM221" t="s">
        <v>330</v>
      </c>
      <c r="BFN221" t="s">
        <v>330</v>
      </c>
      <c r="BFO221" t="s">
        <v>330</v>
      </c>
      <c r="BFP221" t="s">
        <v>330</v>
      </c>
      <c r="BFQ221" t="s">
        <v>330</v>
      </c>
      <c r="BFR221" t="s">
        <v>330</v>
      </c>
      <c r="BFS221" t="s">
        <v>330</v>
      </c>
      <c r="BFT221" t="s">
        <v>330</v>
      </c>
      <c r="BFU221" t="s">
        <v>330</v>
      </c>
      <c r="BFV221" t="s">
        <v>330</v>
      </c>
      <c r="BFW221" t="s">
        <v>330</v>
      </c>
      <c r="BFX221" t="s">
        <v>330</v>
      </c>
      <c r="BFY221" t="s">
        <v>330</v>
      </c>
      <c r="BFZ221" t="s">
        <v>330</v>
      </c>
      <c r="BGA221" t="s">
        <v>330</v>
      </c>
      <c r="BGB221" t="s">
        <v>330</v>
      </c>
      <c r="BGC221" t="s">
        <v>330</v>
      </c>
      <c r="BGD221" t="s">
        <v>330</v>
      </c>
      <c r="BGE221" t="s">
        <v>330</v>
      </c>
      <c r="BGF221" t="s">
        <v>330</v>
      </c>
      <c r="BGG221" t="s">
        <v>330</v>
      </c>
      <c r="BGH221" t="s">
        <v>330</v>
      </c>
      <c r="BGI221" t="s">
        <v>330</v>
      </c>
      <c r="BGJ221" t="s">
        <v>330</v>
      </c>
      <c r="BGK221" t="s">
        <v>330</v>
      </c>
      <c r="BGL221" t="s">
        <v>330</v>
      </c>
      <c r="BGM221" t="s">
        <v>330</v>
      </c>
      <c r="BGN221" t="s">
        <v>330</v>
      </c>
      <c r="BGO221" t="s">
        <v>330</v>
      </c>
      <c r="BGP221" t="s">
        <v>330</v>
      </c>
      <c r="BGQ221" t="s">
        <v>330</v>
      </c>
      <c r="BGR221" t="s">
        <v>330</v>
      </c>
      <c r="BGS221" t="s">
        <v>330</v>
      </c>
      <c r="BGT221" t="s">
        <v>330</v>
      </c>
      <c r="BGU221" t="s">
        <v>330</v>
      </c>
      <c r="BGV221" t="s">
        <v>330</v>
      </c>
      <c r="BGW221" t="s">
        <v>330</v>
      </c>
      <c r="BGX221" t="s">
        <v>330</v>
      </c>
      <c r="BGY221" t="s">
        <v>330</v>
      </c>
      <c r="BGZ221" t="s">
        <v>330</v>
      </c>
      <c r="BHA221" t="s">
        <v>330</v>
      </c>
      <c r="BHB221" t="s">
        <v>330</v>
      </c>
      <c r="BHC221" t="s">
        <v>330</v>
      </c>
      <c r="BHD221" t="s">
        <v>330</v>
      </c>
      <c r="BHE221" t="s">
        <v>330</v>
      </c>
      <c r="BHF221" t="s">
        <v>330</v>
      </c>
      <c r="BHG221" t="s">
        <v>330</v>
      </c>
      <c r="BHH221" t="s">
        <v>330</v>
      </c>
      <c r="BHI221" t="s">
        <v>330</v>
      </c>
      <c r="BHJ221" t="s">
        <v>330</v>
      </c>
      <c r="BHK221" t="s">
        <v>330</v>
      </c>
      <c r="BHL221" t="s">
        <v>330</v>
      </c>
      <c r="BHM221" t="s">
        <v>330</v>
      </c>
      <c r="BHN221" t="s">
        <v>330</v>
      </c>
      <c r="BHO221" t="s">
        <v>330</v>
      </c>
      <c r="BHP221" t="s">
        <v>330</v>
      </c>
      <c r="BHQ221" t="s">
        <v>330</v>
      </c>
      <c r="BHR221" t="s">
        <v>330</v>
      </c>
      <c r="BHS221" t="s">
        <v>330</v>
      </c>
      <c r="BHT221" t="s">
        <v>330</v>
      </c>
      <c r="BHU221" t="s">
        <v>330</v>
      </c>
      <c r="BHV221" t="s">
        <v>330</v>
      </c>
      <c r="BHW221" t="s">
        <v>330</v>
      </c>
      <c r="BHX221" t="s">
        <v>330</v>
      </c>
      <c r="BHY221" t="s">
        <v>330</v>
      </c>
      <c r="BHZ221" t="s">
        <v>330</v>
      </c>
      <c r="BIA221" t="s">
        <v>330</v>
      </c>
      <c r="BIB221" t="s">
        <v>330</v>
      </c>
      <c r="BIC221" t="s">
        <v>330</v>
      </c>
      <c r="BID221" t="s">
        <v>330</v>
      </c>
      <c r="BIE221" t="s">
        <v>330</v>
      </c>
      <c r="BIF221" t="s">
        <v>330</v>
      </c>
      <c r="BIG221" t="s">
        <v>330</v>
      </c>
      <c r="BIH221" t="s">
        <v>330</v>
      </c>
      <c r="BII221" t="s">
        <v>330</v>
      </c>
      <c r="BIJ221" t="s">
        <v>330</v>
      </c>
      <c r="BIK221" t="s">
        <v>330</v>
      </c>
      <c r="BIL221" t="s">
        <v>330</v>
      </c>
      <c r="BIM221" t="s">
        <v>330</v>
      </c>
      <c r="BIN221" t="s">
        <v>330</v>
      </c>
      <c r="BIO221" t="s">
        <v>330</v>
      </c>
      <c r="BIP221" t="s">
        <v>330</v>
      </c>
      <c r="BIQ221" t="s">
        <v>330</v>
      </c>
      <c r="BIR221" t="s">
        <v>330</v>
      </c>
      <c r="BIS221" t="s">
        <v>330</v>
      </c>
      <c r="BIT221" t="s">
        <v>330</v>
      </c>
      <c r="BIU221" t="s">
        <v>330</v>
      </c>
      <c r="BIV221" t="s">
        <v>330</v>
      </c>
      <c r="BIW221" t="s">
        <v>330</v>
      </c>
      <c r="BIX221" t="s">
        <v>330</v>
      </c>
      <c r="BIY221" t="s">
        <v>330</v>
      </c>
      <c r="BIZ221" t="s">
        <v>330</v>
      </c>
      <c r="BJA221" t="s">
        <v>330</v>
      </c>
      <c r="BJB221" t="s">
        <v>330</v>
      </c>
      <c r="BJC221" t="s">
        <v>330</v>
      </c>
      <c r="BJD221" t="s">
        <v>330</v>
      </c>
      <c r="BJE221" t="s">
        <v>330</v>
      </c>
      <c r="BJF221" t="s">
        <v>330</v>
      </c>
      <c r="BJG221" t="s">
        <v>330</v>
      </c>
      <c r="BJH221" t="s">
        <v>330</v>
      </c>
      <c r="BJI221" t="s">
        <v>330</v>
      </c>
      <c r="BJJ221" t="s">
        <v>330</v>
      </c>
      <c r="BJK221" t="s">
        <v>330</v>
      </c>
      <c r="BJL221" t="s">
        <v>330</v>
      </c>
      <c r="BJM221" t="s">
        <v>330</v>
      </c>
      <c r="BJN221" t="s">
        <v>330</v>
      </c>
      <c r="BJO221" t="s">
        <v>330</v>
      </c>
      <c r="BJP221" t="s">
        <v>330</v>
      </c>
      <c r="BJQ221" t="s">
        <v>330</v>
      </c>
      <c r="BJR221" t="s">
        <v>330</v>
      </c>
      <c r="BJS221" t="s">
        <v>330</v>
      </c>
      <c r="BJT221" t="s">
        <v>330</v>
      </c>
      <c r="BJU221" t="s">
        <v>330</v>
      </c>
      <c r="BJV221" t="s">
        <v>330</v>
      </c>
      <c r="BJW221" t="s">
        <v>330</v>
      </c>
      <c r="BJX221" t="s">
        <v>330</v>
      </c>
      <c r="BJY221" t="s">
        <v>330</v>
      </c>
      <c r="BJZ221" t="s">
        <v>330</v>
      </c>
      <c r="BKA221" t="s">
        <v>330</v>
      </c>
      <c r="BKB221" t="s">
        <v>330</v>
      </c>
      <c r="BKC221" t="s">
        <v>330</v>
      </c>
      <c r="BKD221" t="s">
        <v>330</v>
      </c>
      <c r="BKE221" t="s">
        <v>330</v>
      </c>
      <c r="BKF221" t="s">
        <v>330</v>
      </c>
      <c r="BKG221" t="s">
        <v>330</v>
      </c>
      <c r="BKH221" t="s">
        <v>330</v>
      </c>
      <c r="BKI221" t="s">
        <v>330</v>
      </c>
      <c r="BKJ221" t="s">
        <v>330</v>
      </c>
      <c r="BKK221" t="s">
        <v>330</v>
      </c>
      <c r="BKL221" t="s">
        <v>330</v>
      </c>
      <c r="BKM221" t="s">
        <v>330</v>
      </c>
      <c r="BKN221" t="s">
        <v>330</v>
      </c>
      <c r="BKO221" t="s">
        <v>330</v>
      </c>
      <c r="BKP221" t="s">
        <v>330</v>
      </c>
      <c r="BKQ221" t="s">
        <v>330</v>
      </c>
      <c r="BKR221" t="s">
        <v>330</v>
      </c>
      <c r="BKS221" t="s">
        <v>330</v>
      </c>
      <c r="BKT221" t="s">
        <v>330</v>
      </c>
      <c r="BKU221" t="s">
        <v>330</v>
      </c>
      <c r="BKV221" t="s">
        <v>330</v>
      </c>
      <c r="BKW221" t="s">
        <v>330</v>
      </c>
      <c r="BKX221" t="s">
        <v>330</v>
      </c>
      <c r="BKY221" t="s">
        <v>330</v>
      </c>
      <c r="BKZ221" t="s">
        <v>330</v>
      </c>
      <c r="BLA221" t="s">
        <v>330</v>
      </c>
      <c r="BLB221" t="s">
        <v>330</v>
      </c>
      <c r="BLC221" t="s">
        <v>330</v>
      </c>
      <c r="BLD221" t="s">
        <v>330</v>
      </c>
      <c r="BLE221" t="s">
        <v>330</v>
      </c>
      <c r="BLF221" t="s">
        <v>330</v>
      </c>
      <c r="BLG221" t="s">
        <v>330</v>
      </c>
      <c r="BLH221" t="s">
        <v>330</v>
      </c>
      <c r="BLI221" t="s">
        <v>330</v>
      </c>
      <c r="BLJ221" t="s">
        <v>330</v>
      </c>
      <c r="BLK221" t="s">
        <v>330</v>
      </c>
      <c r="BLL221" t="s">
        <v>330</v>
      </c>
      <c r="BLM221" t="s">
        <v>330</v>
      </c>
      <c r="BLN221" t="s">
        <v>330</v>
      </c>
      <c r="BLO221" t="s">
        <v>330</v>
      </c>
      <c r="BLP221" t="s">
        <v>330</v>
      </c>
      <c r="BLQ221" t="s">
        <v>330</v>
      </c>
      <c r="BLR221" t="s">
        <v>330</v>
      </c>
      <c r="BLS221" t="s">
        <v>330</v>
      </c>
      <c r="BLT221" t="s">
        <v>330</v>
      </c>
      <c r="BLU221" t="s">
        <v>330</v>
      </c>
      <c r="BLV221" t="s">
        <v>330</v>
      </c>
      <c r="BLW221" t="s">
        <v>330</v>
      </c>
      <c r="BLX221" t="s">
        <v>330</v>
      </c>
      <c r="BLY221" t="s">
        <v>330</v>
      </c>
      <c r="BLZ221" t="s">
        <v>330</v>
      </c>
      <c r="BMA221" t="s">
        <v>330</v>
      </c>
      <c r="BMB221" t="s">
        <v>330</v>
      </c>
      <c r="BMC221" t="s">
        <v>330</v>
      </c>
      <c r="BMD221" t="s">
        <v>330</v>
      </c>
      <c r="BME221" t="s">
        <v>330</v>
      </c>
      <c r="BMF221" t="s">
        <v>330</v>
      </c>
      <c r="BMG221" t="s">
        <v>330</v>
      </c>
      <c r="BMH221" t="s">
        <v>330</v>
      </c>
      <c r="BMI221" t="s">
        <v>330</v>
      </c>
      <c r="BMJ221" t="s">
        <v>330</v>
      </c>
      <c r="BMK221" t="s">
        <v>330</v>
      </c>
      <c r="BML221" t="s">
        <v>330</v>
      </c>
      <c r="BMM221" t="s">
        <v>330</v>
      </c>
      <c r="BMN221" t="s">
        <v>330</v>
      </c>
      <c r="BMO221" t="s">
        <v>330</v>
      </c>
      <c r="BMP221" t="s">
        <v>330</v>
      </c>
      <c r="BMQ221" t="s">
        <v>330</v>
      </c>
      <c r="BMR221" t="s">
        <v>330</v>
      </c>
      <c r="BMS221" t="s">
        <v>330</v>
      </c>
      <c r="BMT221" t="s">
        <v>330</v>
      </c>
      <c r="BMU221" t="s">
        <v>330</v>
      </c>
      <c r="BMV221" t="s">
        <v>330</v>
      </c>
      <c r="BMW221" t="s">
        <v>330</v>
      </c>
      <c r="BMX221" t="s">
        <v>330</v>
      </c>
      <c r="BMY221" t="s">
        <v>330</v>
      </c>
      <c r="BMZ221" t="s">
        <v>330</v>
      </c>
      <c r="BNA221" t="s">
        <v>330</v>
      </c>
      <c r="BNB221" t="s">
        <v>330</v>
      </c>
      <c r="BNC221" t="s">
        <v>330</v>
      </c>
      <c r="BND221" t="s">
        <v>330</v>
      </c>
      <c r="BNE221" t="s">
        <v>330</v>
      </c>
      <c r="BNF221" t="s">
        <v>330</v>
      </c>
      <c r="BNG221" t="s">
        <v>330</v>
      </c>
      <c r="BNH221" t="s">
        <v>330</v>
      </c>
      <c r="BNI221" t="s">
        <v>330</v>
      </c>
      <c r="BNJ221" t="s">
        <v>330</v>
      </c>
      <c r="BNK221" t="s">
        <v>330</v>
      </c>
      <c r="BNL221" t="s">
        <v>330</v>
      </c>
      <c r="BNM221" t="s">
        <v>330</v>
      </c>
      <c r="BNN221" t="s">
        <v>330</v>
      </c>
      <c r="BNO221" t="s">
        <v>330</v>
      </c>
      <c r="BNP221" t="s">
        <v>330</v>
      </c>
      <c r="BNQ221" t="s">
        <v>330</v>
      </c>
      <c r="BNR221" t="s">
        <v>330</v>
      </c>
      <c r="BNS221" t="s">
        <v>330</v>
      </c>
      <c r="BNT221" t="s">
        <v>330</v>
      </c>
      <c r="BNU221" t="s">
        <v>330</v>
      </c>
      <c r="BNV221" t="s">
        <v>330</v>
      </c>
      <c r="BNW221" t="s">
        <v>330</v>
      </c>
      <c r="BNX221" t="s">
        <v>330</v>
      </c>
      <c r="BNY221" t="s">
        <v>330</v>
      </c>
      <c r="BNZ221" t="s">
        <v>330</v>
      </c>
      <c r="BOA221" t="s">
        <v>330</v>
      </c>
      <c r="BOB221" t="s">
        <v>330</v>
      </c>
      <c r="BOC221" t="s">
        <v>330</v>
      </c>
      <c r="BOD221" t="s">
        <v>330</v>
      </c>
      <c r="BOE221" t="s">
        <v>330</v>
      </c>
      <c r="BOF221" t="s">
        <v>330</v>
      </c>
      <c r="BOG221" t="s">
        <v>330</v>
      </c>
      <c r="BOH221" t="s">
        <v>330</v>
      </c>
      <c r="BOI221" t="s">
        <v>330</v>
      </c>
      <c r="BOJ221" t="s">
        <v>330</v>
      </c>
      <c r="BOK221" t="s">
        <v>330</v>
      </c>
      <c r="BOL221" t="s">
        <v>330</v>
      </c>
      <c r="BOM221" t="s">
        <v>330</v>
      </c>
      <c r="BON221" t="s">
        <v>330</v>
      </c>
      <c r="BOO221" t="s">
        <v>330</v>
      </c>
      <c r="BOP221" t="s">
        <v>330</v>
      </c>
      <c r="BOQ221" t="s">
        <v>330</v>
      </c>
      <c r="BOR221" t="s">
        <v>330</v>
      </c>
      <c r="BOS221" t="s">
        <v>330</v>
      </c>
      <c r="BOT221" t="s">
        <v>330</v>
      </c>
      <c r="BOU221" t="s">
        <v>330</v>
      </c>
      <c r="BOV221" t="s">
        <v>330</v>
      </c>
      <c r="BOW221" t="s">
        <v>330</v>
      </c>
      <c r="BOX221" t="s">
        <v>330</v>
      </c>
      <c r="BOY221" t="s">
        <v>330</v>
      </c>
      <c r="BOZ221" t="s">
        <v>330</v>
      </c>
      <c r="BPA221" t="s">
        <v>330</v>
      </c>
      <c r="BPB221" t="s">
        <v>330</v>
      </c>
      <c r="BPC221" t="s">
        <v>330</v>
      </c>
      <c r="BPD221" t="s">
        <v>330</v>
      </c>
      <c r="BPE221" t="s">
        <v>330</v>
      </c>
      <c r="BPF221" t="s">
        <v>330</v>
      </c>
      <c r="BPG221" t="s">
        <v>330</v>
      </c>
      <c r="BPH221" t="s">
        <v>330</v>
      </c>
      <c r="BPI221" t="s">
        <v>330</v>
      </c>
      <c r="BPJ221" t="s">
        <v>330</v>
      </c>
      <c r="BPK221" t="s">
        <v>330</v>
      </c>
      <c r="BPL221" t="s">
        <v>330</v>
      </c>
      <c r="BPM221" t="s">
        <v>330</v>
      </c>
      <c r="BPN221" t="s">
        <v>330</v>
      </c>
      <c r="BPO221" t="s">
        <v>330</v>
      </c>
      <c r="BPP221" t="s">
        <v>330</v>
      </c>
      <c r="BPQ221" t="s">
        <v>330</v>
      </c>
      <c r="BPR221" t="s">
        <v>330</v>
      </c>
      <c r="BPS221" t="s">
        <v>330</v>
      </c>
      <c r="BPT221" t="s">
        <v>330</v>
      </c>
      <c r="BPU221" t="s">
        <v>330</v>
      </c>
      <c r="BPV221" t="s">
        <v>330</v>
      </c>
      <c r="BPW221" t="s">
        <v>330</v>
      </c>
      <c r="BPX221" t="s">
        <v>330</v>
      </c>
      <c r="BPY221" t="s">
        <v>330</v>
      </c>
      <c r="BPZ221" t="s">
        <v>330</v>
      </c>
      <c r="BQA221" t="s">
        <v>330</v>
      </c>
      <c r="BQB221" t="s">
        <v>330</v>
      </c>
      <c r="BQC221" t="s">
        <v>330</v>
      </c>
      <c r="BQD221" t="s">
        <v>330</v>
      </c>
      <c r="BQE221" t="s">
        <v>330</v>
      </c>
      <c r="BQF221" t="s">
        <v>330</v>
      </c>
      <c r="BQG221" t="s">
        <v>330</v>
      </c>
      <c r="BQH221" t="s">
        <v>330</v>
      </c>
      <c r="BQI221" t="s">
        <v>330</v>
      </c>
      <c r="BQJ221" t="s">
        <v>330</v>
      </c>
      <c r="BQK221" t="s">
        <v>330</v>
      </c>
      <c r="BQL221" t="s">
        <v>330</v>
      </c>
      <c r="BQM221" t="s">
        <v>330</v>
      </c>
      <c r="BQN221" t="s">
        <v>330</v>
      </c>
      <c r="BQO221" t="s">
        <v>330</v>
      </c>
      <c r="BQP221" t="s">
        <v>330</v>
      </c>
      <c r="BQQ221" t="s">
        <v>330</v>
      </c>
      <c r="BQR221" t="s">
        <v>330</v>
      </c>
      <c r="BQS221" t="s">
        <v>330</v>
      </c>
      <c r="BQT221" t="s">
        <v>330</v>
      </c>
      <c r="BQU221" t="s">
        <v>330</v>
      </c>
      <c r="BQV221" t="s">
        <v>330</v>
      </c>
      <c r="BQW221" t="s">
        <v>330</v>
      </c>
      <c r="BQX221" t="s">
        <v>330</v>
      </c>
      <c r="BQY221" t="s">
        <v>330</v>
      </c>
      <c r="BQZ221" t="s">
        <v>330</v>
      </c>
      <c r="BRA221" t="s">
        <v>330</v>
      </c>
      <c r="BRB221" t="s">
        <v>330</v>
      </c>
      <c r="BRC221" t="s">
        <v>330</v>
      </c>
      <c r="BRD221" t="s">
        <v>330</v>
      </c>
      <c r="BRE221" t="s">
        <v>330</v>
      </c>
      <c r="BRF221" t="s">
        <v>330</v>
      </c>
      <c r="BRG221" t="s">
        <v>330</v>
      </c>
      <c r="BRH221" t="s">
        <v>330</v>
      </c>
      <c r="BRI221" t="s">
        <v>330</v>
      </c>
      <c r="BRJ221" t="s">
        <v>330</v>
      </c>
      <c r="BRK221" t="s">
        <v>330</v>
      </c>
      <c r="BRL221" t="s">
        <v>330</v>
      </c>
      <c r="BRM221" t="s">
        <v>330</v>
      </c>
      <c r="BRN221" t="s">
        <v>330</v>
      </c>
      <c r="BRO221" t="s">
        <v>330</v>
      </c>
      <c r="BRP221" t="s">
        <v>330</v>
      </c>
      <c r="BRQ221" t="s">
        <v>330</v>
      </c>
      <c r="BRR221" t="s">
        <v>330</v>
      </c>
      <c r="BRS221" t="s">
        <v>330</v>
      </c>
      <c r="BRT221" t="s">
        <v>330</v>
      </c>
      <c r="BRU221" t="s">
        <v>330</v>
      </c>
      <c r="BRV221" t="s">
        <v>330</v>
      </c>
      <c r="BRW221" t="s">
        <v>330</v>
      </c>
      <c r="BRX221" t="s">
        <v>330</v>
      </c>
      <c r="BRY221" t="s">
        <v>330</v>
      </c>
      <c r="BRZ221" t="s">
        <v>330</v>
      </c>
      <c r="BSA221" t="s">
        <v>330</v>
      </c>
      <c r="BSB221" t="s">
        <v>330</v>
      </c>
      <c r="BSC221" t="s">
        <v>330</v>
      </c>
      <c r="BSD221" t="s">
        <v>330</v>
      </c>
      <c r="BSE221" t="s">
        <v>330</v>
      </c>
      <c r="BSF221" t="s">
        <v>330</v>
      </c>
      <c r="BSG221" t="s">
        <v>330</v>
      </c>
      <c r="BSH221" t="s">
        <v>330</v>
      </c>
      <c r="BSI221" t="s">
        <v>330</v>
      </c>
      <c r="BSJ221" t="s">
        <v>330</v>
      </c>
      <c r="BSK221" t="s">
        <v>330</v>
      </c>
      <c r="BSL221" t="s">
        <v>330</v>
      </c>
      <c r="BSM221" t="s">
        <v>330</v>
      </c>
      <c r="BSN221" t="s">
        <v>330</v>
      </c>
      <c r="BSO221" t="s">
        <v>330</v>
      </c>
      <c r="BSP221" t="s">
        <v>330</v>
      </c>
      <c r="BSQ221" t="s">
        <v>330</v>
      </c>
      <c r="BSR221" t="s">
        <v>330</v>
      </c>
      <c r="BSS221" t="s">
        <v>330</v>
      </c>
      <c r="BST221" t="s">
        <v>330</v>
      </c>
      <c r="BSU221" t="s">
        <v>330</v>
      </c>
      <c r="BSV221" t="s">
        <v>330</v>
      </c>
      <c r="BSW221" t="s">
        <v>330</v>
      </c>
      <c r="BSX221" t="s">
        <v>330</v>
      </c>
      <c r="BSY221" t="s">
        <v>330</v>
      </c>
      <c r="BSZ221" t="s">
        <v>330</v>
      </c>
      <c r="BTA221" t="s">
        <v>330</v>
      </c>
      <c r="BTB221" t="s">
        <v>330</v>
      </c>
      <c r="BTC221" t="s">
        <v>330</v>
      </c>
      <c r="BTD221" t="s">
        <v>330</v>
      </c>
      <c r="BTE221" t="s">
        <v>330</v>
      </c>
      <c r="BTF221" t="s">
        <v>330</v>
      </c>
      <c r="BTG221" t="s">
        <v>330</v>
      </c>
      <c r="BTH221" t="s">
        <v>330</v>
      </c>
      <c r="BTI221" t="s">
        <v>330</v>
      </c>
      <c r="BTJ221" t="s">
        <v>330</v>
      </c>
      <c r="BTK221" t="s">
        <v>330</v>
      </c>
      <c r="BTL221" t="s">
        <v>330</v>
      </c>
      <c r="BTM221" t="s">
        <v>330</v>
      </c>
      <c r="BTN221" t="s">
        <v>330</v>
      </c>
      <c r="BTO221" t="s">
        <v>330</v>
      </c>
      <c r="BTP221" t="s">
        <v>330</v>
      </c>
      <c r="BTQ221" t="s">
        <v>330</v>
      </c>
      <c r="BTR221" t="s">
        <v>330</v>
      </c>
      <c r="BTS221" t="s">
        <v>330</v>
      </c>
      <c r="BTT221" t="s">
        <v>330</v>
      </c>
      <c r="BTU221" t="s">
        <v>330</v>
      </c>
      <c r="BTV221" t="s">
        <v>330</v>
      </c>
      <c r="BTW221" t="s">
        <v>330</v>
      </c>
      <c r="BTX221" t="s">
        <v>330</v>
      </c>
      <c r="BTY221" t="s">
        <v>330</v>
      </c>
      <c r="BTZ221" t="s">
        <v>330</v>
      </c>
      <c r="BUA221" t="s">
        <v>330</v>
      </c>
      <c r="BUB221" t="s">
        <v>330</v>
      </c>
      <c r="BUC221" t="s">
        <v>330</v>
      </c>
      <c r="BUD221" t="s">
        <v>330</v>
      </c>
      <c r="BUE221" t="s">
        <v>330</v>
      </c>
      <c r="BUF221" t="s">
        <v>330</v>
      </c>
      <c r="BUG221" t="s">
        <v>330</v>
      </c>
      <c r="BUH221" t="s">
        <v>330</v>
      </c>
      <c r="BUI221" t="s">
        <v>330</v>
      </c>
      <c r="BUJ221" t="s">
        <v>330</v>
      </c>
      <c r="BUK221" t="s">
        <v>330</v>
      </c>
      <c r="BUL221" t="s">
        <v>330</v>
      </c>
      <c r="BUM221" t="s">
        <v>330</v>
      </c>
      <c r="BUN221" t="s">
        <v>330</v>
      </c>
      <c r="BUO221" t="s">
        <v>330</v>
      </c>
      <c r="BUP221" t="s">
        <v>330</v>
      </c>
      <c r="BUQ221" t="s">
        <v>330</v>
      </c>
      <c r="BUR221" t="s">
        <v>330</v>
      </c>
      <c r="BUS221" t="s">
        <v>330</v>
      </c>
      <c r="BUT221" t="s">
        <v>330</v>
      </c>
      <c r="BUU221" t="s">
        <v>330</v>
      </c>
      <c r="BUV221" t="s">
        <v>330</v>
      </c>
      <c r="BUW221" t="s">
        <v>330</v>
      </c>
      <c r="BUX221" t="s">
        <v>330</v>
      </c>
      <c r="BUY221" t="s">
        <v>330</v>
      </c>
      <c r="BUZ221" t="s">
        <v>330</v>
      </c>
      <c r="BVA221" t="s">
        <v>330</v>
      </c>
      <c r="BVB221" t="s">
        <v>330</v>
      </c>
      <c r="BVC221" t="s">
        <v>330</v>
      </c>
      <c r="BVD221" t="s">
        <v>330</v>
      </c>
      <c r="BVE221" t="s">
        <v>330</v>
      </c>
      <c r="BVF221" t="s">
        <v>330</v>
      </c>
      <c r="BVG221" t="s">
        <v>330</v>
      </c>
      <c r="BVH221" t="s">
        <v>330</v>
      </c>
      <c r="BVI221" t="s">
        <v>330</v>
      </c>
      <c r="BVJ221" t="s">
        <v>330</v>
      </c>
      <c r="BVK221" t="s">
        <v>330</v>
      </c>
      <c r="BVL221" t="s">
        <v>330</v>
      </c>
      <c r="BVM221" t="s">
        <v>330</v>
      </c>
      <c r="BVN221" t="s">
        <v>330</v>
      </c>
      <c r="BVO221" t="s">
        <v>330</v>
      </c>
      <c r="BVP221" t="s">
        <v>330</v>
      </c>
      <c r="BVQ221" t="s">
        <v>330</v>
      </c>
      <c r="BVR221" t="s">
        <v>330</v>
      </c>
      <c r="BVS221" t="s">
        <v>330</v>
      </c>
      <c r="BVT221" t="s">
        <v>330</v>
      </c>
      <c r="BVU221" t="s">
        <v>330</v>
      </c>
      <c r="BVV221" t="s">
        <v>330</v>
      </c>
      <c r="BVW221" t="s">
        <v>330</v>
      </c>
      <c r="BVX221" t="s">
        <v>330</v>
      </c>
      <c r="BVY221" t="s">
        <v>330</v>
      </c>
      <c r="BVZ221" t="s">
        <v>330</v>
      </c>
      <c r="BWA221" t="s">
        <v>330</v>
      </c>
      <c r="BWB221" t="s">
        <v>330</v>
      </c>
      <c r="BWC221" t="s">
        <v>330</v>
      </c>
      <c r="BWD221" t="s">
        <v>330</v>
      </c>
      <c r="BWE221" t="s">
        <v>330</v>
      </c>
      <c r="BWF221" t="s">
        <v>330</v>
      </c>
      <c r="BWG221" t="s">
        <v>330</v>
      </c>
      <c r="BWH221" t="s">
        <v>330</v>
      </c>
      <c r="BWI221" t="s">
        <v>330</v>
      </c>
      <c r="BWJ221" t="s">
        <v>330</v>
      </c>
      <c r="BWK221" t="s">
        <v>330</v>
      </c>
      <c r="BWL221" t="s">
        <v>330</v>
      </c>
      <c r="BWM221" t="s">
        <v>330</v>
      </c>
      <c r="BWN221" t="s">
        <v>330</v>
      </c>
      <c r="BWO221" t="s">
        <v>330</v>
      </c>
      <c r="BWP221" t="s">
        <v>330</v>
      </c>
      <c r="BWQ221" t="s">
        <v>330</v>
      </c>
      <c r="BWR221" t="s">
        <v>330</v>
      </c>
      <c r="BWS221" t="s">
        <v>330</v>
      </c>
      <c r="BWT221" t="s">
        <v>330</v>
      </c>
      <c r="BWU221" t="s">
        <v>330</v>
      </c>
      <c r="BWV221" t="s">
        <v>330</v>
      </c>
      <c r="BWW221" t="s">
        <v>330</v>
      </c>
      <c r="BWX221" t="s">
        <v>330</v>
      </c>
      <c r="BWY221" t="s">
        <v>330</v>
      </c>
      <c r="BWZ221" t="s">
        <v>330</v>
      </c>
      <c r="BXA221" t="s">
        <v>330</v>
      </c>
      <c r="BXB221" t="s">
        <v>330</v>
      </c>
      <c r="BXC221" t="s">
        <v>330</v>
      </c>
      <c r="BXD221" t="s">
        <v>330</v>
      </c>
      <c r="BXE221" t="s">
        <v>330</v>
      </c>
      <c r="BXF221" t="s">
        <v>330</v>
      </c>
      <c r="BXG221" t="s">
        <v>330</v>
      </c>
      <c r="BXH221" t="s">
        <v>330</v>
      </c>
      <c r="BXI221" t="s">
        <v>330</v>
      </c>
      <c r="BXJ221" t="s">
        <v>330</v>
      </c>
      <c r="BXK221" t="s">
        <v>330</v>
      </c>
      <c r="BXL221" t="s">
        <v>330</v>
      </c>
      <c r="BXM221" t="s">
        <v>330</v>
      </c>
      <c r="BXN221" t="s">
        <v>330</v>
      </c>
      <c r="BXO221" t="s">
        <v>330</v>
      </c>
      <c r="BXP221" t="s">
        <v>330</v>
      </c>
      <c r="BXQ221" t="s">
        <v>330</v>
      </c>
      <c r="BXR221" t="s">
        <v>330</v>
      </c>
      <c r="BXS221" t="s">
        <v>330</v>
      </c>
      <c r="BXT221" t="s">
        <v>330</v>
      </c>
      <c r="BXU221" t="s">
        <v>330</v>
      </c>
      <c r="BXV221" t="s">
        <v>330</v>
      </c>
      <c r="BXW221" t="s">
        <v>330</v>
      </c>
      <c r="BXX221" t="s">
        <v>330</v>
      </c>
      <c r="BXY221" t="s">
        <v>330</v>
      </c>
      <c r="BXZ221" t="s">
        <v>330</v>
      </c>
      <c r="BYA221" t="s">
        <v>330</v>
      </c>
      <c r="BYB221" t="s">
        <v>330</v>
      </c>
      <c r="BYC221" t="s">
        <v>330</v>
      </c>
      <c r="BYD221" t="s">
        <v>330</v>
      </c>
      <c r="BYE221" t="s">
        <v>330</v>
      </c>
      <c r="BYF221" t="s">
        <v>330</v>
      </c>
      <c r="BYG221" t="s">
        <v>330</v>
      </c>
      <c r="BYH221" t="s">
        <v>330</v>
      </c>
      <c r="BYI221" t="s">
        <v>330</v>
      </c>
      <c r="BYJ221" t="s">
        <v>330</v>
      </c>
      <c r="BYK221" t="s">
        <v>330</v>
      </c>
      <c r="BYL221" t="s">
        <v>330</v>
      </c>
      <c r="BYM221" t="s">
        <v>330</v>
      </c>
      <c r="BYN221" t="s">
        <v>330</v>
      </c>
      <c r="BYO221" t="s">
        <v>330</v>
      </c>
      <c r="BYP221" t="s">
        <v>330</v>
      </c>
      <c r="BYQ221" t="s">
        <v>330</v>
      </c>
      <c r="BYR221" t="s">
        <v>330</v>
      </c>
      <c r="BYS221" t="s">
        <v>330</v>
      </c>
      <c r="BYT221" t="s">
        <v>330</v>
      </c>
      <c r="BYU221" t="s">
        <v>330</v>
      </c>
      <c r="BYV221" t="s">
        <v>330</v>
      </c>
      <c r="BYW221" t="s">
        <v>330</v>
      </c>
      <c r="BYX221" t="s">
        <v>330</v>
      </c>
      <c r="BYY221" t="s">
        <v>330</v>
      </c>
      <c r="BYZ221" t="s">
        <v>330</v>
      </c>
      <c r="BZA221" t="s">
        <v>330</v>
      </c>
      <c r="BZB221" t="s">
        <v>330</v>
      </c>
      <c r="BZC221" t="s">
        <v>330</v>
      </c>
      <c r="BZD221" t="s">
        <v>330</v>
      </c>
      <c r="BZE221" t="s">
        <v>330</v>
      </c>
      <c r="BZF221" t="s">
        <v>330</v>
      </c>
      <c r="BZG221" t="s">
        <v>330</v>
      </c>
      <c r="BZH221" t="s">
        <v>330</v>
      </c>
      <c r="BZI221" t="s">
        <v>330</v>
      </c>
      <c r="BZJ221" t="s">
        <v>330</v>
      </c>
      <c r="BZK221" t="s">
        <v>330</v>
      </c>
      <c r="BZL221" t="s">
        <v>330</v>
      </c>
      <c r="BZM221" t="s">
        <v>330</v>
      </c>
      <c r="BZN221" t="s">
        <v>330</v>
      </c>
      <c r="BZO221" t="s">
        <v>330</v>
      </c>
      <c r="BZP221" t="s">
        <v>330</v>
      </c>
      <c r="BZQ221" t="s">
        <v>330</v>
      </c>
      <c r="BZR221" t="s">
        <v>330</v>
      </c>
      <c r="BZS221" t="s">
        <v>330</v>
      </c>
      <c r="BZT221" t="s">
        <v>330</v>
      </c>
      <c r="BZU221" t="s">
        <v>330</v>
      </c>
      <c r="BZV221" t="s">
        <v>330</v>
      </c>
      <c r="BZW221" t="s">
        <v>330</v>
      </c>
      <c r="BZX221" t="s">
        <v>330</v>
      </c>
      <c r="BZY221" t="s">
        <v>330</v>
      </c>
      <c r="BZZ221" t="s">
        <v>330</v>
      </c>
      <c r="CAA221" t="s">
        <v>330</v>
      </c>
      <c r="CAB221" t="s">
        <v>330</v>
      </c>
      <c r="CAC221" t="s">
        <v>330</v>
      </c>
      <c r="CAD221" t="s">
        <v>330</v>
      </c>
      <c r="CAE221" t="s">
        <v>330</v>
      </c>
      <c r="CAF221" t="s">
        <v>330</v>
      </c>
      <c r="CAG221" t="s">
        <v>330</v>
      </c>
      <c r="CAH221" t="s">
        <v>330</v>
      </c>
      <c r="CAI221" t="s">
        <v>330</v>
      </c>
      <c r="CAJ221" t="s">
        <v>330</v>
      </c>
      <c r="CAK221" t="s">
        <v>330</v>
      </c>
      <c r="CAL221" t="s">
        <v>330</v>
      </c>
      <c r="CAM221" t="s">
        <v>330</v>
      </c>
      <c r="CAN221" t="s">
        <v>330</v>
      </c>
      <c r="CAO221" t="s">
        <v>330</v>
      </c>
      <c r="CAP221" t="s">
        <v>330</v>
      </c>
      <c r="CAQ221" t="s">
        <v>330</v>
      </c>
      <c r="CAR221" t="s">
        <v>330</v>
      </c>
      <c r="CAS221" t="s">
        <v>330</v>
      </c>
      <c r="CAT221" t="s">
        <v>330</v>
      </c>
      <c r="CAU221" t="s">
        <v>330</v>
      </c>
      <c r="CAV221" t="s">
        <v>330</v>
      </c>
      <c r="CAW221" t="s">
        <v>330</v>
      </c>
      <c r="CAX221" t="s">
        <v>330</v>
      </c>
      <c r="CAY221" t="s">
        <v>330</v>
      </c>
      <c r="CAZ221" t="s">
        <v>330</v>
      </c>
      <c r="CBA221" t="s">
        <v>330</v>
      </c>
      <c r="CBB221" t="s">
        <v>330</v>
      </c>
      <c r="CBC221" t="s">
        <v>330</v>
      </c>
      <c r="CBD221" t="s">
        <v>330</v>
      </c>
      <c r="CBE221" t="s">
        <v>330</v>
      </c>
      <c r="CBF221" t="s">
        <v>330</v>
      </c>
      <c r="CBG221" t="s">
        <v>330</v>
      </c>
      <c r="CBH221" t="s">
        <v>330</v>
      </c>
      <c r="CBI221" t="s">
        <v>330</v>
      </c>
      <c r="CBJ221" t="s">
        <v>330</v>
      </c>
      <c r="CBK221" t="s">
        <v>330</v>
      </c>
      <c r="CBL221" t="s">
        <v>330</v>
      </c>
      <c r="CBM221" t="s">
        <v>330</v>
      </c>
      <c r="CBN221" t="s">
        <v>330</v>
      </c>
      <c r="CBO221" t="s">
        <v>330</v>
      </c>
      <c r="CBP221" t="s">
        <v>330</v>
      </c>
      <c r="CBQ221" t="s">
        <v>330</v>
      </c>
      <c r="CBR221" t="s">
        <v>330</v>
      </c>
      <c r="CBS221" t="s">
        <v>330</v>
      </c>
      <c r="CBT221" t="s">
        <v>330</v>
      </c>
      <c r="CBU221" t="s">
        <v>330</v>
      </c>
      <c r="CBV221" t="s">
        <v>330</v>
      </c>
      <c r="CBW221" t="s">
        <v>330</v>
      </c>
      <c r="CBX221" t="s">
        <v>330</v>
      </c>
      <c r="CBY221" t="s">
        <v>330</v>
      </c>
      <c r="CBZ221" t="s">
        <v>330</v>
      </c>
      <c r="CCA221" t="s">
        <v>330</v>
      </c>
      <c r="CCB221" t="s">
        <v>330</v>
      </c>
      <c r="CCC221" t="s">
        <v>330</v>
      </c>
      <c r="CCD221" t="s">
        <v>330</v>
      </c>
      <c r="CCE221" t="s">
        <v>330</v>
      </c>
      <c r="CCF221" t="s">
        <v>330</v>
      </c>
      <c r="CCG221" t="s">
        <v>330</v>
      </c>
      <c r="CCH221" t="s">
        <v>330</v>
      </c>
      <c r="CCI221" t="s">
        <v>330</v>
      </c>
      <c r="CCJ221" t="s">
        <v>330</v>
      </c>
      <c r="CCK221" t="s">
        <v>330</v>
      </c>
      <c r="CCL221" t="s">
        <v>330</v>
      </c>
      <c r="CCM221" t="s">
        <v>330</v>
      </c>
      <c r="CCN221" t="s">
        <v>330</v>
      </c>
      <c r="CCO221" t="s">
        <v>330</v>
      </c>
      <c r="CCP221" t="s">
        <v>330</v>
      </c>
      <c r="CCQ221" t="s">
        <v>330</v>
      </c>
      <c r="CCR221" t="s">
        <v>330</v>
      </c>
      <c r="CCS221" t="s">
        <v>330</v>
      </c>
      <c r="CCT221" t="s">
        <v>330</v>
      </c>
      <c r="CCU221" t="s">
        <v>330</v>
      </c>
      <c r="CCV221" t="s">
        <v>330</v>
      </c>
      <c r="CCW221" t="s">
        <v>330</v>
      </c>
      <c r="CCX221" t="s">
        <v>330</v>
      </c>
      <c r="CCY221" t="s">
        <v>330</v>
      </c>
      <c r="CCZ221" t="s">
        <v>330</v>
      </c>
      <c r="CDA221" t="s">
        <v>330</v>
      </c>
      <c r="CDB221" t="s">
        <v>330</v>
      </c>
      <c r="CDC221" t="s">
        <v>330</v>
      </c>
      <c r="CDD221" t="s">
        <v>330</v>
      </c>
      <c r="CDE221" t="s">
        <v>330</v>
      </c>
      <c r="CDF221" t="s">
        <v>330</v>
      </c>
      <c r="CDG221" t="s">
        <v>330</v>
      </c>
      <c r="CDH221" t="s">
        <v>330</v>
      </c>
      <c r="CDI221" t="s">
        <v>330</v>
      </c>
      <c r="CDJ221" t="s">
        <v>330</v>
      </c>
      <c r="CDK221" t="s">
        <v>330</v>
      </c>
      <c r="CDL221" t="s">
        <v>330</v>
      </c>
      <c r="CDM221" t="s">
        <v>330</v>
      </c>
      <c r="CDN221" t="s">
        <v>330</v>
      </c>
      <c r="CDO221" t="s">
        <v>330</v>
      </c>
      <c r="CDP221" t="s">
        <v>330</v>
      </c>
      <c r="CDQ221" t="s">
        <v>330</v>
      </c>
      <c r="CDR221" t="s">
        <v>330</v>
      </c>
      <c r="CDS221" t="s">
        <v>330</v>
      </c>
      <c r="CDT221" t="s">
        <v>330</v>
      </c>
      <c r="CDU221" t="s">
        <v>330</v>
      </c>
      <c r="CDV221" t="s">
        <v>330</v>
      </c>
      <c r="CDW221" t="s">
        <v>330</v>
      </c>
      <c r="CDX221" t="s">
        <v>330</v>
      </c>
      <c r="CDY221" t="s">
        <v>330</v>
      </c>
      <c r="CDZ221" t="s">
        <v>330</v>
      </c>
      <c r="CEA221" t="s">
        <v>330</v>
      </c>
      <c r="CEB221" t="s">
        <v>330</v>
      </c>
      <c r="CEC221" t="s">
        <v>330</v>
      </c>
      <c r="CED221" t="s">
        <v>330</v>
      </c>
      <c r="CEE221" t="s">
        <v>330</v>
      </c>
      <c r="CEF221" t="s">
        <v>330</v>
      </c>
      <c r="CEG221" t="s">
        <v>330</v>
      </c>
      <c r="CEH221" t="s">
        <v>330</v>
      </c>
      <c r="CEI221" t="s">
        <v>330</v>
      </c>
      <c r="CEJ221" t="s">
        <v>330</v>
      </c>
      <c r="CEK221" t="s">
        <v>330</v>
      </c>
      <c r="CEL221" t="s">
        <v>330</v>
      </c>
      <c r="CEM221" t="s">
        <v>330</v>
      </c>
      <c r="CEN221" t="s">
        <v>330</v>
      </c>
      <c r="CEO221" t="s">
        <v>330</v>
      </c>
      <c r="CEP221" t="s">
        <v>330</v>
      </c>
      <c r="CEQ221" t="s">
        <v>330</v>
      </c>
      <c r="CER221" t="s">
        <v>330</v>
      </c>
      <c r="CES221" t="s">
        <v>330</v>
      </c>
      <c r="CET221" t="s">
        <v>330</v>
      </c>
      <c r="CEU221" t="s">
        <v>330</v>
      </c>
      <c r="CEV221" t="s">
        <v>330</v>
      </c>
      <c r="CEW221" t="s">
        <v>330</v>
      </c>
      <c r="CEX221" t="s">
        <v>330</v>
      </c>
      <c r="CEY221" t="s">
        <v>330</v>
      </c>
      <c r="CEZ221" t="s">
        <v>330</v>
      </c>
      <c r="CFA221" t="s">
        <v>330</v>
      </c>
      <c r="CFB221" t="s">
        <v>330</v>
      </c>
      <c r="CFC221" t="s">
        <v>330</v>
      </c>
      <c r="CFD221" t="s">
        <v>330</v>
      </c>
      <c r="CFE221" t="s">
        <v>330</v>
      </c>
      <c r="CFF221" t="s">
        <v>330</v>
      </c>
      <c r="CFG221" t="s">
        <v>330</v>
      </c>
      <c r="CFH221" t="s">
        <v>330</v>
      </c>
      <c r="CFI221" t="s">
        <v>330</v>
      </c>
      <c r="CFJ221" t="s">
        <v>330</v>
      </c>
      <c r="CFK221" t="s">
        <v>330</v>
      </c>
      <c r="CFL221" t="s">
        <v>330</v>
      </c>
      <c r="CFM221" t="s">
        <v>330</v>
      </c>
      <c r="CFN221" t="s">
        <v>330</v>
      </c>
      <c r="CFO221" t="s">
        <v>330</v>
      </c>
      <c r="CFP221" t="s">
        <v>330</v>
      </c>
      <c r="CFQ221" t="s">
        <v>330</v>
      </c>
      <c r="CFR221" t="s">
        <v>330</v>
      </c>
      <c r="CFS221" t="s">
        <v>330</v>
      </c>
      <c r="CFT221" t="s">
        <v>330</v>
      </c>
      <c r="CFU221" t="s">
        <v>330</v>
      </c>
      <c r="CFV221" t="s">
        <v>330</v>
      </c>
      <c r="CFW221" t="s">
        <v>330</v>
      </c>
      <c r="CFX221" t="s">
        <v>330</v>
      </c>
      <c r="CFY221" t="s">
        <v>330</v>
      </c>
      <c r="CFZ221" t="s">
        <v>330</v>
      </c>
      <c r="CGA221" t="s">
        <v>330</v>
      </c>
      <c r="CGB221" t="s">
        <v>330</v>
      </c>
      <c r="CGC221" t="s">
        <v>330</v>
      </c>
      <c r="CGD221" t="s">
        <v>330</v>
      </c>
      <c r="CGE221" t="s">
        <v>330</v>
      </c>
      <c r="CGF221" t="s">
        <v>330</v>
      </c>
      <c r="CGG221" t="s">
        <v>330</v>
      </c>
      <c r="CGH221" t="s">
        <v>330</v>
      </c>
      <c r="CGI221" t="s">
        <v>330</v>
      </c>
      <c r="CGJ221" t="s">
        <v>330</v>
      </c>
      <c r="CGK221" t="s">
        <v>330</v>
      </c>
      <c r="CGL221" t="s">
        <v>330</v>
      </c>
      <c r="CGM221" t="s">
        <v>330</v>
      </c>
      <c r="CGN221" t="s">
        <v>330</v>
      </c>
      <c r="CGO221" t="s">
        <v>330</v>
      </c>
      <c r="CGP221" t="s">
        <v>330</v>
      </c>
      <c r="CGQ221" t="s">
        <v>330</v>
      </c>
      <c r="CGR221" t="s">
        <v>330</v>
      </c>
      <c r="CGS221" t="s">
        <v>330</v>
      </c>
      <c r="CGT221" t="s">
        <v>330</v>
      </c>
      <c r="CGU221" t="s">
        <v>330</v>
      </c>
      <c r="CGV221" t="s">
        <v>330</v>
      </c>
      <c r="CGW221" t="s">
        <v>330</v>
      </c>
      <c r="CGX221" t="s">
        <v>330</v>
      </c>
      <c r="CGY221" t="s">
        <v>330</v>
      </c>
      <c r="CGZ221" t="s">
        <v>330</v>
      </c>
      <c r="CHA221" t="s">
        <v>330</v>
      </c>
      <c r="CHB221" t="s">
        <v>330</v>
      </c>
      <c r="CHC221" t="s">
        <v>330</v>
      </c>
      <c r="CHD221" t="s">
        <v>330</v>
      </c>
      <c r="CHE221" t="s">
        <v>330</v>
      </c>
      <c r="CHF221" t="s">
        <v>330</v>
      </c>
      <c r="CHG221" t="s">
        <v>330</v>
      </c>
      <c r="CHH221" t="s">
        <v>330</v>
      </c>
      <c r="CHI221" t="s">
        <v>330</v>
      </c>
      <c r="CHJ221" t="s">
        <v>330</v>
      </c>
      <c r="CHK221" t="s">
        <v>330</v>
      </c>
      <c r="CHL221" t="s">
        <v>330</v>
      </c>
      <c r="CHM221" t="s">
        <v>330</v>
      </c>
      <c r="CHN221" t="s">
        <v>330</v>
      </c>
      <c r="CHO221" t="s">
        <v>330</v>
      </c>
      <c r="CHP221" t="s">
        <v>330</v>
      </c>
      <c r="CHQ221" t="s">
        <v>330</v>
      </c>
      <c r="CHR221" t="s">
        <v>330</v>
      </c>
      <c r="CHS221" t="s">
        <v>330</v>
      </c>
      <c r="CHT221" t="s">
        <v>330</v>
      </c>
      <c r="CHU221" t="s">
        <v>330</v>
      </c>
      <c r="CHV221" t="s">
        <v>330</v>
      </c>
      <c r="CHW221" t="s">
        <v>330</v>
      </c>
      <c r="CHX221" t="s">
        <v>330</v>
      </c>
      <c r="CHY221" t="s">
        <v>330</v>
      </c>
      <c r="CHZ221" t="s">
        <v>330</v>
      </c>
      <c r="CIA221" t="s">
        <v>330</v>
      </c>
      <c r="CIB221" t="s">
        <v>330</v>
      </c>
      <c r="CIC221" t="s">
        <v>330</v>
      </c>
      <c r="CID221" t="s">
        <v>330</v>
      </c>
      <c r="CIE221" t="s">
        <v>330</v>
      </c>
      <c r="CIF221" t="s">
        <v>330</v>
      </c>
      <c r="CIG221" t="s">
        <v>330</v>
      </c>
      <c r="CIH221" t="s">
        <v>330</v>
      </c>
      <c r="CII221" t="s">
        <v>330</v>
      </c>
      <c r="CIJ221" t="s">
        <v>330</v>
      </c>
      <c r="CIK221" t="s">
        <v>330</v>
      </c>
      <c r="CIL221" t="s">
        <v>330</v>
      </c>
      <c r="CIM221" t="s">
        <v>330</v>
      </c>
      <c r="CIN221" t="s">
        <v>330</v>
      </c>
      <c r="CIO221" t="s">
        <v>330</v>
      </c>
      <c r="CIP221" t="s">
        <v>330</v>
      </c>
      <c r="CIQ221" t="s">
        <v>330</v>
      </c>
      <c r="CIR221" t="s">
        <v>330</v>
      </c>
      <c r="CIS221" t="s">
        <v>330</v>
      </c>
      <c r="CIT221" t="s">
        <v>330</v>
      </c>
      <c r="CIU221" t="s">
        <v>330</v>
      </c>
      <c r="CIV221" t="s">
        <v>330</v>
      </c>
      <c r="CIW221" t="s">
        <v>330</v>
      </c>
      <c r="CIX221" t="s">
        <v>330</v>
      </c>
      <c r="CIY221" t="s">
        <v>330</v>
      </c>
      <c r="CIZ221" t="s">
        <v>330</v>
      </c>
      <c r="CJA221" t="s">
        <v>330</v>
      </c>
      <c r="CJB221" t="s">
        <v>330</v>
      </c>
      <c r="CJC221" t="s">
        <v>330</v>
      </c>
      <c r="CJD221" t="s">
        <v>330</v>
      </c>
      <c r="CJE221" t="s">
        <v>330</v>
      </c>
      <c r="CJF221" t="s">
        <v>330</v>
      </c>
      <c r="CJG221" t="s">
        <v>330</v>
      </c>
      <c r="CJH221" t="s">
        <v>330</v>
      </c>
      <c r="CJI221" t="s">
        <v>330</v>
      </c>
      <c r="CJJ221" t="s">
        <v>330</v>
      </c>
      <c r="CJK221" t="s">
        <v>330</v>
      </c>
      <c r="CJL221" t="s">
        <v>330</v>
      </c>
      <c r="CJM221" t="s">
        <v>330</v>
      </c>
      <c r="CJN221" t="s">
        <v>330</v>
      </c>
      <c r="CJO221" t="s">
        <v>330</v>
      </c>
      <c r="CJP221" t="s">
        <v>330</v>
      </c>
      <c r="CJQ221" t="s">
        <v>330</v>
      </c>
      <c r="CJR221" t="s">
        <v>330</v>
      </c>
      <c r="CJS221" t="s">
        <v>330</v>
      </c>
      <c r="CJT221" t="s">
        <v>330</v>
      </c>
      <c r="CJU221" t="s">
        <v>330</v>
      </c>
      <c r="CJV221" t="s">
        <v>330</v>
      </c>
      <c r="CJW221" t="s">
        <v>330</v>
      </c>
      <c r="CJX221" t="s">
        <v>330</v>
      </c>
      <c r="CJY221" t="s">
        <v>330</v>
      </c>
      <c r="CJZ221" t="s">
        <v>330</v>
      </c>
      <c r="CKA221" t="s">
        <v>330</v>
      </c>
      <c r="CKB221" t="s">
        <v>330</v>
      </c>
      <c r="CKC221" t="s">
        <v>330</v>
      </c>
      <c r="CKD221" t="s">
        <v>330</v>
      </c>
      <c r="CKE221" t="s">
        <v>330</v>
      </c>
      <c r="CKF221" t="s">
        <v>330</v>
      </c>
      <c r="CKG221" t="s">
        <v>330</v>
      </c>
      <c r="CKH221" t="s">
        <v>330</v>
      </c>
      <c r="CKI221" t="s">
        <v>330</v>
      </c>
      <c r="CKJ221" t="s">
        <v>330</v>
      </c>
      <c r="CKK221" t="s">
        <v>330</v>
      </c>
      <c r="CKL221" t="s">
        <v>330</v>
      </c>
      <c r="CKM221" t="s">
        <v>330</v>
      </c>
      <c r="CKN221" t="s">
        <v>330</v>
      </c>
      <c r="CKO221" t="s">
        <v>330</v>
      </c>
      <c r="CKP221" t="s">
        <v>330</v>
      </c>
      <c r="CKQ221" t="s">
        <v>330</v>
      </c>
      <c r="CKR221" t="s">
        <v>330</v>
      </c>
      <c r="CKS221" t="s">
        <v>330</v>
      </c>
      <c r="CKT221" t="s">
        <v>330</v>
      </c>
      <c r="CKU221" t="s">
        <v>330</v>
      </c>
      <c r="CKV221" t="s">
        <v>330</v>
      </c>
      <c r="CKW221" t="s">
        <v>330</v>
      </c>
      <c r="CKX221" t="s">
        <v>330</v>
      </c>
      <c r="CKY221" t="s">
        <v>330</v>
      </c>
      <c r="CKZ221" t="s">
        <v>330</v>
      </c>
      <c r="CLA221" t="s">
        <v>330</v>
      </c>
      <c r="CLB221" t="s">
        <v>330</v>
      </c>
      <c r="CLC221" t="s">
        <v>330</v>
      </c>
      <c r="CLD221" t="s">
        <v>330</v>
      </c>
      <c r="CLE221" t="s">
        <v>330</v>
      </c>
      <c r="CLF221" t="s">
        <v>330</v>
      </c>
      <c r="CLG221" t="s">
        <v>330</v>
      </c>
      <c r="CLH221" t="s">
        <v>330</v>
      </c>
      <c r="CLI221" t="s">
        <v>330</v>
      </c>
      <c r="CLJ221" t="s">
        <v>330</v>
      </c>
      <c r="CLK221" t="s">
        <v>330</v>
      </c>
      <c r="CLL221" t="s">
        <v>330</v>
      </c>
      <c r="CLM221" t="s">
        <v>330</v>
      </c>
      <c r="CLN221" t="s">
        <v>330</v>
      </c>
      <c r="CLO221" t="s">
        <v>330</v>
      </c>
      <c r="CLP221" t="s">
        <v>330</v>
      </c>
      <c r="CLQ221" t="s">
        <v>330</v>
      </c>
      <c r="CLR221" t="s">
        <v>330</v>
      </c>
      <c r="CLS221" t="s">
        <v>330</v>
      </c>
      <c r="CLT221" t="s">
        <v>330</v>
      </c>
      <c r="CLU221" t="s">
        <v>330</v>
      </c>
      <c r="CLV221" t="s">
        <v>330</v>
      </c>
      <c r="CLW221" t="s">
        <v>330</v>
      </c>
      <c r="CLX221" t="s">
        <v>330</v>
      </c>
      <c r="CLY221" t="s">
        <v>330</v>
      </c>
      <c r="CLZ221" t="s">
        <v>330</v>
      </c>
      <c r="CMA221" t="s">
        <v>330</v>
      </c>
      <c r="CMB221" t="s">
        <v>330</v>
      </c>
      <c r="CMC221" t="s">
        <v>330</v>
      </c>
      <c r="CMD221" t="s">
        <v>330</v>
      </c>
      <c r="CME221" t="s">
        <v>330</v>
      </c>
      <c r="CMF221" t="s">
        <v>330</v>
      </c>
      <c r="CMG221" t="s">
        <v>330</v>
      </c>
      <c r="CMH221" t="s">
        <v>330</v>
      </c>
      <c r="CMI221" t="s">
        <v>330</v>
      </c>
      <c r="CMJ221" t="s">
        <v>330</v>
      </c>
      <c r="CMK221" t="s">
        <v>330</v>
      </c>
      <c r="CML221" t="s">
        <v>330</v>
      </c>
      <c r="CMM221" t="s">
        <v>330</v>
      </c>
      <c r="CMN221" t="s">
        <v>330</v>
      </c>
      <c r="CMO221" t="s">
        <v>330</v>
      </c>
      <c r="CMP221" t="s">
        <v>330</v>
      </c>
      <c r="CMQ221" t="s">
        <v>330</v>
      </c>
      <c r="CMR221" t="s">
        <v>330</v>
      </c>
      <c r="CMS221" t="s">
        <v>330</v>
      </c>
      <c r="CMT221" t="s">
        <v>330</v>
      </c>
      <c r="CMU221" t="s">
        <v>330</v>
      </c>
      <c r="CMV221" t="s">
        <v>330</v>
      </c>
      <c r="CMW221" t="s">
        <v>330</v>
      </c>
      <c r="CMX221" t="s">
        <v>330</v>
      </c>
      <c r="CMY221" t="s">
        <v>330</v>
      </c>
      <c r="CMZ221" t="s">
        <v>330</v>
      </c>
      <c r="CNA221" t="s">
        <v>330</v>
      </c>
      <c r="CNB221" t="s">
        <v>330</v>
      </c>
      <c r="CNC221" t="s">
        <v>330</v>
      </c>
      <c r="CND221" t="s">
        <v>330</v>
      </c>
      <c r="CNE221" t="s">
        <v>330</v>
      </c>
      <c r="CNF221" t="s">
        <v>330</v>
      </c>
      <c r="CNG221" t="s">
        <v>330</v>
      </c>
      <c r="CNH221" t="s">
        <v>330</v>
      </c>
      <c r="CNI221" t="s">
        <v>330</v>
      </c>
      <c r="CNJ221" t="s">
        <v>330</v>
      </c>
      <c r="CNK221" t="s">
        <v>330</v>
      </c>
      <c r="CNL221" t="s">
        <v>330</v>
      </c>
      <c r="CNM221" t="s">
        <v>330</v>
      </c>
      <c r="CNN221" t="s">
        <v>330</v>
      </c>
      <c r="CNO221" t="s">
        <v>330</v>
      </c>
      <c r="CNP221" t="s">
        <v>330</v>
      </c>
      <c r="CNQ221" t="s">
        <v>330</v>
      </c>
      <c r="CNR221" t="s">
        <v>330</v>
      </c>
      <c r="CNS221" t="s">
        <v>330</v>
      </c>
      <c r="CNT221" t="s">
        <v>330</v>
      </c>
      <c r="CNU221" t="s">
        <v>330</v>
      </c>
      <c r="CNV221" t="s">
        <v>330</v>
      </c>
      <c r="CNW221" t="s">
        <v>330</v>
      </c>
      <c r="CNX221" t="s">
        <v>330</v>
      </c>
      <c r="CNY221" t="s">
        <v>330</v>
      </c>
      <c r="CNZ221" t="s">
        <v>330</v>
      </c>
      <c r="COA221" t="s">
        <v>330</v>
      </c>
      <c r="COB221" t="s">
        <v>330</v>
      </c>
      <c r="COC221" t="s">
        <v>330</v>
      </c>
      <c r="COD221" t="s">
        <v>330</v>
      </c>
      <c r="COE221" t="s">
        <v>330</v>
      </c>
      <c r="COF221" t="s">
        <v>330</v>
      </c>
      <c r="COG221" t="s">
        <v>330</v>
      </c>
      <c r="COH221" t="s">
        <v>330</v>
      </c>
      <c r="COI221" t="s">
        <v>330</v>
      </c>
      <c r="COJ221" t="s">
        <v>330</v>
      </c>
      <c r="COK221" t="s">
        <v>330</v>
      </c>
      <c r="COL221" t="s">
        <v>330</v>
      </c>
      <c r="COM221" t="s">
        <v>330</v>
      </c>
      <c r="CON221" t="s">
        <v>330</v>
      </c>
      <c r="COO221" t="s">
        <v>330</v>
      </c>
      <c r="COP221" t="s">
        <v>330</v>
      </c>
      <c r="COQ221" t="s">
        <v>330</v>
      </c>
      <c r="COR221" t="s">
        <v>330</v>
      </c>
      <c r="COS221" t="s">
        <v>330</v>
      </c>
      <c r="COT221" t="s">
        <v>330</v>
      </c>
      <c r="COU221" t="s">
        <v>330</v>
      </c>
      <c r="COV221" t="s">
        <v>330</v>
      </c>
      <c r="COW221" t="s">
        <v>330</v>
      </c>
      <c r="COX221" t="s">
        <v>330</v>
      </c>
      <c r="COY221" t="s">
        <v>330</v>
      </c>
      <c r="COZ221" t="s">
        <v>330</v>
      </c>
      <c r="CPA221" t="s">
        <v>330</v>
      </c>
      <c r="CPB221" t="s">
        <v>330</v>
      </c>
      <c r="CPC221" t="s">
        <v>330</v>
      </c>
      <c r="CPD221" t="s">
        <v>330</v>
      </c>
      <c r="CPE221" t="s">
        <v>330</v>
      </c>
      <c r="CPF221" t="s">
        <v>330</v>
      </c>
      <c r="CPG221" t="s">
        <v>330</v>
      </c>
      <c r="CPH221" t="s">
        <v>330</v>
      </c>
      <c r="CPI221" t="s">
        <v>330</v>
      </c>
      <c r="CPJ221" t="s">
        <v>330</v>
      </c>
      <c r="CPK221" t="s">
        <v>330</v>
      </c>
      <c r="CPL221" t="s">
        <v>330</v>
      </c>
      <c r="CPM221" t="s">
        <v>330</v>
      </c>
      <c r="CPN221" t="s">
        <v>330</v>
      </c>
      <c r="CPO221" t="s">
        <v>330</v>
      </c>
      <c r="CPP221" t="s">
        <v>330</v>
      </c>
      <c r="CPQ221" t="s">
        <v>330</v>
      </c>
      <c r="CPR221" t="s">
        <v>330</v>
      </c>
      <c r="CPS221" t="s">
        <v>330</v>
      </c>
      <c r="CPT221" t="s">
        <v>330</v>
      </c>
      <c r="CPU221" t="s">
        <v>330</v>
      </c>
      <c r="CPV221" t="s">
        <v>330</v>
      </c>
      <c r="CPW221" t="s">
        <v>330</v>
      </c>
      <c r="CPX221" t="s">
        <v>330</v>
      </c>
      <c r="CPY221" t="s">
        <v>330</v>
      </c>
      <c r="CPZ221" t="s">
        <v>330</v>
      </c>
      <c r="CQA221" t="s">
        <v>330</v>
      </c>
      <c r="CQB221" t="s">
        <v>330</v>
      </c>
      <c r="CQC221" t="s">
        <v>330</v>
      </c>
      <c r="CQD221" t="s">
        <v>330</v>
      </c>
      <c r="CQE221" t="s">
        <v>330</v>
      </c>
      <c r="CQF221" t="s">
        <v>330</v>
      </c>
      <c r="CQG221" t="s">
        <v>330</v>
      </c>
      <c r="CQH221" t="s">
        <v>330</v>
      </c>
      <c r="CQI221" t="s">
        <v>330</v>
      </c>
      <c r="CQJ221" t="s">
        <v>330</v>
      </c>
      <c r="CQK221" t="s">
        <v>330</v>
      </c>
      <c r="CQL221" t="s">
        <v>330</v>
      </c>
      <c r="CQM221" t="s">
        <v>330</v>
      </c>
      <c r="CQN221" t="s">
        <v>330</v>
      </c>
      <c r="CQO221" t="s">
        <v>330</v>
      </c>
      <c r="CQP221" t="s">
        <v>330</v>
      </c>
      <c r="CQQ221" t="s">
        <v>330</v>
      </c>
      <c r="CQR221" t="s">
        <v>330</v>
      </c>
      <c r="CQS221" t="s">
        <v>330</v>
      </c>
      <c r="CQT221" t="s">
        <v>330</v>
      </c>
      <c r="CQU221" t="s">
        <v>330</v>
      </c>
      <c r="CQV221" t="s">
        <v>330</v>
      </c>
      <c r="CQW221" t="s">
        <v>330</v>
      </c>
      <c r="CQX221" t="s">
        <v>330</v>
      </c>
      <c r="CQY221" t="s">
        <v>330</v>
      </c>
      <c r="CQZ221" t="s">
        <v>330</v>
      </c>
      <c r="CRA221" t="s">
        <v>330</v>
      </c>
      <c r="CRB221" t="s">
        <v>330</v>
      </c>
      <c r="CRC221" t="s">
        <v>330</v>
      </c>
      <c r="CRD221" t="s">
        <v>330</v>
      </c>
      <c r="CRE221" t="s">
        <v>330</v>
      </c>
      <c r="CRF221" t="s">
        <v>330</v>
      </c>
      <c r="CRG221" t="s">
        <v>330</v>
      </c>
      <c r="CRH221" t="s">
        <v>330</v>
      </c>
      <c r="CRI221" t="s">
        <v>330</v>
      </c>
      <c r="CRJ221" t="s">
        <v>330</v>
      </c>
      <c r="CRK221" t="s">
        <v>330</v>
      </c>
      <c r="CRL221" t="s">
        <v>330</v>
      </c>
      <c r="CRM221" t="s">
        <v>330</v>
      </c>
      <c r="CRN221" t="s">
        <v>330</v>
      </c>
      <c r="CRO221" t="s">
        <v>330</v>
      </c>
      <c r="CRP221" t="s">
        <v>330</v>
      </c>
      <c r="CRQ221" t="s">
        <v>330</v>
      </c>
      <c r="CRR221" t="s">
        <v>330</v>
      </c>
      <c r="CRS221" t="s">
        <v>330</v>
      </c>
      <c r="CRT221" t="s">
        <v>330</v>
      </c>
      <c r="CRU221" t="s">
        <v>330</v>
      </c>
      <c r="CRV221" t="s">
        <v>330</v>
      </c>
      <c r="CRW221" t="s">
        <v>330</v>
      </c>
      <c r="CRX221" t="s">
        <v>330</v>
      </c>
      <c r="CRY221" t="s">
        <v>330</v>
      </c>
      <c r="CRZ221" t="s">
        <v>330</v>
      </c>
      <c r="CSA221" t="s">
        <v>330</v>
      </c>
      <c r="CSB221" t="s">
        <v>330</v>
      </c>
      <c r="CSC221" t="s">
        <v>330</v>
      </c>
      <c r="CSD221" t="s">
        <v>330</v>
      </c>
      <c r="CSE221" t="s">
        <v>330</v>
      </c>
      <c r="CSF221" t="s">
        <v>330</v>
      </c>
      <c r="CSG221" t="s">
        <v>330</v>
      </c>
      <c r="CSH221" t="s">
        <v>330</v>
      </c>
      <c r="CSI221" t="s">
        <v>330</v>
      </c>
      <c r="CSJ221" t="s">
        <v>330</v>
      </c>
      <c r="CSK221" t="s">
        <v>330</v>
      </c>
      <c r="CSL221" t="s">
        <v>330</v>
      </c>
      <c r="CSM221" t="s">
        <v>330</v>
      </c>
      <c r="CSN221" t="s">
        <v>330</v>
      </c>
      <c r="CSO221" t="s">
        <v>330</v>
      </c>
      <c r="CSP221" t="s">
        <v>330</v>
      </c>
      <c r="CSQ221" t="s">
        <v>330</v>
      </c>
      <c r="CSR221" t="s">
        <v>330</v>
      </c>
      <c r="CSS221" t="s">
        <v>330</v>
      </c>
      <c r="CST221" t="s">
        <v>330</v>
      </c>
      <c r="CSU221" t="s">
        <v>330</v>
      </c>
      <c r="CSV221" t="s">
        <v>330</v>
      </c>
      <c r="CSW221" t="s">
        <v>330</v>
      </c>
      <c r="CSX221" t="s">
        <v>330</v>
      </c>
      <c r="CSY221" t="s">
        <v>330</v>
      </c>
      <c r="CSZ221" t="s">
        <v>330</v>
      </c>
      <c r="CTA221" t="s">
        <v>330</v>
      </c>
      <c r="CTB221" t="s">
        <v>330</v>
      </c>
      <c r="CTC221" t="s">
        <v>330</v>
      </c>
      <c r="CTD221" t="s">
        <v>330</v>
      </c>
      <c r="CTE221" t="s">
        <v>330</v>
      </c>
      <c r="CTF221" t="s">
        <v>330</v>
      </c>
      <c r="CTG221" t="s">
        <v>330</v>
      </c>
      <c r="CTH221" t="s">
        <v>330</v>
      </c>
      <c r="CTI221" t="s">
        <v>330</v>
      </c>
      <c r="CTJ221" t="s">
        <v>330</v>
      </c>
      <c r="CTK221" t="s">
        <v>330</v>
      </c>
      <c r="CTL221" t="s">
        <v>330</v>
      </c>
      <c r="CTM221" t="s">
        <v>330</v>
      </c>
      <c r="CTN221" t="s">
        <v>330</v>
      </c>
      <c r="CTO221" t="s">
        <v>330</v>
      </c>
      <c r="CTP221" t="s">
        <v>330</v>
      </c>
      <c r="CTQ221" t="s">
        <v>330</v>
      </c>
      <c r="CTR221" t="s">
        <v>330</v>
      </c>
      <c r="CTS221" t="s">
        <v>330</v>
      </c>
      <c r="CTT221" t="s">
        <v>330</v>
      </c>
      <c r="CTU221" t="s">
        <v>330</v>
      </c>
      <c r="CTV221" t="s">
        <v>330</v>
      </c>
      <c r="CTW221" t="s">
        <v>330</v>
      </c>
      <c r="CTX221" t="s">
        <v>330</v>
      </c>
      <c r="CTY221" t="s">
        <v>330</v>
      </c>
      <c r="CTZ221" t="s">
        <v>330</v>
      </c>
      <c r="CUA221" t="s">
        <v>330</v>
      </c>
      <c r="CUB221" t="s">
        <v>330</v>
      </c>
      <c r="CUC221" t="s">
        <v>330</v>
      </c>
      <c r="CUD221" t="s">
        <v>330</v>
      </c>
      <c r="CUE221" t="s">
        <v>330</v>
      </c>
      <c r="CUF221" t="s">
        <v>330</v>
      </c>
      <c r="CUG221" t="s">
        <v>330</v>
      </c>
      <c r="CUH221" t="s">
        <v>330</v>
      </c>
      <c r="CUI221" t="s">
        <v>330</v>
      </c>
      <c r="CUJ221" t="s">
        <v>330</v>
      </c>
      <c r="CUK221" t="s">
        <v>330</v>
      </c>
      <c r="CUL221" t="s">
        <v>330</v>
      </c>
      <c r="CUM221" t="s">
        <v>330</v>
      </c>
      <c r="CUN221" t="s">
        <v>330</v>
      </c>
      <c r="CUO221" t="s">
        <v>330</v>
      </c>
      <c r="CUP221" t="s">
        <v>330</v>
      </c>
      <c r="CUQ221" t="s">
        <v>330</v>
      </c>
      <c r="CUR221" t="s">
        <v>330</v>
      </c>
      <c r="CUS221" t="s">
        <v>330</v>
      </c>
      <c r="CUT221" t="s">
        <v>330</v>
      </c>
      <c r="CUU221" t="s">
        <v>330</v>
      </c>
      <c r="CUV221" t="s">
        <v>330</v>
      </c>
      <c r="CUW221" t="s">
        <v>330</v>
      </c>
      <c r="CUX221" t="s">
        <v>330</v>
      </c>
      <c r="CUY221" t="s">
        <v>330</v>
      </c>
      <c r="CUZ221" t="s">
        <v>330</v>
      </c>
      <c r="CVA221" t="s">
        <v>330</v>
      </c>
      <c r="CVB221" t="s">
        <v>330</v>
      </c>
      <c r="CVC221" t="s">
        <v>330</v>
      </c>
      <c r="CVD221" t="s">
        <v>330</v>
      </c>
      <c r="CVE221" t="s">
        <v>330</v>
      </c>
      <c r="CVF221" t="s">
        <v>330</v>
      </c>
      <c r="CVG221" t="s">
        <v>330</v>
      </c>
      <c r="CVH221" t="s">
        <v>330</v>
      </c>
      <c r="CVI221" t="s">
        <v>330</v>
      </c>
      <c r="CVJ221" t="s">
        <v>330</v>
      </c>
      <c r="CVK221" t="s">
        <v>330</v>
      </c>
      <c r="CVL221" t="s">
        <v>330</v>
      </c>
      <c r="CVM221" t="s">
        <v>330</v>
      </c>
      <c r="CVN221" t="s">
        <v>330</v>
      </c>
      <c r="CVO221" t="s">
        <v>330</v>
      </c>
      <c r="CVP221" t="s">
        <v>330</v>
      </c>
      <c r="CVQ221" t="s">
        <v>330</v>
      </c>
      <c r="CVR221" t="s">
        <v>330</v>
      </c>
      <c r="CVS221" t="s">
        <v>330</v>
      </c>
      <c r="CVT221" t="s">
        <v>330</v>
      </c>
      <c r="CVU221" t="s">
        <v>330</v>
      </c>
      <c r="CVV221" t="s">
        <v>330</v>
      </c>
      <c r="CVW221" t="s">
        <v>330</v>
      </c>
      <c r="CVX221" t="s">
        <v>330</v>
      </c>
      <c r="CVY221" t="s">
        <v>330</v>
      </c>
      <c r="CVZ221" t="s">
        <v>330</v>
      </c>
      <c r="CWA221" t="s">
        <v>330</v>
      </c>
      <c r="CWB221" t="s">
        <v>330</v>
      </c>
      <c r="CWC221" t="s">
        <v>330</v>
      </c>
      <c r="CWD221" t="s">
        <v>330</v>
      </c>
      <c r="CWE221" t="s">
        <v>330</v>
      </c>
      <c r="CWF221" t="s">
        <v>330</v>
      </c>
      <c r="CWG221" t="s">
        <v>330</v>
      </c>
      <c r="CWH221" t="s">
        <v>330</v>
      </c>
      <c r="CWI221" t="s">
        <v>330</v>
      </c>
      <c r="CWJ221" t="s">
        <v>330</v>
      </c>
      <c r="CWK221" t="s">
        <v>330</v>
      </c>
      <c r="CWL221" t="s">
        <v>330</v>
      </c>
      <c r="CWM221" t="s">
        <v>330</v>
      </c>
      <c r="CWN221" t="s">
        <v>330</v>
      </c>
      <c r="CWO221" t="s">
        <v>330</v>
      </c>
      <c r="CWP221" t="s">
        <v>330</v>
      </c>
      <c r="CWQ221" t="s">
        <v>330</v>
      </c>
      <c r="CWR221" t="s">
        <v>330</v>
      </c>
      <c r="CWS221" t="s">
        <v>330</v>
      </c>
      <c r="CWT221" t="s">
        <v>330</v>
      </c>
      <c r="CWU221" t="s">
        <v>330</v>
      </c>
      <c r="CWV221" t="s">
        <v>330</v>
      </c>
      <c r="CWW221" t="s">
        <v>330</v>
      </c>
      <c r="CWX221" t="s">
        <v>330</v>
      </c>
      <c r="CWY221" t="s">
        <v>330</v>
      </c>
      <c r="CWZ221" t="s">
        <v>330</v>
      </c>
      <c r="CXA221" t="s">
        <v>330</v>
      </c>
      <c r="CXB221" t="s">
        <v>330</v>
      </c>
      <c r="CXC221" t="s">
        <v>330</v>
      </c>
      <c r="CXD221" t="s">
        <v>330</v>
      </c>
      <c r="CXE221" t="s">
        <v>330</v>
      </c>
      <c r="CXF221" t="s">
        <v>330</v>
      </c>
      <c r="CXG221" t="s">
        <v>330</v>
      </c>
      <c r="CXH221" t="s">
        <v>330</v>
      </c>
      <c r="CXI221" t="s">
        <v>330</v>
      </c>
      <c r="CXJ221" t="s">
        <v>330</v>
      </c>
      <c r="CXK221" t="s">
        <v>330</v>
      </c>
      <c r="CXL221" t="s">
        <v>330</v>
      </c>
      <c r="CXM221" t="s">
        <v>330</v>
      </c>
      <c r="CXN221" t="s">
        <v>330</v>
      </c>
      <c r="CXO221" t="s">
        <v>330</v>
      </c>
      <c r="CXP221" t="s">
        <v>330</v>
      </c>
      <c r="CXQ221" t="s">
        <v>330</v>
      </c>
      <c r="CXR221" t="s">
        <v>330</v>
      </c>
      <c r="CXS221" t="s">
        <v>330</v>
      </c>
      <c r="CXT221" t="s">
        <v>330</v>
      </c>
      <c r="CXU221" t="s">
        <v>330</v>
      </c>
      <c r="CXV221" t="s">
        <v>330</v>
      </c>
      <c r="CXW221" t="s">
        <v>330</v>
      </c>
      <c r="CXX221" t="s">
        <v>330</v>
      </c>
      <c r="CXY221" t="s">
        <v>330</v>
      </c>
      <c r="CXZ221" t="s">
        <v>330</v>
      </c>
      <c r="CYA221" t="s">
        <v>330</v>
      </c>
      <c r="CYB221" t="s">
        <v>330</v>
      </c>
      <c r="CYC221" t="s">
        <v>330</v>
      </c>
      <c r="CYD221" t="s">
        <v>330</v>
      </c>
      <c r="CYE221" t="s">
        <v>330</v>
      </c>
      <c r="CYF221" t="s">
        <v>330</v>
      </c>
      <c r="CYG221" t="s">
        <v>330</v>
      </c>
      <c r="CYH221" t="s">
        <v>330</v>
      </c>
      <c r="CYI221" t="s">
        <v>330</v>
      </c>
      <c r="CYJ221" t="s">
        <v>330</v>
      </c>
      <c r="CYK221" t="s">
        <v>330</v>
      </c>
      <c r="CYL221" t="s">
        <v>330</v>
      </c>
      <c r="CYM221" t="s">
        <v>330</v>
      </c>
      <c r="CYN221" t="s">
        <v>330</v>
      </c>
      <c r="CYO221" t="s">
        <v>330</v>
      </c>
      <c r="CYP221" t="s">
        <v>330</v>
      </c>
      <c r="CYQ221" t="s">
        <v>330</v>
      </c>
      <c r="CYR221" t="s">
        <v>330</v>
      </c>
      <c r="CYS221" t="s">
        <v>330</v>
      </c>
      <c r="CYT221" t="s">
        <v>330</v>
      </c>
      <c r="CYU221" t="s">
        <v>330</v>
      </c>
      <c r="CYV221" t="s">
        <v>330</v>
      </c>
      <c r="CYW221" t="s">
        <v>330</v>
      </c>
      <c r="CYX221" t="s">
        <v>330</v>
      </c>
      <c r="CYY221" t="s">
        <v>330</v>
      </c>
      <c r="CYZ221" t="s">
        <v>330</v>
      </c>
      <c r="CZA221" t="s">
        <v>330</v>
      </c>
      <c r="CZB221" t="s">
        <v>330</v>
      </c>
      <c r="CZC221" t="s">
        <v>330</v>
      </c>
      <c r="CZD221" t="s">
        <v>330</v>
      </c>
      <c r="CZE221" t="s">
        <v>330</v>
      </c>
      <c r="CZF221" t="s">
        <v>330</v>
      </c>
      <c r="CZG221" t="s">
        <v>330</v>
      </c>
      <c r="CZH221" t="s">
        <v>330</v>
      </c>
      <c r="CZI221" t="s">
        <v>330</v>
      </c>
      <c r="CZJ221" t="s">
        <v>330</v>
      </c>
      <c r="CZK221" t="s">
        <v>330</v>
      </c>
      <c r="CZL221" t="s">
        <v>330</v>
      </c>
      <c r="CZM221" t="s">
        <v>330</v>
      </c>
      <c r="CZN221" t="s">
        <v>330</v>
      </c>
      <c r="CZO221" t="s">
        <v>330</v>
      </c>
      <c r="CZP221" t="s">
        <v>330</v>
      </c>
      <c r="CZQ221" t="s">
        <v>330</v>
      </c>
      <c r="CZR221" t="s">
        <v>330</v>
      </c>
      <c r="CZS221" t="s">
        <v>330</v>
      </c>
      <c r="CZT221" t="s">
        <v>330</v>
      </c>
      <c r="CZU221" t="s">
        <v>330</v>
      </c>
      <c r="CZV221" t="s">
        <v>330</v>
      </c>
      <c r="CZW221" t="s">
        <v>330</v>
      </c>
      <c r="CZX221" t="s">
        <v>330</v>
      </c>
      <c r="CZY221" t="s">
        <v>330</v>
      </c>
      <c r="CZZ221" t="s">
        <v>330</v>
      </c>
      <c r="DAA221" t="s">
        <v>330</v>
      </c>
      <c r="DAB221" t="s">
        <v>330</v>
      </c>
      <c r="DAC221" t="s">
        <v>330</v>
      </c>
      <c r="DAD221" t="s">
        <v>330</v>
      </c>
      <c r="DAE221" t="s">
        <v>330</v>
      </c>
      <c r="DAF221" t="s">
        <v>330</v>
      </c>
      <c r="DAG221" t="s">
        <v>330</v>
      </c>
      <c r="DAH221" t="s">
        <v>330</v>
      </c>
      <c r="DAI221" t="s">
        <v>330</v>
      </c>
      <c r="DAJ221" t="s">
        <v>330</v>
      </c>
      <c r="DAK221" t="s">
        <v>330</v>
      </c>
      <c r="DAL221" t="s">
        <v>330</v>
      </c>
      <c r="DAM221" t="s">
        <v>330</v>
      </c>
      <c r="DAN221" t="s">
        <v>330</v>
      </c>
      <c r="DAO221" t="s">
        <v>330</v>
      </c>
      <c r="DAP221" t="s">
        <v>330</v>
      </c>
      <c r="DAQ221" t="s">
        <v>330</v>
      </c>
      <c r="DAR221" t="s">
        <v>330</v>
      </c>
      <c r="DAS221" t="s">
        <v>330</v>
      </c>
      <c r="DAT221" t="s">
        <v>330</v>
      </c>
      <c r="DAU221" t="s">
        <v>330</v>
      </c>
      <c r="DAV221" t="s">
        <v>330</v>
      </c>
      <c r="DAW221" t="s">
        <v>330</v>
      </c>
      <c r="DAX221" t="s">
        <v>330</v>
      </c>
      <c r="DAY221" t="s">
        <v>330</v>
      </c>
      <c r="DAZ221" t="s">
        <v>330</v>
      </c>
      <c r="DBA221" t="s">
        <v>330</v>
      </c>
      <c r="DBB221" t="s">
        <v>330</v>
      </c>
      <c r="DBC221" t="s">
        <v>330</v>
      </c>
      <c r="DBD221" t="s">
        <v>330</v>
      </c>
      <c r="DBE221" t="s">
        <v>330</v>
      </c>
      <c r="DBF221" t="s">
        <v>330</v>
      </c>
      <c r="DBG221" t="s">
        <v>330</v>
      </c>
      <c r="DBH221" t="s">
        <v>330</v>
      </c>
      <c r="DBI221" t="s">
        <v>330</v>
      </c>
      <c r="DBJ221" t="s">
        <v>330</v>
      </c>
      <c r="DBK221" t="s">
        <v>330</v>
      </c>
      <c r="DBL221" t="s">
        <v>330</v>
      </c>
      <c r="DBM221" t="s">
        <v>330</v>
      </c>
      <c r="DBN221" t="s">
        <v>330</v>
      </c>
      <c r="DBO221" t="s">
        <v>330</v>
      </c>
      <c r="DBP221" t="s">
        <v>330</v>
      </c>
      <c r="DBQ221" t="s">
        <v>330</v>
      </c>
      <c r="DBR221" t="s">
        <v>330</v>
      </c>
      <c r="DBS221" t="s">
        <v>330</v>
      </c>
      <c r="DBT221" t="s">
        <v>330</v>
      </c>
      <c r="DBU221" t="s">
        <v>330</v>
      </c>
      <c r="DBV221" t="s">
        <v>330</v>
      </c>
      <c r="DBW221" t="s">
        <v>330</v>
      </c>
      <c r="DBX221" t="s">
        <v>330</v>
      </c>
      <c r="DBY221" t="s">
        <v>330</v>
      </c>
      <c r="DBZ221" t="s">
        <v>330</v>
      </c>
      <c r="DCA221" t="s">
        <v>330</v>
      </c>
      <c r="DCB221" t="s">
        <v>330</v>
      </c>
      <c r="DCC221" t="s">
        <v>330</v>
      </c>
      <c r="DCD221" t="s">
        <v>330</v>
      </c>
      <c r="DCE221" t="s">
        <v>330</v>
      </c>
      <c r="DCF221" t="s">
        <v>330</v>
      </c>
      <c r="DCG221" t="s">
        <v>330</v>
      </c>
      <c r="DCH221" t="s">
        <v>330</v>
      </c>
      <c r="DCI221" t="s">
        <v>330</v>
      </c>
      <c r="DCJ221" t="s">
        <v>330</v>
      </c>
      <c r="DCK221" t="s">
        <v>330</v>
      </c>
      <c r="DCL221" t="s">
        <v>330</v>
      </c>
      <c r="DCM221" t="s">
        <v>330</v>
      </c>
      <c r="DCN221" t="s">
        <v>330</v>
      </c>
      <c r="DCO221" t="s">
        <v>330</v>
      </c>
      <c r="DCP221" t="s">
        <v>330</v>
      </c>
      <c r="DCQ221" t="s">
        <v>330</v>
      </c>
      <c r="DCR221" t="s">
        <v>330</v>
      </c>
      <c r="DCS221" t="s">
        <v>330</v>
      </c>
      <c r="DCT221" t="s">
        <v>330</v>
      </c>
      <c r="DCU221" t="s">
        <v>330</v>
      </c>
      <c r="DCV221" t="s">
        <v>330</v>
      </c>
      <c r="DCW221" t="s">
        <v>330</v>
      </c>
      <c r="DCX221" t="s">
        <v>330</v>
      </c>
      <c r="DCY221" t="s">
        <v>330</v>
      </c>
      <c r="DCZ221" t="s">
        <v>330</v>
      </c>
      <c r="DDA221" t="s">
        <v>330</v>
      </c>
      <c r="DDB221" t="s">
        <v>330</v>
      </c>
      <c r="DDC221" t="s">
        <v>330</v>
      </c>
      <c r="DDD221" t="s">
        <v>330</v>
      </c>
      <c r="DDE221" t="s">
        <v>330</v>
      </c>
      <c r="DDF221" t="s">
        <v>330</v>
      </c>
      <c r="DDG221" t="s">
        <v>330</v>
      </c>
      <c r="DDH221" t="s">
        <v>330</v>
      </c>
      <c r="DDI221" t="s">
        <v>330</v>
      </c>
      <c r="DDJ221" t="s">
        <v>330</v>
      </c>
      <c r="DDK221" t="s">
        <v>330</v>
      </c>
      <c r="DDL221" t="s">
        <v>330</v>
      </c>
      <c r="DDM221" t="s">
        <v>330</v>
      </c>
      <c r="DDN221" t="s">
        <v>330</v>
      </c>
      <c r="DDO221" t="s">
        <v>330</v>
      </c>
      <c r="DDP221" t="s">
        <v>330</v>
      </c>
      <c r="DDQ221" t="s">
        <v>330</v>
      </c>
      <c r="DDR221" t="s">
        <v>330</v>
      </c>
      <c r="DDS221" t="s">
        <v>330</v>
      </c>
      <c r="DDT221" t="s">
        <v>330</v>
      </c>
      <c r="DDU221" t="s">
        <v>330</v>
      </c>
      <c r="DDV221" t="s">
        <v>330</v>
      </c>
      <c r="DDW221" t="s">
        <v>330</v>
      </c>
      <c r="DDX221" t="s">
        <v>330</v>
      </c>
      <c r="DDY221" t="s">
        <v>330</v>
      </c>
      <c r="DDZ221" t="s">
        <v>330</v>
      </c>
      <c r="DEA221" t="s">
        <v>330</v>
      </c>
      <c r="DEB221" t="s">
        <v>330</v>
      </c>
      <c r="DEC221" t="s">
        <v>330</v>
      </c>
      <c r="DED221" t="s">
        <v>330</v>
      </c>
      <c r="DEE221" t="s">
        <v>330</v>
      </c>
      <c r="DEF221" t="s">
        <v>330</v>
      </c>
      <c r="DEG221" t="s">
        <v>330</v>
      </c>
      <c r="DEH221" t="s">
        <v>330</v>
      </c>
      <c r="DEI221" t="s">
        <v>330</v>
      </c>
      <c r="DEJ221" t="s">
        <v>330</v>
      </c>
      <c r="DEK221" t="s">
        <v>330</v>
      </c>
      <c r="DEL221" t="s">
        <v>330</v>
      </c>
      <c r="DEM221" t="s">
        <v>330</v>
      </c>
      <c r="DEN221" t="s">
        <v>330</v>
      </c>
      <c r="DEO221" t="s">
        <v>330</v>
      </c>
      <c r="DEP221" t="s">
        <v>330</v>
      </c>
      <c r="DEQ221" t="s">
        <v>330</v>
      </c>
      <c r="DER221" t="s">
        <v>330</v>
      </c>
      <c r="DES221" t="s">
        <v>330</v>
      </c>
      <c r="DET221" t="s">
        <v>330</v>
      </c>
      <c r="DEU221" t="s">
        <v>330</v>
      </c>
      <c r="DEV221" t="s">
        <v>330</v>
      </c>
      <c r="DEW221" t="s">
        <v>330</v>
      </c>
      <c r="DEX221" t="s">
        <v>330</v>
      </c>
      <c r="DEY221" t="s">
        <v>330</v>
      </c>
      <c r="DEZ221" t="s">
        <v>330</v>
      </c>
      <c r="DFA221" t="s">
        <v>330</v>
      </c>
      <c r="DFB221" t="s">
        <v>330</v>
      </c>
      <c r="DFC221" t="s">
        <v>330</v>
      </c>
      <c r="DFD221" t="s">
        <v>330</v>
      </c>
      <c r="DFE221" t="s">
        <v>330</v>
      </c>
      <c r="DFF221" t="s">
        <v>330</v>
      </c>
      <c r="DFG221" t="s">
        <v>330</v>
      </c>
      <c r="DFH221" t="s">
        <v>330</v>
      </c>
      <c r="DFI221" t="s">
        <v>330</v>
      </c>
      <c r="DFJ221" t="s">
        <v>330</v>
      </c>
      <c r="DFK221" t="s">
        <v>330</v>
      </c>
      <c r="DFL221" t="s">
        <v>330</v>
      </c>
      <c r="DFM221" t="s">
        <v>330</v>
      </c>
      <c r="DFN221" t="s">
        <v>330</v>
      </c>
      <c r="DFO221" t="s">
        <v>330</v>
      </c>
      <c r="DFP221" t="s">
        <v>330</v>
      </c>
      <c r="DFQ221" t="s">
        <v>330</v>
      </c>
      <c r="DFR221" t="s">
        <v>330</v>
      </c>
      <c r="DFS221" t="s">
        <v>330</v>
      </c>
      <c r="DFT221" t="s">
        <v>330</v>
      </c>
      <c r="DFU221" t="s">
        <v>330</v>
      </c>
      <c r="DFV221" t="s">
        <v>330</v>
      </c>
      <c r="DFW221" t="s">
        <v>330</v>
      </c>
      <c r="DFX221" t="s">
        <v>330</v>
      </c>
      <c r="DFY221" t="s">
        <v>330</v>
      </c>
      <c r="DFZ221" t="s">
        <v>330</v>
      </c>
      <c r="DGA221" t="s">
        <v>330</v>
      </c>
      <c r="DGB221" t="s">
        <v>330</v>
      </c>
      <c r="DGC221" t="s">
        <v>330</v>
      </c>
      <c r="DGD221" t="s">
        <v>330</v>
      </c>
      <c r="DGE221" t="s">
        <v>330</v>
      </c>
      <c r="DGF221" t="s">
        <v>330</v>
      </c>
      <c r="DGG221" t="s">
        <v>330</v>
      </c>
      <c r="DGH221" t="s">
        <v>330</v>
      </c>
      <c r="DGI221" t="s">
        <v>330</v>
      </c>
      <c r="DGJ221" t="s">
        <v>330</v>
      </c>
      <c r="DGK221" t="s">
        <v>330</v>
      </c>
      <c r="DGL221" t="s">
        <v>330</v>
      </c>
      <c r="DGM221" t="s">
        <v>330</v>
      </c>
      <c r="DGN221" t="s">
        <v>330</v>
      </c>
      <c r="DGO221" t="s">
        <v>330</v>
      </c>
      <c r="DGP221" t="s">
        <v>330</v>
      </c>
      <c r="DGQ221" t="s">
        <v>330</v>
      </c>
      <c r="DGR221" t="s">
        <v>330</v>
      </c>
      <c r="DGS221" t="s">
        <v>330</v>
      </c>
      <c r="DGT221" t="s">
        <v>330</v>
      </c>
      <c r="DGU221" t="s">
        <v>330</v>
      </c>
      <c r="DGV221" t="s">
        <v>330</v>
      </c>
      <c r="DGW221" t="s">
        <v>330</v>
      </c>
      <c r="DGX221" t="s">
        <v>330</v>
      </c>
      <c r="DGY221" t="s">
        <v>330</v>
      </c>
      <c r="DGZ221" t="s">
        <v>330</v>
      </c>
      <c r="DHA221" t="s">
        <v>330</v>
      </c>
      <c r="DHB221" t="s">
        <v>330</v>
      </c>
      <c r="DHC221" t="s">
        <v>330</v>
      </c>
      <c r="DHD221" t="s">
        <v>330</v>
      </c>
      <c r="DHE221" t="s">
        <v>330</v>
      </c>
      <c r="DHF221" t="s">
        <v>330</v>
      </c>
      <c r="DHG221" t="s">
        <v>330</v>
      </c>
      <c r="DHH221" t="s">
        <v>330</v>
      </c>
      <c r="DHI221" t="s">
        <v>330</v>
      </c>
      <c r="DHJ221" t="s">
        <v>330</v>
      </c>
      <c r="DHK221" t="s">
        <v>330</v>
      </c>
      <c r="DHL221" t="s">
        <v>330</v>
      </c>
      <c r="DHM221" t="s">
        <v>330</v>
      </c>
      <c r="DHN221" t="s">
        <v>330</v>
      </c>
      <c r="DHO221" t="s">
        <v>330</v>
      </c>
      <c r="DHP221" t="s">
        <v>330</v>
      </c>
      <c r="DHQ221" t="s">
        <v>330</v>
      </c>
      <c r="DHR221" t="s">
        <v>330</v>
      </c>
      <c r="DHS221" t="s">
        <v>330</v>
      </c>
      <c r="DHT221" t="s">
        <v>330</v>
      </c>
      <c r="DHU221" t="s">
        <v>330</v>
      </c>
      <c r="DHV221" t="s">
        <v>330</v>
      </c>
      <c r="DHW221" t="s">
        <v>330</v>
      </c>
      <c r="DHX221" t="s">
        <v>330</v>
      </c>
      <c r="DHY221" t="s">
        <v>330</v>
      </c>
      <c r="DHZ221" t="s">
        <v>330</v>
      </c>
      <c r="DIA221" t="s">
        <v>330</v>
      </c>
      <c r="DIB221" t="s">
        <v>330</v>
      </c>
      <c r="DIC221" t="s">
        <v>330</v>
      </c>
      <c r="DID221" t="s">
        <v>330</v>
      </c>
      <c r="DIE221" t="s">
        <v>330</v>
      </c>
      <c r="DIF221" t="s">
        <v>330</v>
      </c>
      <c r="DIG221" t="s">
        <v>330</v>
      </c>
      <c r="DIH221" t="s">
        <v>330</v>
      </c>
      <c r="DII221" t="s">
        <v>330</v>
      </c>
      <c r="DIJ221" t="s">
        <v>330</v>
      </c>
      <c r="DIK221" t="s">
        <v>330</v>
      </c>
      <c r="DIL221" t="s">
        <v>330</v>
      </c>
      <c r="DIM221" t="s">
        <v>330</v>
      </c>
      <c r="DIN221" t="s">
        <v>330</v>
      </c>
      <c r="DIO221" t="s">
        <v>330</v>
      </c>
      <c r="DIP221" t="s">
        <v>330</v>
      </c>
      <c r="DIQ221" t="s">
        <v>330</v>
      </c>
      <c r="DIR221" t="s">
        <v>330</v>
      </c>
      <c r="DIS221" t="s">
        <v>330</v>
      </c>
      <c r="DIT221" t="s">
        <v>330</v>
      </c>
      <c r="DIU221" t="s">
        <v>330</v>
      </c>
      <c r="DIV221" t="s">
        <v>330</v>
      </c>
      <c r="DIW221" t="s">
        <v>330</v>
      </c>
      <c r="DIX221" t="s">
        <v>330</v>
      </c>
      <c r="DIY221" t="s">
        <v>330</v>
      </c>
      <c r="DIZ221" t="s">
        <v>330</v>
      </c>
      <c r="DJA221" t="s">
        <v>330</v>
      </c>
      <c r="DJB221" t="s">
        <v>330</v>
      </c>
      <c r="DJC221" t="s">
        <v>330</v>
      </c>
      <c r="DJD221" t="s">
        <v>330</v>
      </c>
      <c r="DJE221" t="s">
        <v>330</v>
      </c>
      <c r="DJF221" t="s">
        <v>330</v>
      </c>
      <c r="DJG221" t="s">
        <v>330</v>
      </c>
      <c r="DJH221" t="s">
        <v>330</v>
      </c>
      <c r="DJI221" t="s">
        <v>330</v>
      </c>
      <c r="DJJ221" t="s">
        <v>330</v>
      </c>
      <c r="DJK221" t="s">
        <v>330</v>
      </c>
      <c r="DJL221" t="s">
        <v>330</v>
      </c>
      <c r="DJM221" t="s">
        <v>330</v>
      </c>
      <c r="DJN221" t="s">
        <v>330</v>
      </c>
      <c r="DJO221" t="s">
        <v>330</v>
      </c>
      <c r="DJP221" t="s">
        <v>330</v>
      </c>
      <c r="DJQ221" t="s">
        <v>330</v>
      </c>
      <c r="DJR221" t="s">
        <v>330</v>
      </c>
      <c r="DJS221" t="s">
        <v>330</v>
      </c>
      <c r="DJT221" t="s">
        <v>330</v>
      </c>
      <c r="DJU221" t="s">
        <v>330</v>
      </c>
      <c r="DJV221" t="s">
        <v>330</v>
      </c>
      <c r="DJW221" t="s">
        <v>330</v>
      </c>
      <c r="DJX221" t="s">
        <v>330</v>
      </c>
      <c r="DJY221" t="s">
        <v>330</v>
      </c>
      <c r="DJZ221" t="s">
        <v>330</v>
      </c>
      <c r="DKA221" t="s">
        <v>330</v>
      </c>
      <c r="DKB221" t="s">
        <v>330</v>
      </c>
      <c r="DKC221" t="s">
        <v>330</v>
      </c>
      <c r="DKD221" t="s">
        <v>330</v>
      </c>
      <c r="DKE221" t="s">
        <v>330</v>
      </c>
      <c r="DKF221" t="s">
        <v>330</v>
      </c>
      <c r="DKG221" t="s">
        <v>330</v>
      </c>
      <c r="DKH221" t="s">
        <v>330</v>
      </c>
      <c r="DKI221" t="s">
        <v>330</v>
      </c>
      <c r="DKJ221" t="s">
        <v>330</v>
      </c>
      <c r="DKK221" t="s">
        <v>330</v>
      </c>
      <c r="DKL221" t="s">
        <v>330</v>
      </c>
      <c r="DKM221" t="s">
        <v>330</v>
      </c>
      <c r="DKN221" t="s">
        <v>330</v>
      </c>
      <c r="DKO221" t="s">
        <v>330</v>
      </c>
      <c r="DKP221" t="s">
        <v>330</v>
      </c>
      <c r="DKQ221" t="s">
        <v>330</v>
      </c>
      <c r="DKR221" t="s">
        <v>330</v>
      </c>
      <c r="DKS221" t="s">
        <v>330</v>
      </c>
      <c r="DKT221" t="s">
        <v>330</v>
      </c>
      <c r="DKU221" t="s">
        <v>330</v>
      </c>
      <c r="DKV221" t="s">
        <v>330</v>
      </c>
      <c r="DKW221" t="s">
        <v>330</v>
      </c>
      <c r="DKX221" t="s">
        <v>330</v>
      </c>
      <c r="DKY221" t="s">
        <v>330</v>
      </c>
      <c r="DKZ221" t="s">
        <v>330</v>
      </c>
      <c r="DLA221" t="s">
        <v>330</v>
      </c>
      <c r="DLB221" t="s">
        <v>330</v>
      </c>
      <c r="DLC221" t="s">
        <v>330</v>
      </c>
      <c r="DLD221" t="s">
        <v>330</v>
      </c>
      <c r="DLE221" t="s">
        <v>330</v>
      </c>
      <c r="DLF221" t="s">
        <v>330</v>
      </c>
      <c r="DLG221" t="s">
        <v>330</v>
      </c>
      <c r="DLH221" t="s">
        <v>330</v>
      </c>
      <c r="DLI221" t="s">
        <v>330</v>
      </c>
      <c r="DLJ221" t="s">
        <v>330</v>
      </c>
      <c r="DLK221" t="s">
        <v>330</v>
      </c>
      <c r="DLL221" t="s">
        <v>330</v>
      </c>
      <c r="DLM221" t="s">
        <v>330</v>
      </c>
      <c r="DLN221" t="s">
        <v>330</v>
      </c>
      <c r="DLO221" t="s">
        <v>330</v>
      </c>
      <c r="DLP221" t="s">
        <v>330</v>
      </c>
      <c r="DLQ221" t="s">
        <v>330</v>
      </c>
      <c r="DLR221" t="s">
        <v>330</v>
      </c>
      <c r="DLS221" t="s">
        <v>330</v>
      </c>
      <c r="DLT221" t="s">
        <v>330</v>
      </c>
      <c r="DLU221" t="s">
        <v>330</v>
      </c>
      <c r="DLV221" t="s">
        <v>330</v>
      </c>
      <c r="DLW221" t="s">
        <v>330</v>
      </c>
      <c r="DLX221" t="s">
        <v>330</v>
      </c>
      <c r="DLY221" t="s">
        <v>330</v>
      </c>
      <c r="DLZ221" t="s">
        <v>330</v>
      </c>
      <c r="DMA221" t="s">
        <v>330</v>
      </c>
      <c r="DMB221" t="s">
        <v>330</v>
      </c>
      <c r="DMC221" t="s">
        <v>330</v>
      </c>
      <c r="DMD221" t="s">
        <v>330</v>
      </c>
      <c r="DME221" t="s">
        <v>330</v>
      </c>
      <c r="DMF221" t="s">
        <v>330</v>
      </c>
      <c r="DMG221" t="s">
        <v>330</v>
      </c>
      <c r="DMH221" t="s">
        <v>330</v>
      </c>
      <c r="DMI221" t="s">
        <v>330</v>
      </c>
      <c r="DMJ221" t="s">
        <v>330</v>
      </c>
      <c r="DMK221" t="s">
        <v>330</v>
      </c>
      <c r="DML221" t="s">
        <v>330</v>
      </c>
      <c r="DMM221" t="s">
        <v>330</v>
      </c>
      <c r="DMN221" t="s">
        <v>330</v>
      </c>
      <c r="DMO221" t="s">
        <v>330</v>
      </c>
      <c r="DMP221" t="s">
        <v>330</v>
      </c>
      <c r="DMQ221" t="s">
        <v>330</v>
      </c>
      <c r="DMR221" t="s">
        <v>330</v>
      </c>
      <c r="DMS221" t="s">
        <v>330</v>
      </c>
      <c r="DMT221" t="s">
        <v>330</v>
      </c>
      <c r="DMU221" t="s">
        <v>330</v>
      </c>
      <c r="DMV221" t="s">
        <v>330</v>
      </c>
      <c r="DMW221" t="s">
        <v>330</v>
      </c>
      <c r="DMX221" t="s">
        <v>330</v>
      </c>
      <c r="DMY221" t="s">
        <v>330</v>
      </c>
      <c r="DMZ221" t="s">
        <v>330</v>
      </c>
      <c r="DNA221" t="s">
        <v>330</v>
      </c>
      <c r="DNB221" t="s">
        <v>330</v>
      </c>
      <c r="DNC221" t="s">
        <v>330</v>
      </c>
      <c r="DND221" t="s">
        <v>330</v>
      </c>
      <c r="DNE221" t="s">
        <v>330</v>
      </c>
      <c r="DNF221" t="s">
        <v>330</v>
      </c>
      <c r="DNG221" t="s">
        <v>330</v>
      </c>
      <c r="DNH221" t="s">
        <v>330</v>
      </c>
      <c r="DNI221" t="s">
        <v>330</v>
      </c>
      <c r="DNJ221" t="s">
        <v>330</v>
      </c>
      <c r="DNK221" t="s">
        <v>330</v>
      </c>
      <c r="DNL221" t="s">
        <v>330</v>
      </c>
      <c r="DNM221" t="s">
        <v>330</v>
      </c>
      <c r="DNN221" t="s">
        <v>330</v>
      </c>
      <c r="DNO221" t="s">
        <v>330</v>
      </c>
      <c r="DNP221" t="s">
        <v>330</v>
      </c>
      <c r="DNQ221" t="s">
        <v>330</v>
      </c>
      <c r="DNR221" t="s">
        <v>330</v>
      </c>
      <c r="DNS221" t="s">
        <v>330</v>
      </c>
      <c r="DNT221" t="s">
        <v>330</v>
      </c>
      <c r="DNU221" t="s">
        <v>330</v>
      </c>
      <c r="DNV221" t="s">
        <v>330</v>
      </c>
      <c r="DNW221" t="s">
        <v>330</v>
      </c>
      <c r="DNX221" t="s">
        <v>330</v>
      </c>
      <c r="DNY221" t="s">
        <v>330</v>
      </c>
      <c r="DNZ221" t="s">
        <v>330</v>
      </c>
      <c r="DOA221" t="s">
        <v>330</v>
      </c>
      <c r="DOB221" t="s">
        <v>330</v>
      </c>
      <c r="DOC221" t="s">
        <v>330</v>
      </c>
      <c r="DOD221" t="s">
        <v>330</v>
      </c>
      <c r="DOE221" t="s">
        <v>330</v>
      </c>
      <c r="DOF221" t="s">
        <v>330</v>
      </c>
      <c r="DOG221" t="s">
        <v>330</v>
      </c>
      <c r="DOH221" t="s">
        <v>330</v>
      </c>
      <c r="DOI221" t="s">
        <v>330</v>
      </c>
      <c r="DOJ221" t="s">
        <v>330</v>
      </c>
      <c r="DOK221" t="s">
        <v>330</v>
      </c>
      <c r="DOL221" t="s">
        <v>330</v>
      </c>
      <c r="DOM221" t="s">
        <v>330</v>
      </c>
      <c r="DON221" t="s">
        <v>330</v>
      </c>
      <c r="DOO221" t="s">
        <v>330</v>
      </c>
      <c r="DOP221" t="s">
        <v>330</v>
      </c>
      <c r="DOQ221" t="s">
        <v>330</v>
      </c>
      <c r="DOR221" t="s">
        <v>330</v>
      </c>
      <c r="DOS221" t="s">
        <v>330</v>
      </c>
      <c r="DOT221" t="s">
        <v>330</v>
      </c>
      <c r="DOU221" t="s">
        <v>330</v>
      </c>
      <c r="DOV221" t="s">
        <v>330</v>
      </c>
      <c r="DOW221" t="s">
        <v>330</v>
      </c>
      <c r="DOX221" t="s">
        <v>330</v>
      </c>
      <c r="DOY221" t="s">
        <v>330</v>
      </c>
      <c r="DOZ221" t="s">
        <v>330</v>
      </c>
      <c r="DPA221" t="s">
        <v>330</v>
      </c>
      <c r="DPB221" t="s">
        <v>330</v>
      </c>
      <c r="DPC221" t="s">
        <v>330</v>
      </c>
      <c r="DPD221" t="s">
        <v>330</v>
      </c>
      <c r="DPE221" t="s">
        <v>330</v>
      </c>
      <c r="DPF221" t="s">
        <v>330</v>
      </c>
      <c r="DPG221" t="s">
        <v>330</v>
      </c>
      <c r="DPH221" t="s">
        <v>330</v>
      </c>
      <c r="DPI221" t="s">
        <v>330</v>
      </c>
      <c r="DPJ221" t="s">
        <v>330</v>
      </c>
      <c r="DPK221" t="s">
        <v>330</v>
      </c>
      <c r="DPL221" t="s">
        <v>330</v>
      </c>
      <c r="DPM221" t="s">
        <v>330</v>
      </c>
      <c r="DPN221" t="s">
        <v>330</v>
      </c>
      <c r="DPO221" t="s">
        <v>330</v>
      </c>
      <c r="DPP221" t="s">
        <v>330</v>
      </c>
      <c r="DPQ221" t="s">
        <v>330</v>
      </c>
      <c r="DPR221" t="s">
        <v>330</v>
      </c>
      <c r="DPS221" t="s">
        <v>330</v>
      </c>
      <c r="DPT221" t="s">
        <v>330</v>
      </c>
      <c r="DPU221" t="s">
        <v>330</v>
      </c>
      <c r="DPV221" t="s">
        <v>330</v>
      </c>
      <c r="DPW221" t="s">
        <v>330</v>
      </c>
      <c r="DPX221" t="s">
        <v>330</v>
      </c>
      <c r="DPY221" t="s">
        <v>330</v>
      </c>
      <c r="DPZ221" t="s">
        <v>330</v>
      </c>
      <c r="DQA221" t="s">
        <v>330</v>
      </c>
      <c r="DQB221" t="s">
        <v>330</v>
      </c>
      <c r="DQC221" t="s">
        <v>330</v>
      </c>
      <c r="DQD221" t="s">
        <v>330</v>
      </c>
      <c r="DQE221" t="s">
        <v>330</v>
      </c>
      <c r="DQF221" t="s">
        <v>330</v>
      </c>
      <c r="DQG221" t="s">
        <v>330</v>
      </c>
      <c r="DQH221" t="s">
        <v>330</v>
      </c>
      <c r="DQI221" t="s">
        <v>330</v>
      </c>
      <c r="DQJ221" t="s">
        <v>330</v>
      </c>
      <c r="DQK221" t="s">
        <v>330</v>
      </c>
      <c r="DQL221" t="s">
        <v>330</v>
      </c>
      <c r="DQM221" t="s">
        <v>330</v>
      </c>
      <c r="DQN221" t="s">
        <v>330</v>
      </c>
      <c r="DQO221" t="s">
        <v>330</v>
      </c>
      <c r="DQP221" t="s">
        <v>330</v>
      </c>
      <c r="DQQ221" t="s">
        <v>330</v>
      </c>
      <c r="DQR221" t="s">
        <v>330</v>
      </c>
      <c r="DQS221" t="s">
        <v>330</v>
      </c>
      <c r="DQT221" t="s">
        <v>330</v>
      </c>
      <c r="DQU221" t="s">
        <v>330</v>
      </c>
      <c r="DQV221" t="s">
        <v>330</v>
      </c>
      <c r="DQW221" t="s">
        <v>330</v>
      </c>
      <c r="DQX221" t="s">
        <v>330</v>
      </c>
      <c r="DQY221" t="s">
        <v>330</v>
      </c>
      <c r="DQZ221" t="s">
        <v>330</v>
      </c>
      <c r="DRA221" t="s">
        <v>330</v>
      </c>
      <c r="DRB221" t="s">
        <v>330</v>
      </c>
      <c r="DRC221" t="s">
        <v>330</v>
      </c>
      <c r="DRD221" t="s">
        <v>330</v>
      </c>
      <c r="DRE221" t="s">
        <v>330</v>
      </c>
      <c r="DRF221" t="s">
        <v>330</v>
      </c>
      <c r="DRG221" t="s">
        <v>330</v>
      </c>
      <c r="DRH221" t="s">
        <v>330</v>
      </c>
      <c r="DRI221" t="s">
        <v>330</v>
      </c>
      <c r="DRJ221" t="s">
        <v>330</v>
      </c>
      <c r="DRK221" t="s">
        <v>330</v>
      </c>
      <c r="DRL221" t="s">
        <v>330</v>
      </c>
      <c r="DRM221" t="s">
        <v>330</v>
      </c>
      <c r="DRN221" t="s">
        <v>330</v>
      </c>
      <c r="DRO221" t="s">
        <v>330</v>
      </c>
      <c r="DRP221" t="s">
        <v>330</v>
      </c>
      <c r="DRQ221" t="s">
        <v>330</v>
      </c>
      <c r="DRR221" t="s">
        <v>330</v>
      </c>
      <c r="DRS221" t="s">
        <v>330</v>
      </c>
      <c r="DRT221" t="s">
        <v>330</v>
      </c>
      <c r="DRU221" t="s">
        <v>330</v>
      </c>
      <c r="DRV221" t="s">
        <v>330</v>
      </c>
      <c r="DRW221" t="s">
        <v>330</v>
      </c>
      <c r="DRX221" t="s">
        <v>330</v>
      </c>
      <c r="DRY221" t="s">
        <v>330</v>
      </c>
      <c r="DRZ221" t="s">
        <v>330</v>
      </c>
      <c r="DSA221" t="s">
        <v>330</v>
      </c>
      <c r="DSB221" t="s">
        <v>330</v>
      </c>
      <c r="DSC221" t="s">
        <v>330</v>
      </c>
      <c r="DSD221" t="s">
        <v>330</v>
      </c>
      <c r="DSE221" t="s">
        <v>330</v>
      </c>
      <c r="DSF221" t="s">
        <v>330</v>
      </c>
      <c r="DSG221" t="s">
        <v>330</v>
      </c>
      <c r="DSH221" t="s">
        <v>330</v>
      </c>
      <c r="DSI221" t="s">
        <v>330</v>
      </c>
      <c r="DSJ221" t="s">
        <v>330</v>
      </c>
      <c r="DSK221" t="s">
        <v>330</v>
      </c>
      <c r="DSL221" t="s">
        <v>330</v>
      </c>
      <c r="DSM221" t="s">
        <v>330</v>
      </c>
      <c r="DSN221" t="s">
        <v>330</v>
      </c>
      <c r="DSO221" t="s">
        <v>330</v>
      </c>
      <c r="DSP221" t="s">
        <v>330</v>
      </c>
      <c r="DSQ221" t="s">
        <v>330</v>
      </c>
      <c r="DSR221" t="s">
        <v>330</v>
      </c>
      <c r="DSS221" t="s">
        <v>330</v>
      </c>
      <c r="DST221" t="s">
        <v>330</v>
      </c>
      <c r="DSU221" t="s">
        <v>330</v>
      </c>
      <c r="DSV221" t="s">
        <v>330</v>
      </c>
      <c r="DSW221" t="s">
        <v>330</v>
      </c>
      <c r="DSX221" t="s">
        <v>330</v>
      </c>
      <c r="DSY221" t="s">
        <v>330</v>
      </c>
      <c r="DSZ221" t="s">
        <v>330</v>
      </c>
      <c r="DTA221" t="s">
        <v>330</v>
      </c>
      <c r="DTB221" t="s">
        <v>330</v>
      </c>
      <c r="DTC221" t="s">
        <v>330</v>
      </c>
      <c r="DTD221" t="s">
        <v>330</v>
      </c>
      <c r="DTE221" t="s">
        <v>330</v>
      </c>
      <c r="DTF221" t="s">
        <v>330</v>
      </c>
      <c r="DTG221" t="s">
        <v>330</v>
      </c>
      <c r="DTH221" t="s">
        <v>330</v>
      </c>
      <c r="DTI221" t="s">
        <v>330</v>
      </c>
      <c r="DTJ221" t="s">
        <v>330</v>
      </c>
      <c r="DTK221" t="s">
        <v>330</v>
      </c>
      <c r="DTL221" t="s">
        <v>330</v>
      </c>
      <c r="DTM221" t="s">
        <v>330</v>
      </c>
      <c r="DTN221" t="s">
        <v>330</v>
      </c>
      <c r="DTO221" t="s">
        <v>330</v>
      </c>
      <c r="DTP221" t="s">
        <v>330</v>
      </c>
      <c r="DTQ221" t="s">
        <v>330</v>
      </c>
      <c r="DTR221" t="s">
        <v>330</v>
      </c>
      <c r="DTS221" t="s">
        <v>330</v>
      </c>
      <c r="DTT221" t="s">
        <v>330</v>
      </c>
      <c r="DTU221" t="s">
        <v>330</v>
      </c>
      <c r="DTV221" t="s">
        <v>330</v>
      </c>
      <c r="DTW221" t="s">
        <v>330</v>
      </c>
      <c r="DTX221" t="s">
        <v>330</v>
      </c>
      <c r="DTY221" t="s">
        <v>330</v>
      </c>
      <c r="DTZ221" t="s">
        <v>330</v>
      </c>
      <c r="DUA221" t="s">
        <v>330</v>
      </c>
      <c r="DUB221" t="s">
        <v>330</v>
      </c>
      <c r="DUC221" t="s">
        <v>330</v>
      </c>
      <c r="DUD221" t="s">
        <v>330</v>
      </c>
      <c r="DUE221" t="s">
        <v>330</v>
      </c>
      <c r="DUF221" t="s">
        <v>330</v>
      </c>
      <c r="DUG221" t="s">
        <v>330</v>
      </c>
      <c r="DUH221" t="s">
        <v>330</v>
      </c>
      <c r="DUI221" t="s">
        <v>330</v>
      </c>
      <c r="DUJ221" t="s">
        <v>330</v>
      </c>
      <c r="DUK221" t="s">
        <v>330</v>
      </c>
      <c r="DUL221" t="s">
        <v>330</v>
      </c>
      <c r="DUM221" t="s">
        <v>330</v>
      </c>
      <c r="DUN221" t="s">
        <v>330</v>
      </c>
      <c r="DUO221" t="s">
        <v>330</v>
      </c>
      <c r="DUP221" t="s">
        <v>330</v>
      </c>
      <c r="DUQ221" t="s">
        <v>330</v>
      </c>
      <c r="DUR221" t="s">
        <v>330</v>
      </c>
      <c r="DUS221" t="s">
        <v>330</v>
      </c>
      <c r="DUT221" t="s">
        <v>330</v>
      </c>
      <c r="DUU221" t="s">
        <v>330</v>
      </c>
      <c r="DUV221" t="s">
        <v>330</v>
      </c>
      <c r="DUW221" t="s">
        <v>330</v>
      </c>
      <c r="DUX221" t="s">
        <v>330</v>
      </c>
      <c r="DUY221" t="s">
        <v>330</v>
      </c>
      <c r="DUZ221" t="s">
        <v>330</v>
      </c>
      <c r="DVA221" t="s">
        <v>330</v>
      </c>
      <c r="DVB221" t="s">
        <v>330</v>
      </c>
      <c r="DVC221" t="s">
        <v>330</v>
      </c>
      <c r="DVD221" t="s">
        <v>330</v>
      </c>
      <c r="DVE221" t="s">
        <v>330</v>
      </c>
      <c r="DVF221" t="s">
        <v>330</v>
      </c>
      <c r="DVG221" t="s">
        <v>330</v>
      </c>
      <c r="DVH221" t="s">
        <v>330</v>
      </c>
      <c r="DVI221" t="s">
        <v>330</v>
      </c>
      <c r="DVJ221" t="s">
        <v>330</v>
      </c>
      <c r="DVK221" t="s">
        <v>330</v>
      </c>
      <c r="DVL221" t="s">
        <v>330</v>
      </c>
      <c r="DVM221" t="s">
        <v>330</v>
      </c>
      <c r="DVN221" t="s">
        <v>330</v>
      </c>
      <c r="DVO221" t="s">
        <v>330</v>
      </c>
      <c r="DVP221" t="s">
        <v>330</v>
      </c>
      <c r="DVQ221" t="s">
        <v>330</v>
      </c>
      <c r="DVR221" t="s">
        <v>330</v>
      </c>
      <c r="DVS221" t="s">
        <v>330</v>
      </c>
      <c r="DVT221" t="s">
        <v>330</v>
      </c>
      <c r="DVU221" t="s">
        <v>330</v>
      </c>
      <c r="DVV221" t="s">
        <v>330</v>
      </c>
      <c r="DVW221" t="s">
        <v>330</v>
      </c>
      <c r="DVX221" t="s">
        <v>330</v>
      </c>
      <c r="DVY221" t="s">
        <v>330</v>
      </c>
      <c r="DVZ221" t="s">
        <v>330</v>
      </c>
      <c r="DWA221" t="s">
        <v>330</v>
      </c>
      <c r="DWB221" t="s">
        <v>330</v>
      </c>
      <c r="DWC221" t="s">
        <v>330</v>
      </c>
      <c r="DWD221" t="s">
        <v>330</v>
      </c>
      <c r="DWE221" t="s">
        <v>330</v>
      </c>
      <c r="DWF221" t="s">
        <v>330</v>
      </c>
      <c r="DWG221" t="s">
        <v>330</v>
      </c>
      <c r="DWH221" t="s">
        <v>330</v>
      </c>
      <c r="DWI221" t="s">
        <v>330</v>
      </c>
      <c r="DWJ221" t="s">
        <v>330</v>
      </c>
      <c r="DWK221" t="s">
        <v>330</v>
      </c>
      <c r="DWL221" t="s">
        <v>330</v>
      </c>
      <c r="DWM221" t="s">
        <v>330</v>
      </c>
      <c r="DWN221" t="s">
        <v>330</v>
      </c>
      <c r="DWO221" t="s">
        <v>330</v>
      </c>
      <c r="DWP221" t="s">
        <v>330</v>
      </c>
      <c r="DWQ221" t="s">
        <v>330</v>
      </c>
      <c r="DWR221" t="s">
        <v>330</v>
      </c>
      <c r="DWS221" t="s">
        <v>330</v>
      </c>
      <c r="DWT221" t="s">
        <v>330</v>
      </c>
      <c r="DWU221" t="s">
        <v>330</v>
      </c>
      <c r="DWV221" t="s">
        <v>330</v>
      </c>
      <c r="DWW221" t="s">
        <v>330</v>
      </c>
      <c r="DWX221" t="s">
        <v>330</v>
      </c>
      <c r="DWY221" t="s">
        <v>330</v>
      </c>
      <c r="DWZ221" t="s">
        <v>330</v>
      </c>
      <c r="DXA221" t="s">
        <v>330</v>
      </c>
      <c r="DXB221" t="s">
        <v>330</v>
      </c>
      <c r="DXC221" t="s">
        <v>330</v>
      </c>
      <c r="DXD221" t="s">
        <v>330</v>
      </c>
      <c r="DXE221" t="s">
        <v>330</v>
      </c>
      <c r="DXF221" t="s">
        <v>330</v>
      </c>
      <c r="DXG221" t="s">
        <v>330</v>
      </c>
      <c r="DXH221" t="s">
        <v>330</v>
      </c>
      <c r="DXI221" t="s">
        <v>330</v>
      </c>
      <c r="DXJ221" t="s">
        <v>330</v>
      </c>
      <c r="DXK221" t="s">
        <v>330</v>
      </c>
      <c r="DXL221" t="s">
        <v>330</v>
      </c>
      <c r="DXM221" t="s">
        <v>330</v>
      </c>
      <c r="DXN221" t="s">
        <v>330</v>
      </c>
      <c r="DXO221" t="s">
        <v>330</v>
      </c>
      <c r="DXP221" t="s">
        <v>330</v>
      </c>
      <c r="DXQ221" t="s">
        <v>330</v>
      </c>
      <c r="DXR221" t="s">
        <v>330</v>
      </c>
      <c r="DXS221" t="s">
        <v>330</v>
      </c>
      <c r="DXT221" t="s">
        <v>330</v>
      </c>
      <c r="DXU221" t="s">
        <v>330</v>
      </c>
      <c r="DXV221" t="s">
        <v>330</v>
      </c>
      <c r="DXW221" t="s">
        <v>330</v>
      </c>
      <c r="DXX221" t="s">
        <v>330</v>
      </c>
      <c r="DXY221" t="s">
        <v>330</v>
      </c>
      <c r="DXZ221" t="s">
        <v>330</v>
      </c>
      <c r="DYA221" t="s">
        <v>330</v>
      </c>
      <c r="DYB221" t="s">
        <v>330</v>
      </c>
      <c r="DYC221" t="s">
        <v>330</v>
      </c>
      <c r="DYD221" t="s">
        <v>330</v>
      </c>
      <c r="DYE221" t="s">
        <v>330</v>
      </c>
      <c r="DYF221" t="s">
        <v>330</v>
      </c>
      <c r="DYG221" t="s">
        <v>330</v>
      </c>
      <c r="DYH221" t="s">
        <v>330</v>
      </c>
      <c r="DYI221" t="s">
        <v>330</v>
      </c>
      <c r="DYJ221" t="s">
        <v>330</v>
      </c>
      <c r="DYK221" t="s">
        <v>330</v>
      </c>
      <c r="DYL221" t="s">
        <v>330</v>
      </c>
      <c r="DYM221" t="s">
        <v>330</v>
      </c>
      <c r="DYN221" t="s">
        <v>330</v>
      </c>
      <c r="DYO221" t="s">
        <v>330</v>
      </c>
      <c r="DYP221" t="s">
        <v>330</v>
      </c>
      <c r="DYQ221" t="s">
        <v>330</v>
      </c>
      <c r="DYR221" t="s">
        <v>330</v>
      </c>
      <c r="DYS221" t="s">
        <v>330</v>
      </c>
      <c r="DYT221" t="s">
        <v>330</v>
      </c>
      <c r="DYU221" t="s">
        <v>330</v>
      </c>
      <c r="DYV221" t="s">
        <v>330</v>
      </c>
      <c r="DYW221" t="s">
        <v>330</v>
      </c>
      <c r="DYX221" t="s">
        <v>330</v>
      </c>
      <c r="DYY221" t="s">
        <v>330</v>
      </c>
      <c r="DYZ221" t="s">
        <v>330</v>
      </c>
      <c r="DZA221" t="s">
        <v>330</v>
      </c>
      <c r="DZB221" t="s">
        <v>330</v>
      </c>
      <c r="DZC221" t="s">
        <v>330</v>
      </c>
      <c r="DZD221" t="s">
        <v>330</v>
      </c>
      <c r="DZE221" t="s">
        <v>330</v>
      </c>
      <c r="DZF221" t="s">
        <v>330</v>
      </c>
      <c r="DZG221" t="s">
        <v>330</v>
      </c>
      <c r="DZH221" t="s">
        <v>330</v>
      </c>
      <c r="DZI221" t="s">
        <v>330</v>
      </c>
      <c r="DZJ221" t="s">
        <v>330</v>
      </c>
      <c r="DZK221" t="s">
        <v>330</v>
      </c>
      <c r="DZL221" t="s">
        <v>330</v>
      </c>
      <c r="DZM221" t="s">
        <v>330</v>
      </c>
      <c r="DZN221" t="s">
        <v>330</v>
      </c>
      <c r="DZO221" t="s">
        <v>330</v>
      </c>
      <c r="DZP221" t="s">
        <v>330</v>
      </c>
      <c r="DZQ221" t="s">
        <v>330</v>
      </c>
      <c r="DZR221" t="s">
        <v>330</v>
      </c>
      <c r="DZS221" t="s">
        <v>330</v>
      </c>
      <c r="DZT221" t="s">
        <v>330</v>
      </c>
      <c r="DZU221" t="s">
        <v>330</v>
      </c>
      <c r="DZV221" t="s">
        <v>330</v>
      </c>
      <c r="DZW221" t="s">
        <v>330</v>
      </c>
      <c r="DZX221" t="s">
        <v>330</v>
      </c>
      <c r="DZY221" t="s">
        <v>330</v>
      </c>
      <c r="DZZ221" t="s">
        <v>330</v>
      </c>
      <c r="EAA221" t="s">
        <v>330</v>
      </c>
      <c r="EAB221" t="s">
        <v>330</v>
      </c>
      <c r="EAC221" t="s">
        <v>330</v>
      </c>
      <c r="EAD221" t="s">
        <v>330</v>
      </c>
      <c r="EAE221" t="s">
        <v>330</v>
      </c>
      <c r="EAF221" t="s">
        <v>330</v>
      </c>
      <c r="EAG221" t="s">
        <v>330</v>
      </c>
      <c r="EAH221" t="s">
        <v>330</v>
      </c>
      <c r="EAI221" t="s">
        <v>330</v>
      </c>
      <c r="EAJ221" t="s">
        <v>330</v>
      </c>
      <c r="EAK221" t="s">
        <v>330</v>
      </c>
      <c r="EAL221" t="s">
        <v>330</v>
      </c>
      <c r="EAM221" t="s">
        <v>330</v>
      </c>
      <c r="EAN221" t="s">
        <v>330</v>
      </c>
      <c r="EAO221" t="s">
        <v>330</v>
      </c>
      <c r="EAP221" t="s">
        <v>330</v>
      </c>
      <c r="EAQ221" t="s">
        <v>330</v>
      </c>
      <c r="EAR221" t="s">
        <v>330</v>
      </c>
      <c r="EAS221" t="s">
        <v>330</v>
      </c>
      <c r="EAT221" t="s">
        <v>330</v>
      </c>
      <c r="EAU221" t="s">
        <v>330</v>
      </c>
      <c r="EAV221" t="s">
        <v>330</v>
      </c>
      <c r="EAW221" t="s">
        <v>330</v>
      </c>
      <c r="EAX221" t="s">
        <v>330</v>
      </c>
      <c r="EAY221" t="s">
        <v>330</v>
      </c>
      <c r="EAZ221" t="s">
        <v>330</v>
      </c>
      <c r="EBA221" t="s">
        <v>330</v>
      </c>
      <c r="EBB221" t="s">
        <v>330</v>
      </c>
      <c r="EBC221" t="s">
        <v>330</v>
      </c>
      <c r="EBD221" t="s">
        <v>330</v>
      </c>
      <c r="EBE221" t="s">
        <v>330</v>
      </c>
      <c r="EBF221" t="s">
        <v>330</v>
      </c>
      <c r="EBG221" t="s">
        <v>330</v>
      </c>
      <c r="EBH221" t="s">
        <v>330</v>
      </c>
      <c r="EBI221" t="s">
        <v>330</v>
      </c>
      <c r="EBJ221" t="s">
        <v>330</v>
      </c>
      <c r="EBK221" t="s">
        <v>330</v>
      </c>
      <c r="EBL221" t="s">
        <v>330</v>
      </c>
      <c r="EBM221" t="s">
        <v>330</v>
      </c>
      <c r="EBN221" t="s">
        <v>330</v>
      </c>
      <c r="EBO221" t="s">
        <v>330</v>
      </c>
      <c r="EBP221" t="s">
        <v>330</v>
      </c>
      <c r="EBQ221" t="s">
        <v>330</v>
      </c>
      <c r="EBR221" t="s">
        <v>330</v>
      </c>
      <c r="EBS221" t="s">
        <v>330</v>
      </c>
      <c r="EBT221" t="s">
        <v>330</v>
      </c>
      <c r="EBU221" t="s">
        <v>330</v>
      </c>
      <c r="EBV221" t="s">
        <v>330</v>
      </c>
      <c r="EBW221" t="s">
        <v>330</v>
      </c>
      <c r="EBX221" t="s">
        <v>330</v>
      </c>
      <c r="EBY221" t="s">
        <v>330</v>
      </c>
      <c r="EBZ221" t="s">
        <v>330</v>
      </c>
      <c r="ECA221" t="s">
        <v>330</v>
      </c>
      <c r="ECB221" t="s">
        <v>330</v>
      </c>
      <c r="ECC221" t="s">
        <v>330</v>
      </c>
      <c r="ECD221" t="s">
        <v>330</v>
      </c>
      <c r="ECE221" t="s">
        <v>330</v>
      </c>
      <c r="ECF221" t="s">
        <v>330</v>
      </c>
      <c r="ECG221" t="s">
        <v>330</v>
      </c>
      <c r="ECH221" t="s">
        <v>330</v>
      </c>
      <c r="ECI221" t="s">
        <v>330</v>
      </c>
      <c r="ECJ221" t="s">
        <v>330</v>
      </c>
      <c r="ECK221" t="s">
        <v>330</v>
      </c>
      <c r="ECL221" t="s">
        <v>330</v>
      </c>
      <c r="ECM221" t="s">
        <v>330</v>
      </c>
      <c r="ECN221" t="s">
        <v>330</v>
      </c>
      <c r="ECO221" t="s">
        <v>330</v>
      </c>
      <c r="ECP221" t="s">
        <v>330</v>
      </c>
      <c r="ECQ221" t="s">
        <v>330</v>
      </c>
      <c r="ECR221" t="s">
        <v>330</v>
      </c>
      <c r="ECS221" t="s">
        <v>330</v>
      </c>
      <c r="ECT221" t="s">
        <v>330</v>
      </c>
      <c r="ECU221" t="s">
        <v>330</v>
      </c>
      <c r="ECV221" t="s">
        <v>330</v>
      </c>
      <c r="ECW221" t="s">
        <v>330</v>
      </c>
      <c r="ECX221" t="s">
        <v>330</v>
      </c>
      <c r="ECY221" t="s">
        <v>330</v>
      </c>
      <c r="ECZ221" t="s">
        <v>330</v>
      </c>
      <c r="EDA221" t="s">
        <v>330</v>
      </c>
      <c r="EDB221" t="s">
        <v>330</v>
      </c>
      <c r="EDC221" t="s">
        <v>330</v>
      </c>
      <c r="EDD221" t="s">
        <v>330</v>
      </c>
      <c r="EDE221" t="s">
        <v>330</v>
      </c>
      <c r="EDF221" t="s">
        <v>330</v>
      </c>
      <c r="EDG221" t="s">
        <v>330</v>
      </c>
      <c r="EDH221" t="s">
        <v>330</v>
      </c>
      <c r="EDI221" t="s">
        <v>330</v>
      </c>
      <c r="EDJ221" t="s">
        <v>330</v>
      </c>
      <c r="EDK221" t="s">
        <v>330</v>
      </c>
      <c r="EDL221" t="s">
        <v>330</v>
      </c>
      <c r="EDM221" t="s">
        <v>330</v>
      </c>
      <c r="EDN221" t="s">
        <v>330</v>
      </c>
      <c r="EDO221" t="s">
        <v>330</v>
      </c>
      <c r="EDP221" t="s">
        <v>330</v>
      </c>
      <c r="EDQ221" t="s">
        <v>330</v>
      </c>
      <c r="EDR221" t="s">
        <v>330</v>
      </c>
      <c r="EDS221" t="s">
        <v>330</v>
      </c>
      <c r="EDT221" t="s">
        <v>330</v>
      </c>
      <c r="EDU221" t="s">
        <v>330</v>
      </c>
      <c r="EDV221" t="s">
        <v>330</v>
      </c>
      <c r="EDW221" t="s">
        <v>330</v>
      </c>
      <c r="EDX221" t="s">
        <v>330</v>
      </c>
      <c r="EDY221" t="s">
        <v>330</v>
      </c>
      <c r="EDZ221" t="s">
        <v>330</v>
      </c>
      <c r="EEA221" t="s">
        <v>330</v>
      </c>
      <c r="EEB221" t="s">
        <v>330</v>
      </c>
      <c r="EEC221" t="s">
        <v>330</v>
      </c>
      <c r="EED221" t="s">
        <v>330</v>
      </c>
      <c r="EEE221" t="s">
        <v>330</v>
      </c>
      <c r="EEF221" t="s">
        <v>330</v>
      </c>
      <c r="EEG221" t="s">
        <v>330</v>
      </c>
      <c r="EEH221" t="s">
        <v>330</v>
      </c>
      <c r="EEI221" t="s">
        <v>330</v>
      </c>
      <c r="EEJ221" t="s">
        <v>330</v>
      </c>
      <c r="EEK221" t="s">
        <v>330</v>
      </c>
      <c r="EEL221" t="s">
        <v>330</v>
      </c>
      <c r="EEM221" t="s">
        <v>330</v>
      </c>
      <c r="EEN221" t="s">
        <v>330</v>
      </c>
      <c r="EEO221" t="s">
        <v>330</v>
      </c>
      <c r="EEP221" t="s">
        <v>330</v>
      </c>
      <c r="EEQ221" t="s">
        <v>330</v>
      </c>
      <c r="EER221" t="s">
        <v>330</v>
      </c>
      <c r="EES221" t="s">
        <v>330</v>
      </c>
      <c r="EET221" t="s">
        <v>330</v>
      </c>
      <c r="EEU221" t="s">
        <v>330</v>
      </c>
      <c r="EEV221" t="s">
        <v>330</v>
      </c>
      <c r="EEW221" t="s">
        <v>330</v>
      </c>
      <c r="EEX221" t="s">
        <v>330</v>
      </c>
      <c r="EEY221" t="s">
        <v>330</v>
      </c>
      <c r="EEZ221" t="s">
        <v>330</v>
      </c>
      <c r="EFA221" t="s">
        <v>330</v>
      </c>
      <c r="EFB221" t="s">
        <v>330</v>
      </c>
      <c r="EFC221" t="s">
        <v>330</v>
      </c>
      <c r="EFD221" t="s">
        <v>330</v>
      </c>
      <c r="EFE221" t="s">
        <v>330</v>
      </c>
      <c r="EFF221" t="s">
        <v>330</v>
      </c>
      <c r="EFG221" t="s">
        <v>330</v>
      </c>
      <c r="EFH221" t="s">
        <v>330</v>
      </c>
      <c r="EFI221" t="s">
        <v>330</v>
      </c>
      <c r="EFJ221" t="s">
        <v>330</v>
      </c>
      <c r="EFK221" t="s">
        <v>330</v>
      </c>
      <c r="EFL221" t="s">
        <v>330</v>
      </c>
      <c r="EFM221" t="s">
        <v>330</v>
      </c>
      <c r="EFN221" t="s">
        <v>330</v>
      </c>
      <c r="EFO221" t="s">
        <v>330</v>
      </c>
      <c r="EFP221" t="s">
        <v>330</v>
      </c>
      <c r="EFQ221" t="s">
        <v>330</v>
      </c>
      <c r="EFR221" t="s">
        <v>330</v>
      </c>
      <c r="EFS221" t="s">
        <v>330</v>
      </c>
      <c r="EFT221" t="s">
        <v>330</v>
      </c>
      <c r="EFU221" t="s">
        <v>330</v>
      </c>
      <c r="EFV221" t="s">
        <v>330</v>
      </c>
      <c r="EFW221" t="s">
        <v>330</v>
      </c>
      <c r="EFX221" t="s">
        <v>330</v>
      </c>
      <c r="EFY221" t="s">
        <v>330</v>
      </c>
      <c r="EFZ221" t="s">
        <v>330</v>
      </c>
      <c r="EGA221" t="s">
        <v>330</v>
      </c>
      <c r="EGB221" t="s">
        <v>330</v>
      </c>
      <c r="EGC221" t="s">
        <v>330</v>
      </c>
      <c r="EGD221" t="s">
        <v>330</v>
      </c>
      <c r="EGE221" t="s">
        <v>330</v>
      </c>
      <c r="EGF221" t="s">
        <v>330</v>
      </c>
      <c r="EGG221" t="s">
        <v>330</v>
      </c>
      <c r="EGH221" t="s">
        <v>330</v>
      </c>
      <c r="EGI221" t="s">
        <v>330</v>
      </c>
      <c r="EGJ221" t="s">
        <v>330</v>
      </c>
      <c r="EGK221" t="s">
        <v>330</v>
      </c>
      <c r="EGL221" t="s">
        <v>330</v>
      </c>
      <c r="EGM221" t="s">
        <v>330</v>
      </c>
      <c r="EGN221" t="s">
        <v>330</v>
      </c>
      <c r="EGO221" t="s">
        <v>330</v>
      </c>
      <c r="EGP221" t="s">
        <v>330</v>
      </c>
      <c r="EGQ221" t="s">
        <v>330</v>
      </c>
      <c r="EGR221" t="s">
        <v>330</v>
      </c>
      <c r="EGS221" t="s">
        <v>330</v>
      </c>
      <c r="EGT221" t="s">
        <v>330</v>
      </c>
      <c r="EGU221" t="s">
        <v>330</v>
      </c>
      <c r="EGV221" t="s">
        <v>330</v>
      </c>
      <c r="EGW221" t="s">
        <v>330</v>
      </c>
      <c r="EGX221" t="s">
        <v>330</v>
      </c>
      <c r="EGY221" t="s">
        <v>330</v>
      </c>
      <c r="EGZ221" t="s">
        <v>330</v>
      </c>
      <c r="EHA221" t="s">
        <v>330</v>
      </c>
      <c r="EHB221" t="s">
        <v>330</v>
      </c>
      <c r="EHC221" t="s">
        <v>330</v>
      </c>
      <c r="EHD221" t="s">
        <v>330</v>
      </c>
      <c r="EHE221" t="s">
        <v>330</v>
      </c>
      <c r="EHF221" t="s">
        <v>330</v>
      </c>
      <c r="EHG221" t="s">
        <v>330</v>
      </c>
      <c r="EHH221" t="s">
        <v>330</v>
      </c>
      <c r="EHI221" t="s">
        <v>330</v>
      </c>
      <c r="EHJ221" t="s">
        <v>330</v>
      </c>
      <c r="EHK221" t="s">
        <v>330</v>
      </c>
      <c r="EHL221" t="s">
        <v>330</v>
      </c>
      <c r="EHM221" t="s">
        <v>330</v>
      </c>
      <c r="EHN221" t="s">
        <v>330</v>
      </c>
      <c r="EHO221" t="s">
        <v>330</v>
      </c>
      <c r="EHP221" t="s">
        <v>330</v>
      </c>
      <c r="EHQ221" t="s">
        <v>330</v>
      </c>
      <c r="EHR221" t="s">
        <v>330</v>
      </c>
      <c r="EHS221" t="s">
        <v>330</v>
      </c>
      <c r="EHT221" t="s">
        <v>330</v>
      </c>
      <c r="EHU221" t="s">
        <v>330</v>
      </c>
      <c r="EHV221" t="s">
        <v>330</v>
      </c>
      <c r="EHW221" t="s">
        <v>330</v>
      </c>
      <c r="EHX221" t="s">
        <v>330</v>
      </c>
      <c r="EHY221" t="s">
        <v>330</v>
      </c>
      <c r="EHZ221" t="s">
        <v>330</v>
      </c>
      <c r="EIA221" t="s">
        <v>330</v>
      </c>
      <c r="EIB221" t="s">
        <v>330</v>
      </c>
      <c r="EIC221" t="s">
        <v>330</v>
      </c>
      <c r="EID221" t="s">
        <v>330</v>
      </c>
      <c r="EIE221" t="s">
        <v>330</v>
      </c>
      <c r="EIF221" t="s">
        <v>330</v>
      </c>
      <c r="EIG221" t="s">
        <v>330</v>
      </c>
      <c r="EIH221" t="s">
        <v>330</v>
      </c>
      <c r="EII221" t="s">
        <v>330</v>
      </c>
      <c r="EIJ221" t="s">
        <v>330</v>
      </c>
      <c r="EIK221" t="s">
        <v>330</v>
      </c>
      <c r="EIL221" t="s">
        <v>330</v>
      </c>
      <c r="EIM221" t="s">
        <v>330</v>
      </c>
      <c r="EIN221" t="s">
        <v>330</v>
      </c>
      <c r="EIO221" t="s">
        <v>330</v>
      </c>
      <c r="EIP221" t="s">
        <v>330</v>
      </c>
      <c r="EIQ221" t="s">
        <v>330</v>
      </c>
      <c r="EIR221" t="s">
        <v>330</v>
      </c>
      <c r="EIS221" t="s">
        <v>330</v>
      </c>
      <c r="EIT221" t="s">
        <v>330</v>
      </c>
      <c r="EIU221" t="s">
        <v>330</v>
      </c>
      <c r="EIV221" t="s">
        <v>330</v>
      </c>
      <c r="EIW221" t="s">
        <v>330</v>
      </c>
      <c r="EIX221" t="s">
        <v>330</v>
      </c>
      <c r="EIY221" t="s">
        <v>330</v>
      </c>
      <c r="EIZ221" t="s">
        <v>330</v>
      </c>
      <c r="EJA221" t="s">
        <v>330</v>
      </c>
      <c r="EJB221" t="s">
        <v>330</v>
      </c>
      <c r="EJC221" t="s">
        <v>330</v>
      </c>
      <c r="EJD221" t="s">
        <v>330</v>
      </c>
      <c r="EJE221" t="s">
        <v>330</v>
      </c>
      <c r="EJF221" t="s">
        <v>330</v>
      </c>
      <c r="EJG221" t="s">
        <v>330</v>
      </c>
      <c r="EJH221" t="s">
        <v>330</v>
      </c>
      <c r="EJI221" t="s">
        <v>330</v>
      </c>
      <c r="EJJ221" t="s">
        <v>330</v>
      </c>
      <c r="EJK221" t="s">
        <v>330</v>
      </c>
      <c r="EJL221" t="s">
        <v>330</v>
      </c>
      <c r="EJM221" t="s">
        <v>330</v>
      </c>
      <c r="EJN221" t="s">
        <v>330</v>
      </c>
      <c r="EJO221" t="s">
        <v>330</v>
      </c>
      <c r="EJP221" t="s">
        <v>330</v>
      </c>
      <c r="EJQ221" t="s">
        <v>330</v>
      </c>
      <c r="EJR221" t="s">
        <v>330</v>
      </c>
      <c r="EJS221" t="s">
        <v>330</v>
      </c>
      <c r="EJT221" t="s">
        <v>330</v>
      </c>
      <c r="EJU221" t="s">
        <v>330</v>
      </c>
      <c r="EJV221" t="s">
        <v>330</v>
      </c>
      <c r="EJW221" t="s">
        <v>330</v>
      </c>
      <c r="EJX221" t="s">
        <v>330</v>
      </c>
      <c r="EJY221" t="s">
        <v>330</v>
      </c>
      <c r="EJZ221" t="s">
        <v>330</v>
      </c>
      <c r="EKA221" t="s">
        <v>330</v>
      </c>
      <c r="EKB221" t="s">
        <v>330</v>
      </c>
      <c r="EKC221" t="s">
        <v>330</v>
      </c>
      <c r="EKD221" t="s">
        <v>330</v>
      </c>
      <c r="EKE221" t="s">
        <v>330</v>
      </c>
      <c r="EKF221" t="s">
        <v>330</v>
      </c>
      <c r="EKG221" t="s">
        <v>330</v>
      </c>
      <c r="EKH221" t="s">
        <v>330</v>
      </c>
      <c r="EKI221" t="s">
        <v>330</v>
      </c>
      <c r="EKJ221" t="s">
        <v>330</v>
      </c>
      <c r="EKK221" t="s">
        <v>330</v>
      </c>
      <c r="EKL221" t="s">
        <v>330</v>
      </c>
      <c r="EKM221" t="s">
        <v>330</v>
      </c>
      <c r="EKN221" t="s">
        <v>330</v>
      </c>
      <c r="EKO221" t="s">
        <v>330</v>
      </c>
      <c r="EKP221" t="s">
        <v>330</v>
      </c>
      <c r="EKQ221" t="s">
        <v>330</v>
      </c>
      <c r="EKR221" t="s">
        <v>330</v>
      </c>
      <c r="EKS221" t="s">
        <v>330</v>
      </c>
      <c r="EKT221" t="s">
        <v>330</v>
      </c>
      <c r="EKU221" t="s">
        <v>330</v>
      </c>
      <c r="EKV221" t="s">
        <v>330</v>
      </c>
      <c r="EKW221" t="s">
        <v>330</v>
      </c>
      <c r="EKX221" t="s">
        <v>330</v>
      </c>
      <c r="EKY221" t="s">
        <v>330</v>
      </c>
      <c r="EKZ221" t="s">
        <v>330</v>
      </c>
      <c r="ELA221" t="s">
        <v>330</v>
      </c>
      <c r="ELB221" t="s">
        <v>330</v>
      </c>
      <c r="ELC221" t="s">
        <v>330</v>
      </c>
      <c r="ELD221" t="s">
        <v>330</v>
      </c>
      <c r="ELE221" t="s">
        <v>330</v>
      </c>
      <c r="ELF221" t="s">
        <v>330</v>
      </c>
      <c r="ELG221" t="s">
        <v>330</v>
      </c>
      <c r="ELH221" t="s">
        <v>330</v>
      </c>
      <c r="ELI221" t="s">
        <v>330</v>
      </c>
      <c r="ELJ221" t="s">
        <v>330</v>
      </c>
      <c r="ELK221" t="s">
        <v>330</v>
      </c>
      <c r="ELL221" t="s">
        <v>330</v>
      </c>
      <c r="ELM221" t="s">
        <v>330</v>
      </c>
      <c r="ELN221" t="s">
        <v>330</v>
      </c>
      <c r="ELO221" t="s">
        <v>330</v>
      </c>
      <c r="ELP221" t="s">
        <v>330</v>
      </c>
      <c r="ELQ221" t="s">
        <v>330</v>
      </c>
      <c r="ELR221" t="s">
        <v>330</v>
      </c>
      <c r="ELS221" t="s">
        <v>330</v>
      </c>
      <c r="ELT221" t="s">
        <v>330</v>
      </c>
      <c r="ELU221" t="s">
        <v>330</v>
      </c>
      <c r="ELV221" t="s">
        <v>330</v>
      </c>
      <c r="ELW221" t="s">
        <v>330</v>
      </c>
      <c r="ELX221" t="s">
        <v>330</v>
      </c>
      <c r="ELY221" t="s">
        <v>330</v>
      </c>
      <c r="ELZ221" t="s">
        <v>330</v>
      </c>
      <c r="EMA221" t="s">
        <v>330</v>
      </c>
      <c r="EMB221" t="s">
        <v>330</v>
      </c>
      <c r="EMC221" t="s">
        <v>330</v>
      </c>
      <c r="EMD221" t="s">
        <v>330</v>
      </c>
      <c r="EME221" t="s">
        <v>330</v>
      </c>
      <c r="EMF221" t="s">
        <v>330</v>
      </c>
      <c r="EMG221" t="s">
        <v>330</v>
      </c>
      <c r="EMH221" t="s">
        <v>330</v>
      </c>
      <c r="EMI221" t="s">
        <v>330</v>
      </c>
      <c r="EMJ221" t="s">
        <v>330</v>
      </c>
      <c r="EMK221" t="s">
        <v>330</v>
      </c>
      <c r="EML221" t="s">
        <v>330</v>
      </c>
      <c r="EMM221" t="s">
        <v>330</v>
      </c>
      <c r="EMN221" t="s">
        <v>330</v>
      </c>
      <c r="EMO221" t="s">
        <v>330</v>
      </c>
      <c r="EMP221" t="s">
        <v>330</v>
      </c>
      <c r="EMQ221" t="s">
        <v>330</v>
      </c>
      <c r="EMR221" t="s">
        <v>330</v>
      </c>
      <c r="EMS221" t="s">
        <v>330</v>
      </c>
      <c r="EMT221" t="s">
        <v>330</v>
      </c>
      <c r="EMU221" t="s">
        <v>330</v>
      </c>
      <c r="EMV221" t="s">
        <v>330</v>
      </c>
      <c r="EMW221" t="s">
        <v>330</v>
      </c>
      <c r="EMX221" t="s">
        <v>330</v>
      </c>
      <c r="EMY221" t="s">
        <v>330</v>
      </c>
      <c r="EMZ221" t="s">
        <v>330</v>
      </c>
      <c r="ENA221" t="s">
        <v>330</v>
      </c>
      <c r="ENB221" t="s">
        <v>330</v>
      </c>
      <c r="ENC221" t="s">
        <v>330</v>
      </c>
      <c r="END221" t="s">
        <v>330</v>
      </c>
      <c r="ENE221" t="s">
        <v>330</v>
      </c>
      <c r="ENF221" t="s">
        <v>330</v>
      </c>
      <c r="ENG221" t="s">
        <v>330</v>
      </c>
      <c r="ENH221" t="s">
        <v>330</v>
      </c>
      <c r="ENI221" t="s">
        <v>330</v>
      </c>
      <c r="ENJ221" t="s">
        <v>330</v>
      </c>
      <c r="ENK221" t="s">
        <v>330</v>
      </c>
      <c r="ENL221" t="s">
        <v>330</v>
      </c>
      <c r="ENM221" t="s">
        <v>330</v>
      </c>
      <c r="ENN221" t="s">
        <v>330</v>
      </c>
      <c r="ENO221" t="s">
        <v>330</v>
      </c>
      <c r="ENP221" t="s">
        <v>330</v>
      </c>
      <c r="ENQ221" t="s">
        <v>330</v>
      </c>
      <c r="ENR221" t="s">
        <v>330</v>
      </c>
      <c r="ENS221" t="s">
        <v>330</v>
      </c>
      <c r="ENT221" t="s">
        <v>330</v>
      </c>
      <c r="ENU221" t="s">
        <v>330</v>
      </c>
      <c r="ENV221" t="s">
        <v>330</v>
      </c>
      <c r="ENW221" t="s">
        <v>330</v>
      </c>
      <c r="ENX221" t="s">
        <v>330</v>
      </c>
      <c r="ENY221" t="s">
        <v>330</v>
      </c>
      <c r="ENZ221" t="s">
        <v>330</v>
      </c>
      <c r="EOA221" t="s">
        <v>330</v>
      </c>
      <c r="EOB221" t="s">
        <v>330</v>
      </c>
      <c r="EOC221" t="s">
        <v>330</v>
      </c>
      <c r="EOD221" t="s">
        <v>330</v>
      </c>
      <c r="EOE221" t="s">
        <v>330</v>
      </c>
      <c r="EOF221" t="s">
        <v>330</v>
      </c>
      <c r="EOG221" t="s">
        <v>330</v>
      </c>
      <c r="EOH221" t="s">
        <v>330</v>
      </c>
      <c r="EOI221" t="s">
        <v>330</v>
      </c>
      <c r="EOJ221" t="s">
        <v>330</v>
      </c>
      <c r="EOK221" t="s">
        <v>330</v>
      </c>
      <c r="EOL221" t="s">
        <v>330</v>
      </c>
      <c r="EOM221" t="s">
        <v>330</v>
      </c>
      <c r="EON221" t="s">
        <v>330</v>
      </c>
      <c r="EOO221" t="s">
        <v>330</v>
      </c>
      <c r="EOP221" t="s">
        <v>330</v>
      </c>
      <c r="EOQ221" t="s">
        <v>330</v>
      </c>
      <c r="EOR221" t="s">
        <v>330</v>
      </c>
      <c r="EOS221" t="s">
        <v>330</v>
      </c>
      <c r="EOT221" t="s">
        <v>330</v>
      </c>
      <c r="EOU221" t="s">
        <v>330</v>
      </c>
      <c r="EOV221" t="s">
        <v>330</v>
      </c>
      <c r="EOW221" t="s">
        <v>330</v>
      </c>
      <c r="EOX221" t="s">
        <v>330</v>
      </c>
      <c r="EOY221" t="s">
        <v>330</v>
      </c>
      <c r="EOZ221" t="s">
        <v>330</v>
      </c>
      <c r="EPA221" t="s">
        <v>330</v>
      </c>
      <c r="EPB221" t="s">
        <v>330</v>
      </c>
      <c r="EPC221" t="s">
        <v>330</v>
      </c>
      <c r="EPD221" t="s">
        <v>330</v>
      </c>
      <c r="EPE221" t="s">
        <v>330</v>
      </c>
      <c r="EPF221" t="s">
        <v>330</v>
      </c>
      <c r="EPG221" t="s">
        <v>330</v>
      </c>
      <c r="EPH221" t="s">
        <v>330</v>
      </c>
      <c r="EPI221" t="s">
        <v>330</v>
      </c>
      <c r="EPJ221" t="s">
        <v>330</v>
      </c>
      <c r="EPK221" t="s">
        <v>330</v>
      </c>
      <c r="EPL221" t="s">
        <v>330</v>
      </c>
      <c r="EPM221" t="s">
        <v>330</v>
      </c>
      <c r="EPN221" t="s">
        <v>330</v>
      </c>
      <c r="EPO221" t="s">
        <v>330</v>
      </c>
      <c r="EPP221" t="s">
        <v>330</v>
      </c>
      <c r="EPQ221" t="s">
        <v>330</v>
      </c>
      <c r="EPR221" t="s">
        <v>330</v>
      </c>
      <c r="EPS221" t="s">
        <v>330</v>
      </c>
      <c r="EPT221" t="s">
        <v>330</v>
      </c>
      <c r="EPU221" t="s">
        <v>330</v>
      </c>
      <c r="EPV221" t="s">
        <v>330</v>
      </c>
      <c r="EPW221" t="s">
        <v>330</v>
      </c>
      <c r="EPX221" t="s">
        <v>330</v>
      </c>
      <c r="EPY221" t="s">
        <v>330</v>
      </c>
      <c r="EPZ221" t="s">
        <v>330</v>
      </c>
      <c r="EQA221" t="s">
        <v>330</v>
      </c>
      <c r="EQB221" t="s">
        <v>330</v>
      </c>
      <c r="EQC221" t="s">
        <v>330</v>
      </c>
      <c r="EQD221" t="s">
        <v>330</v>
      </c>
      <c r="EQE221" t="s">
        <v>330</v>
      </c>
      <c r="EQF221" t="s">
        <v>330</v>
      </c>
      <c r="EQG221" t="s">
        <v>330</v>
      </c>
      <c r="EQH221" t="s">
        <v>330</v>
      </c>
      <c r="EQI221" t="s">
        <v>330</v>
      </c>
      <c r="EQJ221" t="s">
        <v>330</v>
      </c>
      <c r="EQK221" t="s">
        <v>330</v>
      </c>
      <c r="EQL221" t="s">
        <v>330</v>
      </c>
      <c r="EQM221" t="s">
        <v>330</v>
      </c>
      <c r="EQN221" t="s">
        <v>330</v>
      </c>
      <c r="EQO221" t="s">
        <v>330</v>
      </c>
      <c r="EQP221" t="s">
        <v>330</v>
      </c>
      <c r="EQQ221" t="s">
        <v>330</v>
      </c>
      <c r="EQR221" t="s">
        <v>330</v>
      </c>
      <c r="EQS221" t="s">
        <v>330</v>
      </c>
      <c r="EQT221" t="s">
        <v>330</v>
      </c>
      <c r="EQU221" t="s">
        <v>330</v>
      </c>
      <c r="EQV221" t="s">
        <v>330</v>
      </c>
      <c r="EQW221" t="s">
        <v>330</v>
      </c>
      <c r="EQX221" t="s">
        <v>330</v>
      </c>
      <c r="EQY221" t="s">
        <v>330</v>
      </c>
      <c r="EQZ221" t="s">
        <v>330</v>
      </c>
      <c r="ERA221" t="s">
        <v>330</v>
      </c>
      <c r="ERB221" t="s">
        <v>330</v>
      </c>
      <c r="ERC221" t="s">
        <v>330</v>
      </c>
      <c r="ERD221" t="s">
        <v>330</v>
      </c>
      <c r="ERE221" t="s">
        <v>330</v>
      </c>
      <c r="ERF221" t="s">
        <v>330</v>
      </c>
      <c r="ERG221" t="s">
        <v>330</v>
      </c>
      <c r="ERH221" t="s">
        <v>330</v>
      </c>
      <c r="ERI221" t="s">
        <v>330</v>
      </c>
      <c r="ERJ221" t="s">
        <v>330</v>
      </c>
      <c r="ERK221" t="s">
        <v>330</v>
      </c>
      <c r="ERL221" t="s">
        <v>330</v>
      </c>
      <c r="ERM221" t="s">
        <v>330</v>
      </c>
      <c r="ERN221" t="s">
        <v>330</v>
      </c>
      <c r="ERO221" t="s">
        <v>330</v>
      </c>
      <c r="ERP221" t="s">
        <v>330</v>
      </c>
      <c r="ERQ221" t="s">
        <v>330</v>
      </c>
      <c r="ERR221" t="s">
        <v>330</v>
      </c>
      <c r="ERS221" t="s">
        <v>330</v>
      </c>
      <c r="ERT221" t="s">
        <v>330</v>
      </c>
      <c r="ERU221" t="s">
        <v>330</v>
      </c>
      <c r="ERV221" t="s">
        <v>330</v>
      </c>
      <c r="ERW221" t="s">
        <v>330</v>
      </c>
      <c r="ERX221" t="s">
        <v>330</v>
      </c>
      <c r="ERY221" t="s">
        <v>330</v>
      </c>
      <c r="ERZ221" t="s">
        <v>330</v>
      </c>
      <c r="ESA221" t="s">
        <v>330</v>
      </c>
      <c r="ESB221" t="s">
        <v>330</v>
      </c>
      <c r="ESC221" t="s">
        <v>330</v>
      </c>
      <c r="ESD221" t="s">
        <v>330</v>
      </c>
      <c r="ESE221" t="s">
        <v>330</v>
      </c>
      <c r="ESF221" t="s">
        <v>330</v>
      </c>
      <c r="ESG221" t="s">
        <v>330</v>
      </c>
      <c r="ESH221" t="s">
        <v>330</v>
      </c>
      <c r="ESI221" t="s">
        <v>330</v>
      </c>
      <c r="ESJ221" t="s">
        <v>330</v>
      </c>
      <c r="ESK221" t="s">
        <v>330</v>
      </c>
      <c r="ESL221" t="s">
        <v>330</v>
      </c>
      <c r="ESM221" t="s">
        <v>330</v>
      </c>
      <c r="ESN221" t="s">
        <v>330</v>
      </c>
      <c r="ESO221" t="s">
        <v>330</v>
      </c>
      <c r="ESP221" t="s">
        <v>330</v>
      </c>
      <c r="ESQ221" t="s">
        <v>330</v>
      </c>
      <c r="ESR221" t="s">
        <v>330</v>
      </c>
      <c r="ESS221" t="s">
        <v>330</v>
      </c>
      <c r="EST221" t="s">
        <v>330</v>
      </c>
      <c r="ESU221" t="s">
        <v>330</v>
      </c>
      <c r="ESV221" t="s">
        <v>330</v>
      </c>
      <c r="ESW221" t="s">
        <v>330</v>
      </c>
      <c r="ESX221" t="s">
        <v>330</v>
      </c>
      <c r="ESY221" t="s">
        <v>330</v>
      </c>
      <c r="ESZ221" t="s">
        <v>330</v>
      </c>
      <c r="ETA221" t="s">
        <v>330</v>
      </c>
      <c r="ETB221" t="s">
        <v>330</v>
      </c>
      <c r="ETC221" t="s">
        <v>330</v>
      </c>
      <c r="ETD221" t="s">
        <v>330</v>
      </c>
      <c r="ETE221" t="s">
        <v>330</v>
      </c>
      <c r="ETF221" t="s">
        <v>330</v>
      </c>
      <c r="ETG221" t="s">
        <v>330</v>
      </c>
      <c r="ETH221" t="s">
        <v>330</v>
      </c>
      <c r="ETI221" t="s">
        <v>330</v>
      </c>
      <c r="ETJ221" t="s">
        <v>330</v>
      </c>
      <c r="ETK221" t="s">
        <v>330</v>
      </c>
      <c r="ETL221" t="s">
        <v>330</v>
      </c>
      <c r="ETM221" t="s">
        <v>330</v>
      </c>
      <c r="ETN221" t="s">
        <v>330</v>
      </c>
      <c r="ETO221" t="s">
        <v>330</v>
      </c>
      <c r="ETP221" t="s">
        <v>330</v>
      </c>
      <c r="ETQ221" t="s">
        <v>330</v>
      </c>
      <c r="ETR221" t="s">
        <v>330</v>
      </c>
      <c r="ETS221" t="s">
        <v>330</v>
      </c>
      <c r="ETT221" t="s">
        <v>330</v>
      </c>
      <c r="ETU221" t="s">
        <v>330</v>
      </c>
      <c r="ETV221" t="s">
        <v>330</v>
      </c>
      <c r="ETW221" t="s">
        <v>330</v>
      </c>
      <c r="ETX221" t="s">
        <v>330</v>
      </c>
      <c r="ETY221" t="s">
        <v>330</v>
      </c>
      <c r="ETZ221" t="s">
        <v>330</v>
      </c>
      <c r="EUA221" t="s">
        <v>330</v>
      </c>
      <c r="EUB221" t="s">
        <v>330</v>
      </c>
      <c r="EUC221" t="s">
        <v>330</v>
      </c>
      <c r="EUD221" t="s">
        <v>330</v>
      </c>
      <c r="EUE221" t="s">
        <v>330</v>
      </c>
      <c r="EUF221" t="s">
        <v>330</v>
      </c>
      <c r="EUG221" t="s">
        <v>330</v>
      </c>
      <c r="EUH221" t="s">
        <v>330</v>
      </c>
      <c r="EUI221" t="s">
        <v>330</v>
      </c>
      <c r="EUJ221" t="s">
        <v>330</v>
      </c>
      <c r="EUK221" t="s">
        <v>330</v>
      </c>
      <c r="EUL221" t="s">
        <v>330</v>
      </c>
      <c r="EUM221" t="s">
        <v>330</v>
      </c>
      <c r="EUN221" t="s">
        <v>330</v>
      </c>
      <c r="EUO221" t="s">
        <v>330</v>
      </c>
      <c r="EUP221" t="s">
        <v>330</v>
      </c>
      <c r="EUQ221" t="s">
        <v>330</v>
      </c>
      <c r="EUR221" t="s">
        <v>330</v>
      </c>
      <c r="EUS221" t="s">
        <v>330</v>
      </c>
      <c r="EUT221" t="s">
        <v>330</v>
      </c>
      <c r="EUU221" t="s">
        <v>330</v>
      </c>
      <c r="EUV221" t="s">
        <v>330</v>
      </c>
      <c r="EUW221" t="s">
        <v>330</v>
      </c>
      <c r="EUX221" t="s">
        <v>330</v>
      </c>
      <c r="EUY221" t="s">
        <v>330</v>
      </c>
      <c r="EUZ221" t="s">
        <v>330</v>
      </c>
      <c r="EVA221" t="s">
        <v>330</v>
      </c>
      <c r="EVB221" t="s">
        <v>330</v>
      </c>
      <c r="EVC221" t="s">
        <v>330</v>
      </c>
      <c r="EVD221" t="s">
        <v>330</v>
      </c>
      <c r="EVE221" t="s">
        <v>330</v>
      </c>
      <c r="EVF221" t="s">
        <v>330</v>
      </c>
      <c r="EVG221" t="s">
        <v>330</v>
      </c>
      <c r="EVH221" t="s">
        <v>330</v>
      </c>
      <c r="EVI221" t="s">
        <v>330</v>
      </c>
      <c r="EVJ221" t="s">
        <v>330</v>
      </c>
      <c r="EVK221" t="s">
        <v>330</v>
      </c>
      <c r="EVL221" t="s">
        <v>330</v>
      </c>
      <c r="EVM221" t="s">
        <v>330</v>
      </c>
      <c r="EVN221" t="s">
        <v>330</v>
      </c>
      <c r="EVO221" t="s">
        <v>330</v>
      </c>
      <c r="EVP221" t="s">
        <v>330</v>
      </c>
      <c r="EVQ221" t="s">
        <v>330</v>
      </c>
      <c r="EVR221" t="s">
        <v>330</v>
      </c>
      <c r="EVS221" t="s">
        <v>330</v>
      </c>
      <c r="EVT221" t="s">
        <v>330</v>
      </c>
      <c r="EVU221" t="s">
        <v>330</v>
      </c>
      <c r="EVV221" t="s">
        <v>330</v>
      </c>
      <c r="EVW221" t="s">
        <v>330</v>
      </c>
      <c r="EVX221" t="s">
        <v>330</v>
      </c>
      <c r="EVY221" t="s">
        <v>330</v>
      </c>
      <c r="EVZ221" t="s">
        <v>330</v>
      </c>
      <c r="EWA221" t="s">
        <v>330</v>
      </c>
      <c r="EWB221" t="s">
        <v>330</v>
      </c>
      <c r="EWC221" t="s">
        <v>330</v>
      </c>
      <c r="EWD221" t="s">
        <v>330</v>
      </c>
      <c r="EWE221" t="s">
        <v>330</v>
      </c>
      <c r="EWF221" t="s">
        <v>330</v>
      </c>
      <c r="EWG221" t="s">
        <v>330</v>
      </c>
      <c r="EWH221" t="s">
        <v>330</v>
      </c>
      <c r="EWI221" t="s">
        <v>330</v>
      </c>
      <c r="EWJ221" t="s">
        <v>330</v>
      </c>
      <c r="EWK221" t="s">
        <v>330</v>
      </c>
      <c r="EWL221" t="s">
        <v>330</v>
      </c>
      <c r="EWM221" t="s">
        <v>330</v>
      </c>
      <c r="EWN221" t="s">
        <v>330</v>
      </c>
      <c r="EWO221" t="s">
        <v>330</v>
      </c>
      <c r="EWP221" t="s">
        <v>330</v>
      </c>
      <c r="EWQ221" t="s">
        <v>330</v>
      </c>
      <c r="EWR221" t="s">
        <v>330</v>
      </c>
      <c r="EWS221" t="s">
        <v>330</v>
      </c>
      <c r="EWT221" t="s">
        <v>330</v>
      </c>
      <c r="EWU221" t="s">
        <v>330</v>
      </c>
      <c r="EWV221" t="s">
        <v>330</v>
      </c>
      <c r="EWW221" t="s">
        <v>330</v>
      </c>
      <c r="EWX221" t="s">
        <v>330</v>
      </c>
      <c r="EWY221" t="s">
        <v>330</v>
      </c>
      <c r="EWZ221" t="s">
        <v>330</v>
      </c>
      <c r="EXA221" t="s">
        <v>330</v>
      </c>
      <c r="EXB221" t="s">
        <v>330</v>
      </c>
      <c r="EXC221" t="s">
        <v>330</v>
      </c>
      <c r="EXD221" t="s">
        <v>330</v>
      </c>
      <c r="EXE221" t="s">
        <v>330</v>
      </c>
      <c r="EXF221" t="s">
        <v>330</v>
      </c>
      <c r="EXG221" t="s">
        <v>330</v>
      </c>
      <c r="EXH221" t="s">
        <v>330</v>
      </c>
      <c r="EXI221" t="s">
        <v>330</v>
      </c>
      <c r="EXJ221" t="s">
        <v>330</v>
      </c>
      <c r="EXK221" t="s">
        <v>330</v>
      </c>
      <c r="EXL221" t="s">
        <v>330</v>
      </c>
      <c r="EXM221" t="s">
        <v>330</v>
      </c>
      <c r="EXN221" t="s">
        <v>330</v>
      </c>
      <c r="EXO221" t="s">
        <v>330</v>
      </c>
      <c r="EXP221" t="s">
        <v>330</v>
      </c>
      <c r="EXQ221" t="s">
        <v>330</v>
      </c>
      <c r="EXR221" t="s">
        <v>330</v>
      </c>
      <c r="EXS221" t="s">
        <v>330</v>
      </c>
      <c r="EXT221" t="s">
        <v>330</v>
      </c>
      <c r="EXU221" t="s">
        <v>330</v>
      </c>
      <c r="EXV221" t="s">
        <v>330</v>
      </c>
      <c r="EXW221" t="s">
        <v>330</v>
      </c>
      <c r="EXX221" t="s">
        <v>330</v>
      </c>
      <c r="EXY221" t="s">
        <v>330</v>
      </c>
      <c r="EXZ221" t="s">
        <v>330</v>
      </c>
      <c r="EYA221" t="s">
        <v>330</v>
      </c>
      <c r="EYB221" t="s">
        <v>330</v>
      </c>
      <c r="EYC221" t="s">
        <v>330</v>
      </c>
      <c r="EYD221" t="s">
        <v>330</v>
      </c>
      <c r="EYE221" t="s">
        <v>330</v>
      </c>
      <c r="EYF221" t="s">
        <v>330</v>
      </c>
      <c r="EYG221" t="s">
        <v>330</v>
      </c>
      <c r="EYH221" t="s">
        <v>330</v>
      </c>
      <c r="EYI221" t="s">
        <v>330</v>
      </c>
      <c r="EYJ221" t="s">
        <v>330</v>
      </c>
      <c r="EYK221" t="s">
        <v>330</v>
      </c>
      <c r="EYL221" t="s">
        <v>330</v>
      </c>
      <c r="EYM221" t="s">
        <v>330</v>
      </c>
      <c r="EYN221" t="s">
        <v>330</v>
      </c>
      <c r="EYO221" t="s">
        <v>330</v>
      </c>
      <c r="EYP221" t="s">
        <v>330</v>
      </c>
      <c r="EYQ221" t="s">
        <v>330</v>
      </c>
      <c r="EYR221" t="s">
        <v>330</v>
      </c>
      <c r="EYS221" t="s">
        <v>330</v>
      </c>
      <c r="EYT221" t="s">
        <v>330</v>
      </c>
      <c r="EYU221" t="s">
        <v>330</v>
      </c>
      <c r="EYV221" t="s">
        <v>330</v>
      </c>
      <c r="EYW221" t="s">
        <v>330</v>
      </c>
      <c r="EYX221" t="s">
        <v>330</v>
      </c>
      <c r="EYY221" t="s">
        <v>330</v>
      </c>
      <c r="EYZ221" t="s">
        <v>330</v>
      </c>
      <c r="EZA221" t="s">
        <v>330</v>
      </c>
      <c r="EZB221" t="s">
        <v>330</v>
      </c>
      <c r="EZC221" t="s">
        <v>330</v>
      </c>
      <c r="EZD221" t="s">
        <v>330</v>
      </c>
      <c r="EZE221" t="s">
        <v>330</v>
      </c>
      <c r="EZF221" t="s">
        <v>330</v>
      </c>
      <c r="EZG221" t="s">
        <v>330</v>
      </c>
      <c r="EZH221" t="s">
        <v>330</v>
      </c>
      <c r="EZI221" t="s">
        <v>330</v>
      </c>
      <c r="EZJ221" t="s">
        <v>330</v>
      </c>
      <c r="EZK221" t="s">
        <v>330</v>
      </c>
      <c r="EZL221" t="s">
        <v>330</v>
      </c>
      <c r="EZM221" t="s">
        <v>330</v>
      </c>
      <c r="EZN221" t="s">
        <v>330</v>
      </c>
      <c r="EZO221" t="s">
        <v>330</v>
      </c>
      <c r="EZP221" t="s">
        <v>330</v>
      </c>
      <c r="EZQ221" t="s">
        <v>330</v>
      </c>
      <c r="EZR221" t="s">
        <v>330</v>
      </c>
      <c r="EZS221" t="s">
        <v>330</v>
      </c>
      <c r="EZT221" t="s">
        <v>330</v>
      </c>
      <c r="EZU221" t="s">
        <v>330</v>
      </c>
      <c r="EZV221" t="s">
        <v>330</v>
      </c>
      <c r="EZW221" t="s">
        <v>330</v>
      </c>
      <c r="EZX221" t="s">
        <v>330</v>
      </c>
      <c r="EZY221" t="s">
        <v>330</v>
      </c>
      <c r="EZZ221" t="s">
        <v>330</v>
      </c>
      <c r="FAA221" t="s">
        <v>330</v>
      </c>
      <c r="FAB221" t="s">
        <v>330</v>
      </c>
      <c r="FAC221" t="s">
        <v>330</v>
      </c>
      <c r="FAD221" t="s">
        <v>330</v>
      </c>
      <c r="FAE221" t="s">
        <v>330</v>
      </c>
      <c r="FAF221" t="s">
        <v>330</v>
      </c>
      <c r="FAG221" t="s">
        <v>330</v>
      </c>
      <c r="FAH221" t="s">
        <v>330</v>
      </c>
      <c r="FAI221" t="s">
        <v>330</v>
      </c>
      <c r="FAJ221" t="s">
        <v>330</v>
      </c>
      <c r="FAK221" t="s">
        <v>330</v>
      </c>
      <c r="FAL221" t="s">
        <v>330</v>
      </c>
      <c r="FAM221" t="s">
        <v>330</v>
      </c>
      <c r="FAN221" t="s">
        <v>330</v>
      </c>
      <c r="FAO221" t="s">
        <v>330</v>
      </c>
      <c r="FAP221" t="s">
        <v>330</v>
      </c>
      <c r="FAQ221" t="s">
        <v>330</v>
      </c>
      <c r="FAR221" t="s">
        <v>330</v>
      </c>
      <c r="FAS221" t="s">
        <v>330</v>
      </c>
      <c r="FAT221" t="s">
        <v>330</v>
      </c>
      <c r="FAU221" t="s">
        <v>330</v>
      </c>
      <c r="FAV221" t="s">
        <v>330</v>
      </c>
      <c r="FAW221" t="s">
        <v>330</v>
      </c>
      <c r="FAX221" t="s">
        <v>330</v>
      </c>
      <c r="FAY221" t="s">
        <v>330</v>
      </c>
      <c r="FAZ221" t="s">
        <v>330</v>
      </c>
      <c r="FBA221" t="s">
        <v>330</v>
      </c>
      <c r="FBB221" t="s">
        <v>330</v>
      </c>
      <c r="FBC221" t="s">
        <v>330</v>
      </c>
      <c r="FBD221" t="s">
        <v>330</v>
      </c>
      <c r="FBE221" t="s">
        <v>330</v>
      </c>
      <c r="FBF221" t="s">
        <v>330</v>
      </c>
      <c r="FBG221" t="s">
        <v>330</v>
      </c>
      <c r="FBH221" t="s">
        <v>330</v>
      </c>
      <c r="FBI221" t="s">
        <v>330</v>
      </c>
      <c r="FBJ221" t="s">
        <v>330</v>
      </c>
      <c r="FBK221" t="s">
        <v>330</v>
      </c>
      <c r="FBL221" t="s">
        <v>330</v>
      </c>
      <c r="FBM221" t="s">
        <v>330</v>
      </c>
      <c r="FBN221" t="s">
        <v>330</v>
      </c>
      <c r="FBO221" t="s">
        <v>330</v>
      </c>
      <c r="FBP221" t="s">
        <v>330</v>
      </c>
      <c r="FBQ221" t="s">
        <v>330</v>
      </c>
      <c r="FBR221" t="s">
        <v>330</v>
      </c>
      <c r="FBS221" t="s">
        <v>330</v>
      </c>
      <c r="FBT221" t="s">
        <v>330</v>
      </c>
      <c r="FBU221" t="s">
        <v>330</v>
      </c>
      <c r="FBV221" t="s">
        <v>330</v>
      </c>
      <c r="FBW221" t="s">
        <v>330</v>
      </c>
      <c r="FBX221" t="s">
        <v>330</v>
      </c>
      <c r="FBY221" t="s">
        <v>330</v>
      </c>
      <c r="FBZ221" t="s">
        <v>330</v>
      </c>
      <c r="FCA221" t="s">
        <v>330</v>
      </c>
      <c r="FCB221" t="s">
        <v>330</v>
      </c>
      <c r="FCC221" t="s">
        <v>330</v>
      </c>
      <c r="FCD221" t="s">
        <v>330</v>
      </c>
      <c r="FCE221" t="s">
        <v>330</v>
      </c>
      <c r="FCF221" t="s">
        <v>330</v>
      </c>
      <c r="FCG221" t="s">
        <v>330</v>
      </c>
      <c r="FCH221" t="s">
        <v>330</v>
      </c>
      <c r="FCI221" t="s">
        <v>330</v>
      </c>
      <c r="FCJ221" t="s">
        <v>330</v>
      </c>
      <c r="FCK221" t="s">
        <v>330</v>
      </c>
      <c r="FCL221" t="s">
        <v>330</v>
      </c>
      <c r="FCM221" t="s">
        <v>330</v>
      </c>
      <c r="FCN221" t="s">
        <v>330</v>
      </c>
      <c r="FCO221" t="s">
        <v>330</v>
      </c>
      <c r="FCP221" t="s">
        <v>330</v>
      </c>
      <c r="FCQ221" t="s">
        <v>330</v>
      </c>
      <c r="FCR221" t="s">
        <v>330</v>
      </c>
      <c r="FCS221" t="s">
        <v>330</v>
      </c>
      <c r="FCT221" t="s">
        <v>330</v>
      </c>
      <c r="FCU221" t="s">
        <v>330</v>
      </c>
      <c r="FCV221" t="s">
        <v>330</v>
      </c>
      <c r="FCW221" t="s">
        <v>330</v>
      </c>
      <c r="FCX221" t="s">
        <v>330</v>
      </c>
      <c r="FCY221" t="s">
        <v>330</v>
      </c>
      <c r="FCZ221" t="s">
        <v>330</v>
      </c>
      <c r="FDA221" t="s">
        <v>330</v>
      </c>
      <c r="FDB221" t="s">
        <v>330</v>
      </c>
      <c r="FDC221" t="s">
        <v>330</v>
      </c>
      <c r="FDD221" t="s">
        <v>330</v>
      </c>
      <c r="FDE221" t="s">
        <v>330</v>
      </c>
      <c r="FDF221" t="s">
        <v>330</v>
      </c>
      <c r="FDG221" t="s">
        <v>330</v>
      </c>
      <c r="FDH221" t="s">
        <v>330</v>
      </c>
      <c r="FDI221" t="s">
        <v>330</v>
      </c>
      <c r="FDJ221" t="s">
        <v>330</v>
      </c>
      <c r="FDK221" t="s">
        <v>330</v>
      </c>
      <c r="FDL221" t="s">
        <v>330</v>
      </c>
      <c r="FDM221" t="s">
        <v>330</v>
      </c>
      <c r="FDN221" t="s">
        <v>330</v>
      </c>
      <c r="FDO221" t="s">
        <v>330</v>
      </c>
      <c r="FDP221" t="s">
        <v>330</v>
      </c>
      <c r="FDQ221" t="s">
        <v>330</v>
      </c>
      <c r="FDR221" t="s">
        <v>330</v>
      </c>
      <c r="FDS221" t="s">
        <v>330</v>
      </c>
      <c r="FDT221" t="s">
        <v>330</v>
      </c>
      <c r="FDU221" t="s">
        <v>330</v>
      </c>
      <c r="FDV221" t="s">
        <v>330</v>
      </c>
      <c r="FDW221" t="s">
        <v>330</v>
      </c>
      <c r="FDX221" t="s">
        <v>330</v>
      </c>
      <c r="FDY221" t="s">
        <v>330</v>
      </c>
      <c r="FDZ221" t="s">
        <v>330</v>
      </c>
      <c r="FEA221" t="s">
        <v>330</v>
      </c>
      <c r="FEB221" t="s">
        <v>330</v>
      </c>
      <c r="FEC221" t="s">
        <v>330</v>
      </c>
      <c r="FED221" t="s">
        <v>330</v>
      </c>
      <c r="FEE221" t="s">
        <v>330</v>
      </c>
      <c r="FEF221" t="s">
        <v>330</v>
      </c>
      <c r="FEG221" t="s">
        <v>330</v>
      </c>
      <c r="FEH221" t="s">
        <v>330</v>
      </c>
      <c r="FEI221" t="s">
        <v>330</v>
      </c>
      <c r="FEJ221" t="s">
        <v>330</v>
      </c>
      <c r="FEK221" t="s">
        <v>330</v>
      </c>
      <c r="FEL221" t="s">
        <v>330</v>
      </c>
      <c r="FEM221" t="s">
        <v>330</v>
      </c>
      <c r="FEN221" t="s">
        <v>330</v>
      </c>
      <c r="FEO221" t="s">
        <v>330</v>
      </c>
      <c r="FEP221" t="s">
        <v>330</v>
      </c>
      <c r="FEQ221" t="s">
        <v>330</v>
      </c>
      <c r="FER221" t="s">
        <v>330</v>
      </c>
      <c r="FES221" t="s">
        <v>330</v>
      </c>
      <c r="FET221" t="s">
        <v>330</v>
      </c>
      <c r="FEU221" t="s">
        <v>330</v>
      </c>
      <c r="FEV221" t="s">
        <v>330</v>
      </c>
      <c r="FEW221" t="s">
        <v>330</v>
      </c>
      <c r="FEX221" t="s">
        <v>330</v>
      </c>
      <c r="FEY221" t="s">
        <v>330</v>
      </c>
      <c r="FEZ221" t="s">
        <v>330</v>
      </c>
      <c r="FFA221" t="s">
        <v>330</v>
      </c>
      <c r="FFB221" t="s">
        <v>330</v>
      </c>
      <c r="FFC221" t="s">
        <v>330</v>
      </c>
      <c r="FFD221" t="s">
        <v>330</v>
      </c>
      <c r="FFE221" t="s">
        <v>330</v>
      </c>
      <c r="FFF221" t="s">
        <v>330</v>
      </c>
      <c r="FFG221" t="s">
        <v>330</v>
      </c>
      <c r="FFH221" t="s">
        <v>330</v>
      </c>
      <c r="FFI221" t="s">
        <v>330</v>
      </c>
      <c r="FFJ221" t="s">
        <v>330</v>
      </c>
      <c r="FFK221" t="s">
        <v>330</v>
      </c>
      <c r="FFL221" t="s">
        <v>330</v>
      </c>
      <c r="FFM221" t="s">
        <v>330</v>
      </c>
      <c r="FFN221" t="s">
        <v>330</v>
      </c>
      <c r="FFO221" t="s">
        <v>330</v>
      </c>
      <c r="FFP221" t="s">
        <v>330</v>
      </c>
      <c r="FFQ221" t="s">
        <v>330</v>
      </c>
      <c r="FFR221" t="s">
        <v>330</v>
      </c>
      <c r="FFS221" t="s">
        <v>330</v>
      </c>
      <c r="FFT221" t="s">
        <v>330</v>
      </c>
      <c r="FFU221" t="s">
        <v>330</v>
      </c>
      <c r="FFV221" t="s">
        <v>330</v>
      </c>
      <c r="FFW221" t="s">
        <v>330</v>
      </c>
      <c r="FFX221" t="s">
        <v>330</v>
      </c>
      <c r="FFY221" t="s">
        <v>330</v>
      </c>
      <c r="FFZ221" t="s">
        <v>330</v>
      </c>
      <c r="FGA221" t="s">
        <v>330</v>
      </c>
      <c r="FGB221" t="s">
        <v>330</v>
      </c>
      <c r="FGC221" t="s">
        <v>330</v>
      </c>
      <c r="FGD221" t="s">
        <v>330</v>
      </c>
      <c r="FGE221" t="s">
        <v>330</v>
      </c>
      <c r="FGF221" t="s">
        <v>330</v>
      </c>
      <c r="FGG221" t="s">
        <v>330</v>
      </c>
      <c r="FGH221" t="s">
        <v>330</v>
      </c>
      <c r="FGI221" t="s">
        <v>330</v>
      </c>
      <c r="FGJ221" t="s">
        <v>330</v>
      </c>
      <c r="FGK221" t="s">
        <v>330</v>
      </c>
      <c r="FGL221" t="s">
        <v>330</v>
      </c>
      <c r="FGM221" t="s">
        <v>330</v>
      </c>
      <c r="FGN221" t="s">
        <v>330</v>
      </c>
      <c r="FGO221" t="s">
        <v>330</v>
      </c>
      <c r="FGP221" t="s">
        <v>330</v>
      </c>
      <c r="FGQ221" t="s">
        <v>330</v>
      </c>
      <c r="FGR221" t="s">
        <v>330</v>
      </c>
      <c r="FGS221" t="s">
        <v>330</v>
      </c>
      <c r="FGT221" t="s">
        <v>330</v>
      </c>
      <c r="FGU221" t="s">
        <v>330</v>
      </c>
      <c r="FGV221" t="s">
        <v>330</v>
      </c>
      <c r="FGW221" t="s">
        <v>330</v>
      </c>
      <c r="FGX221" t="s">
        <v>330</v>
      </c>
      <c r="FGY221" t="s">
        <v>330</v>
      </c>
      <c r="FGZ221" t="s">
        <v>330</v>
      </c>
      <c r="FHA221" t="s">
        <v>330</v>
      </c>
      <c r="FHB221" t="s">
        <v>330</v>
      </c>
      <c r="FHC221" t="s">
        <v>330</v>
      </c>
      <c r="FHD221" t="s">
        <v>330</v>
      </c>
      <c r="FHE221" t="s">
        <v>330</v>
      </c>
      <c r="FHF221" t="s">
        <v>330</v>
      </c>
      <c r="FHG221" t="s">
        <v>330</v>
      </c>
      <c r="FHH221" t="s">
        <v>330</v>
      </c>
      <c r="FHI221" t="s">
        <v>330</v>
      </c>
      <c r="FHJ221" t="s">
        <v>330</v>
      </c>
      <c r="FHK221" t="s">
        <v>330</v>
      </c>
      <c r="FHL221" t="s">
        <v>330</v>
      </c>
      <c r="FHM221" t="s">
        <v>330</v>
      </c>
      <c r="FHN221" t="s">
        <v>330</v>
      </c>
      <c r="FHO221" t="s">
        <v>330</v>
      </c>
      <c r="FHP221" t="s">
        <v>330</v>
      </c>
      <c r="FHQ221" t="s">
        <v>330</v>
      </c>
      <c r="FHR221" t="s">
        <v>330</v>
      </c>
      <c r="FHS221" t="s">
        <v>330</v>
      </c>
      <c r="FHT221" t="s">
        <v>330</v>
      </c>
      <c r="FHU221" t="s">
        <v>330</v>
      </c>
      <c r="FHV221" t="s">
        <v>330</v>
      </c>
      <c r="FHW221" t="s">
        <v>330</v>
      </c>
      <c r="FHX221" t="s">
        <v>330</v>
      </c>
      <c r="FHY221" t="s">
        <v>330</v>
      </c>
      <c r="FHZ221" t="s">
        <v>330</v>
      </c>
      <c r="FIA221" t="s">
        <v>330</v>
      </c>
      <c r="FIB221" t="s">
        <v>330</v>
      </c>
      <c r="FIC221" t="s">
        <v>330</v>
      </c>
      <c r="FID221" t="s">
        <v>330</v>
      </c>
      <c r="FIE221" t="s">
        <v>330</v>
      </c>
      <c r="FIF221" t="s">
        <v>330</v>
      </c>
      <c r="FIG221" t="s">
        <v>330</v>
      </c>
      <c r="FIH221" t="s">
        <v>330</v>
      </c>
      <c r="FII221" t="s">
        <v>330</v>
      </c>
      <c r="FIJ221" t="s">
        <v>330</v>
      </c>
      <c r="FIK221" t="s">
        <v>330</v>
      </c>
      <c r="FIL221" t="s">
        <v>330</v>
      </c>
      <c r="FIM221" t="s">
        <v>330</v>
      </c>
      <c r="FIN221" t="s">
        <v>330</v>
      </c>
      <c r="FIO221" t="s">
        <v>330</v>
      </c>
      <c r="FIP221" t="s">
        <v>330</v>
      </c>
      <c r="FIQ221" t="s">
        <v>330</v>
      </c>
      <c r="FIR221" t="s">
        <v>330</v>
      </c>
      <c r="FIS221" t="s">
        <v>330</v>
      </c>
      <c r="FIT221" t="s">
        <v>330</v>
      </c>
      <c r="FIU221" t="s">
        <v>330</v>
      </c>
      <c r="FIV221" t="s">
        <v>330</v>
      </c>
      <c r="FIW221" t="s">
        <v>330</v>
      </c>
      <c r="FIX221" t="s">
        <v>330</v>
      </c>
      <c r="FIY221" t="s">
        <v>330</v>
      </c>
      <c r="FIZ221" t="s">
        <v>330</v>
      </c>
      <c r="FJA221" t="s">
        <v>330</v>
      </c>
      <c r="FJB221" t="s">
        <v>330</v>
      </c>
      <c r="FJC221" t="s">
        <v>330</v>
      </c>
      <c r="FJD221" t="s">
        <v>330</v>
      </c>
      <c r="FJE221" t="s">
        <v>330</v>
      </c>
      <c r="FJF221" t="s">
        <v>330</v>
      </c>
      <c r="FJG221" t="s">
        <v>330</v>
      </c>
      <c r="FJH221" t="s">
        <v>330</v>
      </c>
      <c r="FJI221" t="s">
        <v>330</v>
      </c>
      <c r="FJJ221" t="s">
        <v>330</v>
      </c>
      <c r="FJK221" t="s">
        <v>330</v>
      </c>
      <c r="FJL221" t="s">
        <v>330</v>
      </c>
      <c r="FJM221" t="s">
        <v>330</v>
      </c>
      <c r="FJN221" t="s">
        <v>330</v>
      </c>
      <c r="FJO221" t="s">
        <v>330</v>
      </c>
      <c r="FJP221" t="s">
        <v>330</v>
      </c>
      <c r="FJQ221" t="s">
        <v>330</v>
      </c>
      <c r="FJR221" t="s">
        <v>330</v>
      </c>
      <c r="FJS221" t="s">
        <v>330</v>
      </c>
      <c r="FJT221" t="s">
        <v>330</v>
      </c>
      <c r="FJU221" t="s">
        <v>330</v>
      </c>
      <c r="FJV221" t="s">
        <v>330</v>
      </c>
      <c r="FJW221" t="s">
        <v>330</v>
      </c>
      <c r="FJX221" t="s">
        <v>330</v>
      </c>
      <c r="FJY221" t="s">
        <v>330</v>
      </c>
      <c r="FJZ221" t="s">
        <v>330</v>
      </c>
      <c r="FKA221" t="s">
        <v>330</v>
      </c>
      <c r="FKB221" t="s">
        <v>330</v>
      </c>
      <c r="FKC221" t="s">
        <v>330</v>
      </c>
      <c r="FKD221" t="s">
        <v>330</v>
      </c>
      <c r="FKE221" t="s">
        <v>330</v>
      </c>
      <c r="FKF221" t="s">
        <v>330</v>
      </c>
      <c r="FKG221" t="s">
        <v>330</v>
      </c>
      <c r="FKH221" t="s">
        <v>330</v>
      </c>
      <c r="FKI221" t="s">
        <v>330</v>
      </c>
      <c r="FKJ221" t="s">
        <v>330</v>
      </c>
      <c r="FKK221" t="s">
        <v>330</v>
      </c>
      <c r="FKL221" t="s">
        <v>330</v>
      </c>
      <c r="FKM221" t="s">
        <v>330</v>
      </c>
      <c r="FKN221" t="s">
        <v>330</v>
      </c>
      <c r="FKO221" t="s">
        <v>330</v>
      </c>
      <c r="FKP221" t="s">
        <v>330</v>
      </c>
      <c r="FKQ221" t="s">
        <v>330</v>
      </c>
      <c r="FKR221" t="s">
        <v>330</v>
      </c>
      <c r="FKS221" t="s">
        <v>330</v>
      </c>
      <c r="FKT221" t="s">
        <v>330</v>
      </c>
      <c r="FKU221" t="s">
        <v>330</v>
      </c>
      <c r="FKV221" t="s">
        <v>330</v>
      </c>
      <c r="FKW221" t="s">
        <v>330</v>
      </c>
      <c r="FKX221" t="s">
        <v>330</v>
      </c>
      <c r="FKY221" t="s">
        <v>330</v>
      </c>
      <c r="FKZ221" t="s">
        <v>330</v>
      </c>
      <c r="FLA221" t="s">
        <v>330</v>
      </c>
      <c r="FLB221" t="s">
        <v>330</v>
      </c>
      <c r="FLC221" t="s">
        <v>330</v>
      </c>
      <c r="FLD221" t="s">
        <v>330</v>
      </c>
      <c r="FLE221" t="s">
        <v>330</v>
      </c>
      <c r="FLF221" t="s">
        <v>330</v>
      </c>
      <c r="FLG221" t="s">
        <v>330</v>
      </c>
      <c r="FLH221" t="s">
        <v>330</v>
      </c>
      <c r="FLI221" t="s">
        <v>330</v>
      </c>
      <c r="FLJ221" t="s">
        <v>330</v>
      </c>
      <c r="FLK221" t="s">
        <v>330</v>
      </c>
      <c r="FLL221" t="s">
        <v>330</v>
      </c>
      <c r="FLM221" t="s">
        <v>330</v>
      </c>
      <c r="FLN221" t="s">
        <v>330</v>
      </c>
      <c r="FLO221" t="s">
        <v>330</v>
      </c>
      <c r="FLP221" t="s">
        <v>330</v>
      </c>
      <c r="FLQ221" t="s">
        <v>330</v>
      </c>
      <c r="FLR221" t="s">
        <v>330</v>
      </c>
      <c r="FLS221" t="s">
        <v>330</v>
      </c>
      <c r="FLT221" t="s">
        <v>330</v>
      </c>
      <c r="FLU221" t="s">
        <v>330</v>
      </c>
      <c r="FLV221" t="s">
        <v>330</v>
      </c>
      <c r="FLW221" t="s">
        <v>330</v>
      </c>
      <c r="FLX221" t="s">
        <v>330</v>
      </c>
      <c r="FLY221" t="s">
        <v>330</v>
      </c>
      <c r="FLZ221" t="s">
        <v>330</v>
      </c>
      <c r="FMA221" t="s">
        <v>330</v>
      </c>
      <c r="FMB221" t="s">
        <v>330</v>
      </c>
      <c r="FMC221" t="s">
        <v>330</v>
      </c>
      <c r="FMD221" t="s">
        <v>330</v>
      </c>
      <c r="FME221" t="s">
        <v>330</v>
      </c>
      <c r="FMF221" t="s">
        <v>330</v>
      </c>
      <c r="FMG221" t="s">
        <v>330</v>
      </c>
      <c r="FMH221" t="s">
        <v>330</v>
      </c>
      <c r="FMI221" t="s">
        <v>330</v>
      </c>
      <c r="FMJ221" t="s">
        <v>330</v>
      </c>
      <c r="FMK221" t="s">
        <v>330</v>
      </c>
      <c r="FML221" t="s">
        <v>330</v>
      </c>
      <c r="FMM221" t="s">
        <v>330</v>
      </c>
      <c r="FMN221" t="s">
        <v>330</v>
      </c>
      <c r="FMO221" t="s">
        <v>330</v>
      </c>
      <c r="FMP221" t="s">
        <v>330</v>
      </c>
      <c r="FMQ221" t="s">
        <v>330</v>
      </c>
      <c r="FMR221" t="s">
        <v>330</v>
      </c>
      <c r="FMS221" t="s">
        <v>330</v>
      </c>
      <c r="FMT221" t="s">
        <v>330</v>
      </c>
      <c r="FMU221" t="s">
        <v>330</v>
      </c>
      <c r="FMV221" t="s">
        <v>330</v>
      </c>
      <c r="FMW221" t="s">
        <v>330</v>
      </c>
      <c r="FMX221" t="s">
        <v>330</v>
      </c>
      <c r="FMY221" t="s">
        <v>330</v>
      </c>
      <c r="FMZ221" t="s">
        <v>330</v>
      </c>
      <c r="FNA221" t="s">
        <v>330</v>
      </c>
      <c r="FNB221" t="s">
        <v>330</v>
      </c>
      <c r="FNC221" t="s">
        <v>330</v>
      </c>
      <c r="FND221" t="s">
        <v>330</v>
      </c>
      <c r="FNE221" t="s">
        <v>330</v>
      </c>
      <c r="FNF221" t="s">
        <v>330</v>
      </c>
      <c r="FNG221" t="s">
        <v>330</v>
      </c>
      <c r="FNH221" t="s">
        <v>330</v>
      </c>
      <c r="FNI221" t="s">
        <v>330</v>
      </c>
      <c r="FNJ221" t="s">
        <v>330</v>
      </c>
      <c r="FNK221" t="s">
        <v>330</v>
      </c>
      <c r="FNL221" t="s">
        <v>330</v>
      </c>
      <c r="FNM221" t="s">
        <v>330</v>
      </c>
      <c r="FNN221" t="s">
        <v>330</v>
      </c>
      <c r="FNO221" t="s">
        <v>330</v>
      </c>
      <c r="FNP221" t="s">
        <v>330</v>
      </c>
      <c r="FNQ221" t="s">
        <v>330</v>
      </c>
      <c r="FNR221" t="s">
        <v>330</v>
      </c>
      <c r="FNS221" t="s">
        <v>330</v>
      </c>
      <c r="FNT221" t="s">
        <v>330</v>
      </c>
      <c r="FNU221" t="s">
        <v>330</v>
      </c>
      <c r="FNV221" t="s">
        <v>330</v>
      </c>
      <c r="FNW221" t="s">
        <v>330</v>
      </c>
      <c r="FNX221" t="s">
        <v>330</v>
      </c>
      <c r="FNY221" t="s">
        <v>330</v>
      </c>
      <c r="FNZ221" t="s">
        <v>330</v>
      </c>
      <c r="FOA221" t="s">
        <v>330</v>
      </c>
      <c r="FOB221" t="s">
        <v>330</v>
      </c>
      <c r="FOC221" t="s">
        <v>330</v>
      </c>
      <c r="FOD221" t="s">
        <v>330</v>
      </c>
      <c r="FOE221" t="s">
        <v>330</v>
      </c>
      <c r="FOF221" t="s">
        <v>330</v>
      </c>
      <c r="FOG221" t="s">
        <v>330</v>
      </c>
      <c r="FOH221" t="s">
        <v>330</v>
      </c>
      <c r="FOI221" t="s">
        <v>330</v>
      </c>
      <c r="FOJ221" t="s">
        <v>330</v>
      </c>
      <c r="FOK221" t="s">
        <v>330</v>
      </c>
      <c r="FOL221" t="s">
        <v>330</v>
      </c>
      <c r="FOM221" t="s">
        <v>330</v>
      </c>
      <c r="FON221" t="s">
        <v>330</v>
      </c>
      <c r="FOO221" t="s">
        <v>330</v>
      </c>
      <c r="FOP221" t="s">
        <v>330</v>
      </c>
      <c r="FOQ221" t="s">
        <v>330</v>
      </c>
      <c r="FOR221" t="s">
        <v>330</v>
      </c>
      <c r="FOS221" t="s">
        <v>330</v>
      </c>
      <c r="FOT221" t="s">
        <v>330</v>
      </c>
      <c r="FOU221" t="s">
        <v>330</v>
      </c>
      <c r="FOV221" t="s">
        <v>330</v>
      </c>
      <c r="FOW221" t="s">
        <v>330</v>
      </c>
      <c r="FOX221" t="s">
        <v>330</v>
      </c>
      <c r="FOY221" t="s">
        <v>330</v>
      </c>
      <c r="FOZ221" t="s">
        <v>330</v>
      </c>
      <c r="FPA221" t="s">
        <v>330</v>
      </c>
      <c r="FPB221" t="s">
        <v>330</v>
      </c>
      <c r="FPC221" t="s">
        <v>330</v>
      </c>
      <c r="FPD221" t="s">
        <v>330</v>
      </c>
      <c r="FPE221" t="s">
        <v>330</v>
      </c>
      <c r="FPF221" t="s">
        <v>330</v>
      </c>
      <c r="FPG221" t="s">
        <v>330</v>
      </c>
      <c r="FPH221" t="s">
        <v>330</v>
      </c>
      <c r="FPI221" t="s">
        <v>330</v>
      </c>
      <c r="FPJ221" t="s">
        <v>330</v>
      </c>
      <c r="FPK221" t="s">
        <v>330</v>
      </c>
      <c r="FPL221" t="s">
        <v>330</v>
      </c>
      <c r="FPM221" t="s">
        <v>330</v>
      </c>
      <c r="FPN221" t="s">
        <v>330</v>
      </c>
      <c r="FPO221" t="s">
        <v>330</v>
      </c>
      <c r="FPP221" t="s">
        <v>330</v>
      </c>
      <c r="FPQ221" t="s">
        <v>330</v>
      </c>
      <c r="FPR221" t="s">
        <v>330</v>
      </c>
      <c r="FPS221" t="s">
        <v>330</v>
      </c>
      <c r="FPT221" t="s">
        <v>330</v>
      </c>
      <c r="FPU221" t="s">
        <v>330</v>
      </c>
      <c r="FPV221" t="s">
        <v>330</v>
      </c>
      <c r="FPW221" t="s">
        <v>330</v>
      </c>
      <c r="FPX221" t="s">
        <v>330</v>
      </c>
      <c r="FPY221" t="s">
        <v>330</v>
      </c>
      <c r="FPZ221" t="s">
        <v>330</v>
      </c>
      <c r="FQA221" t="s">
        <v>330</v>
      </c>
      <c r="FQB221" t="s">
        <v>330</v>
      </c>
      <c r="FQC221" t="s">
        <v>330</v>
      </c>
      <c r="FQD221" t="s">
        <v>330</v>
      </c>
      <c r="FQE221" t="s">
        <v>330</v>
      </c>
      <c r="FQF221" t="s">
        <v>330</v>
      </c>
      <c r="FQG221" t="s">
        <v>330</v>
      </c>
      <c r="FQH221" t="s">
        <v>330</v>
      </c>
      <c r="FQI221" t="s">
        <v>330</v>
      </c>
      <c r="FQJ221" t="s">
        <v>330</v>
      </c>
      <c r="FQK221" t="s">
        <v>330</v>
      </c>
      <c r="FQL221" t="s">
        <v>330</v>
      </c>
      <c r="FQM221" t="s">
        <v>330</v>
      </c>
      <c r="FQN221" t="s">
        <v>330</v>
      </c>
      <c r="FQO221" t="s">
        <v>330</v>
      </c>
      <c r="FQP221" t="s">
        <v>330</v>
      </c>
      <c r="FQQ221" t="s">
        <v>330</v>
      </c>
      <c r="FQR221" t="s">
        <v>330</v>
      </c>
      <c r="FQS221" t="s">
        <v>330</v>
      </c>
      <c r="FQT221" t="s">
        <v>330</v>
      </c>
      <c r="FQU221" t="s">
        <v>330</v>
      </c>
      <c r="FQV221" t="s">
        <v>330</v>
      </c>
      <c r="FQW221" t="s">
        <v>330</v>
      </c>
      <c r="FQX221" t="s">
        <v>330</v>
      </c>
      <c r="FQY221" t="s">
        <v>330</v>
      </c>
      <c r="FQZ221" t="s">
        <v>330</v>
      </c>
      <c r="FRA221" t="s">
        <v>330</v>
      </c>
      <c r="FRB221" t="s">
        <v>330</v>
      </c>
      <c r="FRC221" t="s">
        <v>330</v>
      </c>
      <c r="FRD221" t="s">
        <v>330</v>
      </c>
      <c r="FRE221" t="s">
        <v>330</v>
      </c>
      <c r="FRF221" t="s">
        <v>330</v>
      </c>
      <c r="FRG221" t="s">
        <v>330</v>
      </c>
      <c r="FRH221" t="s">
        <v>330</v>
      </c>
      <c r="FRI221" t="s">
        <v>330</v>
      </c>
      <c r="FRJ221" t="s">
        <v>330</v>
      </c>
      <c r="FRK221" t="s">
        <v>330</v>
      </c>
      <c r="FRL221" t="s">
        <v>330</v>
      </c>
      <c r="FRM221" t="s">
        <v>330</v>
      </c>
      <c r="FRN221" t="s">
        <v>330</v>
      </c>
      <c r="FRO221" t="s">
        <v>330</v>
      </c>
      <c r="FRP221" t="s">
        <v>330</v>
      </c>
      <c r="FRQ221" t="s">
        <v>330</v>
      </c>
      <c r="FRR221" t="s">
        <v>330</v>
      </c>
      <c r="FRS221" t="s">
        <v>330</v>
      </c>
      <c r="FRT221" t="s">
        <v>330</v>
      </c>
      <c r="FRU221" t="s">
        <v>330</v>
      </c>
      <c r="FRV221" t="s">
        <v>330</v>
      </c>
      <c r="FRW221" t="s">
        <v>330</v>
      </c>
      <c r="FRX221" t="s">
        <v>330</v>
      </c>
      <c r="FRY221" t="s">
        <v>330</v>
      </c>
      <c r="FRZ221" t="s">
        <v>330</v>
      </c>
      <c r="FSA221" t="s">
        <v>330</v>
      </c>
      <c r="FSB221" t="s">
        <v>330</v>
      </c>
      <c r="FSC221" t="s">
        <v>330</v>
      </c>
      <c r="FSD221" t="s">
        <v>330</v>
      </c>
      <c r="FSE221" t="s">
        <v>330</v>
      </c>
      <c r="FSF221" t="s">
        <v>330</v>
      </c>
      <c r="FSG221" t="s">
        <v>330</v>
      </c>
      <c r="FSH221" t="s">
        <v>330</v>
      </c>
      <c r="FSI221" t="s">
        <v>330</v>
      </c>
      <c r="FSJ221" t="s">
        <v>330</v>
      </c>
      <c r="FSK221" t="s">
        <v>330</v>
      </c>
      <c r="FSL221" t="s">
        <v>330</v>
      </c>
      <c r="FSM221" t="s">
        <v>330</v>
      </c>
      <c r="FSN221" t="s">
        <v>330</v>
      </c>
      <c r="FSO221" t="s">
        <v>330</v>
      </c>
      <c r="FSP221" t="s">
        <v>330</v>
      </c>
      <c r="FSQ221" t="s">
        <v>330</v>
      </c>
      <c r="FSR221" t="s">
        <v>330</v>
      </c>
      <c r="FSS221" t="s">
        <v>330</v>
      </c>
      <c r="FST221" t="s">
        <v>330</v>
      </c>
      <c r="FSU221" t="s">
        <v>330</v>
      </c>
      <c r="FSV221" t="s">
        <v>330</v>
      </c>
      <c r="FSW221" t="s">
        <v>330</v>
      </c>
      <c r="FSX221" t="s">
        <v>330</v>
      </c>
      <c r="FSY221" t="s">
        <v>330</v>
      </c>
      <c r="FSZ221" t="s">
        <v>330</v>
      </c>
      <c r="FTA221" t="s">
        <v>330</v>
      </c>
      <c r="FTB221" t="s">
        <v>330</v>
      </c>
      <c r="FTC221" t="s">
        <v>330</v>
      </c>
      <c r="FTD221" t="s">
        <v>330</v>
      </c>
      <c r="FTE221" t="s">
        <v>330</v>
      </c>
      <c r="FTF221" t="s">
        <v>330</v>
      </c>
      <c r="FTG221" t="s">
        <v>330</v>
      </c>
      <c r="FTH221" t="s">
        <v>330</v>
      </c>
      <c r="FTI221" t="s">
        <v>330</v>
      </c>
      <c r="FTJ221" t="s">
        <v>330</v>
      </c>
      <c r="FTK221" t="s">
        <v>330</v>
      </c>
      <c r="FTL221" t="s">
        <v>330</v>
      </c>
      <c r="FTM221" t="s">
        <v>330</v>
      </c>
      <c r="FTN221" t="s">
        <v>330</v>
      </c>
      <c r="FTO221" t="s">
        <v>330</v>
      </c>
      <c r="FTP221" t="s">
        <v>330</v>
      </c>
      <c r="FTQ221" t="s">
        <v>330</v>
      </c>
      <c r="FTR221" t="s">
        <v>330</v>
      </c>
      <c r="FTS221" t="s">
        <v>330</v>
      </c>
      <c r="FTT221" t="s">
        <v>330</v>
      </c>
      <c r="FTU221" t="s">
        <v>330</v>
      </c>
      <c r="FTV221" t="s">
        <v>330</v>
      </c>
      <c r="FTW221" t="s">
        <v>330</v>
      </c>
      <c r="FTX221" t="s">
        <v>330</v>
      </c>
      <c r="FTY221" t="s">
        <v>330</v>
      </c>
      <c r="FTZ221" t="s">
        <v>330</v>
      </c>
      <c r="FUA221" t="s">
        <v>330</v>
      </c>
      <c r="FUB221" t="s">
        <v>330</v>
      </c>
      <c r="FUC221" t="s">
        <v>330</v>
      </c>
      <c r="FUD221" t="s">
        <v>330</v>
      </c>
      <c r="FUE221" t="s">
        <v>330</v>
      </c>
      <c r="FUF221" t="s">
        <v>330</v>
      </c>
      <c r="FUG221" t="s">
        <v>330</v>
      </c>
      <c r="FUH221" t="s">
        <v>330</v>
      </c>
      <c r="FUI221" t="s">
        <v>330</v>
      </c>
      <c r="FUJ221" t="s">
        <v>330</v>
      </c>
      <c r="FUK221" t="s">
        <v>330</v>
      </c>
      <c r="FUL221" t="s">
        <v>330</v>
      </c>
      <c r="FUM221" t="s">
        <v>330</v>
      </c>
      <c r="FUN221" t="s">
        <v>330</v>
      </c>
      <c r="FUO221" t="s">
        <v>330</v>
      </c>
      <c r="FUP221" t="s">
        <v>330</v>
      </c>
      <c r="FUQ221" t="s">
        <v>330</v>
      </c>
      <c r="FUR221" t="s">
        <v>330</v>
      </c>
      <c r="FUS221" t="s">
        <v>330</v>
      </c>
      <c r="FUT221" t="s">
        <v>330</v>
      </c>
      <c r="FUU221" t="s">
        <v>330</v>
      </c>
      <c r="FUV221" t="s">
        <v>330</v>
      </c>
      <c r="FUW221" t="s">
        <v>330</v>
      </c>
      <c r="FUX221" t="s">
        <v>330</v>
      </c>
      <c r="FUY221" t="s">
        <v>330</v>
      </c>
      <c r="FUZ221" t="s">
        <v>330</v>
      </c>
      <c r="FVA221" t="s">
        <v>330</v>
      </c>
      <c r="FVB221" t="s">
        <v>330</v>
      </c>
      <c r="FVC221" t="s">
        <v>330</v>
      </c>
      <c r="FVD221" t="s">
        <v>330</v>
      </c>
      <c r="FVE221" t="s">
        <v>330</v>
      </c>
      <c r="FVF221" t="s">
        <v>330</v>
      </c>
      <c r="FVG221" t="s">
        <v>330</v>
      </c>
      <c r="FVH221" t="s">
        <v>330</v>
      </c>
      <c r="FVI221" t="s">
        <v>330</v>
      </c>
      <c r="FVJ221" t="s">
        <v>330</v>
      </c>
      <c r="FVK221" t="s">
        <v>330</v>
      </c>
      <c r="FVL221" t="s">
        <v>330</v>
      </c>
      <c r="FVM221" t="s">
        <v>330</v>
      </c>
      <c r="FVN221" t="s">
        <v>330</v>
      </c>
      <c r="FVO221" t="s">
        <v>330</v>
      </c>
      <c r="FVP221" t="s">
        <v>330</v>
      </c>
      <c r="FVQ221" t="s">
        <v>330</v>
      </c>
      <c r="FVR221" t="s">
        <v>330</v>
      </c>
      <c r="FVS221" t="s">
        <v>330</v>
      </c>
      <c r="FVT221" t="s">
        <v>330</v>
      </c>
      <c r="FVU221" t="s">
        <v>330</v>
      </c>
      <c r="FVV221" t="s">
        <v>330</v>
      </c>
      <c r="FVW221" t="s">
        <v>330</v>
      </c>
      <c r="FVX221" t="s">
        <v>330</v>
      </c>
      <c r="FVY221" t="s">
        <v>330</v>
      </c>
      <c r="FVZ221" t="s">
        <v>330</v>
      </c>
      <c r="FWA221" t="s">
        <v>330</v>
      </c>
      <c r="FWB221" t="s">
        <v>330</v>
      </c>
      <c r="FWC221" t="s">
        <v>330</v>
      </c>
      <c r="FWD221" t="s">
        <v>330</v>
      </c>
      <c r="FWE221" t="s">
        <v>330</v>
      </c>
      <c r="FWF221" t="s">
        <v>330</v>
      </c>
      <c r="FWG221" t="s">
        <v>330</v>
      </c>
      <c r="FWH221" t="s">
        <v>330</v>
      </c>
      <c r="FWI221" t="s">
        <v>330</v>
      </c>
      <c r="FWJ221" t="s">
        <v>330</v>
      </c>
      <c r="FWK221" t="s">
        <v>330</v>
      </c>
      <c r="FWL221" t="s">
        <v>330</v>
      </c>
      <c r="FWM221" t="s">
        <v>330</v>
      </c>
      <c r="FWN221" t="s">
        <v>330</v>
      </c>
      <c r="FWO221" t="s">
        <v>330</v>
      </c>
      <c r="FWP221" t="s">
        <v>330</v>
      </c>
      <c r="FWQ221" t="s">
        <v>330</v>
      </c>
      <c r="FWR221" t="s">
        <v>330</v>
      </c>
      <c r="FWS221" t="s">
        <v>330</v>
      </c>
      <c r="FWT221" t="s">
        <v>330</v>
      </c>
      <c r="FWU221" t="s">
        <v>330</v>
      </c>
      <c r="FWV221" t="s">
        <v>330</v>
      </c>
      <c r="FWW221" t="s">
        <v>330</v>
      </c>
      <c r="FWX221" t="s">
        <v>330</v>
      </c>
      <c r="FWY221" t="s">
        <v>330</v>
      </c>
      <c r="FWZ221" t="s">
        <v>330</v>
      </c>
      <c r="FXA221" t="s">
        <v>330</v>
      </c>
      <c r="FXB221" t="s">
        <v>330</v>
      </c>
      <c r="FXC221" t="s">
        <v>330</v>
      </c>
      <c r="FXD221" t="s">
        <v>330</v>
      </c>
      <c r="FXE221" t="s">
        <v>330</v>
      </c>
      <c r="FXF221" t="s">
        <v>330</v>
      </c>
      <c r="FXG221" t="s">
        <v>330</v>
      </c>
      <c r="FXH221" t="s">
        <v>330</v>
      </c>
      <c r="FXI221" t="s">
        <v>330</v>
      </c>
      <c r="FXJ221" t="s">
        <v>330</v>
      </c>
      <c r="FXK221" t="s">
        <v>330</v>
      </c>
      <c r="FXL221" t="s">
        <v>330</v>
      </c>
      <c r="FXM221" t="s">
        <v>330</v>
      </c>
      <c r="FXN221" t="s">
        <v>330</v>
      </c>
      <c r="FXO221" t="s">
        <v>330</v>
      </c>
      <c r="FXP221" t="s">
        <v>330</v>
      </c>
      <c r="FXQ221" t="s">
        <v>330</v>
      </c>
      <c r="FXR221" t="s">
        <v>330</v>
      </c>
      <c r="FXS221" t="s">
        <v>330</v>
      </c>
      <c r="FXT221" t="s">
        <v>330</v>
      </c>
      <c r="FXU221" t="s">
        <v>330</v>
      </c>
      <c r="FXV221" t="s">
        <v>330</v>
      </c>
      <c r="FXW221" t="s">
        <v>330</v>
      </c>
      <c r="FXX221" t="s">
        <v>330</v>
      </c>
      <c r="FXY221" t="s">
        <v>330</v>
      </c>
      <c r="FXZ221" t="s">
        <v>330</v>
      </c>
      <c r="FYA221" t="s">
        <v>330</v>
      </c>
      <c r="FYB221" t="s">
        <v>330</v>
      </c>
      <c r="FYC221" t="s">
        <v>330</v>
      </c>
      <c r="FYD221" t="s">
        <v>330</v>
      </c>
      <c r="FYE221" t="s">
        <v>330</v>
      </c>
      <c r="FYF221" t="s">
        <v>330</v>
      </c>
      <c r="FYG221" t="s">
        <v>330</v>
      </c>
      <c r="FYH221" t="s">
        <v>330</v>
      </c>
      <c r="FYI221" t="s">
        <v>330</v>
      </c>
      <c r="FYJ221" t="s">
        <v>330</v>
      </c>
      <c r="FYK221" t="s">
        <v>330</v>
      </c>
      <c r="FYL221" t="s">
        <v>330</v>
      </c>
      <c r="FYM221" t="s">
        <v>330</v>
      </c>
      <c r="FYN221" t="s">
        <v>330</v>
      </c>
      <c r="FYO221" t="s">
        <v>330</v>
      </c>
      <c r="FYP221" t="s">
        <v>330</v>
      </c>
      <c r="FYQ221" t="s">
        <v>330</v>
      </c>
      <c r="FYR221" t="s">
        <v>330</v>
      </c>
      <c r="FYS221" t="s">
        <v>330</v>
      </c>
      <c r="FYT221" t="s">
        <v>330</v>
      </c>
      <c r="FYU221" t="s">
        <v>330</v>
      </c>
      <c r="FYV221" t="s">
        <v>330</v>
      </c>
      <c r="FYW221" t="s">
        <v>330</v>
      </c>
      <c r="FYX221" t="s">
        <v>330</v>
      </c>
      <c r="FYY221" t="s">
        <v>330</v>
      </c>
      <c r="FYZ221" t="s">
        <v>330</v>
      </c>
      <c r="FZA221" t="s">
        <v>330</v>
      </c>
      <c r="FZB221" t="s">
        <v>330</v>
      </c>
      <c r="FZC221" t="s">
        <v>330</v>
      </c>
      <c r="FZD221" t="s">
        <v>330</v>
      </c>
      <c r="FZE221" t="s">
        <v>330</v>
      </c>
      <c r="FZF221" t="s">
        <v>330</v>
      </c>
      <c r="FZG221" t="s">
        <v>330</v>
      </c>
      <c r="FZH221" t="s">
        <v>330</v>
      </c>
      <c r="FZI221" t="s">
        <v>330</v>
      </c>
      <c r="FZJ221" t="s">
        <v>330</v>
      </c>
      <c r="FZK221" t="s">
        <v>330</v>
      </c>
      <c r="FZL221" t="s">
        <v>330</v>
      </c>
      <c r="FZM221" t="s">
        <v>330</v>
      </c>
      <c r="FZN221" t="s">
        <v>330</v>
      </c>
      <c r="FZO221" t="s">
        <v>330</v>
      </c>
      <c r="FZP221" t="s">
        <v>330</v>
      </c>
      <c r="FZQ221" t="s">
        <v>330</v>
      </c>
      <c r="FZR221" t="s">
        <v>330</v>
      </c>
      <c r="FZS221" t="s">
        <v>330</v>
      </c>
      <c r="FZT221" t="s">
        <v>330</v>
      </c>
      <c r="FZU221" t="s">
        <v>330</v>
      </c>
      <c r="FZV221" t="s">
        <v>330</v>
      </c>
      <c r="FZW221" t="s">
        <v>330</v>
      </c>
      <c r="FZX221" t="s">
        <v>330</v>
      </c>
      <c r="FZY221" t="s">
        <v>330</v>
      </c>
      <c r="FZZ221" t="s">
        <v>330</v>
      </c>
      <c r="GAA221" t="s">
        <v>330</v>
      </c>
      <c r="GAB221" t="s">
        <v>330</v>
      </c>
      <c r="GAC221" t="s">
        <v>330</v>
      </c>
      <c r="GAD221" t="s">
        <v>330</v>
      </c>
      <c r="GAE221" t="s">
        <v>330</v>
      </c>
      <c r="GAF221" t="s">
        <v>330</v>
      </c>
      <c r="GAG221" t="s">
        <v>330</v>
      </c>
      <c r="GAH221" t="s">
        <v>330</v>
      </c>
      <c r="GAI221" t="s">
        <v>330</v>
      </c>
      <c r="GAJ221" t="s">
        <v>330</v>
      </c>
      <c r="GAK221" t="s">
        <v>330</v>
      </c>
      <c r="GAL221" t="s">
        <v>330</v>
      </c>
      <c r="GAM221" t="s">
        <v>330</v>
      </c>
      <c r="GAN221" t="s">
        <v>330</v>
      </c>
      <c r="GAO221" t="s">
        <v>330</v>
      </c>
      <c r="GAP221" t="s">
        <v>330</v>
      </c>
      <c r="GAQ221" t="s">
        <v>330</v>
      </c>
      <c r="GAR221" t="s">
        <v>330</v>
      </c>
      <c r="GAS221" t="s">
        <v>330</v>
      </c>
      <c r="GAT221" t="s">
        <v>330</v>
      </c>
      <c r="GAU221" t="s">
        <v>330</v>
      </c>
      <c r="GAV221" t="s">
        <v>330</v>
      </c>
      <c r="GAW221" t="s">
        <v>330</v>
      </c>
      <c r="GAX221" t="s">
        <v>330</v>
      </c>
      <c r="GAY221" t="s">
        <v>330</v>
      </c>
      <c r="GAZ221" t="s">
        <v>330</v>
      </c>
      <c r="GBA221" t="s">
        <v>330</v>
      </c>
      <c r="GBB221" t="s">
        <v>330</v>
      </c>
      <c r="GBC221" t="s">
        <v>330</v>
      </c>
      <c r="GBD221" t="s">
        <v>330</v>
      </c>
      <c r="GBE221" t="s">
        <v>330</v>
      </c>
      <c r="GBF221" t="s">
        <v>330</v>
      </c>
      <c r="GBG221" t="s">
        <v>330</v>
      </c>
      <c r="GBH221" t="s">
        <v>330</v>
      </c>
      <c r="GBI221" t="s">
        <v>330</v>
      </c>
      <c r="GBJ221" t="s">
        <v>330</v>
      </c>
      <c r="GBK221" t="s">
        <v>330</v>
      </c>
      <c r="GBL221" t="s">
        <v>330</v>
      </c>
      <c r="GBM221" t="s">
        <v>330</v>
      </c>
      <c r="GBN221" t="s">
        <v>330</v>
      </c>
      <c r="GBO221" t="s">
        <v>330</v>
      </c>
      <c r="GBP221" t="s">
        <v>330</v>
      </c>
      <c r="GBQ221" t="s">
        <v>330</v>
      </c>
      <c r="GBR221" t="s">
        <v>330</v>
      </c>
      <c r="GBS221" t="s">
        <v>330</v>
      </c>
      <c r="GBT221" t="s">
        <v>330</v>
      </c>
      <c r="GBU221" t="s">
        <v>330</v>
      </c>
      <c r="GBV221" t="s">
        <v>330</v>
      </c>
      <c r="GBW221" t="s">
        <v>330</v>
      </c>
      <c r="GBX221" t="s">
        <v>330</v>
      </c>
      <c r="GBY221" t="s">
        <v>330</v>
      </c>
      <c r="GBZ221" t="s">
        <v>330</v>
      </c>
      <c r="GCA221" t="s">
        <v>330</v>
      </c>
      <c r="GCB221" t="s">
        <v>330</v>
      </c>
      <c r="GCC221" t="s">
        <v>330</v>
      </c>
      <c r="GCD221" t="s">
        <v>330</v>
      </c>
      <c r="GCE221" t="s">
        <v>330</v>
      </c>
      <c r="GCF221" t="s">
        <v>330</v>
      </c>
      <c r="GCG221" t="s">
        <v>330</v>
      </c>
      <c r="GCH221" t="s">
        <v>330</v>
      </c>
      <c r="GCI221" t="s">
        <v>330</v>
      </c>
      <c r="GCJ221" t="s">
        <v>330</v>
      </c>
      <c r="GCK221" t="s">
        <v>330</v>
      </c>
      <c r="GCL221" t="s">
        <v>330</v>
      </c>
      <c r="GCM221" t="s">
        <v>330</v>
      </c>
      <c r="GCN221" t="s">
        <v>330</v>
      </c>
      <c r="GCO221" t="s">
        <v>330</v>
      </c>
      <c r="GCP221" t="s">
        <v>330</v>
      </c>
      <c r="GCQ221" t="s">
        <v>330</v>
      </c>
      <c r="GCR221" t="s">
        <v>330</v>
      </c>
      <c r="GCS221" t="s">
        <v>330</v>
      </c>
      <c r="GCT221" t="s">
        <v>330</v>
      </c>
      <c r="GCU221" t="s">
        <v>330</v>
      </c>
      <c r="GCV221" t="s">
        <v>330</v>
      </c>
      <c r="GCW221" t="s">
        <v>330</v>
      </c>
      <c r="GCX221" t="s">
        <v>330</v>
      </c>
      <c r="GCY221" t="s">
        <v>330</v>
      </c>
      <c r="GCZ221" t="s">
        <v>330</v>
      </c>
      <c r="GDA221" t="s">
        <v>330</v>
      </c>
      <c r="GDB221" t="s">
        <v>330</v>
      </c>
      <c r="GDC221" t="s">
        <v>330</v>
      </c>
      <c r="GDD221" t="s">
        <v>330</v>
      </c>
      <c r="GDE221" t="s">
        <v>330</v>
      </c>
      <c r="GDF221" t="s">
        <v>330</v>
      </c>
      <c r="GDG221" t="s">
        <v>330</v>
      </c>
      <c r="GDH221" t="s">
        <v>330</v>
      </c>
      <c r="GDI221" t="s">
        <v>330</v>
      </c>
      <c r="GDJ221" t="s">
        <v>330</v>
      </c>
      <c r="GDK221" t="s">
        <v>330</v>
      </c>
      <c r="GDL221" t="s">
        <v>330</v>
      </c>
      <c r="GDM221" t="s">
        <v>330</v>
      </c>
      <c r="GDN221" t="s">
        <v>330</v>
      </c>
      <c r="GDO221" t="s">
        <v>330</v>
      </c>
      <c r="GDP221" t="s">
        <v>330</v>
      </c>
      <c r="GDQ221" t="s">
        <v>330</v>
      </c>
      <c r="GDR221" t="s">
        <v>330</v>
      </c>
      <c r="GDS221" t="s">
        <v>330</v>
      </c>
      <c r="GDT221" t="s">
        <v>330</v>
      </c>
      <c r="GDU221" t="s">
        <v>330</v>
      </c>
      <c r="GDV221" t="s">
        <v>330</v>
      </c>
      <c r="GDW221" t="s">
        <v>330</v>
      </c>
      <c r="GDX221" t="s">
        <v>330</v>
      </c>
      <c r="GDY221" t="s">
        <v>330</v>
      </c>
      <c r="GDZ221" t="s">
        <v>330</v>
      </c>
      <c r="GEA221" t="s">
        <v>330</v>
      </c>
      <c r="GEB221" t="s">
        <v>330</v>
      </c>
      <c r="GEC221" t="s">
        <v>330</v>
      </c>
      <c r="GED221" t="s">
        <v>330</v>
      </c>
      <c r="GEE221" t="s">
        <v>330</v>
      </c>
      <c r="GEF221" t="s">
        <v>330</v>
      </c>
      <c r="GEG221" t="s">
        <v>330</v>
      </c>
      <c r="GEH221" t="s">
        <v>330</v>
      </c>
      <c r="GEI221" t="s">
        <v>330</v>
      </c>
      <c r="GEJ221" t="s">
        <v>330</v>
      </c>
      <c r="GEK221" t="s">
        <v>330</v>
      </c>
      <c r="GEL221" t="s">
        <v>330</v>
      </c>
      <c r="GEM221" t="s">
        <v>330</v>
      </c>
      <c r="GEN221" t="s">
        <v>330</v>
      </c>
      <c r="GEO221" t="s">
        <v>330</v>
      </c>
      <c r="GEP221" t="s">
        <v>330</v>
      </c>
      <c r="GEQ221" t="s">
        <v>330</v>
      </c>
      <c r="GER221" t="s">
        <v>330</v>
      </c>
      <c r="GES221" t="s">
        <v>330</v>
      </c>
      <c r="GET221" t="s">
        <v>330</v>
      </c>
      <c r="GEU221" t="s">
        <v>330</v>
      </c>
      <c r="GEV221" t="s">
        <v>330</v>
      </c>
      <c r="GEW221" t="s">
        <v>330</v>
      </c>
      <c r="GEX221" t="s">
        <v>330</v>
      </c>
      <c r="GEY221" t="s">
        <v>330</v>
      </c>
      <c r="GEZ221" t="s">
        <v>330</v>
      </c>
      <c r="GFA221" t="s">
        <v>330</v>
      </c>
      <c r="GFB221" t="s">
        <v>330</v>
      </c>
      <c r="GFC221" t="s">
        <v>330</v>
      </c>
      <c r="GFD221" t="s">
        <v>330</v>
      </c>
      <c r="GFE221" t="s">
        <v>330</v>
      </c>
      <c r="GFF221" t="s">
        <v>330</v>
      </c>
      <c r="GFG221" t="s">
        <v>330</v>
      </c>
      <c r="GFH221" t="s">
        <v>330</v>
      </c>
      <c r="GFI221" t="s">
        <v>330</v>
      </c>
      <c r="GFJ221" t="s">
        <v>330</v>
      </c>
      <c r="GFK221" t="s">
        <v>330</v>
      </c>
      <c r="GFL221" t="s">
        <v>330</v>
      </c>
      <c r="GFM221" t="s">
        <v>330</v>
      </c>
      <c r="GFN221" t="s">
        <v>330</v>
      </c>
      <c r="GFO221" t="s">
        <v>330</v>
      </c>
      <c r="GFP221" t="s">
        <v>330</v>
      </c>
      <c r="GFQ221" t="s">
        <v>330</v>
      </c>
      <c r="GFR221" t="s">
        <v>330</v>
      </c>
      <c r="GFS221" t="s">
        <v>330</v>
      </c>
      <c r="GFT221" t="s">
        <v>330</v>
      </c>
      <c r="GFU221" t="s">
        <v>330</v>
      </c>
      <c r="GFV221" t="s">
        <v>330</v>
      </c>
      <c r="GFW221" t="s">
        <v>330</v>
      </c>
      <c r="GFX221" t="s">
        <v>330</v>
      </c>
      <c r="GFY221" t="s">
        <v>330</v>
      </c>
      <c r="GFZ221" t="s">
        <v>330</v>
      </c>
      <c r="GGA221" t="s">
        <v>330</v>
      </c>
      <c r="GGB221" t="s">
        <v>330</v>
      </c>
      <c r="GGC221" t="s">
        <v>330</v>
      </c>
      <c r="GGD221" t="s">
        <v>330</v>
      </c>
      <c r="GGE221" t="s">
        <v>330</v>
      </c>
      <c r="GGF221" t="s">
        <v>330</v>
      </c>
      <c r="GGG221" t="s">
        <v>330</v>
      </c>
      <c r="GGH221" t="s">
        <v>330</v>
      </c>
      <c r="GGI221" t="s">
        <v>330</v>
      </c>
      <c r="GGJ221" t="s">
        <v>330</v>
      </c>
      <c r="GGK221" t="s">
        <v>330</v>
      </c>
      <c r="GGL221" t="s">
        <v>330</v>
      </c>
      <c r="GGM221" t="s">
        <v>330</v>
      </c>
      <c r="GGN221" t="s">
        <v>330</v>
      </c>
      <c r="GGO221" t="s">
        <v>330</v>
      </c>
      <c r="GGP221" t="s">
        <v>330</v>
      </c>
      <c r="GGQ221" t="s">
        <v>330</v>
      </c>
      <c r="GGR221" t="s">
        <v>330</v>
      </c>
      <c r="GGS221" t="s">
        <v>330</v>
      </c>
      <c r="GGT221" t="s">
        <v>330</v>
      </c>
      <c r="GGU221" t="s">
        <v>330</v>
      </c>
      <c r="GGV221" t="s">
        <v>330</v>
      </c>
      <c r="GGW221" t="s">
        <v>330</v>
      </c>
      <c r="GGX221" t="s">
        <v>330</v>
      </c>
      <c r="GGY221" t="s">
        <v>330</v>
      </c>
      <c r="GGZ221" t="s">
        <v>330</v>
      </c>
      <c r="GHA221" t="s">
        <v>330</v>
      </c>
      <c r="GHB221" t="s">
        <v>330</v>
      </c>
      <c r="GHC221" t="s">
        <v>330</v>
      </c>
      <c r="GHD221" t="s">
        <v>330</v>
      </c>
      <c r="GHE221" t="s">
        <v>330</v>
      </c>
      <c r="GHF221" t="s">
        <v>330</v>
      </c>
      <c r="GHG221" t="s">
        <v>330</v>
      </c>
      <c r="GHH221" t="s">
        <v>330</v>
      </c>
      <c r="GHI221" t="s">
        <v>330</v>
      </c>
      <c r="GHJ221" t="s">
        <v>330</v>
      </c>
      <c r="GHK221" t="s">
        <v>330</v>
      </c>
      <c r="GHL221" t="s">
        <v>330</v>
      </c>
      <c r="GHM221" t="s">
        <v>330</v>
      </c>
      <c r="GHN221" t="s">
        <v>330</v>
      </c>
      <c r="GHO221" t="s">
        <v>330</v>
      </c>
      <c r="GHP221" t="s">
        <v>330</v>
      </c>
      <c r="GHQ221" t="s">
        <v>330</v>
      </c>
      <c r="GHR221" t="s">
        <v>330</v>
      </c>
      <c r="GHS221" t="s">
        <v>330</v>
      </c>
      <c r="GHT221" t="s">
        <v>330</v>
      </c>
      <c r="GHU221" t="s">
        <v>330</v>
      </c>
      <c r="GHV221" t="s">
        <v>330</v>
      </c>
      <c r="GHW221" t="s">
        <v>330</v>
      </c>
      <c r="GHX221" t="s">
        <v>330</v>
      </c>
      <c r="GHY221" t="s">
        <v>330</v>
      </c>
      <c r="GHZ221" t="s">
        <v>330</v>
      </c>
      <c r="GIA221" t="s">
        <v>330</v>
      </c>
      <c r="GIB221" t="s">
        <v>330</v>
      </c>
      <c r="GIC221" t="s">
        <v>330</v>
      </c>
      <c r="GID221" t="s">
        <v>330</v>
      </c>
      <c r="GIE221" t="s">
        <v>330</v>
      </c>
      <c r="GIF221" t="s">
        <v>330</v>
      </c>
      <c r="GIG221" t="s">
        <v>330</v>
      </c>
      <c r="GIH221" t="s">
        <v>330</v>
      </c>
      <c r="GII221" t="s">
        <v>330</v>
      </c>
      <c r="GIJ221" t="s">
        <v>330</v>
      </c>
      <c r="GIK221" t="s">
        <v>330</v>
      </c>
      <c r="GIL221" t="s">
        <v>330</v>
      </c>
      <c r="GIM221" t="s">
        <v>330</v>
      </c>
      <c r="GIN221" t="s">
        <v>330</v>
      </c>
      <c r="GIO221" t="s">
        <v>330</v>
      </c>
      <c r="GIP221" t="s">
        <v>330</v>
      </c>
      <c r="GIQ221" t="s">
        <v>330</v>
      </c>
      <c r="GIR221" t="s">
        <v>330</v>
      </c>
      <c r="GIS221" t="s">
        <v>330</v>
      </c>
      <c r="GIT221" t="s">
        <v>330</v>
      </c>
      <c r="GIU221" t="s">
        <v>330</v>
      </c>
      <c r="GIV221" t="s">
        <v>330</v>
      </c>
      <c r="GIW221" t="s">
        <v>330</v>
      </c>
      <c r="GIX221" t="s">
        <v>330</v>
      </c>
      <c r="GIY221" t="s">
        <v>330</v>
      </c>
      <c r="GIZ221" t="s">
        <v>330</v>
      </c>
      <c r="GJA221" t="s">
        <v>330</v>
      </c>
      <c r="GJB221" t="s">
        <v>330</v>
      </c>
      <c r="GJC221" t="s">
        <v>330</v>
      </c>
      <c r="GJD221" t="s">
        <v>330</v>
      </c>
      <c r="GJE221" t="s">
        <v>330</v>
      </c>
      <c r="GJF221" t="s">
        <v>330</v>
      </c>
      <c r="GJG221" t="s">
        <v>330</v>
      </c>
      <c r="GJH221" t="s">
        <v>330</v>
      </c>
      <c r="GJI221" t="s">
        <v>330</v>
      </c>
      <c r="GJJ221" t="s">
        <v>330</v>
      </c>
      <c r="GJK221" t="s">
        <v>330</v>
      </c>
      <c r="GJL221" t="s">
        <v>330</v>
      </c>
      <c r="GJM221" t="s">
        <v>330</v>
      </c>
      <c r="GJN221" t="s">
        <v>330</v>
      </c>
      <c r="GJO221" t="s">
        <v>330</v>
      </c>
      <c r="GJP221" t="s">
        <v>330</v>
      </c>
      <c r="GJQ221" t="s">
        <v>330</v>
      </c>
      <c r="GJR221" t="s">
        <v>330</v>
      </c>
      <c r="GJS221" t="s">
        <v>330</v>
      </c>
      <c r="GJT221" t="s">
        <v>330</v>
      </c>
      <c r="GJU221" t="s">
        <v>330</v>
      </c>
      <c r="GJV221" t="s">
        <v>330</v>
      </c>
      <c r="GJW221" t="s">
        <v>330</v>
      </c>
      <c r="GJX221" t="s">
        <v>330</v>
      </c>
      <c r="GJY221" t="s">
        <v>330</v>
      </c>
      <c r="GJZ221" t="s">
        <v>330</v>
      </c>
      <c r="GKA221" t="s">
        <v>330</v>
      </c>
      <c r="GKB221" t="s">
        <v>330</v>
      </c>
      <c r="GKC221" t="s">
        <v>330</v>
      </c>
      <c r="GKD221" t="s">
        <v>330</v>
      </c>
      <c r="GKE221" t="s">
        <v>330</v>
      </c>
      <c r="GKF221" t="s">
        <v>330</v>
      </c>
      <c r="GKG221" t="s">
        <v>330</v>
      </c>
      <c r="GKH221" t="s">
        <v>330</v>
      </c>
      <c r="GKI221" t="s">
        <v>330</v>
      </c>
      <c r="GKJ221" t="s">
        <v>330</v>
      </c>
      <c r="GKK221" t="s">
        <v>330</v>
      </c>
      <c r="GKL221" t="s">
        <v>330</v>
      </c>
      <c r="GKM221" t="s">
        <v>330</v>
      </c>
      <c r="GKN221" t="s">
        <v>330</v>
      </c>
      <c r="GKO221" t="s">
        <v>330</v>
      </c>
      <c r="GKP221" t="s">
        <v>330</v>
      </c>
      <c r="GKQ221" t="s">
        <v>330</v>
      </c>
      <c r="GKR221" t="s">
        <v>330</v>
      </c>
      <c r="GKS221" t="s">
        <v>330</v>
      </c>
      <c r="GKT221" t="s">
        <v>330</v>
      </c>
      <c r="GKU221" t="s">
        <v>330</v>
      </c>
      <c r="GKV221" t="s">
        <v>330</v>
      </c>
      <c r="GKW221" t="s">
        <v>330</v>
      </c>
      <c r="GKX221" t="s">
        <v>330</v>
      </c>
      <c r="GKY221" t="s">
        <v>330</v>
      </c>
      <c r="GKZ221" t="s">
        <v>330</v>
      </c>
      <c r="GLA221" t="s">
        <v>330</v>
      </c>
      <c r="GLB221" t="s">
        <v>330</v>
      </c>
      <c r="GLC221" t="s">
        <v>330</v>
      </c>
      <c r="GLD221" t="s">
        <v>330</v>
      </c>
      <c r="GLE221" t="s">
        <v>330</v>
      </c>
      <c r="GLF221" t="s">
        <v>330</v>
      </c>
      <c r="GLG221" t="s">
        <v>330</v>
      </c>
      <c r="GLH221" t="s">
        <v>330</v>
      </c>
      <c r="GLI221" t="s">
        <v>330</v>
      </c>
      <c r="GLJ221" t="s">
        <v>330</v>
      </c>
      <c r="GLK221" t="s">
        <v>330</v>
      </c>
      <c r="GLL221" t="s">
        <v>330</v>
      </c>
      <c r="GLM221" t="s">
        <v>330</v>
      </c>
      <c r="GLN221" t="s">
        <v>330</v>
      </c>
      <c r="GLO221" t="s">
        <v>330</v>
      </c>
      <c r="GLP221" t="s">
        <v>330</v>
      </c>
      <c r="GLQ221" t="s">
        <v>330</v>
      </c>
      <c r="GLR221" t="s">
        <v>330</v>
      </c>
      <c r="GLS221" t="s">
        <v>330</v>
      </c>
      <c r="GLT221" t="s">
        <v>330</v>
      </c>
      <c r="GLU221" t="s">
        <v>330</v>
      </c>
      <c r="GLV221" t="s">
        <v>330</v>
      </c>
      <c r="GLW221" t="s">
        <v>330</v>
      </c>
      <c r="GLX221" t="s">
        <v>330</v>
      </c>
      <c r="GLY221" t="s">
        <v>330</v>
      </c>
      <c r="GLZ221" t="s">
        <v>330</v>
      </c>
      <c r="GMA221" t="s">
        <v>330</v>
      </c>
      <c r="GMB221" t="s">
        <v>330</v>
      </c>
      <c r="GMC221" t="s">
        <v>330</v>
      </c>
      <c r="GMD221" t="s">
        <v>330</v>
      </c>
      <c r="GME221" t="s">
        <v>330</v>
      </c>
      <c r="GMF221" t="s">
        <v>330</v>
      </c>
      <c r="GMG221" t="s">
        <v>330</v>
      </c>
      <c r="GMH221" t="s">
        <v>330</v>
      </c>
      <c r="GMI221" t="s">
        <v>330</v>
      </c>
      <c r="GMJ221" t="s">
        <v>330</v>
      </c>
      <c r="GMK221" t="s">
        <v>330</v>
      </c>
      <c r="GML221" t="s">
        <v>330</v>
      </c>
      <c r="GMM221" t="s">
        <v>330</v>
      </c>
      <c r="GMN221" t="s">
        <v>330</v>
      </c>
      <c r="GMO221" t="s">
        <v>330</v>
      </c>
      <c r="GMP221" t="s">
        <v>330</v>
      </c>
      <c r="GMQ221" t="s">
        <v>330</v>
      </c>
      <c r="GMR221" t="s">
        <v>330</v>
      </c>
      <c r="GMS221" t="s">
        <v>330</v>
      </c>
      <c r="GMT221" t="s">
        <v>330</v>
      </c>
      <c r="GMU221" t="s">
        <v>330</v>
      </c>
      <c r="GMV221" t="s">
        <v>330</v>
      </c>
      <c r="GMW221" t="s">
        <v>330</v>
      </c>
      <c r="GMX221" t="s">
        <v>330</v>
      </c>
      <c r="GMY221" t="s">
        <v>330</v>
      </c>
      <c r="GMZ221" t="s">
        <v>330</v>
      </c>
      <c r="GNA221" t="s">
        <v>330</v>
      </c>
      <c r="GNB221" t="s">
        <v>330</v>
      </c>
      <c r="GNC221" t="s">
        <v>330</v>
      </c>
      <c r="GND221" t="s">
        <v>330</v>
      </c>
      <c r="GNE221" t="s">
        <v>330</v>
      </c>
      <c r="GNF221" t="s">
        <v>330</v>
      </c>
      <c r="GNG221" t="s">
        <v>330</v>
      </c>
      <c r="GNH221" t="s">
        <v>330</v>
      </c>
      <c r="GNI221" t="s">
        <v>330</v>
      </c>
      <c r="GNJ221" t="s">
        <v>330</v>
      </c>
      <c r="GNK221" t="s">
        <v>330</v>
      </c>
      <c r="GNL221" t="s">
        <v>330</v>
      </c>
      <c r="GNM221" t="s">
        <v>330</v>
      </c>
      <c r="GNN221" t="s">
        <v>330</v>
      </c>
      <c r="GNO221" t="s">
        <v>330</v>
      </c>
      <c r="GNP221" t="s">
        <v>330</v>
      </c>
      <c r="GNQ221" t="s">
        <v>330</v>
      </c>
      <c r="GNR221" t="s">
        <v>330</v>
      </c>
      <c r="GNS221" t="s">
        <v>330</v>
      </c>
      <c r="GNT221" t="s">
        <v>330</v>
      </c>
      <c r="GNU221" t="s">
        <v>330</v>
      </c>
      <c r="GNV221" t="s">
        <v>330</v>
      </c>
      <c r="GNW221" t="s">
        <v>330</v>
      </c>
      <c r="GNX221" t="s">
        <v>330</v>
      </c>
      <c r="GNY221" t="s">
        <v>330</v>
      </c>
      <c r="GNZ221" t="s">
        <v>330</v>
      </c>
      <c r="GOA221" t="s">
        <v>330</v>
      </c>
      <c r="GOB221" t="s">
        <v>330</v>
      </c>
      <c r="GOC221" t="s">
        <v>330</v>
      </c>
      <c r="GOD221" t="s">
        <v>330</v>
      </c>
      <c r="GOE221" t="s">
        <v>330</v>
      </c>
      <c r="GOF221" t="s">
        <v>330</v>
      </c>
      <c r="GOG221" t="s">
        <v>330</v>
      </c>
      <c r="GOH221" t="s">
        <v>330</v>
      </c>
      <c r="GOI221" t="s">
        <v>330</v>
      </c>
      <c r="GOJ221" t="s">
        <v>330</v>
      </c>
      <c r="GOK221" t="s">
        <v>330</v>
      </c>
      <c r="GOL221" t="s">
        <v>330</v>
      </c>
      <c r="GOM221" t="s">
        <v>330</v>
      </c>
      <c r="GON221" t="s">
        <v>330</v>
      </c>
      <c r="GOO221" t="s">
        <v>330</v>
      </c>
      <c r="GOP221" t="s">
        <v>330</v>
      </c>
      <c r="GOQ221" t="s">
        <v>330</v>
      </c>
      <c r="GOR221" t="s">
        <v>330</v>
      </c>
      <c r="GOS221" t="s">
        <v>330</v>
      </c>
      <c r="GOT221" t="s">
        <v>330</v>
      </c>
      <c r="GOU221" t="s">
        <v>330</v>
      </c>
      <c r="GOV221" t="s">
        <v>330</v>
      </c>
      <c r="GOW221" t="s">
        <v>330</v>
      </c>
      <c r="GOX221" t="s">
        <v>330</v>
      </c>
      <c r="GOY221" t="s">
        <v>330</v>
      </c>
      <c r="GOZ221" t="s">
        <v>330</v>
      </c>
      <c r="GPA221" t="s">
        <v>330</v>
      </c>
      <c r="GPB221" t="s">
        <v>330</v>
      </c>
      <c r="GPC221" t="s">
        <v>330</v>
      </c>
      <c r="GPD221" t="s">
        <v>330</v>
      </c>
      <c r="GPE221" t="s">
        <v>330</v>
      </c>
      <c r="GPF221" t="s">
        <v>330</v>
      </c>
      <c r="GPG221" t="s">
        <v>330</v>
      </c>
      <c r="GPH221" t="s">
        <v>330</v>
      </c>
      <c r="GPI221" t="s">
        <v>330</v>
      </c>
      <c r="GPJ221" t="s">
        <v>330</v>
      </c>
      <c r="GPK221" t="s">
        <v>330</v>
      </c>
      <c r="GPL221" t="s">
        <v>330</v>
      </c>
      <c r="GPM221" t="s">
        <v>330</v>
      </c>
      <c r="GPN221" t="s">
        <v>330</v>
      </c>
      <c r="GPO221" t="s">
        <v>330</v>
      </c>
      <c r="GPP221" t="s">
        <v>330</v>
      </c>
      <c r="GPQ221" t="s">
        <v>330</v>
      </c>
      <c r="GPR221" t="s">
        <v>330</v>
      </c>
      <c r="GPS221" t="s">
        <v>330</v>
      </c>
      <c r="GPT221" t="s">
        <v>330</v>
      </c>
      <c r="GPU221" t="s">
        <v>330</v>
      </c>
      <c r="GPV221" t="s">
        <v>330</v>
      </c>
      <c r="GPW221" t="s">
        <v>330</v>
      </c>
      <c r="GPX221" t="s">
        <v>330</v>
      </c>
      <c r="GPY221" t="s">
        <v>330</v>
      </c>
      <c r="GPZ221" t="s">
        <v>330</v>
      </c>
      <c r="GQA221" t="s">
        <v>330</v>
      </c>
      <c r="GQB221" t="s">
        <v>330</v>
      </c>
      <c r="GQC221" t="s">
        <v>330</v>
      </c>
      <c r="GQD221" t="s">
        <v>330</v>
      </c>
      <c r="GQE221" t="s">
        <v>330</v>
      </c>
      <c r="GQF221" t="s">
        <v>330</v>
      </c>
      <c r="GQG221" t="s">
        <v>330</v>
      </c>
      <c r="GQH221" t="s">
        <v>330</v>
      </c>
      <c r="GQI221" t="s">
        <v>330</v>
      </c>
      <c r="GQJ221" t="s">
        <v>330</v>
      </c>
      <c r="GQK221" t="s">
        <v>330</v>
      </c>
      <c r="GQL221" t="s">
        <v>330</v>
      </c>
      <c r="GQM221" t="s">
        <v>330</v>
      </c>
      <c r="GQN221" t="s">
        <v>330</v>
      </c>
      <c r="GQO221" t="s">
        <v>330</v>
      </c>
      <c r="GQP221" t="s">
        <v>330</v>
      </c>
      <c r="GQQ221" t="s">
        <v>330</v>
      </c>
      <c r="GQR221" t="s">
        <v>330</v>
      </c>
      <c r="GQS221" t="s">
        <v>330</v>
      </c>
      <c r="GQT221" t="s">
        <v>330</v>
      </c>
      <c r="GQU221" t="s">
        <v>330</v>
      </c>
      <c r="GQV221" t="s">
        <v>330</v>
      </c>
      <c r="GQW221" t="s">
        <v>330</v>
      </c>
      <c r="GQX221" t="s">
        <v>330</v>
      </c>
      <c r="GQY221" t="s">
        <v>330</v>
      </c>
      <c r="GQZ221" t="s">
        <v>330</v>
      </c>
      <c r="GRA221" t="s">
        <v>330</v>
      </c>
      <c r="GRB221" t="s">
        <v>330</v>
      </c>
      <c r="GRC221" t="s">
        <v>330</v>
      </c>
      <c r="GRD221" t="s">
        <v>330</v>
      </c>
      <c r="GRE221" t="s">
        <v>330</v>
      </c>
      <c r="GRF221" t="s">
        <v>330</v>
      </c>
      <c r="GRG221" t="s">
        <v>330</v>
      </c>
      <c r="GRH221" t="s">
        <v>330</v>
      </c>
      <c r="GRI221" t="s">
        <v>330</v>
      </c>
      <c r="GRJ221" t="s">
        <v>330</v>
      </c>
      <c r="GRK221" t="s">
        <v>330</v>
      </c>
      <c r="GRL221" t="s">
        <v>330</v>
      </c>
      <c r="GRM221" t="s">
        <v>330</v>
      </c>
      <c r="GRN221" t="s">
        <v>330</v>
      </c>
      <c r="GRO221" t="s">
        <v>330</v>
      </c>
      <c r="GRP221" t="s">
        <v>330</v>
      </c>
      <c r="GRQ221" t="s">
        <v>330</v>
      </c>
      <c r="GRR221" t="s">
        <v>330</v>
      </c>
      <c r="GRS221" t="s">
        <v>330</v>
      </c>
      <c r="GRT221" t="s">
        <v>330</v>
      </c>
      <c r="GRU221" t="s">
        <v>330</v>
      </c>
      <c r="GRV221" t="s">
        <v>330</v>
      </c>
      <c r="GRW221" t="s">
        <v>330</v>
      </c>
      <c r="GRX221" t="s">
        <v>330</v>
      </c>
      <c r="GRY221" t="s">
        <v>330</v>
      </c>
      <c r="GRZ221" t="s">
        <v>330</v>
      </c>
      <c r="GSA221" t="s">
        <v>330</v>
      </c>
      <c r="GSB221" t="s">
        <v>330</v>
      </c>
      <c r="GSC221" t="s">
        <v>330</v>
      </c>
      <c r="GSD221" t="s">
        <v>330</v>
      </c>
      <c r="GSE221" t="s">
        <v>330</v>
      </c>
      <c r="GSF221" t="s">
        <v>330</v>
      </c>
      <c r="GSG221" t="s">
        <v>330</v>
      </c>
      <c r="GSH221" t="s">
        <v>330</v>
      </c>
      <c r="GSI221" t="s">
        <v>330</v>
      </c>
      <c r="GSJ221" t="s">
        <v>330</v>
      </c>
      <c r="GSK221" t="s">
        <v>330</v>
      </c>
      <c r="GSL221" t="s">
        <v>330</v>
      </c>
      <c r="GSM221" t="s">
        <v>330</v>
      </c>
      <c r="GSN221" t="s">
        <v>330</v>
      </c>
      <c r="GSO221" t="s">
        <v>330</v>
      </c>
      <c r="GSP221" t="s">
        <v>330</v>
      </c>
      <c r="GSQ221" t="s">
        <v>330</v>
      </c>
      <c r="GSR221" t="s">
        <v>330</v>
      </c>
      <c r="GSS221" t="s">
        <v>330</v>
      </c>
      <c r="GST221" t="s">
        <v>330</v>
      </c>
      <c r="GSU221" t="s">
        <v>330</v>
      </c>
      <c r="GSV221" t="s">
        <v>330</v>
      </c>
      <c r="GSW221" t="s">
        <v>330</v>
      </c>
      <c r="GSX221" t="s">
        <v>330</v>
      </c>
      <c r="GSY221" t="s">
        <v>330</v>
      </c>
      <c r="GSZ221" t="s">
        <v>330</v>
      </c>
      <c r="GTA221" t="s">
        <v>330</v>
      </c>
      <c r="GTB221" t="s">
        <v>330</v>
      </c>
      <c r="GTC221" t="s">
        <v>330</v>
      </c>
      <c r="GTD221" t="s">
        <v>330</v>
      </c>
      <c r="GTE221" t="s">
        <v>330</v>
      </c>
      <c r="GTF221" t="s">
        <v>330</v>
      </c>
      <c r="GTG221" t="s">
        <v>330</v>
      </c>
      <c r="GTH221" t="s">
        <v>330</v>
      </c>
      <c r="GTI221" t="s">
        <v>330</v>
      </c>
      <c r="GTJ221" t="s">
        <v>330</v>
      </c>
      <c r="GTK221" t="s">
        <v>330</v>
      </c>
      <c r="GTL221" t="s">
        <v>330</v>
      </c>
      <c r="GTM221" t="s">
        <v>330</v>
      </c>
      <c r="GTN221" t="s">
        <v>330</v>
      </c>
      <c r="GTO221" t="s">
        <v>330</v>
      </c>
      <c r="GTP221" t="s">
        <v>330</v>
      </c>
      <c r="GTQ221" t="s">
        <v>330</v>
      </c>
      <c r="GTR221" t="s">
        <v>330</v>
      </c>
      <c r="GTS221" t="s">
        <v>330</v>
      </c>
      <c r="GTT221" t="s">
        <v>330</v>
      </c>
      <c r="GTU221" t="s">
        <v>330</v>
      </c>
      <c r="GTV221" t="s">
        <v>330</v>
      </c>
      <c r="GTW221" t="s">
        <v>330</v>
      </c>
      <c r="GTX221" t="s">
        <v>330</v>
      </c>
      <c r="GTY221" t="s">
        <v>330</v>
      </c>
      <c r="GTZ221" t="s">
        <v>330</v>
      </c>
      <c r="GUA221" t="s">
        <v>330</v>
      </c>
      <c r="GUB221" t="s">
        <v>330</v>
      </c>
      <c r="GUC221" t="s">
        <v>330</v>
      </c>
      <c r="GUD221" t="s">
        <v>330</v>
      </c>
      <c r="GUE221" t="s">
        <v>330</v>
      </c>
      <c r="GUF221" t="s">
        <v>330</v>
      </c>
      <c r="GUG221" t="s">
        <v>330</v>
      </c>
      <c r="GUH221" t="s">
        <v>330</v>
      </c>
      <c r="GUI221" t="s">
        <v>330</v>
      </c>
      <c r="GUJ221" t="s">
        <v>330</v>
      </c>
      <c r="GUK221" t="s">
        <v>330</v>
      </c>
      <c r="GUL221" t="s">
        <v>330</v>
      </c>
      <c r="GUM221" t="s">
        <v>330</v>
      </c>
      <c r="GUN221" t="s">
        <v>330</v>
      </c>
      <c r="GUO221" t="s">
        <v>330</v>
      </c>
      <c r="GUP221" t="s">
        <v>330</v>
      </c>
      <c r="GUQ221" t="s">
        <v>330</v>
      </c>
      <c r="GUR221" t="s">
        <v>330</v>
      </c>
      <c r="GUS221" t="s">
        <v>330</v>
      </c>
      <c r="GUT221" t="s">
        <v>330</v>
      </c>
      <c r="GUU221" t="s">
        <v>330</v>
      </c>
      <c r="GUV221" t="s">
        <v>330</v>
      </c>
      <c r="GUW221" t="s">
        <v>330</v>
      </c>
      <c r="GUX221" t="s">
        <v>330</v>
      </c>
      <c r="GUY221" t="s">
        <v>330</v>
      </c>
      <c r="GUZ221" t="s">
        <v>330</v>
      </c>
      <c r="GVA221" t="s">
        <v>330</v>
      </c>
      <c r="GVB221" t="s">
        <v>330</v>
      </c>
      <c r="GVC221" t="s">
        <v>330</v>
      </c>
      <c r="GVD221" t="s">
        <v>330</v>
      </c>
      <c r="GVE221" t="s">
        <v>330</v>
      </c>
      <c r="GVF221" t="s">
        <v>330</v>
      </c>
      <c r="GVG221" t="s">
        <v>330</v>
      </c>
      <c r="GVH221" t="s">
        <v>330</v>
      </c>
      <c r="GVI221" t="s">
        <v>330</v>
      </c>
      <c r="GVJ221" t="s">
        <v>330</v>
      </c>
      <c r="GVK221" t="s">
        <v>330</v>
      </c>
      <c r="GVL221" t="s">
        <v>330</v>
      </c>
      <c r="GVM221" t="s">
        <v>330</v>
      </c>
      <c r="GVN221" t="s">
        <v>330</v>
      </c>
      <c r="GVO221" t="s">
        <v>330</v>
      </c>
      <c r="GVP221" t="s">
        <v>330</v>
      </c>
      <c r="GVQ221" t="s">
        <v>330</v>
      </c>
      <c r="GVR221" t="s">
        <v>330</v>
      </c>
      <c r="GVS221" t="s">
        <v>330</v>
      </c>
      <c r="GVT221" t="s">
        <v>330</v>
      </c>
      <c r="GVU221" t="s">
        <v>330</v>
      </c>
      <c r="GVV221" t="s">
        <v>330</v>
      </c>
      <c r="GVW221" t="s">
        <v>330</v>
      </c>
      <c r="GVX221" t="s">
        <v>330</v>
      </c>
      <c r="GVY221" t="s">
        <v>330</v>
      </c>
      <c r="GVZ221" t="s">
        <v>330</v>
      </c>
      <c r="GWA221" t="s">
        <v>330</v>
      </c>
      <c r="GWB221" t="s">
        <v>330</v>
      </c>
      <c r="GWC221" t="s">
        <v>330</v>
      </c>
      <c r="GWD221" t="s">
        <v>330</v>
      </c>
      <c r="GWE221" t="s">
        <v>330</v>
      </c>
      <c r="GWF221" t="s">
        <v>330</v>
      </c>
      <c r="GWG221" t="s">
        <v>330</v>
      </c>
      <c r="GWH221" t="s">
        <v>330</v>
      </c>
      <c r="GWI221" t="s">
        <v>330</v>
      </c>
      <c r="GWJ221" t="s">
        <v>330</v>
      </c>
      <c r="GWK221" t="s">
        <v>330</v>
      </c>
      <c r="GWL221" t="s">
        <v>330</v>
      </c>
      <c r="GWM221" t="s">
        <v>330</v>
      </c>
      <c r="GWN221" t="s">
        <v>330</v>
      </c>
      <c r="GWO221" t="s">
        <v>330</v>
      </c>
      <c r="GWP221" t="s">
        <v>330</v>
      </c>
      <c r="GWQ221" t="s">
        <v>330</v>
      </c>
      <c r="GWR221" t="s">
        <v>330</v>
      </c>
      <c r="GWS221" t="s">
        <v>330</v>
      </c>
      <c r="GWT221" t="s">
        <v>330</v>
      </c>
      <c r="GWU221" t="s">
        <v>330</v>
      </c>
      <c r="GWV221" t="s">
        <v>330</v>
      </c>
      <c r="GWW221" t="s">
        <v>330</v>
      </c>
      <c r="GWX221" t="s">
        <v>330</v>
      </c>
      <c r="GWY221" t="s">
        <v>330</v>
      </c>
      <c r="GWZ221" t="s">
        <v>330</v>
      </c>
      <c r="GXA221" t="s">
        <v>330</v>
      </c>
      <c r="GXB221" t="s">
        <v>330</v>
      </c>
      <c r="GXC221" t="s">
        <v>330</v>
      </c>
      <c r="GXD221" t="s">
        <v>330</v>
      </c>
      <c r="GXE221" t="s">
        <v>330</v>
      </c>
      <c r="GXF221" t="s">
        <v>330</v>
      </c>
      <c r="GXG221" t="s">
        <v>330</v>
      </c>
      <c r="GXH221" t="s">
        <v>330</v>
      </c>
      <c r="GXI221" t="s">
        <v>330</v>
      </c>
      <c r="GXJ221" t="s">
        <v>330</v>
      </c>
      <c r="GXK221" t="s">
        <v>330</v>
      </c>
      <c r="GXL221" t="s">
        <v>330</v>
      </c>
      <c r="GXM221" t="s">
        <v>330</v>
      </c>
      <c r="GXN221" t="s">
        <v>330</v>
      </c>
      <c r="GXO221" t="s">
        <v>330</v>
      </c>
      <c r="GXP221" t="s">
        <v>330</v>
      </c>
      <c r="GXQ221" t="s">
        <v>330</v>
      </c>
      <c r="GXR221" t="s">
        <v>330</v>
      </c>
      <c r="GXS221" t="s">
        <v>330</v>
      </c>
      <c r="GXT221" t="s">
        <v>330</v>
      </c>
      <c r="GXU221" t="s">
        <v>330</v>
      </c>
      <c r="GXV221" t="s">
        <v>330</v>
      </c>
      <c r="GXW221" t="s">
        <v>330</v>
      </c>
      <c r="GXX221" t="s">
        <v>330</v>
      </c>
      <c r="GXY221" t="s">
        <v>330</v>
      </c>
      <c r="GXZ221" t="s">
        <v>330</v>
      </c>
      <c r="GYA221" t="s">
        <v>330</v>
      </c>
      <c r="GYB221" t="s">
        <v>330</v>
      </c>
      <c r="GYC221" t="s">
        <v>330</v>
      </c>
      <c r="GYD221" t="s">
        <v>330</v>
      </c>
      <c r="GYE221" t="s">
        <v>330</v>
      </c>
      <c r="GYF221" t="s">
        <v>330</v>
      </c>
      <c r="GYG221" t="s">
        <v>330</v>
      </c>
      <c r="GYH221" t="s">
        <v>330</v>
      </c>
      <c r="GYI221" t="s">
        <v>330</v>
      </c>
      <c r="GYJ221" t="s">
        <v>330</v>
      </c>
      <c r="GYK221" t="s">
        <v>330</v>
      </c>
      <c r="GYL221" t="s">
        <v>330</v>
      </c>
      <c r="GYM221" t="s">
        <v>330</v>
      </c>
      <c r="GYN221" t="s">
        <v>330</v>
      </c>
      <c r="GYO221" t="s">
        <v>330</v>
      </c>
      <c r="GYP221" t="s">
        <v>330</v>
      </c>
      <c r="GYQ221" t="s">
        <v>330</v>
      </c>
      <c r="GYR221" t="s">
        <v>330</v>
      </c>
      <c r="GYS221" t="s">
        <v>330</v>
      </c>
      <c r="GYT221" t="s">
        <v>330</v>
      </c>
      <c r="GYU221" t="s">
        <v>330</v>
      </c>
      <c r="GYV221" t="s">
        <v>330</v>
      </c>
      <c r="GYW221" t="s">
        <v>330</v>
      </c>
      <c r="GYX221" t="s">
        <v>330</v>
      </c>
      <c r="GYY221" t="s">
        <v>330</v>
      </c>
      <c r="GYZ221" t="s">
        <v>330</v>
      </c>
      <c r="GZA221" t="s">
        <v>330</v>
      </c>
      <c r="GZB221" t="s">
        <v>330</v>
      </c>
      <c r="GZC221" t="s">
        <v>330</v>
      </c>
      <c r="GZD221" t="s">
        <v>330</v>
      </c>
      <c r="GZE221" t="s">
        <v>330</v>
      </c>
      <c r="GZF221" t="s">
        <v>330</v>
      </c>
      <c r="GZG221" t="s">
        <v>330</v>
      </c>
      <c r="GZH221" t="s">
        <v>330</v>
      </c>
      <c r="GZI221" t="s">
        <v>330</v>
      </c>
      <c r="GZJ221" t="s">
        <v>330</v>
      </c>
      <c r="GZK221" t="s">
        <v>330</v>
      </c>
      <c r="GZL221" t="s">
        <v>330</v>
      </c>
      <c r="GZM221" t="s">
        <v>330</v>
      </c>
      <c r="GZN221" t="s">
        <v>330</v>
      </c>
      <c r="GZO221" t="s">
        <v>330</v>
      </c>
      <c r="GZP221" t="s">
        <v>330</v>
      </c>
      <c r="GZQ221" t="s">
        <v>330</v>
      </c>
      <c r="GZR221" t="s">
        <v>330</v>
      </c>
      <c r="GZS221" t="s">
        <v>330</v>
      </c>
      <c r="GZT221" t="s">
        <v>330</v>
      </c>
      <c r="GZU221" t="s">
        <v>330</v>
      </c>
      <c r="GZV221" t="s">
        <v>330</v>
      </c>
      <c r="GZW221" t="s">
        <v>330</v>
      </c>
      <c r="GZX221" t="s">
        <v>330</v>
      </c>
      <c r="GZY221" t="s">
        <v>330</v>
      </c>
      <c r="GZZ221" t="s">
        <v>330</v>
      </c>
      <c r="HAA221" t="s">
        <v>330</v>
      </c>
      <c r="HAB221" t="s">
        <v>330</v>
      </c>
      <c r="HAC221" t="s">
        <v>330</v>
      </c>
      <c r="HAD221" t="s">
        <v>330</v>
      </c>
      <c r="HAE221" t="s">
        <v>330</v>
      </c>
      <c r="HAF221" t="s">
        <v>330</v>
      </c>
      <c r="HAG221" t="s">
        <v>330</v>
      </c>
      <c r="HAH221" t="s">
        <v>330</v>
      </c>
      <c r="HAI221" t="s">
        <v>330</v>
      </c>
      <c r="HAJ221" t="s">
        <v>330</v>
      </c>
      <c r="HAK221" t="s">
        <v>330</v>
      </c>
      <c r="HAL221" t="s">
        <v>330</v>
      </c>
      <c r="HAM221" t="s">
        <v>330</v>
      </c>
      <c r="HAN221" t="s">
        <v>330</v>
      </c>
      <c r="HAO221" t="s">
        <v>330</v>
      </c>
      <c r="HAP221" t="s">
        <v>330</v>
      </c>
      <c r="HAQ221" t="s">
        <v>330</v>
      </c>
      <c r="HAR221" t="s">
        <v>330</v>
      </c>
      <c r="HAS221" t="s">
        <v>330</v>
      </c>
      <c r="HAT221" t="s">
        <v>330</v>
      </c>
      <c r="HAU221" t="s">
        <v>330</v>
      </c>
      <c r="HAV221" t="s">
        <v>330</v>
      </c>
      <c r="HAW221" t="s">
        <v>330</v>
      </c>
      <c r="HAX221" t="s">
        <v>330</v>
      </c>
      <c r="HAY221" t="s">
        <v>330</v>
      </c>
      <c r="HAZ221" t="s">
        <v>330</v>
      </c>
      <c r="HBA221" t="s">
        <v>330</v>
      </c>
      <c r="HBB221" t="s">
        <v>330</v>
      </c>
      <c r="HBC221" t="s">
        <v>330</v>
      </c>
      <c r="HBD221" t="s">
        <v>330</v>
      </c>
      <c r="HBE221" t="s">
        <v>330</v>
      </c>
      <c r="HBF221" t="s">
        <v>330</v>
      </c>
      <c r="HBG221" t="s">
        <v>330</v>
      </c>
      <c r="HBH221" t="s">
        <v>330</v>
      </c>
      <c r="HBI221" t="s">
        <v>330</v>
      </c>
      <c r="HBJ221" t="s">
        <v>330</v>
      </c>
      <c r="HBK221" t="s">
        <v>330</v>
      </c>
      <c r="HBL221" t="s">
        <v>330</v>
      </c>
      <c r="HBM221" t="s">
        <v>330</v>
      </c>
      <c r="HBN221" t="s">
        <v>330</v>
      </c>
      <c r="HBO221" t="s">
        <v>330</v>
      </c>
      <c r="HBP221" t="s">
        <v>330</v>
      </c>
      <c r="HBQ221" t="s">
        <v>330</v>
      </c>
      <c r="HBR221" t="s">
        <v>330</v>
      </c>
      <c r="HBS221" t="s">
        <v>330</v>
      </c>
      <c r="HBT221" t="s">
        <v>330</v>
      </c>
      <c r="HBU221" t="s">
        <v>330</v>
      </c>
      <c r="HBV221" t="s">
        <v>330</v>
      </c>
      <c r="HBW221" t="s">
        <v>330</v>
      </c>
      <c r="HBX221" t="s">
        <v>330</v>
      </c>
      <c r="HBY221" t="s">
        <v>330</v>
      </c>
      <c r="HBZ221" t="s">
        <v>330</v>
      </c>
      <c r="HCA221" t="s">
        <v>330</v>
      </c>
      <c r="HCB221" t="s">
        <v>330</v>
      </c>
      <c r="HCC221" t="s">
        <v>330</v>
      </c>
      <c r="HCD221" t="s">
        <v>330</v>
      </c>
      <c r="HCE221" t="s">
        <v>330</v>
      </c>
      <c r="HCF221" t="s">
        <v>330</v>
      </c>
      <c r="HCG221" t="s">
        <v>330</v>
      </c>
      <c r="HCH221" t="s">
        <v>330</v>
      </c>
      <c r="HCI221" t="s">
        <v>330</v>
      </c>
      <c r="HCJ221" t="s">
        <v>330</v>
      </c>
      <c r="HCK221" t="s">
        <v>330</v>
      </c>
      <c r="HCL221" t="s">
        <v>330</v>
      </c>
      <c r="HCM221" t="s">
        <v>330</v>
      </c>
      <c r="HCN221" t="s">
        <v>330</v>
      </c>
      <c r="HCO221" t="s">
        <v>330</v>
      </c>
      <c r="HCP221" t="s">
        <v>330</v>
      </c>
      <c r="HCQ221" t="s">
        <v>330</v>
      </c>
      <c r="HCR221" t="s">
        <v>330</v>
      </c>
      <c r="HCS221" t="s">
        <v>330</v>
      </c>
      <c r="HCT221" t="s">
        <v>330</v>
      </c>
      <c r="HCU221" t="s">
        <v>330</v>
      </c>
      <c r="HCV221" t="s">
        <v>330</v>
      </c>
      <c r="HCW221" t="s">
        <v>330</v>
      </c>
      <c r="HCX221" t="s">
        <v>330</v>
      </c>
      <c r="HCY221" t="s">
        <v>330</v>
      </c>
      <c r="HCZ221" t="s">
        <v>330</v>
      </c>
      <c r="HDA221" t="s">
        <v>330</v>
      </c>
      <c r="HDB221" t="s">
        <v>330</v>
      </c>
      <c r="HDC221" t="s">
        <v>330</v>
      </c>
      <c r="HDD221" t="s">
        <v>330</v>
      </c>
      <c r="HDE221" t="s">
        <v>330</v>
      </c>
      <c r="HDF221" t="s">
        <v>330</v>
      </c>
      <c r="HDG221" t="s">
        <v>330</v>
      </c>
      <c r="HDH221" t="s">
        <v>330</v>
      </c>
      <c r="HDI221" t="s">
        <v>330</v>
      </c>
      <c r="HDJ221" t="s">
        <v>330</v>
      </c>
      <c r="HDK221" t="s">
        <v>330</v>
      </c>
      <c r="HDL221" t="s">
        <v>330</v>
      </c>
      <c r="HDM221" t="s">
        <v>330</v>
      </c>
      <c r="HDN221" t="s">
        <v>330</v>
      </c>
      <c r="HDO221" t="s">
        <v>330</v>
      </c>
      <c r="HDP221" t="s">
        <v>330</v>
      </c>
      <c r="HDQ221" t="s">
        <v>330</v>
      </c>
      <c r="HDR221" t="s">
        <v>330</v>
      </c>
      <c r="HDS221" t="s">
        <v>330</v>
      </c>
      <c r="HDT221" t="s">
        <v>330</v>
      </c>
      <c r="HDU221" t="s">
        <v>330</v>
      </c>
      <c r="HDV221" t="s">
        <v>330</v>
      </c>
      <c r="HDW221" t="s">
        <v>330</v>
      </c>
      <c r="HDX221" t="s">
        <v>330</v>
      </c>
      <c r="HDY221" t="s">
        <v>330</v>
      </c>
      <c r="HDZ221" t="s">
        <v>330</v>
      </c>
      <c r="HEA221" t="s">
        <v>330</v>
      </c>
      <c r="HEB221" t="s">
        <v>330</v>
      </c>
      <c r="HEC221" t="s">
        <v>330</v>
      </c>
      <c r="HED221" t="s">
        <v>330</v>
      </c>
      <c r="HEE221" t="s">
        <v>330</v>
      </c>
      <c r="HEF221" t="s">
        <v>330</v>
      </c>
      <c r="HEG221" t="s">
        <v>330</v>
      </c>
      <c r="HEH221" t="s">
        <v>330</v>
      </c>
      <c r="HEI221" t="s">
        <v>330</v>
      </c>
      <c r="HEJ221" t="s">
        <v>330</v>
      </c>
      <c r="HEK221" t="s">
        <v>330</v>
      </c>
      <c r="HEL221" t="s">
        <v>330</v>
      </c>
      <c r="HEM221" t="s">
        <v>330</v>
      </c>
      <c r="HEN221" t="s">
        <v>330</v>
      </c>
      <c r="HEO221" t="s">
        <v>330</v>
      </c>
      <c r="HEP221" t="s">
        <v>330</v>
      </c>
      <c r="HEQ221" t="s">
        <v>330</v>
      </c>
      <c r="HER221" t="s">
        <v>330</v>
      </c>
      <c r="HES221" t="s">
        <v>330</v>
      </c>
      <c r="HET221" t="s">
        <v>330</v>
      </c>
      <c r="HEU221" t="s">
        <v>330</v>
      </c>
      <c r="HEV221" t="s">
        <v>330</v>
      </c>
      <c r="HEW221" t="s">
        <v>330</v>
      </c>
      <c r="HEX221" t="s">
        <v>330</v>
      </c>
      <c r="HEY221" t="s">
        <v>330</v>
      </c>
      <c r="HEZ221" t="s">
        <v>330</v>
      </c>
      <c r="HFA221" t="s">
        <v>330</v>
      </c>
      <c r="HFB221" t="s">
        <v>330</v>
      </c>
      <c r="HFC221" t="s">
        <v>330</v>
      </c>
      <c r="HFD221" t="s">
        <v>330</v>
      </c>
      <c r="HFE221" t="s">
        <v>330</v>
      </c>
      <c r="HFF221" t="s">
        <v>330</v>
      </c>
      <c r="HFG221" t="s">
        <v>330</v>
      </c>
      <c r="HFH221" t="s">
        <v>330</v>
      </c>
      <c r="HFI221" t="s">
        <v>330</v>
      </c>
      <c r="HFJ221" t="s">
        <v>330</v>
      </c>
      <c r="HFK221" t="s">
        <v>330</v>
      </c>
      <c r="HFL221" t="s">
        <v>330</v>
      </c>
      <c r="HFM221" t="s">
        <v>330</v>
      </c>
      <c r="HFN221" t="s">
        <v>330</v>
      </c>
      <c r="HFO221" t="s">
        <v>330</v>
      </c>
      <c r="HFP221" t="s">
        <v>330</v>
      </c>
      <c r="HFQ221" t="s">
        <v>330</v>
      </c>
      <c r="HFR221" t="s">
        <v>330</v>
      </c>
      <c r="HFS221" t="s">
        <v>330</v>
      </c>
      <c r="HFT221" t="s">
        <v>330</v>
      </c>
      <c r="HFU221" t="s">
        <v>330</v>
      </c>
      <c r="HFV221" t="s">
        <v>330</v>
      </c>
      <c r="HFW221" t="s">
        <v>330</v>
      </c>
      <c r="HFX221" t="s">
        <v>330</v>
      </c>
      <c r="HFY221" t="s">
        <v>330</v>
      </c>
      <c r="HFZ221" t="s">
        <v>330</v>
      </c>
      <c r="HGA221" t="s">
        <v>330</v>
      </c>
      <c r="HGB221" t="s">
        <v>330</v>
      </c>
      <c r="HGC221" t="s">
        <v>330</v>
      </c>
      <c r="HGD221" t="s">
        <v>330</v>
      </c>
      <c r="HGE221" t="s">
        <v>330</v>
      </c>
      <c r="HGF221" t="s">
        <v>330</v>
      </c>
      <c r="HGG221" t="s">
        <v>330</v>
      </c>
      <c r="HGH221" t="s">
        <v>330</v>
      </c>
      <c r="HGI221" t="s">
        <v>330</v>
      </c>
      <c r="HGJ221" t="s">
        <v>330</v>
      </c>
      <c r="HGK221" t="s">
        <v>330</v>
      </c>
      <c r="HGL221" t="s">
        <v>330</v>
      </c>
      <c r="HGM221" t="s">
        <v>330</v>
      </c>
      <c r="HGN221" t="s">
        <v>330</v>
      </c>
      <c r="HGO221" t="s">
        <v>330</v>
      </c>
      <c r="HGP221" t="s">
        <v>330</v>
      </c>
      <c r="HGQ221" t="s">
        <v>330</v>
      </c>
      <c r="HGR221" t="s">
        <v>330</v>
      </c>
      <c r="HGS221" t="s">
        <v>330</v>
      </c>
      <c r="HGT221" t="s">
        <v>330</v>
      </c>
      <c r="HGU221" t="s">
        <v>330</v>
      </c>
      <c r="HGV221" t="s">
        <v>330</v>
      </c>
      <c r="HGW221" t="s">
        <v>330</v>
      </c>
      <c r="HGX221" t="s">
        <v>330</v>
      </c>
      <c r="HGY221" t="s">
        <v>330</v>
      </c>
      <c r="HGZ221" t="s">
        <v>330</v>
      </c>
      <c r="HHA221" t="s">
        <v>330</v>
      </c>
      <c r="HHB221" t="s">
        <v>330</v>
      </c>
      <c r="HHC221" t="s">
        <v>330</v>
      </c>
      <c r="HHD221" t="s">
        <v>330</v>
      </c>
      <c r="HHE221" t="s">
        <v>330</v>
      </c>
      <c r="HHF221" t="s">
        <v>330</v>
      </c>
      <c r="HHG221" t="s">
        <v>330</v>
      </c>
      <c r="HHH221" t="s">
        <v>330</v>
      </c>
      <c r="HHI221" t="s">
        <v>330</v>
      </c>
      <c r="HHJ221" t="s">
        <v>330</v>
      </c>
      <c r="HHK221" t="s">
        <v>330</v>
      </c>
      <c r="HHL221" t="s">
        <v>330</v>
      </c>
      <c r="HHM221" t="s">
        <v>330</v>
      </c>
      <c r="HHN221" t="s">
        <v>330</v>
      </c>
      <c r="HHO221" t="s">
        <v>330</v>
      </c>
      <c r="HHP221" t="s">
        <v>330</v>
      </c>
      <c r="HHQ221" t="s">
        <v>330</v>
      </c>
      <c r="HHR221" t="s">
        <v>330</v>
      </c>
      <c r="HHS221" t="s">
        <v>330</v>
      </c>
      <c r="HHT221" t="s">
        <v>330</v>
      </c>
      <c r="HHU221" t="s">
        <v>330</v>
      </c>
      <c r="HHV221" t="s">
        <v>330</v>
      </c>
      <c r="HHW221" t="s">
        <v>330</v>
      </c>
      <c r="HHX221" t="s">
        <v>330</v>
      </c>
      <c r="HHY221" t="s">
        <v>330</v>
      </c>
      <c r="HHZ221" t="s">
        <v>330</v>
      </c>
      <c r="HIA221" t="s">
        <v>330</v>
      </c>
      <c r="HIB221" t="s">
        <v>330</v>
      </c>
      <c r="HIC221" t="s">
        <v>330</v>
      </c>
      <c r="HID221" t="s">
        <v>330</v>
      </c>
      <c r="HIE221" t="s">
        <v>330</v>
      </c>
      <c r="HIF221" t="s">
        <v>330</v>
      </c>
      <c r="HIG221" t="s">
        <v>330</v>
      </c>
      <c r="HIH221" t="s">
        <v>330</v>
      </c>
      <c r="HII221" t="s">
        <v>330</v>
      </c>
      <c r="HIJ221" t="s">
        <v>330</v>
      </c>
      <c r="HIK221" t="s">
        <v>330</v>
      </c>
      <c r="HIL221" t="s">
        <v>330</v>
      </c>
      <c r="HIM221" t="s">
        <v>330</v>
      </c>
      <c r="HIN221" t="s">
        <v>330</v>
      </c>
      <c r="HIO221" t="s">
        <v>330</v>
      </c>
      <c r="HIP221" t="s">
        <v>330</v>
      </c>
      <c r="HIQ221" t="s">
        <v>330</v>
      </c>
      <c r="HIR221" t="s">
        <v>330</v>
      </c>
      <c r="HIS221" t="s">
        <v>330</v>
      </c>
      <c r="HIT221" t="s">
        <v>330</v>
      </c>
      <c r="HIU221" t="s">
        <v>330</v>
      </c>
      <c r="HIV221" t="s">
        <v>330</v>
      </c>
      <c r="HIW221" t="s">
        <v>330</v>
      </c>
      <c r="HIX221" t="s">
        <v>330</v>
      </c>
      <c r="HIY221" t="s">
        <v>330</v>
      </c>
      <c r="HIZ221" t="s">
        <v>330</v>
      </c>
      <c r="HJA221" t="s">
        <v>330</v>
      </c>
      <c r="HJB221" t="s">
        <v>330</v>
      </c>
      <c r="HJC221" t="s">
        <v>330</v>
      </c>
      <c r="HJD221" t="s">
        <v>330</v>
      </c>
      <c r="HJE221" t="s">
        <v>330</v>
      </c>
      <c r="HJF221" t="s">
        <v>330</v>
      </c>
      <c r="HJG221" t="s">
        <v>330</v>
      </c>
      <c r="HJH221" t="s">
        <v>330</v>
      </c>
      <c r="HJI221" t="s">
        <v>330</v>
      </c>
      <c r="HJJ221" t="s">
        <v>330</v>
      </c>
      <c r="HJK221" t="s">
        <v>330</v>
      </c>
      <c r="HJL221" t="s">
        <v>330</v>
      </c>
      <c r="HJM221" t="s">
        <v>330</v>
      </c>
      <c r="HJN221" t="s">
        <v>330</v>
      </c>
      <c r="HJO221" t="s">
        <v>330</v>
      </c>
      <c r="HJP221" t="s">
        <v>330</v>
      </c>
      <c r="HJQ221" t="s">
        <v>330</v>
      </c>
      <c r="HJR221" t="s">
        <v>330</v>
      </c>
      <c r="HJS221" t="s">
        <v>330</v>
      </c>
      <c r="HJT221" t="s">
        <v>330</v>
      </c>
      <c r="HJU221" t="s">
        <v>330</v>
      </c>
      <c r="HJV221" t="s">
        <v>330</v>
      </c>
      <c r="HJW221" t="s">
        <v>330</v>
      </c>
      <c r="HJX221" t="s">
        <v>330</v>
      </c>
      <c r="HJY221" t="s">
        <v>330</v>
      </c>
      <c r="HJZ221" t="s">
        <v>330</v>
      </c>
      <c r="HKA221" t="s">
        <v>330</v>
      </c>
      <c r="HKB221" t="s">
        <v>330</v>
      </c>
      <c r="HKC221" t="s">
        <v>330</v>
      </c>
      <c r="HKD221" t="s">
        <v>330</v>
      </c>
      <c r="HKE221" t="s">
        <v>330</v>
      </c>
      <c r="HKF221" t="s">
        <v>330</v>
      </c>
      <c r="HKG221" t="s">
        <v>330</v>
      </c>
      <c r="HKH221" t="s">
        <v>330</v>
      </c>
      <c r="HKI221" t="s">
        <v>330</v>
      </c>
      <c r="HKJ221" t="s">
        <v>330</v>
      </c>
      <c r="HKK221" t="s">
        <v>330</v>
      </c>
      <c r="HKL221" t="s">
        <v>330</v>
      </c>
      <c r="HKM221" t="s">
        <v>330</v>
      </c>
      <c r="HKN221" t="s">
        <v>330</v>
      </c>
      <c r="HKO221" t="s">
        <v>330</v>
      </c>
      <c r="HKP221" t="s">
        <v>330</v>
      </c>
      <c r="HKQ221" t="s">
        <v>330</v>
      </c>
      <c r="HKR221" t="s">
        <v>330</v>
      </c>
      <c r="HKS221" t="s">
        <v>330</v>
      </c>
      <c r="HKT221" t="s">
        <v>330</v>
      </c>
      <c r="HKU221" t="s">
        <v>330</v>
      </c>
      <c r="HKV221" t="s">
        <v>330</v>
      </c>
      <c r="HKW221" t="s">
        <v>330</v>
      </c>
      <c r="HKX221" t="s">
        <v>330</v>
      </c>
      <c r="HKY221" t="s">
        <v>330</v>
      </c>
      <c r="HKZ221" t="s">
        <v>330</v>
      </c>
      <c r="HLA221" t="s">
        <v>330</v>
      </c>
      <c r="HLB221" t="s">
        <v>330</v>
      </c>
      <c r="HLC221" t="s">
        <v>330</v>
      </c>
      <c r="HLD221" t="s">
        <v>330</v>
      </c>
      <c r="HLE221" t="s">
        <v>330</v>
      </c>
      <c r="HLF221" t="s">
        <v>330</v>
      </c>
      <c r="HLG221" t="s">
        <v>330</v>
      </c>
      <c r="HLH221" t="s">
        <v>330</v>
      </c>
      <c r="HLI221" t="s">
        <v>330</v>
      </c>
      <c r="HLJ221" t="s">
        <v>330</v>
      </c>
      <c r="HLK221" t="s">
        <v>330</v>
      </c>
      <c r="HLL221" t="s">
        <v>330</v>
      </c>
      <c r="HLM221" t="s">
        <v>330</v>
      </c>
      <c r="HLN221" t="s">
        <v>330</v>
      </c>
      <c r="HLO221" t="s">
        <v>330</v>
      </c>
      <c r="HLP221" t="s">
        <v>330</v>
      </c>
      <c r="HLQ221" t="s">
        <v>330</v>
      </c>
      <c r="HLR221" t="s">
        <v>330</v>
      </c>
      <c r="HLS221" t="s">
        <v>330</v>
      </c>
      <c r="HLT221" t="s">
        <v>330</v>
      </c>
      <c r="HLU221" t="s">
        <v>330</v>
      </c>
      <c r="HLV221" t="s">
        <v>330</v>
      </c>
      <c r="HLW221" t="s">
        <v>330</v>
      </c>
      <c r="HLX221" t="s">
        <v>330</v>
      </c>
      <c r="HLY221" t="s">
        <v>330</v>
      </c>
      <c r="HLZ221" t="s">
        <v>330</v>
      </c>
      <c r="HMA221" t="s">
        <v>330</v>
      </c>
      <c r="HMB221" t="s">
        <v>330</v>
      </c>
      <c r="HMC221" t="s">
        <v>330</v>
      </c>
      <c r="HMD221" t="s">
        <v>330</v>
      </c>
      <c r="HME221" t="s">
        <v>330</v>
      </c>
      <c r="HMF221" t="s">
        <v>330</v>
      </c>
      <c r="HMG221" t="s">
        <v>330</v>
      </c>
      <c r="HMH221" t="s">
        <v>330</v>
      </c>
      <c r="HMI221" t="s">
        <v>330</v>
      </c>
      <c r="HMJ221" t="s">
        <v>330</v>
      </c>
      <c r="HMK221" t="s">
        <v>330</v>
      </c>
      <c r="HML221" t="s">
        <v>330</v>
      </c>
      <c r="HMM221" t="s">
        <v>330</v>
      </c>
      <c r="HMN221" t="s">
        <v>330</v>
      </c>
      <c r="HMO221" t="s">
        <v>330</v>
      </c>
      <c r="HMP221" t="s">
        <v>330</v>
      </c>
      <c r="HMQ221" t="s">
        <v>330</v>
      </c>
      <c r="HMR221" t="s">
        <v>330</v>
      </c>
      <c r="HMS221" t="s">
        <v>330</v>
      </c>
      <c r="HMT221" t="s">
        <v>330</v>
      </c>
      <c r="HMU221" t="s">
        <v>330</v>
      </c>
      <c r="HMV221" t="s">
        <v>330</v>
      </c>
      <c r="HMW221" t="s">
        <v>330</v>
      </c>
      <c r="HMX221" t="s">
        <v>330</v>
      </c>
      <c r="HMY221" t="s">
        <v>330</v>
      </c>
      <c r="HMZ221" t="s">
        <v>330</v>
      </c>
      <c r="HNA221" t="s">
        <v>330</v>
      </c>
      <c r="HNB221" t="s">
        <v>330</v>
      </c>
      <c r="HNC221" t="s">
        <v>330</v>
      </c>
      <c r="HND221" t="s">
        <v>330</v>
      </c>
      <c r="HNE221" t="s">
        <v>330</v>
      </c>
      <c r="HNF221" t="s">
        <v>330</v>
      </c>
      <c r="HNG221" t="s">
        <v>330</v>
      </c>
      <c r="HNH221" t="s">
        <v>330</v>
      </c>
      <c r="HNI221" t="s">
        <v>330</v>
      </c>
      <c r="HNJ221" t="s">
        <v>330</v>
      </c>
      <c r="HNK221" t="s">
        <v>330</v>
      </c>
      <c r="HNL221" t="s">
        <v>330</v>
      </c>
      <c r="HNM221" t="s">
        <v>330</v>
      </c>
      <c r="HNN221" t="s">
        <v>330</v>
      </c>
      <c r="HNO221" t="s">
        <v>330</v>
      </c>
      <c r="HNP221" t="s">
        <v>330</v>
      </c>
      <c r="HNQ221" t="s">
        <v>330</v>
      </c>
      <c r="HNR221" t="s">
        <v>330</v>
      </c>
      <c r="HNS221" t="s">
        <v>330</v>
      </c>
      <c r="HNT221" t="s">
        <v>330</v>
      </c>
      <c r="HNU221" t="s">
        <v>330</v>
      </c>
      <c r="HNV221" t="s">
        <v>330</v>
      </c>
      <c r="HNW221" t="s">
        <v>330</v>
      </c>
      <c r="HNX221" t="s">
        <v>330</v>
      </c>
      <c r="HNY221" t="s">
        <v>330</v>
      </c>
      <c r="HNZ221" t="s">
        <v>330</v>
      </c>
      <c r="HOA221" t="s">
        <v>330</v>
      </c>
      <c r="HOB221" t="s">
        <v>330</v>
      </c>
      <c r="HOC221" t="s">
        <v>330</v>
      </c>
      <c r="HOD221" t="s">
        <v>330</v>
      </c>
      <c r="HOE221" t="s">
        <v>330</v>
      </c>
      <c r="HOF221" t="s">
        <v>330</v>
      </c>
      <c r="HOG221" t="s">
        <v>330</v>
      </c>
      <c r="HOH221" t="s">
        <v>330</v>
      </c>
      <c r="HOI221" t="s">
        <v>330</v>
      </c>
      <c r="HOJ221" t="s">
        <v>330</v>
      </c>
      <c r="HOK221" t="s">
        <v>330</v>
      </c>
      <c r="HOL221" t="s">
        <v>330</v>
      </c>
      <c r="HOM221" t="s">
        <v>330</v>
      </c>
      <c r="HON221" t="s">
        <v>330</v>
      </c>
      <c r="HOO221" t="s">
        <v>330</v>
      </c>
      <c r="HOP221" t="s">
        <v>330</v>
      </c>
      <c r="HOQ221" t="s">
        <v>330</v>
      </c>
      <c r="HOR221" t="s">
        <v>330</v>
      </c>
      <c r="HOS221" t="s">
        <v>330</v>
      </c>
      <c r="HOT221" t="s">
        <v>330</v>
      </c>
      <c r="HOU221" t="s">
        <v>330</v>
      </c>
      <c r="HOV221" t="s">
        <v>330</v>
      </c>
      <c r="HOW221" t="s">
        <v>330</v>
      </c>
      <c r="HOX221" t="s">
        <v>330</v>
      </c>
      <c r="HOY221" t="s">
        <v>330</v>
      </c>
      <c r="HOZ221" t="s">
        <v>330</v>
      </c>
      <c r="HPA221" t="s">
        <v>330</v>
      </c>
      <c r="HPB221" t="s">
        <v>330</v>
      </c>
      <c r="HPC221" t="s">
        <v>330</v>
      </c>
      <c r="HPD221" t="s">
        <v>330</v>
      </c>
      <c r="HPE221" t="s">
        <v>330</v>
      </c>
      <c r="HPF221" t="s">
        <v>330</v>
      </c>
      <c r="HPG221" t="s">
        <v>330</v>
      </c>
      <c r="HPH221" t="s">
        <v>330</v>
      </c>
      <c r="HPI221" t="s">
        <v>330</v>
      </c>
      <c r="HPJ221" t="s">
        <v>330</v>
      </c>
      <c r="HPK221" t="s">
        <v>330</v>
      </c>
      <c r="HPL221" t="s">
        <v>330</v>
      </c>
      <c r="HPM221" t="s">
        <v>330</v>
      </c>
      <c r="HPN221" t="s">
        <v>330</v>
      </c>
      <c r="HPO221" t="s">
        <v>330</v>
      </c>
      <c r="HPP221" t="s">
        <v>330</v>
      </c>
      <c r="HPQ221" t="s">
        <v>330</v>
      </c>
      <c r="HPR221" t="s">
        <v>330</v>
      </c>
      <c r="HPS221" t="s">
        <v>330</v>
      </c>
      <c r="HPT221" t="s">
        <v>330</v>
      </c>
      <c r="HPU221" t="s">
        <v>330</v>
      </c>
      <c r="HPV221" t="s">
        <v>330</v>
      </c>
      <c r="HPW221" t="s">
        <v>330</v>
      </c>
      <c r="HPX221" t="s">
        <v>330</v>
      </c>
      <c r="HPY221" t="s">
        <v>330</v>
      </c>
      <c r="HPZ221" t="s">
        <v>330</v>
      </c>
      <c r="HQA221" t="s">
        <v>330</v>
      </c>
      <c r="HQB221" t="s">
        <v>330</v>
      </c>
      <c r="HQC221" t="s">
        <v>330</v>
      </c>
      <c r="HQD221" t="s">
        <v>330</v>
      </c>
      <c r="HQE221" t="s">
        <v>330</v>
      </c>
      <c r="HQF221" t="s">
        <v>330</v>
      </c>
      <c r="HQG221" t="s">
        <v>330</v>
      </c>
      <c r="HQH221" t="s">
        <v>330</v>
      </c>
      <c r="HQI221" t="s">
        <v>330</v>
      </c>
      <c r="HQJ221" t="s">
        <v>330</v>
      </c>
      <c r="HQK221" t="s">
        <v>330</v>
      </c>
      <c r="HQL221" t="s">
        <v>330</v>
      </c>
      <c r="HQM221" t="s">
        <v>330</v>
      </c>
      <c r="HQN221" t="s">
        <v>330</v>
      </c>
      <c r="HQO221" t="s">
        <v>330</v>
      </c>
      <c r="HQP221" t="s">
        <v>330</v>
      </c>
      <c r="HQQ221" t="s">
        <v>330</v>
      </c>
      <c r="HQR221" t="s">
        <v>330</v>
      </c>
      <c r="HQS221" t="s">
        <v>330</v>
      </c>
      <c r="HQT221" t="s">
        <v>330</v>
      </c>
      <c r="HQU221" t="s">
        <v>330</v>
      </c>
      <c r="HQV221" t="s">
        <v>330</v>
      </c>
      <c r="HQW221" t="s">
        <v>330</v>
      </c>
      <c r="HQX221" t="s">
        <v>330</v>
      </c>
      <c r="HQY221" t="s">
        <v>330</v>
      </c>
      <c r="HQZ221" t="s">
        <v>330</v>
      </c>
      <c r="HRA221" t="s">
        <v>330</v>
      </c>
      <c r="HRB221" t="s">
        <v>330</v>
      </c>
      <c r="HRC221" t="s">
        <v>330</v>
      </c>
      <c r="HRD221" t="s">
        <v>330</v>
      </c>
      <c r="HRE221" t="s">
        <v>330</v>
      </c>
      <c r="HRF221" t="s">
        <v>330</v>
      </c>
      <c r="HRG221" t="s">
        <v>330</v>
      </c>
      <c r="HRH221" t="s">
        <v>330</v>
      </c>
      <c r="HRI221" t="s">
        <v>330</v>
      </c>
      <c r="HRJ221" t="s">
        <v>330</v>
      </c>
      <c r="HRK221" t="s">
        <v>330</v>
      </c>
      <c r="HRL221" t="s">
        <v>330</v>
      </c>
      <c r="HRM221" t="s">
        <v>330</v>
      </c>
      <c r="HRN221" t="s">
        <v>330</v>
      </c>
      <c r="HRO221" t="s">
        <v>330</v>
      </c>
      <c r="HRP221" t="s">
        <v>330</v>
      </c>
      <c r="HRQ221" t="s">
        <v>330</v>
      </c>
      <c r="HRR221" t="s">
        <v>330</v>
      </c>
      <c r="HRS221" t="s">
        <v>330</v>
      </c>
      <c r="HRT221" t="s">
        <v>330</v>
      </c>
      <c r="HRU221" t="s">
        <v>330</v>
      </c>
      <c r="HRV221" t="s">
        <v>330</v>
      </c>
      <c r="HRW221" t="s">
        <v>330</v>
      </c>
      <c r="HRX221" t="s">
        <v>330</v>
      </c>
      <c r="HRY221" t="s">
        <v>330</v>
      </c>
      <c r="HRZ221" t="s">
        <v>330</v>
      </c>
      <c r="HSA221" t="s">
        <v>330</v>
      </c>
      <c r="HSB221" t="s">
        <v>330</v>
      </c>
      <c r="HSC221" t="s">
        <v>330</v>
      </c>
      <c r="HSD221" t="s">
        <v>330</v>
      </c>
      <c r="HSE221" t="s">
        <v>330</v>
      </c>
      <c r="HSF221" t="s">
        <v>330</v>
      </c>
      <c r="HSG221" t="s">
        <v>330</v>
      </c>
      <c r="HSH221" t="s">
        <v>330</v>
      </c>
      <c r="HSI221" t="s">
        <v>330</v>
      </c>
      <c r="HSJ221" t="s">
        <v>330</v>
      </c>
      <c r="HSK221" t="s">
        <v>330</v>
      </c>
      <c r="HSL221" t="s">
        <v>330</v>
      </c>
      <c r="HSM221" t="s">
        <v>330</v>
      </c>
      <c r="HSN221" t="s">
        <v>330</v>
      </c>
      <c r="HSO221" t="s">
        <v>330</v>
      </c>
      <c r="HSP221" t="s">
        <v>330</v>
      </c>
      <c r="HSQ221" t="s">
        <v>330</v>
      </c>
      <c r="HSR221" t="s">
        <v>330</v>
      </c>
      <c r="HSS221" t="s">
        <v>330</v>
      </c>
      <c r="HST221" t="s">
        <v>330</v>
      </c>
      <c r="HSU221" t="s">
        <v>330</v>
      </c>
      <c r="HSV221" t="s">
        <v>330</v>
      </c>
      <c r="HSW221" t="s">
        <v>330</v>
      </c>
      <c r="HSX221" t="s">
        <v>330</v>
      </c>
      <c r="HSY221" t="s">
        <v>330</v>
      </c>
      <c r="HSZ221" t="s">
        <v>330</v>
      </c>
      <c r="HTA221" t="s">
        <v>330</v>
      </c>
      <c r="HTB221" t="s">
        <v>330</v>
      </c>
      <c r="HTC221" t="s">
        <v>330</v>
      </c>
      <c r="HTD221" t="s">
        <v>330</v>
      </c>
      <c r="HTE221" t="s">
        <v>330</v>
      </c>
      <c r="HTF221" t="s">
        <v>330</v>
      </c>
      <c r="HTG221" t="s">
        <v>330</v>
      </c>
      <c r="HTH221" t="s">
        <v>330</v>
      </c>
      <c r="HTI221" t="s">
        <v>330</v>
      </c>
      <c r="HTJ221" t="s">
        <v>330</v>
      </c>
      <c r="HTK221" t="s">
        <v>330</v>
      </c>
      <c r="HTL221" t="s">
        <v>330</v>
      </c>
      <c r="HTM221" t="s">
        <v>330</v>
      </c>
      <c r="HTN221" t="s">
        <v>330</v>
      </c>
      <c r="HTO221" t="s">
        <v>330</v>
      </c>
      <c r="HTP221" t="s">
        <v>330</v>
      </c>
      <c r="HTQ221" t="s">
        <v>330</v>
      </c>
      <c r="HTR221" t="s">
        <v>330</v>
      </c>
      <c r="HTS221" t="s">
        <v>330</v>
      </c>
      <c r="HTT221" t="s">
        <v>330</v>
      </c>
      <c r="HTU221" t="s">
        <v>330</v>
      </c>
      <c r="HTV221" t="s">
        <v>330</v>
      </c>
      <c r="HTW221" t="s">
        <v>330</v>
      </c>
      <c r="HTX221" t="s">
        <v>330</v>
      </c>
      <c r="HTY221" t="s">
        <v>330</v>
      </c>
      <c r="HTZ221" t="s">
        <v>330</v>
      </c>
      <c r="HUA221" t="s">
        <v>330</v>
      </c>
      <c r="HUB221" t="s">
        <v>330</v>
      </c>
      <c r="HUC221" t="s">
        <v>330</v>
      </c>
      <c r="HUD221" t="s">
        <v>330</v>
      </c>
      <c r="HUE221" t="s">
        <v>330</v>
      </c>
      <c r="HUF221" t="s">
        <v>330</v>
      </c>
      <c r="HUG221" t="s">
        <v>330</v>
      </c>
      <c r="HUH221" t="s">
        <v>330</v>
      </c>
      <c r="HUI221" t="s">
        <v>330</v>
      </c>
      <c r="HUJ221" t="s">
        <v>330</v>
      </c>
      <c r="HUK221" t="s">
        <v>330</v>
      </c>
      <c r="HUL221" t="s">
        <v>330</v>
      </c>
      <c r="HUM221" t="s">
        <v>330</v>
      </c>
      <c r="HUN221" t="s">
        <v>330</v>
      </c>
      <c r="HUO221" t="s">
        <v>330</v>
      </c>
      <c r="HUP221" t="s">
        <v>330</v>
      </c>
      <c r="HUQ221" t="s">
        <v>330</v>
      </c>
      <c r="HUR221" t="s">
        <v>330</v>
      </c>
      <c r="HUS221" t="s">
        <v>330</v>
      </c>
      <c r="HUT221" t="s">
        <v>330</v>
      </c>
      <c r="HUU221" t="s">
        <v>330</v>
      </c>
      <c r="HUV221" t="s">
        <v>330</v>
      </c>
      <c r="HUW221" t="s">
        <v>330</v>
      </c>
      <c r="HUX221" t="s">
        <v>330</v>
      </c>
      <c r="HUY221" t="s">
        <v>330</v>
      </c>
      <c r="HUZ221" t="s">
        <v>330</v>
      </c>
      <c r="HVA221" t="s">
        <v>330</v>
      </c>
      <c r="HVB221" t="s">
        <v>330</v>
      </c>
      <c r="HVC221" t="s">
        <v>330</v>
      </c>
      <c r="HVD221" t="s">
        <v>330</v>
      </c>
      <c r="HVE221" t="s">
        <v>330</v>
      </c>
      <c r="HVF221" t="s">
        <v>330</v>
      </c>
      <c r="HVG221" t="s">
        <v>330</v>
      </c>
      <c r="HVH221" t="s">
        <v>330</v>
      </c>
      <c r="HVI221" t="s">
        <v>330</v>
      </c>
      <c r="HVJ221" t="s">
        <v>330</v>
      </c>
      <c r="HVK221" t="s">
        <v>330</v>
      </c>
      <c r="HVL221" t="s">
        <v>330</v>
      </c>
      <c r="HVM221" t="s">
        <v>330</v>
      </c>
      <c r="HVN221" t="s">
        <v>330</v>
      </c>
      <c r="HVO221" t="s">
        <v>330</v>
      </c>
      <c r="HVP221" t="s">
        <v>330</v>
      </c>
      <c r="HVQ221" t="s">
        <v>330</v>
      </c>
      <c r="HVR221" t="s">
        <v>330</v>
      </c>
      <c r="HVS221" t="s">
        <v>330</v>
      </c>
      <c r="HVT221" t="s">
        <v>330</v>
      </c>
      <c r="HVU221" t="s">
        <v>330</v>
      </c>
      <c r="HVV221" t="s">
        <v>330</v>
      </c>
      <c r="HVW221" t="s">
        <v>330</v>
      </c>
      <c r="HVX221" t="s">
        <v>330</v>
      </c>
      <c r="HVY221" t="s">
        <v>330</v>
      </c>
      <c r="HVZ221" t="s">
        <v>330</v>
      </c>
      <c r="HWA221" t="s">
        <v>330</v>
      </c>
      <c r="HWB221" t="s">
        <v>330</v>
      </c>
      <c r="HWC221" t="s">
        <v>330</v>
      </c>
      <c r="HWD221" t="s">
        <v>330</v>
      </c>
      <c r="HWE221" t="s">
        <v>330</v>
      </c>
      <c r="HWF221" t="s">
        <v>330</v>
      </c>
      <c r="HWG221" t="s">
        <v>330</v>
      </c>
      <c r="HWH221" t="s">
        <v>330</v>
      </c>
      <c r="HWI221" t="s">
        <v>330</v>
      </c>
      <c r="HWJ221" t="s">
        <v>330</v>
      </c>
      <c r="HWK221" t="s">
        <v>330</v>
      </c>
      <c r="HWL221" t="s">
        <v>330</v>
      </c>
      <c r="HWM221" t="s">
        <v>330</v>
      </c>
      <c r="HWN221" t="s">
        <v>330</v>
      </c>
      <c r="HWO221" t="s">
        <v>330</v>
      </c>
      <c r="HWP221" t="s">
        <v>330</v>
      </c>
      <c r="HWQ221" t="s">
        <v>330</v>
      </c>
      <c r="HWR221" t="s">
        <v>330</v>
      </c>
      <c r="HWS221" t="s">
        <v>330</v>
      </c>
      <c r="HWT221" t="s">
        <v>330</v>
      </c>
      <c r="HWU221" t="s">
        <v>330</v>
      </c>
      <c r="HWV221" t="s">
        <v>330</v>
      </c>
      <c r="HWW221" t="s">
        <v>330</v>
      </c>
      <c r="HWX221" t="s">
        <v>330</v>
      </c>
      <c r="HWY221" t="s">
        <v>330</v>
      </c>
      <c r="HWZ221" t="s">
        <v>330</v>
      </c>
      <c r="HXA221" t="s">
        <v>330</v>
      </c>
      <c r="HXB221" t="s">
        <v>330</v>
      </c>
      <c r="HXC221" t="s">
        <v>330</v>
      </c>
      <c r="HXD221" t="s">
        <v>330</v>
      </c>
      <c r="HXE221" t="s">
        <v>330</v>
      </c>
      <c r="HXF221" t="s">
        <v>330</v>
      </c>
      <c r="HXG221" t="s">
        <v>330</v>
      </c>
      <c r="HXH221" t="s">
        <v>330</v>
      </c>
      <c r="HXI221" t="s">
        <v>330</v>
      </c>
      <c r="HXJ221" t="s">
        <v>330</v>
      </c>
      <c r="HXK221" t="s">
        <v>330</v>
      </c>
      <c r="HXL221" t="s">
        <v>330</v>
      </c>
      <c r="HXM221" t="s">
        <v>330</v>
      </c>
      <c r="HXN221" t="s">
        <v>330</v>
      </c>
      <c r="HXO221" t="s">
        <v>330</v>
      </c>
      <c r="HXP221" t="s">
        <v>330</v>
      </c>
      <c r="HXQ221" t="s">
        <v>330</v>
      </c>
      <c r="HXR221" t="s">
        <v>330</v>
      </c>
      <c r="HXS221" t="s">
        <v>330</v>
      </c>
      <c r="HXT221" t="s">
        <v>330</v>
      </c>
      <c r="HXU221" t="s">
        <v>330</v>
      </c>
      <c r="HXV221" t="s">
        <v>330</v>
      </c>
      <c r="HXW221" t="s">
        <v>330</v>
      </c>
      <c r="HXX221" t="s">
        <v>330</v>
      </c>
      <c r="HXY221" t="s">
        <v>330</v>
      </c>
      <c r="HXZ221" t="s">
        <v>330</v>
      </c>
      <c r="HYA221" t="s">
        <v>330</v>
      </c>
      <c r="HYB221" t="s">
        <v>330</v>
      </c>
      <c r="HYC221" t="s">
        <v>330</v>
      </c>
      <c r="HYD221" t="s">
        <v>330</v>
      </c>
      <c r="HYE221" t="s">
        <v>330</v>
      </c>
      <c r="HYF221" t="s">
        <v>330</v>
      </c>
      <c r="HYG221" t="s">
        <v>330</v>
      </c>
      <c r="HYH221" t="s">
        <v>330</v>
      </c>
      <c r="HYI221" t="s">
        <v>330</v>
      </c>
      <c r="HYJ221" t="s">
        <v>330</v>
      </c>
      <c r="HYK221" t="s">
        <v>330</v>
      </c>
      <c r="HYL221" t="s">
        <v>330</v>
      </c>
      <c r="HYM221" t="s">
        <v>330</v>
      </c>
      <c r="HYN221" t="s">
        <v>330</v>
      </c>
      <c r="HYO221" t="s">
        <v>330</v>
      </c>
      <c r="HYP221" t="s">
        <v>330</v>
      </c>
      <c r="HYQ221" t="s">
        <v>330</v>
      </c>
      <c r="HYR221" t="s">
        <v>330</v>
      </c>
      <c r="HYS221" t="s">
        <v>330</v>
      </c>
      <c r="HYT221" t="s">
        <v>330</v>
      </c>
      <c r="HYU221" t="s">
        <v>330</v>
      </c>
      <c r="HYV221" t="s">
        <v>330</v>
      </c>
      <c r="HYW221" t="s">
        <v>330</v>
      </c>
      <c r="HYX221" t="s">
        <v>330</v>
      </c>
      <c r="HYY221" t="s">
        <v>330</v>
      </c>
      <c r="HYZ221" t="s">
        <v>330</v>
      </c>
      <c r="HZA221" t="s">
        <v>330</v>
      </c>
      <c r="HZB221" t="s">
        <v>330</v>
      </c>
      <c r="HZC221" t="s">
        <v>330</v>
      </c>
      <c r="HZD221" t="s">
        <v>330</v>
      </c>
      <c r="HZE221" t="s">
        <v>330</v>
      </c>
      <c r="HZF221" t="s">
        <v>330</v>
      </c>
      <c r="HZG221" t="s">
        <v>330</v>
      </c>
      <c r="HZH221" t="s">
        <v>330</v>
      </c>
      <c r="HZI221" t="s">
        <v>330</v>
      </c>
      <c r="HZJ221" t="s">
        <v>330</v>
      </c>
      <c r="HZK221" t="s">
        <v>330</v>
      </c>
      <c r="HZL221" t="s">
        <v>330</v>
      </c>
      <c r="HZM221" t="s">
        <v>330</v>
      </c>
      <c r="HZN221" t="s">
        <v>330</v>
      </c>
      <c r="HZO221" t="s">
        <v>330</v>
      </c>
      <c r="HZP221" t="s">
        <v>330</v>
      </c>
      <c r="HZQ221" t="s">
        <v>330</v>
      </c>
      <c r="HZR221" t="s">
        <v>330</v>
      </c>
      <c r="HZS221" t="s">
        <v>330</v>
      </c>
      <c r="HZT221" t="s">
        <v>330</v>
      </c>
      <c r="HZU221" t="s">
        <v>330</v>
      </c>
      <c r="HZV221" t="s">
        <v>330</v>
      </c>
      <c r="HZW221" t="s">
        <v>330</v>
      </c>
      <c r="HZX221" t="s">
        <v>330</v>
      </c>
      <c r="HZY221" t="s">
        <v>330</v>
      </c>
      <c r="HZZ221" t="s">
        <v>330</v>
      </c>
      <c r="IAA221" t="s">
        <v>330</v>
      </c>
      <c r="IAB221" t="s">
        <v>330</v>
      </c>
      <c r="IAC221" t="s">
        <v>330</v>
      </c>
      <c r="IAD221" t="s">
        <v>330</v>
      </c>
      <c r="IAE221" t="s">
        <v>330</v>
      </c>
      <c r="IAF221" t="s">
        <v>330</v>
      </c>
      <c r="IAG221" t="s">
        <v>330</v>
      </c>
      <c r="IAH221" t="s">
        <v>330</v>
      </c>
      <c r="IAI221" t="s">
        <v>330</v>
      </c>
      <c r="IAJ221" t="s">
        <v>330</v>
      </c>
      <c r="IAK221" t="s">
        <v>330</v>
      </c>
      <c r="IAL221" t="s">
        <v>330</v>
      </c>
      <c r="IAM221" t="s">
        <v>330</v>
      </c>
      <c r="IAN221" t="s">
        <v>330</v>
      </c>
      <c r="IAO221" t="s">
        <v>330</v>
      </c>
      <c r="IAP221" t="s">
        <v>330</v>
      </c>
      <c r="IAQ221" t="s">
        <v>330</v>
      </c>
      <c r="IAR221" t="s">
        <v>330</v>
      </c>
      <c r="IAS221" t="s">
        <v>330</v>
      </c>
      <c r="IAT221" t="s">
        <v>330</v>
      </c>
      <c r="IAU221" t="s">
        <v>330</v>
      </c>
      <c r="IAV221" t="s">
        <v>330</v>
      </c>
      <c r="IAW221" t="s">
        <v>330</v>
      </c>
      <c r="IAX221" t="s">
        <v>330</v>
      </c>
      <c r="IAY221" t="s">
        <v>330</v>
      </c>
      <c r="IAZ221" t="s">
        <v>330</v>
      </c>
      <c r="IBA221" t="s">
        <v>330</v>
      </c>
      <c r="IBB221" t="s">
        <v>330</v>
      </c>
      <c r="IBC221" t="s">
        <v>330</v>
      </c>
      <c r="IBD221" t="s">
        <v>330</v>
      </c>
      <c r="IBE221" t="s">
        <v>330</v>
      </c>
      <c r="IBF221" t="s">
        <v>330</v>
      </c>
      <c r="IBG221" t="s">
        <v>330</v>
      </c>
      <c r="IBH221" t="s">
        <v>330</v>
      </c>
      <c r="IBI221" t="s">
        <v>330</v>
      </c>
      <c r="IBJ221" t="s">
        <v>330</v>
      </c>
      <c r="IBK221" t="s">
        <v>330</v>
      </c>
      <c r="IBL221" t="s">
        <v>330</v>
      </c>
      <c r="IBM221" t="s">
        <v>330</v>
      </c>
      <c r="IBN221" t="s">
        <v>330</v>
      </c>
      <c r="IBO221" t="s">
        <v>330</v>
      </c>
      <c r="IBP221" t="s">
        <v>330</v>
      </c>
      <c r="IBQ221" t="s">
        <v>330</v>
      </c>
      <c r="IBR221" t="s">
        <v>330</v>
      </c>
      <c r="IBS221" t="s">
        <v>330</v>
      </c>
      <c r="IBT221" t="s">
        <v>330</v>
      </c>
      <c r="IBU221" t="s">
        <v>330</v>
      </c>
      <c r="IBV221" t="s">
        <v>330</v>
      </c>
      <c r="IBW221" t="s">
        <v>330</v>
      </c>
      <c r="IBX221" t="s">
        <v>330</v>
      </c>
      <c r="IBY221" t="s">
        <v>330</v>
      </c>
      <c r="IBZ221" t="s">
        <v>330</v>
      </c>
      <c r="ICA221" t="s">
        <v>330</v>
      </c>
      <c r="ICB221" t="s">
        <v>330</v>
      </c>
      <c r="ICC221" t="s">
        <v>330</v>
      </c>
      <c r="ICD221" t="s">
        <v>330</v>
      </c>
      <c r="ICE221" t="s">
        <v>330</v>
      </c>
      <c r="ICF221" t="s">
        <v>330</v>
      </c>
      <c r="ICG221" t="s">
        <v>330</v>
      </c>
      <c r="ICH221" t="s">
        <v>330</v>
      </c>
      <c r="ICI221" t="s">
        <v>330</v>
      </c>
      <c r="ICJ221" t="s">
        <v>330</v>
      </c>
      <c r="ICK221" t="s">
        <v>330</v>
      </c>
      <c r="ICL221" t="s">
        <v>330</v>
      </c>
      <c r="ICM221" t="s">
        <v>330</v>
      </c>
      <c r="ICN221" t="s">
        <v>330</v>
      </c>
      <c r="ICO221" t="s">
        <v>330</v>
      </c>
      <c r="ICP221" t="s">
        <v>330</v>
      </c>
      <c r="ICQ221" t="s">
        <v>330</v>
      </c>
      <c r="ICR221" t="s">
        <v>330</v>
      </c>
      <c r="ICS221" t="s">
        <v>330</v>
      </c>
      <c r="ICT221" t="s">
        <v>330</v>
      </c>
      <c r="ICU221" t="s">
        <v>330</v>
      </c>
      <c r="ICV221" t="s">
        <v>330</v>
      </c>
      <c r="ICW221" t="s">
        <v>330</v>
      </c>
      <c r="ICX221" t="s">
        <v>330</v>
      </c>
      <c r="ICY221" t="s">
        <v>330</v>
      </c>
      <c r="ICZ221" t="s">
        <v>330</v>
      </c>
      <c r="IDA221" t="s">
        <v>330</v>
      </c>
      <c r="IDB221" t="s">
        <v>330</v>
      </c>
      <c r="IDC221" t="s">
        <v>330</v>
      </c>
      <c r="IDD221" t="s">
        <v>330</v>
      </c>
      <c r="IDE221" t="s">
        <v>330</v>
      </c>
      <c r="IDF221" t="s">
        <v>330</v>
      </c>
      <c r="IDG221" t="s">
        <v>330</v>
      </c>
      <c r="IDH221" t="s">
        <v>330</v>
      </c>
      <c r="IDI221" t="s">
        <v>330</v>
      </c>
      <c r="IDJ221" t="s">
        <v>330</v>
      </c>
      <c r="IDK221" t="s">
        <v>330</v>
      </c>
      <c r="IDL221" t="s">
        <v>330</v>
      </c>
      <c r="IDM221" t="s">
        <v>330</v>
      </c>
      <c r="IDN221" t="s">
        <v>330</v>
      </c>
      <c r="IDO221" t="s">
        <v>330</v>
      </c>
      <c r="IDP221" t="s">
        <v>330</v>
      </c>
      <c r="IDQ221" t="s">
        <v>330</v>
      </c>
      <c r="IDR221" t="s">
        <v>330</v>
      </c>
      <c r="IDS221" t="s">
        <v>330</v>
      </c>
      <c r="IDT221" t="s">
        <v>330</v>
      </c>
      <c r="IDU221" t="s">
        <v>330</v>
      </c>
      <c r="IDV221" t="s">
        <v>330</v>
      </c>
      <c r="IDW221" t="s">
        <v>330</v>
      </c>
      <c r="IDX221" t="s">
        <v>330</v>
      </c>
      <c r="IDY221" t="s">
        <v>330</v>
      </c>
      <c r="IDZ221" t="s">
        <v>330</v>
      </c>
      <c r="IEA221" t="s">
        <v>330</v>
      </c>
      <c r="IEB221" t="s">
        <v>330</v>
      </c>
      <c r="IEC221" t="s">
        <v>330</v>
      </c>
      <c r="IED221" t="s">
        <v>330</v>
      </c>
      <c r="IEE221" t="s">
        <v>330</v>
      </c>
      <c r="IEF221" t="s">
        <v>330</v>
      </c>
      <c r="IEG221" t="s">
        <v>330</v>
      </c>
      <c r="IEH221" t="s">
        <v>330</v>
      </c>
      <c r="IEI221" t="s">
        <v>330</v>
      </c>
      <c r="IEJ221" t="s">
        <v>330</v>
      </c>
      <c r="IEK221" t="s">
        <v>330</v>
      </c>
      <c r="IEL221" t="s">
        <v>330</v>
      </c>
      <c r="IEM221" t="s">
        <v>330</v>
      </c>
      <c r="IEN221" t="s">
        <v>330</v>
      </c>
      <c r="IEO221" t="s">
        <v>330</v>
      </c>
      <c r="IEP221" t="s">
        <v>330</v>
      </c>
      <c r="IEQ221" t="s">
        <v>330</v>
      </c>
      <c r="IER221" t="s">
        <v>330</v>
      </c>
      <c r="IES221" t="s">
        <v>330</v>
      </c>
      <c r="IET221" t="s">
        <v>330</v>
      </c>
      <c r="IEU221" t="s">
        <v>330</v>
      </c>
      <c r="IEV221" t="s">
        <v>330</v>
      </c>
      <c r="IEW221" t="s">
        <v>330</v>
      </c>
      <c r="IEX221" t="s">
        <v>330</v>
      </c>
      <c r="IEY221" t="s">
        <v>330</v>
      </c>
      <c r="IEZ221" t="s">
        <v>330</v>
      </c>
      <c r="IFA221" t="s">
        <v>330</v>
      </c>
      <c r="IFB221" t="s">
        <v>330</v>
      </c>
      <c r="IFC221" t="s">
        <v>330</v>
      </c>
      <c r="IFD221" t="s">
        <v>330</v>
      </c>
      <c r="IFE221" t="s">
        <v>330</v>
      </c>
      <c r="IFF221" t="s">
        <v>330</v>
      </c>
      <c r="IFG221" t="s">
        <v>330</v>
      </c>
      <c r="IFH221" t="s">
        <v>330</v>
      </c>
      <c r="IFI221" t="s">
        <v>330</v>
      </c>
      <c r="IFJ221" t="s">
        <v>330</v>
      </c>
      <c r="IFK221" t="s">
        <v>330</v>
      </c>
      <c r="IFL221" t="s">
        <v>330</v>
      </c>
      <c r="IFM221" t="s">
        <v>330</v>
      </c>
      <c r="IFN221" t="s">
        <v>330</v>
      </c>
      <c r="IFO221" t="s">
        <v>330</v>
      </c>
      <c r="IFP221" t="s">
        <v>330</v>
      </c>
      <c r="IFQ221" t="s">
        <v>330</v>
      </c>
      <c r="IFR221" t="s">
        <v>330</v>
      </c>
      <c r="IFS221" t="s">
        <v>330</v>
      </c>
      <c r="IFT221" t="s">
        <v>330</v>
      </c>
      <c r="IFU221" t="s">
        <v>330</v>
      </c>
      <c r="IFV221" t="s">
        <v>330</v>
      </c>
      <c r="IFW221" t="s">
        <v>330</v>
      </c>
      <c r="IFX221" t="s">
        <v>330</v>
      </c>
      <c r="IFY221" t="s">
        <v>330</v>
      </c>
      <c r="IFZ221" t="s">
        <v>330</v>
      </c>
      <c r="IGA221" t="s">
        <v>330</v>
      </c>
      <c r="IGB221" t="s">
        <v>330</v>
      </c>
      <c r="IGC221" t="s">
        <v>330</v>
      </c>
      <c r="IGD221" t="s">
        <v>330</v>
      </c>
      <c r="IGE221" t="s">
        <v>330</v>
      </c>
      <c r="IGF221" t="s">
        <v>330</v>
      </c>
      <c r="IGG221" t="s">
        <v>330</v>
      </c>
      <c r="IGH221" t="s">
        <v>330</v>
      </c>
      <c r="IGI221" t="s">
        <v>330</v>
      </c>
      <c r="IGJ221" t="s">
        <v>330</v>
      </c>
      <c r="IGK221" t="s">
        <v>330</v>
      </c>
      <c r="IGL221" t="s">
        <v>330</v>
      </c>
      <c r="IGM221" t="s">
        <v>330</v>
      </c>
      <c r="IGN221" t="s">
        <v>330</v>
      </c>
      <c r="IGO221" t="s">
        <v>330</v>
      </c>
      <c r="IGP221" t="s">
        <v>330</v>
      </c>
      <c r="IGQ221" t="s">
        <v>330</v>
      </c>
      <c r="IGR221" t="s">
        <v>330</v>
      </c>
      <c r="IGS221" t="s">
        <v>330</v>
      </c>
      <c r="IGT221" t="s">
        <v>330</v>
      </c>
      <c r="IGU221" t="s">
        <v>330</v>
      </c>
      <c r="IGV221" t="s">
        <v>330</v>
      </c>
      <c r="IGW221" t="s">
        <v>330</v>
      </c>
      <c r="IGX221" t="s">
        <v>330</v>
      </c>
      <c r="IGY221" t="s">
        <v>330</v>
      </c>
      <c r="IGZ221" t="s">
        <v>330</v>
      </c>
      <c r="IHA221" t="s">
        <v>330</v>
      </c>
      <c r="IHB221" t="s">
        <v>330</v>
      </c>
      <c r="IHC221" t="s">
        <v>330</v>
      </c>
      <c r="IHD221" t="s">
        <v>330</v>
      </c>
      <c r="IHE221" t="s">
        <v>330</v>
      </c>
      <c r="IHF221" t="s">
        <v>330</v>
      </c>
      <c r="IHG221" t="s">
        <v>330</v>
      </c>
      <c r="IHH221" t="s">
        <v>330</v>
      </c>
      <c r="IHI221" t="s">
        <v>330</v>
      </c>
      <c r="IHJ221" t="s">
        <v>330</v>
      </c>
      <c r="IHK221" t="s">
        <v>330</v>
      </c>
      <c r="IHL221" t="s">
        <v>330</v>
      </c>
      <c r="IHM221" t="s">
        <v>330</v>
      </c>
      <c r="IHN221" t="s">
        <v>330</v>
      </c>
      <c r="IHO221" t="s">
        <v>330</v>
      </c>
      <c r="IHP221" t="s">
        <v>330</v>
      </c>
      <c r="IHQ221" t="s">
        <v>330</v>
      </c>
      <c r="IHR221" t="s">
        <v>330</v>
      </c>
      <c r="IHS221" t="s">
        <v>330</v>
      </c>
      <c r="IHT221" t="s">
        <v>330</v>
      </c>
      <c r="IHU221" t="s">
        <v>330</v>
      </c>
      <c r="IHV221" t="s">
        <v>330</v>
      </c>
      <c r="IHW221" t="s">
        <v>330</v>
      </c>
      <c r="IHX221" t="s">
        <v>330</v>
      </c>
      <c r="IHY221" t="s">
        <v>330</v>
      </c>
      <c r="IHZ221" t="s">
        <v>330</v>
      </c>
      <c r="IIA221" t="s">
        <v>330</v>
      </c>
      <c r="IIB221" t="s">
        <v>330</v>
      </c>
      <c r="IIC221" t="s">
        <v>330</v>
      </c>
      <c r="IID221" t="s">
        <v>330</v>
      </c>
      <c r="IIE221" t="s">
        <v>330</v>
      </c>
      <c r="IIF221" t="s">
        <v>330</v>
      </c>
      <c r="IIG221" t="s">
        <v>330</v>
      </c>
      <c r="IIH221" t="s">
        <v>330</v>
      </c>
      <c r="III221" t="s">
        <v>330</v>
      </c>
      <c r="IIJ221" t="s">
        <v>330</v>
      </c>
      <c r="IIK221" t="s">
        <v>330</v>
      </c>
      <c r="IIL221" t="s">
        <v>330</v>
      </c>
      <c r="IIM221" t="s">
        <v>330</v>
      </c>
      <c r="IIN221" t="s">
        <v>330</v>
      </c>
      <c r="IIO221" t="s">
        <v>330</v>
      </c>
      <c r="IIP221" t="s">
        <v>330</v>
      </c>
      <c r="IIQ221" t="s">
        <v>330</v>
      </c>
      <c r="IIR221" t="s">
        <v>330</v>
      </c>
      <c r="IIS221" t="s">
        <v>330</v>
      </c>
      <c r="IIT221" t="s">
        <v>330</v>
      </c>
      <c r="IIU221" t="s">
        <v>330</v>
      </c>
      <c r="IIV221" t="s">
        <v>330</v>
      </c>
      <c r="IIW221" t="s">
        <v>330</v>
      </c>
      <c r="IIX221" t="s">
        <v>330</v>
      </c>
      <c r="IIY221" t="s">
        <v>330</v>
      </c>
      <c r="IIZ221" t="s">
        <v>330</v>
      </c>
      <c r="IJA221" t="s">
        <v>330</v>
      </c>
      <c r="IJB221" t="s">
        <v>330</v>
      </c>
      <c r="IJC221" t="s">
        <v>330</v>
      </c>
      <c r="IJD221" t="s">
        <v>330</v>
      </c>
      <c r="IJE221" t="s">
        <v>330</v>
      </c>
      <c r="IJF221" t="s">
        <v>330</v>
      </c>
      <c r="IJG221" t="s">
        <v>330</v>
      </c>
      <c r="IJH221" t="s">
        <v>330</v>
      </c>
      <c r="IJI221" t="s">
        <v>330</v>
      </c>
      <c r="IJJ221" t="s">
        <v>330</v>
      </c>
      <c r="IJK221" t="s">
        <v>330</v>
      </c>
      <c r="IJL221" t="s">
        <v>330</v>
      </c>
      <c r="IJM221" t="s">
        <v>330</v>
      </c>
      <c r="IJN221" t="s">
        <v>330</v>
      </c>
      <c r="IJO221" t="s">
        <v>330</v>
      </c>
      <c r="IJP221" t="s">
        <v>330</v>
      </c>
      <c r="IJQ221" t="s">
        <v>330</v>
      </c>
      <c r="IJR221" t="s">
        <v>330</v>
      </c>
      <c r="IJS221" t="s">
        <v>330</v>
      </c>
      <c r="IJT221" t="s">
        <v>330</v>
      </c>
      <c r="IJU221" t="s">
        <v>330</v>
      </c>
      <c r="IJV221" t="s">
        <v>330</v>
      </c>
      <c r="IJW221" t="s">
        <v>330</v>
      </c>
      <c r="IJX221" t="s">
        <v>330</v>
      </c>
      <c r="IJY221" t="s">
        <v>330</v>
      </c>
      <c r="IJZ221" t="s">
        <v>330</v>
      </c>
      <c r="IKA221" t="s">
        <v>330</v>
      </c>
      <c r="IKB221" t="s">
        <v>330</v>
      </c>
      <c r="IKC221" t="s">
        <v>330</v>
      </c>
      <c r="IKD221" t="s">
        <v>330</v>
      </c>
      <c r="IKE221" t="s">
        <v>330</v>
      </c>
      <c r="IKF221" t="s">
        <v>330</v>
      </c>
      <c r="IKG221" t="s">
        <v>330</v>
      </c>
      <c r="IKH221" t="s">
        <v>330</v>
      </c>
      <c r="IKI221" t="s">
        <v>330</v>
      </c>
      <c r="IKJ221" t="s">
        <v>330</v>
      </c>
      <c r="IKK221" t="s">
        <v>330</v>
      </c>
      <c r="IKL221" t="s">
        <v>330</v>
      </c>
      <c r="IKM221" t="s">
        <v>330</v>
      </c>
      <c r="IKN221" t="s">
        <v>330</v>
      </c>
      <c r="IKO221" t="s">
        <v>330</v>
      </c>
      <c r="IKP221" t="s">
        <v>330</v>
      </c>
      <c r="IKQ221" t="s">
        <v>330</v>
      </c>
      <c r="IKR221" t="s">
        <v>330</v>
      </c>
      <c r="IKS221" t="s">
        <v>330</v>
      </c>
      <c r="IKT221" t="s">
        <v>330</v>
      </c>
      <c r="IKU221" t="s">
        <v>330</v>
      </c>
      <c r="IKV221" t="s">
        <v>330</v>
      </c>
      <c r="IKW221" t="s">
        <v>330</v>
      </c>
      <c r="IKX221" t="s">
        <v>330</v>
      </c>
      <c r="IKY221" t="s">
        <v>330</v>
      </c>
      <c r="IKZ221" t="s">
        <v>330</v>
      </c>
      <c r="ILA221" t="s">
        <v>330</v>
      </c>
      <c r="ILB221" t="s">
        <v>330</v>
      </c>
      <c r="ILC221" t="s">
        <v>330</v>
      </c>
      <c r="ILD221" t="s">
        <v>330</v>
      </c>
      <c r="ILE221" t="s">
        <v>330</v>
      </c>
      <c r="ILF221" t="s">
        <v>330</v>
      </c>
      <c r="ILG221" t="s">
        <v>330</v>
      </c>
      <c r="ILH221" t="s">
        <v>330</v>
      </c>
      <c r="ILI221" t="s">
        <v>330</v>
      </c>
      <c r="ILJ221" t="s">
        <v>330</v>
      </c>
      <c r="ILK221" t="s">
        <v>330</v>
      </c>
      <c r="ILL221" t="s">
        <v>330</v>
      </c>
      <c r="ILM221" t="s">
        <v>330</v>
      </c>
      <c r="ILN221" t="s">
        <v>330</v>
      </c>
      <c r="ILO221" t="s">
        <v>330</v>
      </c>
      <c r="ILP221" t="s">
        <v>330</v>
      </c>
      <c r="ILQ221" t="s">
        <v>330</v>
      </c>
      <c r="ILR221" t="s">
        <v>330</v>
      </c>
      <c r="ILS221" t="s">
        <v>330</v>
      </c>
      <c r="ILT221" t="s">
        <v>330</v>
      </c>
      <c r="ILU221" t="s">
        <v>330</v>
      </c>
      <c r="ILV221" t="s">
        <v>330</v>
      </c>
      <c r="ILW221" t="s">
        <v>330</v>
      </c>
      <c r="ILX221" t="s">
        <v>330</v>
      </c>
      <c r="ILY221" t="s">
        <v>330</v>
      </c>
      <c r="ILZ221" t="s">
        <v>330</v>
      </c>
      <c r="IMA221" t="s">
        <v>330</v>
      </c>
      <c r="IMB221" t="s">
        <v>330</v>
      </c>
      <c r="IMC221" t="s">
        <v>330</v>
      </c>
      <c r="IMD221" t="s">
        <v>330</v>
      </c>
      <c r="IME221" t="s">
        <v>330</v>
      </c>
      <c r="IMF221" t="s">
        <v>330</v>
      </c>
      <c r="IMG221" t="s">
        <v>330</v>
      </c>
      <c r="IMH221" t="s">
        <v>330</v>
      </c>
      <c r="IMI221" t="s">
        <v>330</v>
      </c>
      <c r="IMJ221" t="s">
        <v>330</v>
      </c>
      <c r="IMK221" t="s">
        <v>330</v>
      </c>
      <c r="IML221" t="s">
        <v>330</v>
      </c>
      <c r="IMM221" t="s">
        <v>330</v>
      </c>
      <c r="IMN221" t="s">
        <v>330</v>
      </c>
      <c r="IMO221" t="s">
        <v>330</v>
      </c>
      <c r="IMP221" t="s">
        <v>330</v>
      </c>
      <c r="IMQ221" t="s">
        <v>330</v>
      </c>
      <c r="IMR221" t="s">
        <v>330</v>
      </c>
      <c r="IMS221" t="s">
        <v>330</v>
      </c>
      <c r="IMT221" t="s">
        <v>330</v>
      </c>
      <c r="IMU221" t="s">
        <v>330</v>
      </c>
      <c r="IMV221" t="s">
        <v>330</v>
      </c>
      <c r="IMW221" t="s">
        <v>330</v>
      </c>
      <c r="IMX221" t="s">
        <v>330</v>
      </c>
      <c r="IMY221" t="s">
        <v>330</v>
      </c>
      <c r="IMZ221" t="s">
        <v>330</v>
      </c>
      <c r="INA221" t="s">
        <v>330</v>
      </c>
      <c r="INB221" t="s">
        <v>330</v>
      </c>
      <c r="INC221" t="s">
        <v>330</v>
      </c>
      <c r="IND221" t="s">
        <v>330</v>
      </c>
      <c r="INE221" t="s">
        <v>330</v>
      </c>
      <c r="INF221" t="s">
        <v>330</v>
      </c>
      <c r="ING221" t="s">
        <v>330</v>
      </c>
      <c r="INH221" t="s">
        <v>330</v>
      </c>
      <c r="INI221" t="s">
        <v>330</v>
      </c>
      <c r="INJ221" t="s">
        <v>330</v>
      </c>
      <c r="INK221" t="s">
        <v>330</v>
      </c>
      <c r="INL221" t="s">
        <v>330</v>
      </c>
      <c r="INM221" t="s">
        <v>330</v>
      </c>
      <c r="INN221" t="s">
        <v>330</v>
      </c>
      <c r="INO221" t="s">
        <v>330</v>
      </c>
      <c r="INP221" t="s">
        <v>330</v>
      </c>
      <c r="INQ221" t="s">
        <v>330</v>
      </c>
      <c r="INR221" t="s">
        <v>330</v>
      </c>
      <c r="INS221" t="s">
        <v>330</v>
      </c>
      <c r="INT221" t="s">
        <v>330</v>
      </c>
      <c r="INU221" t="s">
        <v>330</v>
      </c>
      <c r="INV221" t="s">
        <v>330</v>
      </c>
      <c r="INW221" t="s">
        <v>330</v>
      </c>
      <c r="INX221" t="s">
        <v>330</v>
      </c>
      <c r="INY221" t="s">
        <v>330</v>
      </c>
      <c r="INZ221" t="s">
        <v>330</v>
      </c>
      <c r="IOA221" t="s">
        <v>330</v>
      </c>
      <c r="IOB221" t="s">
        <v>330</v>
      </c>
      <c r="IOC221" t="s">
        <v>330</v>
      </c>
      <c r="IOD221" t="s">
        <v>330</v>
      </c>
      <c r="IOE221" t="s">
        <v>330</v>
      </c>
      <c r="IOF221" t="s">
        <v>330</v>
      </c>
      <c r="IOG221" t="s">
        <v>330</v>
      </c>
      <c r="IOH221" t="s">
        <v>330</v>
      </c>
      <c r="IOI221" t="s">
        <v>330</v>
      </c>
      <c r="IOJ221" t="s">
        <v>330</v>
      </c>
      <c r="IOK221" t="s">
        <v>330</v>
      </c>
      <c r="IOL221" t="s">
        <v>330</v>
      </c>
      <c r="IOM221" t="s">
        <v>330</v>
      </c>
      <c r="ION221" t="s">
        <v>330</v>
      </c>
      <c r="IOO221" t="s">
        <v>330</v>
      </c>
      <c r="IOP221" t="s">
        <v>330</v>
      </c>
      <c r="IOQ221" t="s">
        <v>330</v>
      </c>
      <c r="IOR221" t="s">
        <v>330</v>
      </c>
      <c r="IOS221" t="s">
        <v>330</v>
      </c>
      <c r="IOT221" t="s">
        <v>330</v>
      </c>
      <c r="IOU221" t="s">
        <v>330</v>
      </c>
      <c r="IOV221" t="s">
        <v>330</v>
      </c>
      <c r="IOW221" t="s">
        <v>330</v>
      </c>
      <c r="IOX221" t="s">
        <v>330</v>
      </c>
      <c r="IOY221" t="s">
        <v>330</v>
      </c>
      <c r="IOZ221" t="s">
        <v>330</v>
      </c>
      <c r="IPA221" t="s">
        <v>330</v>
      </c>
      <c r="IPB221" t="s">
        <v>330</v>
      </c>
      <c r="IPC221" t="s">
        <v>330</v>
      </c>
      <c r="IPD221" t="s">
        <v>330</v>
      </c>
      <c r="IPE221" t="s">
        <v>330</v>
      </c>
      <c r="IPF221" t="s">
        <v>330</v>
      </c>
      <c r="IPG221" t="s">
        <v>330</v>
      </c>
      <c r="IPH221" t="s">
        <v>330</v>
      </c>
      <c r="IPI221" t="s">
        <v>330</v>
      </c>
      <c r="IPJ221" t="s">
        <v>330</v>
      </c>
      <c r="IPK221" t="s">
        <v>330</v>
      </c>
      <c r="IPL221" t="s">
        <v>330</v>
      </c>
      <c r="IPM221" t="s">
        <v>330</v>
      </c>
      <c r="IPN221" t="s">
        <v>330</v>
      </c>
      <c r="IPO221" t="s">
        <v>330</v>
      </c>
      <c r="IPP221" t="s">
        <v>330</v>
      </c>
      <c r="IPQ221" t="s">
        <v>330</v>
      </c>
      <c r="IPR221" t="s">
        <v>330</v>
      </c>
      <c r="IPS221" t="s">
        <v>330</v>
      </c>
      <c r="IPT221" t="s">
        <v>330</v>
      </c>
      <c r="IPU221" t="s">
        <v>330</v>
      </c>
      <c r="IPV221" t="s">
        <v>330</v>
      </c>
      <c r="IPW221" t="s">
        <v>330</v>
      </c>
      <c r="IPX221" t="s">
        <v>330</v>
      </c>
      <c r="IPY221" t="s">
        <v>330</v>
      </c>
      <c r="IPZ221" t="s">
        <v>330</v>
      </c>
      <c r="IQA221" t="s">
        <v>330</v>
      </c>
      <c r="IQB221" t="s">
        <v>330</v>
      </c>
      <c r="IQC221" t="s">
        <v>330</v>
      </c>
      <c r="IQD221" t="s">
        <v>330</v>
      </c>
      <c r="IQE221" t="s">
        <v>330</v>
      </c>
      <c r="IQF221" t="s">
        <v>330</v>
      </c>
      <c r="IQG221" t="s">
        <v>330</v>
      </c>
      <c r="IQH221" t="s">
        <v>330</v>
      </c>
      <c r="IQI221" t="s">
        <v>330</v>
      </c>
      <c r="IQJ221" t="s">
        <v>330</v>
      </c>
      <c r="IQK221" t="s">
        <v>330</v>
      </c>
      <c r="IQL221" t="s">
        <v>330</v>
      </c>
      <c r="IQM221" t="s">
        <v>330</v>
      </c>
      <c r="IQN221" t="s">
        <v>330</v>
      </c>
      <c r="IQO221" t="s">
        <v>330</v>
      </c>
      <c r="IQP221" t="s">
        <v>330</v>
      </c>
      <c r="IQQ221" t="s">
        <v>330</v>
      </c>
      <c r="IQR221" t="s">
        <v>330</v>
      </c>
      <c r="IQS221" t="s">
        <v>330</v>
      </c>
      <c r="IQT221" t="s">
        <v>330</v>
      </c>
      <c r="IQU221" t="s">
        <v>330</v>
      </c>
      <c r="IQV221" t="s">
        <v>330</v>
      </c>
      <c r="IQW221" t="s">
        <v>330</v>
      </c>
      <c r="IQX221" t="s">
        <v>330</v>
      </c>
      <c r="IQY221" t="s">
        <v>330</v>
      </c>
      <c r="IQZ221" t="s">
        <v>330</v>
      </c>
      <c r="IRA221" t="s">
        <v>330</v>
      </c>
      <c r="IRB221" t="s">
        <v>330</v>
      </c>
      <c r="IRC221" t="s">
        <v>330</v>
      </c>
      <c r="IRD221" t="s">
        <v>330</v>
      </c>
      <c r="IRE221" t="s">
        <v>330</v>
      </c>
      <c r="IRF221" t="s">
        <v>330</v>
      </c>
      <c r="IRG221" t="s">
        <v>330</v>
      </c>
      <c r="IRH221" t="s">
        <v>330</v>
      </c>
      <c r="IRI221" t="s">
        <v>330</v>
      </c>
      <c r="IRJ221" t="s">
        <v>330</v>
      </c>
      <c r="IRK221" t="s">
        <v>330</v>
      </c>
      <c r="IRL221" t="s">
        <v>330</v>
      </c>
      <c r="IRM221" t="s">
        <v>330</v>
      </c>
      <c r="IRN221" t="s">
        <v>330</v>
      </c>
      <c r="IRO221" t="s">
        <v>330</v>
      </c>
      <c r="IRP221" t="s">
        <v>330</v>
      </c>
      <c r="IRQ221" t="s">
        <v>330</v>
      </c>
      <c r="IRR221" t="s">
        <v>330</v>
      </c>
      <c r="IRS221" t="s">
        <v>330</v>
      </c>
      <c r="IRT221" t="s">
        <v>330</v>
      </c>
      <c r="IRU221" t="s">
        <v>330</v>
      </c>
      <c r="IRV221" t="s">
        <v>330</v>
      </c>
      <c r="IRW221" t="s">
        <v>330</v>
      </c>
      <c r="IRX221" t="s">
        <v>330</v>
      </c>
      <c r="IRY221" t="s">
        <v>330</v>
      </c>
      <c r="IRZ221" t="s">
        <v>330</v>
      </c>
      <c r="ISA221" t="s">
        <v>330</v>
      </c>
      <c r="ISB221" t="s">
        <v>330</v>
      </c>
      <c r="ISC221" t="s">
        <v>330</v>
      </c>
      <c r="ISD221" t="s">
        <v>330</v>
      </c>
      <c r="ISE221" t="s">
        <v>330</v>
      </c>
      <c r="ISF221" t="s">
        <v>330</v>
      </c>
      <c r="ISG221" t="s">
        <v>330</v>
      </c>
      <c r="ISH221" t="s">
        <v>330</v>
      </c>
      <c r="ISI221" t="s">
        <v>330</v>
      </c>
      <c r="ISJ221" t="s">
        <v>330</v>
      </c>
      <c r="ISK221" t="s">
        <v>330</v>
      </c>
      <c r="ISL221" t="s">
        <v>330</v>
      </c>
      <c r="ISM221" t="s">
        <v>330</v>
      </c>
      <c r="ISN221" t="s">
        <v>330</v>
      </c>
      <c r="ISO221" t="s">
        <v>330</v>
      </c>
      <c r="ISP221" t="s">
        <v>330</v>
      </c>
      <c r="ISQ221" t="s">
        <v>330</v>
      </c>
      <c r="ISR221" t="s">
        <v>330</v>
      </c>
      <c r="ISS221" t="s">
        <v>330</v>
      </c>
      <c r="IST221" t="s">
        <v>330</v>
      </c>
      <c r="ISU221" t="s">
        <v>330</v>
      </c>
      <c r="ISV221" t="s">
        <v>330</v>
      </c>
      <c r="ISW221" t="s">
        <v>330</v>
      </c>
      <c r="ISX221" t="s">
        <v>330</v>
      </c>
      <c r="ISY221" t="s">
        <v>330</v>
      </c>
      <c r="ISZ221" t="s">
        <v>330</v>
      </c>
      <c r="ITA221" t="s">
        <v>330</v>
      </c>
      <c r="ITB221" t="s">
        <v>330</v>
      </c>
      <c r="ITC221" t="s">
        <v>330</v>
      </c>
      <c r="ITD221" t="s">
        <v>330</v>
      </c>
      <c r="ITE221" t="s">
        <v>330</v>
      </c>
      <c r="ITF221" t="s">
        <v>330</v>
      </c>
      <c r="ITG221" t="s">
        <v>330</v>
      </c>
      <c r="ITH221" t="s">
        <v>330</v>
      </c>
      <c r="ITI221" t="s">
        <v>330</v>
      </c>
      <c r="ITJ221" t="s">
        <v>330</v>
      </c>
      <c r="ITK221" t="s">
        <v>330</v>
      </c>
      <c r="ITL221" t="s">
        <v>330</v>
      </c>
      <c r="ITM221" t="s">
        <v>330</v>
      </c>
      <c r="ITN221" t="s">
        <v>330</v>
      </c>
      <c r="ITO221" t="s">
        <v>330</v>
      </c>
      <c r="ITP221" t="s">
        <v>330</v>
      </c>
      <c r="ITQ221" t="s">
        <v>330</v>
      </c>
      <c r="ITR221" t="s">
        <v>330</v>
      </c>
      <c r="ITS221" t="s">
        <v>330</v>
      </c>
      <c r="ITT221" t="s">
        <v>330</v>
      </c>
      <c r="ITU221" t="s">
        <v>330</v>
      </c>
      <c r="ITV221" t="s">
        <v>330</v>
      </c>
      <c r="ITW221" t="s">
        <v>330</v>
      </c>
      <c r="ITX221" t="s">
        <v>330</v>
      </c>
      <c r="ITY221" t="s">
        <v>330</v>
      </c>
      <c r="ITZ221" t="s">
        <v>330</v>
      </c>
      <c r="IUA221" t="s">
        <v>330</v>
      </c>
      <c r="IUB221" t="s">
        <v>330</v>
      </c>
      <c r="IUC221" t="s">
        <v>330</v>
      </c>
      <c r="IUD221" t="s">
        <v>330</v>
      </c>
      <c r="IUE221" t="s">
        <v>330</v>
      </c>
      <c r="IUF221" t="s">
        <v>330</v>
      </c>
      <c r="IUG221" t="s">
        <v>330</v>
      </c>
      <c r="IUH221" t="s">
        <v>330</v>
      </c>
      <c r="IUI221" t="s">
        <v>330</v>
      </c>
      <c r="IUJ221" t="s">
        <v>330</v>
      </c>
      <c r="IUK221" t="s">
        <v>330</v>
      </c>
      <c r="IUL221" t="s">
        <v>330</v>
      </c>
      <c r="IUM221" t="s">
        <v>330</v>
      </c>
      <c r="IUN221" t="s">
        <v>330</v>
      </c>
      <c r="IUO221" t="s">
        <v>330</v>
      </c>
      <c r="IUP221" t="s">
        <v>330</v>
      </c>
      <c r="IUQ221" t="s">
        <v>330</v>
      </c>
      <c r="IUR221" t="s">
        <v>330</v>
      </c>
      <c r="IUS221" t="s">
        <v>330</v>
      </c>
      <c r="IUT221" t="s">
        <v>330</v>
      </c>
      <c r="IUU221" t="s">
        <v>330</v>
      </c>
      <c r="IUV221" t="s">
        <v>330</v>
      </c>
      <c r="IUW221" t="s">
        <v>330</v>
      </c>
      <c r="IUX221" t="s">
        <v>330</v>
      </c>
      <c r="IUY221" t="s">
        <v>330</v>
      </c>
      <c r="IUZ221" t="s">
        <v>330</v>
      </c>
      <c r="IVA221" t="s">
        <v>330</v>
      </c>
      <c r="IVB221" t="s">
        <v>330</v>
      </c>
      <c r="IVC221" t="s">
        <v>330</v>
      </c>
      <c r="IVD221" t="s">
        <v>330</v>
      </c>
      <c r="IVE221" t="s">
        <v>330</v>
      </c>
      <c r="IVF221" t="s">
        <v>330</v>
      </c>
      <c r="IVG221" t="s">
        <v>330</v>
      </c>
      <c r="IVH221" t="s">
        <v>330</v>
      </c>
      <c r="IVI221" t="s">
        <v>330</v>
      </c>
      <c r="IVJ221" t="s">
        <v>330</v>
      </c>
      <c r="IVK221" t="s">
        <v>330</v>
      </c>
      <c r="IVL221" t="s">
        <v>330</v>
      </c>
      <c r="IVM221" t="s">
        <v>330</v>
      </c>
      <c r="IVN221" t="s">
        <v>330</v>
      </c>
      <c r="IVO221" t="s">
        <v>330</v>
      </c>
      <c r="IVP221" t="s">
        <v>330</v>
      </c>
      <c r="IVQ221" t="s">
        <v>330</v>
      </c>
      <c r="IVR221" t="s">
        <v>330</v>
      </c>
      <c r="IVS221" t="s">
        <v>330</v>
      </c>
      <c r="IVT221" t="s">
        <v>330</v>
      </c>
      <c r="IVU221" t="s">
        <v>330</v>
      </c>
      <c r="IVV221" t="s">
        <v>330</v>
      </c>
      <c r="IVW221" t="s">
        <v>330</v>
      </c>
      <c r="IVX221" t="s">
        <v>330</v>
      </c>
      <c r="IVY221" t="s">
        <v>330</v>
      </c>
      <c r="IVZ221" t="s">
        <v>330</v>
      </c>
      <c r="IWA221" t="s">
        <v>330</v>
      </c>
      <c r="IWB221" t="s">
        <v>330</v>
      </c>
      <c r="IWC221" t="s">
        <v>330</v>
      </c>
      <c r="IWD221" t="s">
        <v>330</v>
      </c>
      <c r="IWE221" t="s">
        <v>330</v>
      </c>
      <c r="IWF221" t="s">
        <v>330</v>
      </c>
      <c r="IWG221" t="s">
        <v>330</v>
      </c>
      <c r="IWH221" t="s">
        <v>330</v>
      </c>
      <c r="IWI221" t="s">
        <v>330</v>
      </c>
      <c r="IWJ221" t="s">
        <v>330</v>
      </c>
      <c r="IWK221" t="s">
        <v>330</v>
      </c>
      <c r="IWL221" t="s">
        <v>330</v>
      </c>
      <c r="IWM221" t="s">
        <v>330</v>
      </c>
      <c r="IWN221" t="s">
        <v>330</v>
      </c>
      <c r="IWO221" t="s">
        <v>330</v>
      </c>
      <c r="IWP221" t="s">
        <v>330</v>
      </c>
      <c r="IWQ221" t="s">
        <v>330</v>
      </c>
      <c r="IWR221" t="s">
        <v>330</v>
      </c>
      <c r="IWS221" t="s">
        <v>330</v>
      </c>
      <c r="IWT221" t="s">
        <v>330</v>
      </c>
      <c r="IWU221" t="s">
        <v>330</v>
      </c>
      <c r="IWV221" t="s">
        <v>330</v>
      </c>
      <c r="IWW221" t="s">
        <v>330</v>
      </c>
      <c r="IWX221" t="s">
        <v>330</v>
      </c>
      <c r="IWY221" t="s">
        <v>330</v>
      </c>
      <c r="IWZ221" t="s">
        <v>330</v>
      </c>
      <c r="IXA221" t="s">
        <v>330</v>
      </c>
      <c r="IXB221" t="s">
        <v>330</v>
      </c>
      <c r="IXC221" t="s">
        <v>330</v>
      </c>
      <c r="IXD221" t="s">
        <v>330</v>
      </c>
      <c r="IXE221" t="s">
        <v>330</v>
      </c>
      <c r="IXF221" t="s">
        <v>330</v>
      </c>
      <c r="IXG221" t="s">
        <v>330</v>
      </c>
      <c r="IXH221" t="s">
        <v>330</v>
      </c>
      <c r="IXI221" t="s">
        <v>330</v>
      </c>
      <c r="IXJ221" t="s">
        <v>330</v>
      </c>
      <c r="IXK221" t="s">
        <v>330</v>
      </c>
      <c r="IXL221" t="s">
        <v>330</v>
      </c>
      <c r="IXM221" t="s">
        <v>330</v>
      </c>
      <c r="IXN221" t="s">
        <v>330</v>
      </c>
      <c r="IXO221" t="s">
        <v>330</v>
      </c>
      <c r="IXP221" t="s">
        <v>330</v>
      </c>
      <c r="IXQ221" t="s">
        <v>330</v>
      </c>
      <c r="IXR221" t="s">
        <v>330</v>
      </c>
      <c r="IXS221" t="s">
        <v>330</v>
      </c>
      <c r="IXT221" t="s">
        <v>330</v>
      </c>
      <c r="IXU221" t="s">
        <v>330</v>
      </c>
      <c r="IXV221" t="s">
        <v>330</v>
      </c>
      <c r="IXW221" t="s">
        <v>330</v>
      </c>
      <c r="IXX221" t="s">
        <v>330</v>
      </c>
      <c r="IXY221" t="s">
        <v>330</v>
      </c>
      <c r="IXZ221" t="s">
        <v>330</v>
      </c>
      <c r="IYA221" t="s">
        <v>330</v>
      </c>
      <c r="IYB221" t="s">
        <v>330</v>
      </c>
      <c r="IYC221" t="s">
        <v>330</v>
      </c>
      <c r="IYD221" t="s">
        <v>330</v>
      </c>
      <c r="IYE221" t="s">
        <v>330</v>
      </c>
      <c r="IYF221" t="s">
        <v>330</v>
      </c>
      <c r="IYG221" t="s">
        <v>330</v>
      </c>
      <c r="IYH221" t="s">
        <v>330</v>
      </c>
      <c r="IYI221" t="s">
        <v>330</v>
      </c>
      <c r="IYJ221" t="s">
        <v>330</v>
      </c>
      <c r="IYK221" t="s">
        <v>330</v>
      </c>
      <c r="IYL221" t="s">
        <v>330</v>
      </c>
      <c r="IYM221" t="s">
        <v>330</v>
      </c>
      <c r="IYN221" t="s">
        <v>330</v>
      </c>
      <c r="IYO221" t="s">
        <v>330</v>
      </c>
      <c r="IYP221" t="s">
        <v>330</v>
      </c>
      <c r="IYQ221" t="s">
        <v>330</v>
      </c>
      <c r="IYR221" t="s">
        <v>330</v>
      </c>
      <c r="IYS221" t="s">
        <v>330</v>
      </c>
      <c r="IYT221" t="s">
        <v>330</v>
      </c>
      <c r="IYU221" t="s">
        <v>330</v>
      </c>
      <c r="IYV221" t="s">
        <v>330</v>
      </c>
      <c r="IYW221" t="s">
        <v>330</v>
      </c>
      <c r="IYX221" t="s">
        <v>330</v>
      </c>
      <c r="IYY221" t="s">
        <v>330</v>
      </c>
      <c r="IYZ221" t="s">
        <v>330</v>
      </c>
      <c r="IZA221" t="s">
        <v>330</v>
      </c>
      <c r="IZB221" t="s">
        <v>330</v>
      </c>
      <c r="IZC221" t="s">
        <v>330</v>
      </c>
      <c r="IZD221" t="s">
        <v>330</v>
      </c>
      <c r="IZE221" t="s">
        <v>330</v>
      </c>
      <c r="IZF221" t="s">
        <v>330</v>
      </c>
      <c r="IZG221" t="s">
        <v>330</v>
      </c>
      <c r="IZH221" t="s">
        <v>330</v>
      </c>
      <c r="IZI221" t="s">
        <v>330</v>
      </c>
      <c r="IZJ221" t="s">
        <v>330</v>
      </c>
      <c r="IZK221" t="s">
        <v>330</v>
      </c>
      <c r="IZL221" t="s">
        <v>330</v>
      </c>
      <c r="IZM221" t="s">
        <v>330</v>
      </c>
      <c r="IZN221" t="s">
        <v>330</v>
      </c>
      <c r="IZO221" t="s">
        <v>330</v>
      </c>
      <c r="IZP221" t="s">
        <v>330</v>
      </c>
      <c r="IZQ221" t="s">
        <v>330</v>
      </c>
      <c r="IZR221" t="s">
        <v>330</v>
      </c>
      <c r="IZS221" t="s">
        <v>330</v>
      </c>
      <c r="IZT221" t="s">
        <v>330</v>
      </c>
      <c r="IZU221" t="s">
        <v>330</v>
      </c>
      <c r="IZV221" t="s">
        <v>330</v>
      </c>
      <c r="IZW221" t="s">
        <v>330</v>
      </c>
      <c r="IZX221" t="s">
        <v>330</v>
      </c>
      <c r="IZY221" t="s">
        <v>330</v>
      </c>
      <c r="IZZ221" t="s">
        <v>330</v>
      </c>
      <c r="JAA221" t="s">
        <v>330</v>
      </c>
      <c r="JAB221" t="s">
        <v>330</v>
      </c>
      <c r="JAC221" t="s">
        <v>330</v>
      </c>
      <c r="JAD221" t="s">
        <v>330</v>
      </c>
      <c r="JAE221" t="s">
        <v>330</v>
      </c>
      <c r="JAF221" t="s">
        <v>330</v>
      </c>
      <c r="JAG221" t="s">
        <v>330</v>
      </c>
      <c r="JAH221" t="s">
        <v>330</v>
      </c>
      <c r="JAI221" t="s">
        <v>330</v>
      </c>
      <c r="JAJ221" t="s">
        <v>330</v>
      </c>
      <c r="JAK221" t="s">
        <v>330</v>
      </c>
      <c r="JAL221" t="s">
        <v>330</v>
      </c>
      <c r="JAM221" t="s">
        <v>330</v>
      </c>
      <c r="JAN221" t="s">
        <v>330</v>
      </c>
      <c r="JAO221" t="s">
        <v>330</v>
      </c>
      <c r="JAP221" t="s">
        <v>330</v>
      </c>
      <c r="JAQ221" t="s">
        <v>330</v>
      </c>
      <c r="JAR221" t="s">
        <v>330</v>
      </c>
      <c r="JAS221" t="s">
        <v>330</v>
      </c>
      <c r="JAT221" t="s">
        <v>330</v>
      </c>
      <c r="JAU221" t="s">
        <v>330</v>
      </c>
      <c r="JAV221" t="s">
        <v>330</v>
      </c>
      <c r="JAW221" t="s">
        <v>330</v>
      </c>
      <c r="JAX221" t="s">
        <v>330</v>
      </c>
      <c r="JAY221" t="s">
        <v>330</v>
      </c>
      <c r="JAZ221" t="s">
        <v>330</v>
      </c>
      <c r="JBA221" t="s">
        <v>330</v>
      </c>
      <c r="JBB221" t="s">
        <v>330</v>
      </c>
      <c r="JBC221" t="s">
        <v>330</v>
      </c>
      <c r="JBD221" t="s">
        <v>330</v>
      </c>
      <c r="JBE221" t="s">
        <v>330</v>
      </c>
      <c r="JBF221" t="s">
        <v>330</v>
      </c>
      <c r="JBG221" t="s">
        <v>330</v>
      </c>
      <c r="JBH221" t="s">
        <v>330</v>
      </c>
      <c r="JBI221" t="s">
        <v>330</v>
      </c>
      <c r="JBJ221" t="s">
        <v>330</v>
      </c>
      <c r="JBK221" t="s">
        <v>330</v>
      </c>
      <c r="JBL221" t="s">
        <v>330</v>
      </c>
      <c r="JBM221" t="s">
        <v>330</v>
      </c>
      <c r="JBN221" t="s">
        <v>330</v>
      </c>
      <c r="JBO221" t="s">
        <v>330</v>
      </c>
      <c r="JBP221" t="s">
        <v>330</v>
      </c>
      <c r="JBQ221" t="s">
        <v>330</v>
      </c>
      <c r="JBR221" t="s">
        <v>330</v>
      </c>
      <c r="JBS221" t="s">
        <v>330</v>
      </c>
      <c r="JBT221" t="s">
        <v>330</v>
      </c>
      <c r="JBU221" t="s">
        <v>330</v>
      </c>
      <c r="JBV221" t="s">
        <v>330</v>
      </c>
      <c r="JBW221" t="s">
        <v>330</v>
      </c>
      <c r="JBX221" t="s">
        <v>330</v>
      </c>
      <c r="JBY221" t="s">
        <v>330</v>
      </c>
      <c r="JBZ221" t="s">
        <v>330</v>
      </c>
      <c r="JCA221" t="s">
        <v>330</v>
      </c>
      <c r="JCB221" t="s">
        <v>330</v>
      </c>
      <c r="JCC221" t="s">
        <v>330</v>
      </c>
      <c r="JCD221" t="s">
        <v>330</v>
      </c>
      <c r="JCE221" t="s">
        <v>330</v>
      </c>
      <c r="JCF221" t="s">
        <v>330</v>
      </c>
      <c r="JCG221" t="s">
        <v>330</v>
      </c>
      <c r="JCH221" t="s">
        <v>330</v>
      </c>
      <c r="JCI221" t="s">
        <v>330</v>
      </c>
      <c r="JCJ221" t="s">
        <v>330</v>
      </c>
      <c r="JCK221" t="s">
        <v>330</v>
      </c>
      <c r="JCL221" t="s">
        <v>330</v>
      </c>
      <c r="JCM221" t="s">
        <v>330</v>
      </c>
      <c r="JCN221" t="s">
        <v>330</v>
      </c>
      <c r="JCO221" t="s">
        <v>330</v>
      </c>
      <c r="JCP221" t="s">
        <v>330</v>
      </c>
      <c r="JCQ221" t="s">
        <v>330</v>
      </c>
      <c r="JCR221" t="s">
        <v>330</v>
      </c>
      <c r="JCS221" t="s">
        <v>330</v>
      </c>
      <c r="JCT221" t="s">
        <v>330</v>
      </c>
      <c r="JCU221" t="s">
        <v>330</v>
      </c>
      <c r="JCV221" t="s">
        <v>330</v>
      </c>
      <c r="JCW221" t="s">
        <v>330</v>
      </c>
      <c r="JCX221" t="s">
        <v>330</v>
      </c>
      <c r="JCY221" t="s">
        <v>330</v>
      </c>
      <c r="JCZ221" t="s">
        <v>330</v>
      </c>
      <c r="JDA221" t="s">
        <v>330</v>
      </c>
      <c r="JDB221" t="s">
        <v>330</v>
      </c>
      <c r="JDC221" t="s">
        <v>330</v>
      </c>
      <c r="JDD221" t="s">
        <v>330</v>
      </c>
      <c r="JDE221" t="s">
        <v>330</v>
      </c>
      <c r="JDF221" t="s">
        <v>330</v>
      </c>
      <c r="JDG221" t="s">
        <v>330</v>
      </c>
      <c r="JDH221" t="s">
        <v>330</v>
      </c>
      <c r="JDI221" t="s">
        <v>330</v>
      </c>
      <c r="JDJ221" t="s">
        <v>330</v>
      </c>
      <c r="JDK221" t="s">
        <v>330</v>
      </c>
      <c r="JDL221" t="s">
        <v>330</v>
      </c>
      <c r="JDM221" t="s">
        <v>330</v>
      </c>
      <c r="JDN221" t="s">
        <v>330</v>
      </c>
      <c r="JDO221" t="s">
        <v>330</v>
      </c>
      <c r="JDP221" t="s">
        <v>330</v>
      </c>
      <c r="JDQ221" t="s">
        <v>330</v>
      </c>
      <c r="JDR221" t="s">
        <v>330</v>
      </c>
      <c r="JDS221" t="s">
        <v>330</v>
      </c>
      <c r="JDT221" t="s">
        <v>330</v>
      </c>
      <c r="JDU221" t="s">
        <v>330</v>
      </c>
      <c r="JDV221" t="s">
        <v>330</v>
      </c>
      <c r="JDW221" t="s">
        <v>330</v>
      </c>
      <c r="JDX221" t="s">
        <v>330</v>
      </c>
      <c r="JDY221" t="s">
        <v>330</v>
      </c>
      <c r="JDZ221" t="s">
        <v>330</v>
      </c>
      <c r="JEA221" t="s">
        <v>330</v>
      </c>
      <c r="JEB221" t="s">
        <v>330</v>
      </c>
      <c r="JEC221" t="s">
        <v>330</v>
      </c>
      <c r="JED221" t="s">
        <v>330</v>
      </c>
      <c r="JEE221" t="s">
        <v>330</v>
      </c>
      <c r="JEF221" t="s">
        <v>330</v>
      </c>
      <c r="JEG221" t="s">
        <v>330</v>
      </c>
      <c r="JEH221" t="s">
        <v>330</v>
      </c>
      <c r="JEI221" t="s">
        <v>330</v>
      </c>
      <c r="JEJ221" t="s">
        <v>330</v>
      </c>
      <c r="JEK221" t="s">
        <v>330</v>
      </c>
      <c r="JEL221" t="s">
        <v>330</v>
      </c>
      <c r="JEM221" t="s">
        <v>330</v>
      </c>
      <c r="JEN221" t="s">
        <v>330</v>
      </c>
      <c r="JEO221" t="s">
        <v>330</v>
      </c>
      <c r="JEP221" t="s">
        <v>330</v>
      </c>
      <c r="JEQ221" t="s">
        <v>330</v>
      </c>
      <c r="JER221" t="s">
        <v>330</v>
      </c>
      <c r="JES221" t="s">
        <v>330</v>
      </c>
      <c r="JET221" t="s">
        <v>330</v>
      </c>
      <c r="JEU221" t="s">
        <v>330</v>
      </c>
      <c r="JEV221" t="s">
        <v>330</v>
      </c>
      <c r="JEW221" t="s">
        <v>330</v>
      </c>
      <c r="JEX221" t="s">
        <v>330</v>
      </c>
      <c r="JEY221" t="s">
        <v>330</v>
      </c>
      <c r="JEZ221" t="s">
        <v>330</v>
      </c>
      <c r="JFA221" t="s">
        <v>330</v>
      </c>
      <c r="JFB221" t="s">
        <v>330</v>
      </c>
      <c r="JFC221" t="s">
        <v>330</v>
      </c>
      <c r="JFD221" t="s">
        <v>330</v>
      </c>
      <c r="JFE221" t="s">
        <v>330</v>
      </c>
      <c r="JFF221" t="s">
        <v>330</v>
      </c>
      <c r="JFG221" t="s">
        <v>330</v>
      </c>
      <c r="JFH221" t="s">
        <v>330</v>
      </c>
      <c r="JFI221" t="s">
        <v>330</v>
      </c>
      <c r="JFJ221" t="s">
        <v>330</v>
      </c>
      <c r="JFK221" t="s">
        <v>330</v>
      </c>
      <c r="JFL221" t="s">
        <v>330</v>
      </c>
      <c r="JFM221" t="s">
        <v>330</v>
      </c>
      <c r="JFN221" t="s">
        <v>330</v>
      </c>
      <c r="JFO221" t="s">
        <v>330</v>
      </c>
      <c r="JFP221" t="s">
        <v>330</v>
      </c>
      <c r="JFQ221" t="s">
        <v>330</v>
      </c>
      <c r="JFR221" t="s">
        <v>330</v>
      </c>
      <c r="JFS221" t="s">
        <v>330</v>
      </c>
      <c r="JFT221" t="s">
        <v>330</v>
      </c>
      <c r="JFU221" t="s">
        <v>330</v>
      </c>
      <c r="JFV221" t="s">
        <v>330</v>
      </c>
      <c r="JFW221" t="s">
        <v>330</v>
      </c>
      <c r="JFX221" t="s">
        <v>330</v>
      </c>
      <c r="JFY221" t="s">
        <v>330</v>
      </c>
      <c r="JFZ221" t="s">
        <v>330</v>
      </c>
      <c r="JGA221" t="s">
        <v>330</v>
      </c>
      <c r="JGB221" t="s">
        <v>330</v>
      </c>
      <c r="JGC221" t="s">
        <v>330</v>
      </c>
      <c r="JGD221" t="s">
        <v>330</v>
      </c>
      <c r="JGE221" t="s">
        <v>330</v>
      </c>
      <c r="JGF221" t="s">
        <v>330</v>
      </c>
      <c r="JGG221" t="s">
        <v>330</v>
      </c>
      <c r="JGH221" t="s">
        <v>330</v>
      </c>
      <c r="JGI221" t="s">
        <v>330</v>
      </c>
      <c r="JGJ221" t="s">
        <v>330</v>
      </c>
      <c r="JGK221" t="s">
        <v>330</v>
      </c>
      <c r="JGL221" t="s">
        <v>330</v>
      </c>
      <c r="JGM221" t="s">
        <v>330</v>
      </c>
      <c r="JGN221" t="s">
        <v>330</v>
      </c>
      <c r="JGO221" t="s">
        <v>330</v>
      </c>
      <c r="JGP221" t="s">
        <v>330</v>
      </c>
      <c r="JGQ221" t="s">
        <v>330</v>
      </c>
      <c r="JGR221" t="s">
        <v>330</v>
      </c>
      <c r="JGS221" t="s">
        <v>330</v>
      </c>
      <c r="JGT221" t="s">
        <v>330</v>
      </c>
      <c r="JGU221" t="s">
        <v>330</v>
      </c>
      <c r="JGV221" t="s">
        <v>330</v>
      </c>
      <c r="JGW221" t="s">
        <v>330</v>
      </c>
      <c r="JGX221" t="s">
        <v>330</v>
      </c>
      <c r="JGY221" t="s">
        <v>330</v>
      </c>
      <c r="JGZ221" t="s">
        <v>330</v>
      </c>
      <c r="JHA221" t="s">
        <v>330</v>
      </c>
      <c r="JHB221" t="s">
        <v>330</v>
      </c>
      <c r="JHC221" t="s">
        <v>330</v>
      </c>
      <c r="JHD221" t="s">
        <v>330</v>
      </c>
      <c r="JHE221" t="s">
        <v>330</v>
      </c>
      <c r="JHF221" t="s">
        <v>330</v>
      </c>
      <c r="JHG221" t="s">
        <v>330</v>
      </c>
      <c r="JHH221" t="s">
        <v>330</v>
      </c>
      <c r="JHI221" t="s">
        <v>330</v>
      </c>
      <c r="JHJ221" t="s">
        <v>330</v>
      </c>
      <c r="JHK221" t="s">
        <v>330</v>
      </c>
      <c r="JHL221" t="s">
        <v>330</v>
      </c>
      <c r="JHM221" t="s">
        <v>330</v>
      </c>
      <c r="JHN221" t="s">
        <v>330</v>
      </c>
      <c r="JHO221" t="s">
        <v>330</v>
      </c>
      <c r="JHP221" t="s">
        <v>330</v>
      </c>
      <c r="JHQ221" t="s">
        <v>330</v>
      </c>
      <c r="JHR221" t="s">
        <v>330</v>
      </c>
      <c r="JHS221" t="s">
        <v>330</v>
      </c>
      <c r="JHT221" t="s">
        <v>330</v>
      </c>
      <c r="JHU221" t="s">
        <v>330</v>
      </c>
      <c r="JHV221" t="s">
        <v>330</v>
      </c>
      <c r="JHW221" t="s">
        <v>330</v>
      </c>
      <c r="JHX221" t="s">
        <v>330</v>
      </c>
      <c r="JHY221" t="s">
        <v>330</v>
      </c>
      <c r="JHZ221" t="s">
        <v>330</v>
      </c>
      <c r="JIA221" t="s">
        <v>330</v>
      </c>
      <c r="JIB221" t="s">
        <v>330</v>
      </c>
      <c r="JIC221" t="s">
        <v>330</v>
      </c>
      <c r="JID221" t="s">
        <v>330</v>
      </c>
      <c r="JIE221" t="s">
        <v>330</v>
      </c>
      <c r="JIF221" t="s">
        <v>330</v>
      </c>
      <c r="JIG221" t="s">
        <v>330</v>
      </c>
      <c r="JIH221" t="s">
        <v>330</v>
      </c>
      <c r="JII221" t="s">
        <v>330</v>
      </c>
      <c r="JIJ221" t="s">
        <v>330</v>
      </c>
      <c r="JIK221" t="s">
        <v>330</v>
      </c>
      <c r="JIL221" t="s">
        <v>330</v>
      </c>
      <c r="JIM221" t="s">
        <v>330</v>
      </c>
      <c r="JIN221" t="s">
        <v>330</v>
      </c>
      <c r="JIO221" t="s">
        <v>330</v>
      </c>
      <c r="JIP221" t="s">
        <v>330</v>
      </c>
      <c r="JIQ221" t="s">
        <v>330</v>
      </c>
      <c r="JIR221" t="s">
        <v>330</v>
      </c>
      <c r="JIS221" t="s">
        <v>330</v>
      </c>
      <c r="JIT221" t="s">
        <v>330</v>
      </c>
      <c r="JIU221" t="s">
        <v>330</v>
      </c>
      <c r="JIV221" t="s">
        <v>330</v>
      </c>
      <c r="JIW221" t="s">
        <v>330</v>
      </c>
      <c r="JIX221" t="s">
        <v>330</v>
      </c>
      <c r="JIY221" t="s">
        <v>330</v>
      </c>
      <c r="JIZ221" t="s">
        <v>330</v>
      </c>
      <c r="JJA221" t="s">
        <v>330</v>
      </c>
      <c r="JJB221" t="s">
        <v>330</v>
      </c>
      <c r="JJC221" t="s">
        <v>330</v>
      </c>
      <c r="JJD221" t="s">
        <v>330</v>
      </c>
      <c r="JJE221" t="s">
        <v>330</v>
      </c>
      <c r="JJF221" t="s">
        <v>330</v>
      </c>
      <c r="JJG221" t="s">
        <v>330</v>
      </c>
      <c r="JJH221" t="s">
        <v>330</v>
      </c>
      <c r="JJI221" t="s">
        <v>330</v>
      </c>
      <c r="JJJ221" t="s">
        <v>330</v>
      </c>
      <c r="JJK221" t="s">
        <v>330</v>
      </c>
      <c r="JJL221" t="s">
        <v>330</v>
      </c>
      <c r="JJM221" t="s">
        <v>330</v>
      </c>
      <c r="JJN221" t="s">
        <v>330</v>
      </c>
      <c r="JJO221" t="s">
        <v>330</v>
      </c>
      <c r="JJP221" t="s">
        <v>330</v>
      </c>
      <c r="JJQ221" t="s">
        <v>330</v>
      </c>
      <c r="JJR221" t="s">
        <v>330</v>
      </c>
      <c r="JJS221" t="s">
        <v>330</v>
      </c>
      <c r="JJT221" t="s">
        <v>330</v>
      </c>
      <c r="JJU221" t="s">
        <v>330</v>
      </c>
      <c r="JJV221" t="s">
        <v>330</v>
      </c>
      <c r="JJW221" t="s">
        <v>330</v>
      </c>
      <c r="JJX221" t="s">
        <v>330</v>
      </c>
      <c r="JJY221" t="s">
        <v>330</v>
      </c>
      <c r="JJZ221" t="s">
        <v>330</v>
      </c>
      <c r="JKA221" t="s">
        <v>330</v>
      </c>
      <c r="JKB221" t="s">
        <v>330</v>
      </c>
      <c r="JKC221" t="s">
        <v>330</v>
      </c>
      <c r="JKD221" t="s">
        <v>330</v>
      </c>
      <c r="JKE221" t="s">
        <v>330</v>
      </c>
      <c r="JKF221" t="s">
        <v>330</v>
      </c>
      <c r="JKG221" t="s">
        <v>330</v>
      </c>
      <c r="JKH221" t="s">
        <v>330</v>
      </c>
      <c r="JKI221" t="s">
        <v>330</v>
      </c>
      <c r="JKJ221" t="s">
        <v>330</v>
      </c>
      <c r="JKK221" t="s">
        <v>330</v>
      </c>
      <c r="JKL221" t="s">
        <v>330</v>
      </c>
      <c r="JKM221" t="s">
        <v>330</v>
      </c>
      <c r="JKN221" t="s">
        <v>330</v>
      </c>
      <c r="JKO221" t="s">
        <v>330</v>
      </c>
      <c r="JKP221" t="s">
        <v>330</v>
      </c>
      <c r="JKQ221" t="s">
        <v>330</v>
      </c>
      <c r="JKR221" t="s">
        <v>330</v>
      </c>
      <c r="JKS221" t="s">
        <v>330</v>
      </c>
      <c r="JKT221" t="s">
        <v>330</v>
      </c>
      <c r="JKU221" t="s">
        <v>330</v>
      </c>
      <c r="JKV221" t="s">
        <v>330</v>
      </c>
      <c r="JKW221" t="s">
        <v>330</v>
      </c>
      <c r="JKX221" t="s">
        <v>330</v>
      </c>
      <c r="JKY221" t="s">
        <v>330</v>
      </c>
      <c r="JKZ221" t="s">
        <v>330</v>
      </c>
      <c r="JLA221" t="s">
        <v>330</v>
      </c>
      <c r="JLB221" t="s">
        <v>330</v>
      </c>
      <c r="JLC221" t="s">
        <v>330</v>
      </c>
      <c r="JLD221" t="s">
        <v>330</v>
      </c>
      <c r="JLE221" t="s">
        <v>330</v>
      </c>
      <c r="JLF221" t="s">
        <v>330</v>
      </c>
      <c r="JLG221" t="s">
        <v>330</v>
      </c>
      <c r="JLH221" t="s">
        <v>330</v>
      </c>
      <c r="JLI221" t="s">
        <v>330</v>
      </c>
      <c r="JLJ221" t="s">
        <v>330</v>
      </c>
      <c r="JLK221" t="s">
        <v>330</v>
      </c>
      <c r="JLL221" t="s">
        <v>330</v>
      </c>
      <c r="JLM221" t="s">
        <v>330</v>
      </c>
      <c r="JLN221" t="s">
        <v>330</v>
      </c>
      <c r="JLO221" t="s">
        <v>330</v>
      </c>
      <c r="JLP221" t="s">
        <v>330</v>
      </c>
      <c r="JLQ221" t="s">
        <v>330</v>
      </c>
      <c r="JLR221" t="s">
        <v>330</v>
      </c>
      <c r="JLS221" t="s">
        <v>330</v>
      </c>
      <c r="JLT221" t="s">
        <v>330</v>
      </c>
      <c r="JLU221" t="s">
        <v>330</v>
      </c>
      <c r="JLV221" t="s">
        <v>330</v>
      </c>
      <c r="JLW221" t="s">
        <v>330</v>
      </c>
      <c r="JLX221" t="s">
        <v>330</v>
      </c>
      <c r="JLY221" t="s">
        <v>330</v>
      </c>
      <c r="JLZ221" t="s">
        <v>330</v>
      </c>
      <c r="JMA221" t="s">
        <v>330</v>
      </c>
      <c r="JMB221" t="s">
        <v>330</v>
      </c>
      <c r="JMC221" t="s">
        <v>330</v>
      </c>
      <c r="JMD221" t="s">
        <v>330</v>
      </c>
      <c r="JME221" t="s">
        <v>330</v>
      </c>
      <c r="JMF221" t="s">
        <v>330</v>
      </c>
      <c r="JMG221" t="s">
        <v>330</v>
      </c>
      <c r="JMH221" t="s">
        <v>330</v>
      </c>
      <c r="JMI221" t="s">
        <v>330</v>
      </c>
      <c r="JMJ221" t="s">
        <v>330</v>
      </c>
      <c r="JMK221" t="s">
        <v>330</v>
      </c>
      <c r="JML221" t="s">
        <v>330</v>
      </c>
      <c r="JMM221" t="s">
        <v>330</v>
      </c>
      <c r="JMN221" t="s">
        <v>330</v>
      </c>
      <c r="JMO221" t="s">
        <v>330</v>
      </c>
      <c r="JMP221" t="s">
        <v>330</v>
      </c>
      <c r="JMQ221" t="s">
        <v>330</v>
      </c>
      <c r="JMR221" t="s">
        <v>330</v>
      </c>
      <c r="JMS221" t="s">
        <v>330</v>
      </c>
      <c r="JMT221" t="s">
        <v>330</v>
      </c>
      <c r="JMU221" t="s">
        <v>330</v>
      </c>
      <c r="JMV221" t="s">
        <v>330</v>
      </c>
      <c r="JMW221" t="s">
        <v>330</v>
      </c>
      <c r="JMX221" t="s">
        <v>330</v>
      </c>
      <c r="JMY221" t="s">
        <v>330</v>
      </c>
      <c r="JMZ221" t="s">
        <v>330</v>
      </c>
      <c r="JNA221" t="s">
        <v>330</v>
      </c>
      <c r="JNB221" t="s">
        <v>330</v>
      </c>
      <c r="JNC221" t="s">
        <v>330</v>
      </c>
      <c r="JND221" t="s">
        <v>330</v>
      </c>
      <c r="JNE221" t="s">
        <v>330</v>
      </c>
      <c r="JNF221" t="s">
        <v>330</v>
      </c>
      <c r="JNG221" t="s">
        <v>330</v>
      </c>
      <c r="JNH221" t="s">
        <v>330</v>
      </c>
      <c r="JNI221" t="s">
        <v>330</v>
      </c>
      <c r="JNJ221" t="s">
        <v>330</v>
      </c>
      <c r="JNK221" t="s">
        <v>330</v>
      </c>
      <c r="JNL221" t="s">
        <v>330</v>
      </c>
      <c r="JNM221" t="s">
        <v>330</v>
      </c>
      <c r="JNN221" t="s">
        <v>330</v>
      </c>
      <c r="JNO221" t="s">
        <v>330</v>
      </c>
      <c r="JNP221" t="s">
        <v>330</v>
      </c>
      <c r="JNQ221" t="s">
        <v>330</v>
      </c>
      <c r="JNR221" t="s">
        <v>330</v>
      </c>
      <c r="JNS221" t="s">
        <v>330</v>
      </c>
      <c r="JNT221" t="s">
        <v>330</v>
      </c>
      <c r="JNU221" t="s">
        <v>330</v>
      </c>
      <c r="JNV221" t="s">
        <v>330</v>
      </c>
      <c r="JNW221" t="s">
        <v>330</v>
      </c>
      <c r="JNX221" t="s">
        <v>330</v>
      </c>
      <c r="JNY221" t="s">
        <v>330</v>
      </c>
      <c r="JNZ221" t="s">
        <v>330</v>
      </c>
      <c r="JOA221" t="s">
        <v>330</v>
      </c>
      <c r="JOB221" t="s">
        <v>330</v>
      </c>
      <c r="JOC221" t="s">
        <v>330</v>
      </c>
      <c r="JOD221" t="s">
        <v>330</v>
      </c>
      <c r="JOE221" t="s">
        <v>330</v>
      </c>
      <c r="JOF221" t="s">
        <v>330</v>
      </c>
      <c r="JOG221" t="s">
        <v>330</v>
      </c>
      <c r="JOH221" t="s">
        <v>330</v>
      </c>
      <c r="JOI221" t="s">
        <v>330</v>
      </c>
      <c r="JOJ221" t="s">
        <v>330</v>
      </c>
      <c r="JOK221" t="s">
        <v>330</v>
      </c>
      <c r="JOL221" t="s">
        <v>330</v>
      </c>
      <c r="JOM221" t="s">
        <v>330</v>
      </c>
      <c r="JON221" t="s">
        <v>330</v>
      </c>
      <c r="JOO221" t="s">
        <v>330</v>
      </c>
      <c r="JOP221" t="s">
        <v>330</v>
      </c>
      <c r="JOQ221" t="s">
        <v>330</v>
      </c>
      <c r="JOR221" t="s">
        <v>330</v>
      </c>
      <c r="JOS221" t="s">
        <v>330</v>
      </c>
      <c r="JOT221" t="s">
        <v>330</v>
      </c>
      <c r="JOU221" t="s">
        <v>330</v>
      </c>
      <c r="JOV221" t="s">
        <v>330</v>
      </c>
      <c r="JOW221" t="s">
        <v>330</v>
      </c>
      <c r="JOX221" t="s">
        <v>330</v>
      </c>
      <c r="JOY221" t="s">
        <v>330</v>
      </c>
      <c r="JOZ221" t="s">
        <v>330</v>
      </c>
      <c r="JPA221" t="s">
        <v>330</v>
      </c>
      <c r="JPB221" t="s">
        <v>330</v>
      </c>
      <c r="JPC221" t="s">
        <v>330</v>
      </c>
      <c r="JPD221" t="s">
        <v>330</v>
      </c>
      <c r="JPE221" t="s">
        <v>330</v>
      </c>
      <c r="JPF221" t="s">
        <v>330</v>
      </c>
      <c r="JPG221" t="s">
        <v>330</v>
      </c>
      <c r="JPH221" t="s">
        <v>330</v>
      </c>
      <c r="JPI221" t="s">
        <v>330</v>
      </c>
      <c r="JPJ221" t="s">
        <v>330</v>
      </c>
      <c r="JPK221" t="s">
        <v>330</v>
      </c>
      <c r="JPL221" t="s">
        <v>330</v>
      </c>
      <c r="JPM221" t="s">
        <v>330</v>
      </c>
      <c r="JPN221" t="s">
        <v>330</v>
      </c>
      <c r="JPO221" t="s">
        <v>330</v>
      </c>
      <c r="JPP221" t="s">
        <v>330</v>
      </c>
      <c r="JPQ221" t="s">
        <v>330</v>
      </c>
      <c r="JPR221" t="s">
        <v>330</v>
      </c>
      <c r="JPS221" t="s">
        <v>330</v>
      </c>
      <c r="JPT221" t="s">
        <v>330</v>
      </c>
      <c r="JPU221" t="s">
        <v>330</v>
      </c>
      <c r="JPV221" t="s">
        <v>330</v>
      </c>
      <c r="JPW221" t="s">
        <v>330</v>
      </c>
      <c r="JPX221" t="s">
        <v>330</v>
      </c>
      <c r="JPY221" t="s">
        <v>330</v>
      </c>
      <c r="JPZ221" t="s">
        <v>330</v>
      </c>
      <c r="JQA221" t="s">
        <v>330</v>
      </c>
      <c r="JQB221" t="s">
        <v>330</v>
      </c>
      <c r="JQC221" t="s">
        <v>330</v>
      </c>
      <c r="JQD221" t="s">
        <v>330</v>
      </c>
      <c r="JQE221" t="s">
        <v>330</v>
      </c>
      <c r="JQF221" t="s">
        <v>330</v>
      </c>
      <c r="JQG221" t="s">
        <v>330</v>
      </c>
      <c r="JQH221" t="s">
        <v>330</v>
      </c>
      <c r="JQI221" t="s">
        <v>330</v>
      </c>
      <c r="JQJ221" t="s">
        <v>330</v>
      </c>
      <c r="JQK221" t="s">
        <v>330</v>
      </c>
      <c r="JQL221" t="s">
        <v>330</v>
      </c>
      <c r="JQM221" t="s">
        <v>330</v>
      </c>
      <c r="JQN221" t="s">
        <v>330</v>
      </c>
      <c r="JQO221" t="s">
        <v>330</v>
      </c>
      <c r="JQP221" t="s">
        <v>330</v>
      </c>
      <c r="JQQ221" t="s">
        <v>330</v>
      </c>
      <c r="JQR221" t="s">
        <v>330</v>
      </c>
      <c r="JQS221" t="s">
        <v>330</v>
      </c>
      <c r="JQT221" t="s">
        <v>330</v>
      </c>
      <c r="JQU221" t="s">
        <v>330</v>
      </c>
      <c r="JQV221" t="s">
        <v>330</v>
      </c>
      <c r="JQW221" t="s">
        <v>330</v>
      </c>
      <c r="JQX221" t="s">
        <v>330</v>
      </c>
      <c r="JQY221" t="s">
        <v>330</v>
      </c>
      <c r="JQZ221" t="s">
        <v>330</v>
      </c>
      <c r="JRA221" t="s">
        <v>330</v>
      </c>
      <c r="JRB221" t="s">
        <v>330</v>
      </c>
      <c r="JRC221" t="s">
        <v>330</v>
      </c>
      <c r="JRD221" t="s">
        <v>330</v>
      </c>
      <c r="JRE221" t="s">
        <v>330</v>
      </c>
      <c r="JRF221" t="s">
        <v>330</v>
      </c>
      <c r="JRG221" t="s">
        <v>330</v>
      </c>
      <c r="JRH221" t="s">
        <v>330</v>
      </c>
      <c r="JRI221" t="s">
        <v>330</v>
      </c>
      <c r="JRJ221" t="s">
        <v>330</v>
      </c>
      <c r="JRK221" t="s">
        <v>330</v>
      </c>
      <c r="JRL221" t="s">
        <v>330</v>
      </c>
      <c r="JRM221" t="s">
        <v>330</v>
      </c>
      <c r="JRN221" t="s">
        <v>330</v>
      </c>
      <c r="JRO221" t="s">
        <v>330</v>
      </c>
      <c r="JRP221" t="s">
        <v>330</v>
      </c>
      <c r="JRQ221" t="s">
        <v>330</v>
      </c>
      <c r="JRR221" t="s">
        <v>330</v>
      </c>
      <c r="JRS221" t="s">
        <v>330</v>
      </c>
      <c r="JRT221" t="s">
        <v>330</v>
      </c>
      <c r="JRU221" t="s">
        <v>330</v>
      </c>
      <c r="JRV221" t="s">
        <v>330</v>
      </c>
      <c r="JRW221" t="s">
        <v>330</v>
      </c>
      <c r="JRX221" t="s">
        <v>330</v>
      </c>
      <c r="JRY221" t="s">
        <v>330</v>
      </c>
      <c r="JRZ221" t="s">
        <v>330</v>
      </c>
      <c r="JSA221" t="s">
        <v>330</v>
      </c>
      <c r="JSB221" t="s">
        <v>330</v>
      </c>
      <c r="JSC221" t="s">
        <v>330</v>
      </c>
      <c r="JSD221" t="s">
        <v>330</v>
      </c>
      <c r="JSE221" t="s">
        <v>330</v>
      </c>
      <c r="JSF221" t="s">
        <v>330</v>
      </c>
      <c r="JSG221" t="s">
        <v>330</v>
      </c>
      <c r="JSH221" t="s">
        <v>330</v>
      </c>
      <c r="JSI221" t="s">
        <v>330</v>
      </c>
      <c r="JSJ221" t="s">
        <v>330</v>
      </c>
      <c r="JSK221" t="s">
        <v>330</v>
      </c>
      <c r="JSL221" t="s">
        <v>330</v>
      </c>
      <c r="JSM221" t="s">
        <v>330</v>
      </c>
      <c r="JSN221" t="s">
        <v>330</v>
      </c>
      <c r="JSO221" t="s">
        <v>330</v>
      </c>
      <c r="JSP221" t="s">
        <v>330</v>
      </c>
      <c r="JSQ221" t="s">
        <v>330</v>
      </c>
      <c r="JSR221" t="s">
        <v>330</v>
      </c>
      <c r="JSS221" t="s">
        <v>330</v>
      </c>
      <c r="JST221" t="s">
        <v>330</v>
      </c>
      <c r="JSU221" t="s">
        <v>330</v>
      </c>
      <c r="JSV221" t="s">
        <v>330</v>
      </c>
      <c r="JSW221" t="s">
        <v>330</v>
      </c>
      <c r="JSX221" t="s">
        <v>330</v>
      </c>
      <c r="JSY221" t="s">
        <v>330</v>
      </c>
      <c r="JSZ221" t="s">
        <v>330</v>
      </c>
      <c r="JTA221" t="s">
        <v>330</v>
      </c>
      <c r="JTB221" t="s">
        <v>330</v>
      </c>
      <c r="JTC221" t="s">
        <v>330</v>
      </c>
      <c r="JTD221" t="s">
        <v>330</v>
      </c>
      <c r="JTE221" t="s">
        <v>330</v>
      </c>
      <c r="JTF221" t="s">
        <v>330</v>
      </c>
      <c r="JTG221" t="s">
        <v>330</v>
      </c>
      <c r="JTH221" t="s">
        <v>330</v>
      </c>
      <c r="JTI221" t="s">
        <v>330</v>
      </c>
      <c r="JTJ221" t="s">
        <v>330</v>
      </c>
      <c r="JTK221" t="s">
        <v>330</v>
      </c>
      <c r="JTL221" t="s">
        <v>330</v>
      </c>
      <c r="JTM221" t="s">
        <v>330</v>
      </c>
      <c r="JTN221" t="s">
        <v>330</v>
      </c>
      <c r="JTO221" t="s">
        <v>330</v>
      </c>
      <c r="JTP221" t="s">
        <v>330</v>
      </c>
      <c r="JTQ221" t="s">
        <v>330</v>
      </c>
      <c r="JTR221" t="s">
        <v>330</v>
      </c>
      <c r="JTS221" t="s">
        <v>330</v>
      </c>
      <c r="JTT221" t="s">
        <v>330</v>
      </c>
      <c r="JTU221" t="s">
        <v>330</v>
      </c>
      <c r="JTV221" t="s">
        <v>330</v>
      </c>
      <c r="JTW221" t="s">
        <v>330</v>
      </c>
      <c r="JTX221" t="s">
        <v>330</v>
      </c>
      <c r="JTY221" t="s">
        <v>330</v>
      </c>
      <c r="JTZ221" t="s">
        <v>330</v>
      </c>
      <c r="JUA221" t="s">
        <v>330</v>
      </c>
      <c r="JUB221" t="s">
        <v>330</v>
      </c>
      <c r="JUC221" t="s">
        <v>330</v>
      </c>
      <c r="JUD221" t="s">
        <v>330</v>
      </c>
      <c r="JUE221" t="s">
        <v>330</v>
      </c>
      <c r="JUF221" t="s">
        <v>330</v>
      </c>
      <c r="JUG221" t="s">
        <v>330</v>
      </c>
      <c r="JUH221" t="s">
        <v>330</v>
      </c>
      <c r="JUI221" t="s">
        <v>330</v>
      </c>
      <c r="JUJ221" t="s">
        <v>330</v>
      </c>
      <c r="JUK221" t="s">
        <v>330</v>
      </c>
      <c r="JUL221" t="s">
        <v>330</v>
      </c>
      <c r="JUM221" t="s">
        <v>330</v>
      </c>
      <c r="JUN221" t="s">
        <v>330</v>
      </c>
      <c r="JUO221" t="s">
        <v>330</v>
      </c>
      <c r="JUP221" t="s">
        <v>330</v>
      </c>
      <c r="JUQ221" t="s">
        <v>330</v>
      </c>
      <c r="JUR221" t="s">
        <v>330</v>
      </c>
      <c r="JUS221" t="s">
        <v>330</v>
      </c>
      <c r="JUT221" t="s">
        <v>330</v>
      </c>
      <c r="JUU221" t="s">
        <v>330</v>
      </c>
      <c r="JUV221" t="s">
        <v>330</v>
      </c>
      <c r="JUW221" t="s">
        <v>330</v>
      </c>
      <c r="JUX221" t="s">
        <v>330</v>
      </c>
      <c r="JUY221" t="s">
        <v>330</v>
      </c>
      <c r="JUZ221" t="s">
        <v>330</v>
      </c>
      <c r="JVA221" t="s">
        <v>330</v>
      </c>
      <c r="JVB221" t="s">
        <v>330</v>
      </c>
      <c r="JVC221" t="s">
        <v>330</v>
      </c>
      <c r="JVD221" t="s">
        <v>330</v>
      </c>
      <c r="JVE221" t="s">
        <v>330</v>
      </c>
      <c r="JVF221" t="s">
        <v>330</v>
      </c>
      <c r="JVG221" t="s">
        <v>330</v>
      </c>
      <c r="JVH221" t="s">
        <v>330</v>
      </c>
      <c r="JVI221" t="s">
        <v>330</v>
      </c>
      <c r="JVJ221" t="s">
        <v>330</v>
      </c>
      <c r="JVK221" t="s">
        <v>330</v>
      </c>
      <c r="JVL221" t="s">
        <v>330</v>
      </c>
      <c r="JVM221" t="s">
        <v>330</v>
      </c>
      <c r="JVN221" t="s">
        <v>330</v>
      </c>
      <c r="JVO221" t="s">
        <v>330</v>
      </c>
      <c r="JVP221" t="s">
        <v>330</v>
      </c>
      <c r="JVQ221" t="s">
        <v>330</v>
      </c>
      <c r="JVR221" t="s">
        <v>330</v>
      </c>
      <c r="JVS221" t="s">
        <v>330</v>
      </c>
      <c r="JVT221" t="s">
        <v>330</v>
      </c>
      <c r="JVU221" t="s">
        <v>330</v>
      </c>
      <c r="JVV221" t="s">
        <v>330</v>
      </c>
      <c r="JVW221" t="s">
        <v>330</v>
      </c>
      <c r="JVX221" t="s">
        <v>330</v>
      </c>
      <c r="JVY221" t="s">
        <v>330</v>
      </c>
      <c r="JVZ221" t="s">
        <v>330</v>
      </c>
      <c r="JWA221" t="s">
        <v>330</v>
      </c>
      <c r="JWB221" t="s">
        <v>330</v>
      </c>
      <c r="JWC221" t="s">
        <v>330</v>
      </c>
      <c r="JWD221" t="s">
        <v>330</v>
      </c>
      <c r="JWE221" t="s">
        <v>330</v>
      </c>
      <c r="JWF221" t="s">
        <v>330</v>
      </c>
      <c r="JWG221" t="s">
        <v>330</v>
      </c>
      <c r="JWH221" t="s">
        <v>330</v>
      </c>
      <c r="JWI221" t="s">
        <v>330</v>
      </c>
      <c r="JWJ221" t="s">
        <v>330</v>
      </c>
      <c r="JWK221" t="s">
        <v>330</v>
      </c>
      <c r="JWL221" t="s">
        <v>330</v>
      </c>
      <c r="JWM221" t="s">
        <v>330</v>
      </c>
      <c r="JWN221" t="s">
        <v>330</v>
      </c>
      <c r="JWO221" t="s">
        <v>330</v>
      </c>
      <c r="JWP221" t="s">
        <v>330</v>
      </c>
      <c r="JWQ221" t="s">
        <v>330</v>
      </c>
      <c r="JWR221" t="s">
        <v>330</v>
      </c>
      <c r="JWS221" t="s">
        <v>330</v>
      </c>
      <c r="JWT221" t="s">
        <v>330</v>
      </c>
      <c r="JWU221" t="s">
        <v>330</v>
      </c>
      <c r="JWV221" t="s">
        <v>330</v>
      </c>
      <c r="JWW221" t="s">
        <v>330</v>
      </c>
      <c r="JWX221" t="s">
        <v>330</v>
      </c>
      <c r="JWY221" t="s">
        <v>330</v>
      </c>
      <c r="JWZ221" t="s">
        <v>330</v>
      </c>
      <c r="JXA221" t="s">
        <v>330</v>
      </c>
      <c r="JXB221" t="s">
        <v>330</v>
      </c>
      <c r="JXC221" t="s">
        <v>330</v>
      </c>
      <c r="JXD221" t="s">
        <v>330</v>
      </c>
      <c r="JXE221" t="s">
        <v>330</v>
      </c>
      <c r="JXF221" t="s">
        <v>330</v>
      </c>
      <c r="JXG221" t="s">
        <v>330</v>
      </c>
      <c r="JXH221" t="s">
        <v>330</v>
      </c>
      <c r="JXI221" t="s">
        <v>330</v>
      </c>
      <c r="JXJ221" t="s">
        <v>330</v>
      </c>
      <c r="JXK221" t="s">
        <v>330</v>
      </c>
      <c r="JXL221" t="s">
        <v>330</v>
      </c>
      <c r="JXM221" t="s">
        <v>330</v>
      </c>
      <c r="JXN221" t="s">
        <v>330</v>
      </c>
      <c r="JXO221" t="s">
        <v>330</v>
      </c>
      <c r="JXP221" t="s">
        <v>330</v>
      </c>
      <c r="JXQ221" t="s">
        <v>330</v>
      </c>
      <c r="JXR221" t="s">
        <v>330</v>
      </c>
      <c r="JXS221" t="s">
        <v>330</v>
      </c>
      <c r="JXT221" t="s">
        <v>330</v>
      </c>
      <c r="JXU221" t="s">
        <v>330</v>
      </c>
      <c r="JXV221" t="s">
        <v>330</v>
      </c>
      <c r="JXW221" t="s">
        <v>330</v>
      </c>
      <c r="JXX221" t="s">
        <v>330</v>
      </c>
      <c r="JXY221" t="s">
        <v>330</v>
      </c>
      <c r="JXZ221" t="s">
        <v>330</v>
      </c>
      <c r="JYA221" t="s">
        <v>330</v>
      </c>
      <c r="JYB221" t="s">
        <v>330</v>
      </c>
      <c r="JYC221" t="s">
        <v>330</v>
      </c>
      <c r="JYD221" t="s">
        <v>330</v>
      </c>
      <c r="JYE221" t="s">
        <v>330</v>
      </c>
      <c r="JYF221" t="s">
        <v>330</v>
      </c>
      <c r="JYG221" t="s">
        <v>330</v>
      </c>
      <c r="JYH221" t="s">
        <v>330</v>
      </c>
      <c r="JYI221" t="s">
        <v>330</v>
      </c>
      <c r="JYJ221" t="s">
        <v>330</v>
      </c>
      <c r="JYK221" t="s">
        <v>330</v>
      </c>
      <c r="JYL221" t="s">
        <v>330</v>
      </c>
      <c r="JYM221" t="s">
        <v>330</v>
      </c>
      <c r="JYN221" t="s">
        <v>330</v>
      </c>
      <c r="JYO221" t="s">
        <v>330</v>
      </c>
      <c r="JYP221" t="s">
        <v>330</v>
      </c>
      <c r="JYQ221" t="s">
        <v>330</v>
      </c>
      <c r="JYR221" t="s">
        <v>330</v>
      </c>
      <c r="JYS221" t="s">
        <v>330</v>
      </c>
      <c r="JYT221" t="s">
        <v>330</v>
      </c>
      <c r="JYU221" t="s">
        <v>330</v>
      </c>
      <c r="JYV221" t="s">
        <v>330</v>
      </c>
      <c r="JYW221" t="s">
        <v>330</v>
      </c>
      <c r="JYX221" t="s">
        <v>330</v>
      </c>
      <c r="JYY221" t="s">
        <v>330</v>
      </c>
      <c r="JYZ221" t="s">
        <v>330</v>
      </c>
      <c r="JZA221" t="s">
        <v>330</v>
      </c>
      <c r="JZB221" t="s">
        <v>330</v>
      </c>
      <c r="JZC221" t="s">
        <v>330</v>
      </c>
      <c r="JZD221" t="s">
        <v>330</v>
      </c>
      <c r="JZE221" t="s">
        <v>330</v>
      </c>
      <c r="JZF221" t="s">
        <v>330</v>
      </c>
      <c r="JZG221" t="s">
        <v>330</v>
      </c>
      <c r="JZH221" t="s">
        <v>330</v>
      </c>
      <c r="JZI221" t="s">
        <v>330</v>
      </c>
      <c r="JZJ221" t="s">
        <v>330</v>
      </c>
      <c r="JZK221" t="s">
        <v>330</v>
      </c>
      <c r="JZL221" t="s">
        <v>330</v>
      </c>
      <c r="JZM221" t="s">
        <v>330</v>
      </c>
      <c r="JZN221" t="s">
        <v>330</v>
      </c>
      <c r="JZO221" t="s">
        <v>330</v>
      </c>
      <c r="JZP221" t="s">
        <v>330</v>
      </c>
      <c r="JZQ221" t="s">
        <v>330</v>
      </c>
      <c r="JZR221" t="s">
        <v>330</v>
      </c>
      <c r="JZS221" t="s">
        <v>330</v>
      </c>
      <c r="JZT221" t="s">
        <v>330</v>
      </c>
      <c r="JZU221" t="s">
        <v>330</v>
      </c>
      <c r="JZV221" t="s">
        <v>330</v>
      </c>
      <c r="JZW221" t="s">
        <v>330</v>
      </c>
      <c r="JZX221" t="s">
        <v>330</v>
      </c>
      <c r="JZY221" t="s">
        <v>330</v>
      </c>
      <c r="JZZ221" t="s">
        <v>330</v>
      </c>
      <c r="KAA221" t="s">
        <v>330</v>
      </c>
      <c r="KAB221" t="s">
        <v>330</v>
      </c>
      <c r="KAC221" t="s">
        <v>330</v>
      </c>
      <c r="KAD221" t="s">
        <v>330</v>
      </c>
      <c r="KAE221" t="s">
        <v>330</v>
      </c>
      <c r="KAF221" t="s">
        <v>330</v>
      </c>
      <c r="KAG221" t="s">
        <v>330</v>
      </c>
      <c r="KAH221" t="s">
        <v>330</v>
      </c>
      <c r="KAI221" t="s">
        <v>330</v>
      </c>
      <c r="KAJ221" t="s">
        <v>330</v>
      </c>
      <c r="KAK221" t="s">
        <v>330</v>
      </c>
      <c r="KAL221" t="s">
        <v>330</v>
      </c>
      <c r="KAM221" t="s">
        <v>330</v>
      </c>
      <c r="KAN221" t="s">
        <v>330</v>
      </c>
      <c r="KAO221" t="s">
        <v>330</v>
      </c>
      <c r="KAP221" t="s">
        <v>330</v>
      </c>
      <c r="KAQ221" t="s">
        <v>330</v>
      </c>
      <c r="KAR221" t="s">
        <v>330</v>
      </c>
      <c r="KAS221" t="s">
        <v>330</v>
      </c>
      <c r="KAT221" t="s">
        <v>330</v>
      </c>
      <c r="KAU221" t="s">
        <v>330</v>
      </c>
      <c r="KAV221" t="s">
        <v>330</v>
      </c>
      <c r="KAW221" t="s">
        <v>330</v>
      </c>
      <c r="KAX221" t="s">
        <v>330</v>
      </c>
      <c r="KAY221" t="s">
        <v>330</v>
      </c>
      <c r="KAZ221" t="s">
        <v>330</v>
      </c>
      <c r="KBA221" t="s">
        <v>330</v>
      </c>
      <c r="KBB221" t="s">
        <v>330</v>
      </c>
      <c r="KBC221" t="s">
        <v>330</v>
      </c>
      <c r="KBD221" t="s">
        <v>330</v>
      </c>
      <c r="KBE221" t="s">
        <v>330</v>
      </c>
      <c r="KBF221" t="s">
        <v>330</v>
      </c>
      <c r="KBG221" t="s">
        <v>330</v>
      </c>
      <c r="KBH221" t="s">
        <v>330</v>
      </c>
      <c r="KBI221" t="s">
        <v>330</v>
      </c>
      <c r="KBJ221" t="s">
        <v>330</v>
      </c>
      <c r="KBK221" t="s">
        <v>330</v>
      </c>
      <c r="KBL221" t="s">
        <v>330</v>
      </c>
      <c r="KBM221" t="s">
        <v>330</v>
      </c>
      <c r="KBN221" t="s">
        <v>330</v>
      </c>
      <c r="KBO221" t="s">
        <v>330</v>
      </c>
      <c r="KBP221" t="s">
        <v>330</v>
      </c>
      <c r="KBQ221" t="s">
        <v>330</v>
      </c>
      <c r="KBR221" t="s">
        <v>330</v>
      </c>
      <c r="KBS221" t="s">
        <v>330</v>
      </c>
      <c r="KBT221" t="s">
        <v>330</v>
      </c>
      <c r="KBU221" t="s">
        <v>330</v>
      </c>
      <c r="KBV221" t="s">
        <v>330</v>
      </c>
      <c r="KBW221" t="s">
        <v>330</v>
      </c>
      <c r="KBX221" t="s">
        <v>330</v>
      </c>
      <c r="KBY221" t="s">
        <v>330</v>
      </c>
      <c r="KBZ221" t="s">
        <v>330</v>
      </c>
      <c r="KCA221" t="s">
        <v>330</v>
      </c>
      <c r="KCB221" t="s">
        <v>330</v>
      </c>
      <c r="KCC221" t="s">
        <v>330</v>
      </c>
      <c r="KCD221" t="s">
        <v>330</v>
      </c>
      <c r="KCE221" t="s">
        <v>330</v>
      </c>
      <c r="KCF221" t="s">
        <v>330</v>
      </c>
      <c r="KCG221" t="s">
        <v>330</v>
      </c>
      <c r="KCH221" t="s">
        <v>330</v>
      </c>
      <c r="KCI221" t="s">
        <v>330</v>
      </c>
      <c r="KCJ221" t="s">
        <v>330</v>
      </c>
      <c r="KCK221" t="s">
        <v>330</v>
      </c>
      <c r="KCL221" t="s">
        <v>330</v>
      </c>
      <c r="KCM221" t="s">
        <v>330</v>
      </c>
      <c r="KCN221" t="s">
        <v>330</v>
      </c>
      <c r="KCO221" t="s">
        <v>330</v>
      </c>
      <c r="KCP221" t="s">
        <v>330</v>
      </c>
      <c r="KCQ221" t="s">
        <v>330</v>
      </c>
      <c r="KCR221" t="s">
        <v>330</v>
      </c>
      <c r="KCS221" t="s">
        <v>330</v>
      </c>
      <c r="KCT221" t="s">
        <v>330</v>
      </c>
      <c r="KCU221" t="s">
        <v>330</v>
      </c>
      <c r="KCV221" t="s">
        <v>330</v>
      </c>
      <c r="KCW221" t="s">
        <v>330</v>
      </c>
      <c r="KCX221" t="s">
        <v>330</v>
      </c>
      <c r="KCY221" t="s">
        <v>330</v>
      </c>
      <c r="KCZ221" t="s">
        <v>330</v>
      </c>
      <c r="KDA221" t="s">
        <v>330</v>
      </c>
      <c r="KDB221" t="s">
        <v>330</v>
      </c>
      <c r="KDC221" t="s">
        <v>330</v>
      </c>
      <c r="KDD221" t="s">
        <v>330</v>
      </c>
      <c r="KDE221" t="s">
        <v>330</v>
      </c>
      <c r="KDF221" t="s">
        <v>330</v>
      </c>
      <c r="KDG221" t="s">
        <v>330</v>
      </c>
      <c r="KDH221" t="s">
        <v>330</v>
      </c>
      <c r="KDI221" t="s">
        <v>330</v>
      </c>
      <c r="KDJ221" t="s">
        <v>330</v>
      </c>
      <c r="KDK221" t="s">
        <v>330</v>
      </c>
      <c r="KDL221" t="s">
        <v>330</v>
      </c>
      <c r="KDM221" t="s">
        <v>330</v>
      </c>
      <c r="KDN221" t="s">
        <v>330</v>
      </c>
      <c r="KDO221" t="s">
        <v>330</v>
      </c>
      <c r="KDP221" t="s">
        <v>330</v>
      </c>
      <c r="KDQ221" t="s">
        <v>330</v>
      </c>
      <c r="KDR221" t="s">
        <v>330</v>
      </c>
      <c r="KDS221" t="s">
        <v>330</v>
      </c>
      <c r="KDT221" t="s">
        <v>330</v>
      </c>
      <c r="KDU221" t="s">
        <v>330</v>
      </c>
      <c r="KDV221" t="s">
        <v>330</v>
      </c>
      <c r="KDW221" t="s">
        <v>330</v>
      </c>
      <c r="KDX221" t="s">
        <v>330</v>
      </c>
      <c r="KDY221" t="s">
        <v>330</v>
      </c>
      <c r="KDZ221" t="s">
        <v>330</v>
      </c>
      <c r="KEA221" t="s">
        <v>330</v>
      </c>
      <c r="KEB221" t="s">
        <v>330</v>
      </c>
      <c r="KEC221" t="s">
        <v>330</v>
      </c>
      <c r="KED221" t="s">
        <v>330</v>
      </c>
      <c r="KEE221" t="s">
        <v>330</v>
      </c>
      <c r="KEF221" t="s">
        <v>330</v>
      </c>
      <c r="KEG221" t="s">
        <v>330</v>
      </c>
      <c r="KEH221" t="s">
        <v>330</v>
      </c>
      <c r="KEI221" t="s">
        <v>330</v>
      </c>
      <c r="KEJ221" t="s">
        <v>330</v>
      </c>
      <c r="KEK221" t="s">
        <v>330</v>
      </c>
      <c r="KEL221" t="s">
        <v>330</v>
      </c>
      <c r="KEM221" t="s">
        <v>330</v>
      </c>
      <c r="KEN221" t="s">
        <v>330</v>
      </c>
      <c r="KEO221" t="s">
        <v>330</v>
      </c>
      <c r="KEP221" t="s">
        <v>330</v>
      </c>
      <c r="KEQ221" t="s">
        <v>330</v>
      </c>
      <c r="KER221" t="s">
        <v>330</v>
      </c>
      <c r="KES221" t="s">
        <v>330</v>
      </c>
      <c r="KET221" t="s">
        <v>330</v>
      </c>
      <c r="KEU221" t="s">
        <v>330</v>
      </c>
      <c r="KEV221" t="s">
        <v>330</v>
      </c>
      <c r="KEW221" t="s">
        <v>330</v>
      </c>
      <c r="KEX221" t="s">
        <v>330</v>
      </c>
      <c r="KEY221" t="s">
        <v>330</v>
      </c>
      <c r="KEZ221" t="s">
        <v>330</v>
      </c>
      <c r="KFA221" t="s">
        <v>330</v>
      </c>
      <c r="KFB221" t="s">
        <v>330</v>
      </c>
      <c r="KFC221" t="s">
        <v>330</v>
      </c>
      <c r="KFD221" t="s">
        <v>330</v>
      </c>
      <c r="KFE221" t="s">
        <v>330</v>
      </c>
      <c r="KFF221" t="s">
        <v>330</v>
      </c>
      <c r="KFG221" t="s">
        <v>330</v>
      </c>
      <c r="KFH221" t="s">
        <v>330</v>
      </c>
      <c r="KFI221" t="s">
        <v>330</v>
      </c>
      <c r="KFJ221" t="s">
        <v>330</v>
      </c>
      <c r="KFK221" t="s">
        <v>330</v>
      </c>
      <c r="KFL221" t="s">
        <v>330</v>
      </c>
      <c r="KFM221" t="s">
        <v>330</v>
      </c>
      <c r="KFN221" t="s">
        <v>330</v>
      </c>
      <c r="KFO221" t="s">
        <v>330</v>
      </c>
      <c r="KFP221" t="s">
        <v>330</v>
      </c>
      <c r="KFQ221" t="s">
        <v>330</v>
      </c>
      <c r="KFR221" t="s">
        <v>330</v>
      </c>
      <c r="KFS221" t="s">
        <v>330</v>
      </c>
      <c r="KFT221" t="s">
        <v>330</v>
      </c>
      <c r="KFU221" t="s">
        <v>330</v>
      </c>
      <c r="KFV221" t="s">
        <v>330</v>
      </c>
      <c r="KFW221" t="s">
        <v>330</v>
      </c>
      <c r="KFX221" t="s">
        <v>330</v>
      </c>
      <c r="KFY221" t="s">
        <v>330</v>
      </c>
      <c r="KFZ221" t="s">
        <v>330</v>
      </c>
      <c r="KGA221" t="s">
        <v>330</v>
      </c>
      <c r="KGB221" t="s">
        <v>330</v>
      </c>
      <c r="KGC221" t="s">
        <v>330</v>
      </c>
      <c r="KGD221" t="s">
        <v>330</v>
      </c>
      <c r="KGE221" t="s">
        <v>330</v>
      </c>
      <c r="KGF221" t="s">
        <v>330</v>
      </c>
      <c r="KGG221" t="s">
        <v>330</v>
      </c>
      <c r="KGH221" t="s">
        <v>330</v>
      </c>
      <c r="KGI221" t="s">
        <v>330</v>
      </c>
      <c r="KGJ221" t="s">
        <v>330</v>
      </c>
      <c r="KGK221" t="s">
        <v>330</v>
      </c>
      <c r="KGL221" t="s">
        <v>330</v>
      </c>
      <c r="KGM221" t="s">
        <v>330</v>
      </c>
      <c r="KGN221" t="s">
        <v>330</v>
      </c>
      <c r="KGO221" t="s">
        <v>330</v>
      </c>
      <c r="KGP221" t="s">
        <v>330</v>
      </c>
      <c r="KGQ221" t="s">
        <v>330</v>
      </c>
      <c r="KGR221" t="s">
        <v>330</v>
      </c>
      <c r="KGS221" t="s">
        <v>330</v>
      </c>
      <c r="KGT221" t="s">
        <v>330</v>
      </c>
      <c r="KGU221" t="s">
        <v>330</v>
      </c>
      <c r="KGV221" t="s">
        <v>330</v>
      </c>
      <c r="KGW221" t="s">
        <v>330</v>
      </c>
      <c r="KGX221" t="s">
        <v>330</v>
      </c>
      <c r="KGY221" t="s">
        <v>330</v>
      </c>
      <c r="KGZ221" t="s">
        <v>330</v>
      </c>
      <c r="KHA221" t="s">
        <v>330</v>
      </c>
      <c r="KHB221" t="s">
        <v>330</v>
      </c>
      <c r="KHC221" t="s">
        <v>330</v>
      </c>
      <c r="KHD221" t="s">
        <v>330</v>
      </c>
      <c r="KHE221" t="s">
        <v>330</v>
      </c>
      <c r="KHF221" t="s">
        <v>330</v>
      </c>
      <c r="KHG221" t="s">
        <v>330</v>
      </c>
      <c r="KHH221" t="s">
        <v>330</v>
      </c>
      <c r="KHI221" t="s">
        <v>330</v>
      </c>
      <c r="KHJ221" t="s">
        <v>330</v>
      </c>
      <c r="KHK221" t="s">
        <v>330</v>
      </c>
      <c r="KHL221" t="s">
        <v>330</v>
      </c>
      <c r="KHM221" t="s">
        <v>330</v>
      </c>
      <c r="KHN221" t="s">
        <v>330</v>
      </c>
      <c r="KHO221" t="s">
        <v>330</v>
      </c>
      <c r="KHP221" t="s">
        <v>330</v>
      </c>
      <c r="KHQ221" t="s">
        <v>330</v>
      </c>
      <c r="KHR221" t="s">
        <v>330</v>
      </c>
      <c r="KHS221" t="s">
        <v>330</v>
      </c>
      <c r="KHT221" t="s">
        <v>330</v>
      </c>
      <c r="KHU221" t="s">
        <v>330</v>
      </c>
      <c r="KHV221" t="s">
        <v>330</v>
      </c>
      <c r="KHW221" t="s">
        <v>330</v>
      </c>
      <c r="KHX221" t="s">
        <v>330</v>
      </c>
      <c r="KHY221" t="s">
        <v>330</v>
      </c>
      <c r="KHZ221" t="s">
        <v>330</v>
      </c>
      <c r="KIA221" t="s">
        <v>330</v>
      </c>
      <c r="KIB221" t="s">
        <v>330</v>
      </c>
      <c r="KIC221" t="s">
        <v>330</v>
      </c>
      <c r="KID221" t="s">
        <v>330</v>
      </c>
      <c r="KIE221" t="s">
        <v>330</v>
      </c>
      <c r="KIF221" t="s">
        <v>330</v>
      </c>
      <c r="KIG221" t="s">
        <v>330</v>
      </c>
      <c r="KIH221" t="s">
        <v>330</v>
      </c>
      <c r="KII221" t="s">
        <v>330</v>
      </c>
      <c r="KIJ221" t="s">
        <v>330</v>
      </c>
      <c r="KIK221" t="s">
        <v>330</v>
      </c>
      <c r="KIL221" t="s">
        <v>330</v>
      </c>
      <c r="KIM221" t="s">
        <v>330</v>
      </c>
      <c r="KIN221" t="s">
        <v>330</v>
      </c>
      <c r="KIO221" t="s">
        <v>330</v>
      </c>
      <c r="KIP221" t="s">
        <v>330</v>
      </c>
      <c r="KIQ221" t="s">
        <v>330</v>
      </c>
      <c r="KIR221" t="s">
        <v>330</v>
      </c>
      <c r="KIS221" t="s">
        <v>330</v>
      </c>
      <c r="KIT221" t="s">
        <v>330</v>
      </c>
      <c r="KIU221" t="s">
        <v>330</v>
      </c>
      <c r="KIV221" t="s">
        <v>330</v>
      </c>
      <c r="KIW221" t="s">
        <v>330</v>
      </c>
      <c r="KIX221" t="s">
        <v>330</v>
      </c>
      <c r="KIY221" t="s">
        <v>330</v>
      </c>
      <c r="KIZ221" t="s">
        <v>330</v>
      </c>
      <c r="KJA221" t="s">
        <v>330</v>
      </c>
      <c r="KJB221" t="s">
        <v>330</v>
      </c>
      <c r="KJC221" t="s">
        <v>330</v>
      </c>
      <c r="KJD221" t="s">
        <v>330</v>
      </c>
      <c r="KJE221" t="s">
        <v>330</v>
      </c>
      <c r="KJF221" t="s">
        <v>330</v>
      </c>
      <c r="KJG221" t="s">
        <v>330</v>
      </c>
      <c r="KJH221" t="s">
        <v>330</v>
      </c>
      <c r="KJI221" t="s">
        <v>330</v>
      </c>
      <c r="KJJ221" t="s">
        <v>330</v>
      </c>
      <c r="KJK221" t="s">
        <v>330</v>
      </c>
      <c r="KJL221" t="s">
        <v>330</v>
      </c>
      <c r="KJM221" t="s">
        <v>330</v>
      </c>
      <c r="KJN221" t="s">
        <v>330</v>
      </c>
      <c r="KJO221" t="s">
        <v>330</v>
      </c>
      <c r="KJP221" t="s">
        <v>330</v>
      </c>
      <c r="KJQ221" t="s">
        <v>330</v>
      </c>
      <c r="KJR221" t="s">
        <v>330</v>
      </c>
      <c r="KJS221" t="s">
        <v>330</v>
      </c>
      <c r="KJT221" t="s">
        <v>330</v>
      </c>
      <c r="KJU221" t="s">
        <v>330</v>
      </c>
      <c r="KJV221" t="s">
        <v>330</v>
      </c>
      <c r="KJW221" t="s">
        <v>330</v>
      </c>
      <c r="KJX221" t="s">
        <v>330</v>
      </c>
      <c r="KJY221" t="s">
        <v>330</v>
      </c>
      <c r="KJZ221" t="s">
        <v>330</v>
      </c>
      <c r="KKA221" t="s">
        <v>330</v>
      </c>
      <c r="KKB221" t="s">
        <v>330</v>
      </c>
      <c r="KKC221" t="s">
        <v>330</v>
      </c>
      <c r="KKD221" t="s">
        <v>330</v>
      </c>
      <c r="KKE221" t="s">
        <v>330</v>
      </c>
      <c r="KKF221" t="s">
        <v>330</v>
      </c>
      <c r="KKG221" t="s">
        <v>330</v>
      </c>
      <c r="KKH221" t="s">
        <v>330</v>
      </c>
      <c r="KKI221" t="s">
        <v>330</v>
      </c>
      <c r="KKJ221" t="s">
        <v>330</v>
      </c>
      <c r="KKK221" t="s">
        <v>330</v>
      </c>
      <c r="KKL221" t="s">
        <v>330</v>
      </c>
      <c r="KKM221" t="s">
        <v>330</v>
      </c>
      <c r="KKN221" t="s">
        <v>330</v>
      </c>
      <c r="KKO221" t="s">
        <v>330</v>
      </c>
      <c r="KKP221" t="s">
        <v>330</v>
      </c>
      <c r="KKQ221" t="s">
        <v>330</v>
      </c>
      <c r="KKR221" t="s">
        <v>330</v>
      </c>
      <c r="KKS221" t="s">
        <v>330</v>
      </c>
      <c r="KKT221" t="s">
        <v>330</v>
      </c>
      <c r="KKU221" t="s">
        <v>330</v>
      </c>
      <c r="KKV221" t="s">
        <v>330</v>
      </c>
      <c r="KKW221" t="s">
        <v>330</v>
      </c>
      <c r="KKX221" t="s">
        <v>330</v>
      </c>
      <c r="KKY221" t="s">
        <v>330</v>
      </c>
      <c r="KKZ221" t="s">
        <v>330</v>
      </c>
      <c r="KLA221" t="s">
        <v>330</v>
      </c>
      <c r="KLB221" t="s">
        <v>330</v>
      </c>
      <c r="KLC221" t="s">
        <v>330</v>
      </c>
      <c r="KLD221" t="s">
        <v>330</v>
      </c>
      <c r="KLE221" t="s">
        <v>330</v>
      </c>
      <c r="KLF221" t="s">
        <v>330</v>
      </c>
      <c r="KLG221" t="s">
        <v>330</v>
      </c>
      <c r="KLH221" t="s">
        <v>330</v>
      </c>
      <c r="KLI221" t="s">
        <v>330</v>
      </c>
      <c r="KLJ221" t="s">
        <v>330</v>
      </c>
      <c r="KLK221" t="s">
        <v>330</v>
      </c>
      <c r="KLL221" t="s">
        <v>330</v>
      </c>
      <c r="KLM221" t="s">
        <v>330</v>
      </c>
      <c r="KLN221" t="s">
        <v>330</v>
      </c>
      <c r="KLO221" t="s">
        <v>330</v>
      </c>
      <c r="KLP221" t="s">
        <v>330</v>
      </c>
      <c r="KLQ221" t="s">
        <v>330</v>
      </c>
      <c r="KLR221" t="s">
        <v>330</v>
      </c>
      <c r="KLS221" t="s">
        <v>330</v>
      </c>
      <c r="KLT221" t="s">
        <v>330</v>
      </c>
      <c r="KLU221" t="s">
        <v>330</v>
      </c>
      <c r="KLV221" t="s">
        <v>330</v>
      </c>
      <c r="KLW221" t="s">
        <v>330</v>
      </c>
      <c r="KLX221" t="s">
        <v>330</v>
      </c>
      <c r="KLY221" t="s">
        <v>330</v>
      </c>
      <c r="KLZ221" t="s">
        <v>330</v>
      </c>
      <c r="KMA221" t="s">
        <v>330</v>
      </c>
      <c r="KMB221" t="s">
        <v>330</v>
      </c>
      <c r="KMC221" t="s">
        <v>330</v>
      </c>
      <c r="KMD221" t="s">
        <v>330</v>
      </c>
      <c r="KME221" t="s">
        <v>330</v>
      </c>
      <c r="KMF221" t="s">
        <v>330</v>
      </c>
      <c r="KMG221" t="s">
        <v>330</v>
      </c>
      <c r="KMH221" t="s">
        <v>330</v>
      </c>
      <c r="KMI221" t="s">
        <v>330</v>
      </c>
      <c r="KMJ221" t="s">
        <v>330</v>
      </c>
      <c r="KMK221" t="s">
        <v>330</v>
      </c>
      <c r="KML221" t="s">
        <v>330</v>
      </c>
      <c r="KMM221" t="s">
        <v>330</v>
      </c>
      <c r="KMN221" t="s">
        <v>330</v>
      </c>
      <c r="KMO221" t="s">
        <v>330</v>
      </c>
      <c r="KMP221" t="s">
        <v>330</v>
      </c>
      <c r="KMQ221" t="s">
        <v>330</v>
      </c>
      <c r="KMR221" t="s">
        <v>330</v>
      </c>
      <c r="KMS221" t="s">
        <v>330</v>
      </c>
      <c r="KMT221" t="s">
        <v>330</v>
      </c>
      <c r="KMU221" t="s">
        <v>330</v>
      </c>
      <c r="KMV221" t="s">
        <v>330</v>
      </c>
      <c r="KMW221" t="s">
        <v>330</v>
      </c>
      <c r="KMX221" t="s">
        <v>330</v>
      </c>
      <c r="KMY221" t="s">
        <v>330</v>
      </c>
      <c r="KMZ221" t="s">
        <v>330</v>
      </c>
      <c r="KNA221" t="s">
        <v>330</v>
      </c>
      <c r="KNB221" t="s">
        <v>330</v>
      </c>
      <c r="KNC221" t="s">
        <v>330</v>
      </c>
      <c r="KND221" t="s">
        <v>330</v>
      </c>
      <c r="KNE221" t="s">
        <v>330</v>
      </c>
      <c r="KNF221" t="s">
        <v>330</v>
      </c>
      <c r="KNG221" t="s">
        <v>330</v>
      </c>
      <c r="KNH221" t="s">
        <v>330</v>
      </c>
      <c r="KNI221" t="s">
        <v>330</v>
      </c>
      <c r="KNJ221" t="s">
        <v>330</v>
      </c>
      <c r="KNK221" t="s">
        <v>330</v>
      </c>
      <c r="KNL221" t="s">
        <v>330</v>
      </c>
      <c r="KNM221" t="s">
        <v>330</v>
      </c>
      <c r="KNN221" t="s">
        <v>330</v>
      </c>
      <c r="KNO221" t="s">
        <v>330</v>
      </c>
      <c r="KNP221" t="s">
        <v>330</v>
      </c>
      <c r="KNQ221" t="s">
        <v>330</v>
      </c>
      <c r="KNR221" t="s">
        <v>330</v>
      </c>
      <c r="KNS221" t="s">
        <v>330</v>
      </c>
      <c r="KNT221" t="s">
        <v>330</v>
      </c>
      <c r="KNU221" t="s">
        <v>330</v>
      </c>
      <c r="KNV221" t="s">
        <v>330</v>
      </c>
      <c r="KNW221" t="s">
        <v>330</v>
      </c>
      <c r="KNX221" t="s">
        <v>330</v>
      </c>
      <c r="KNY221" t="s">
        <v>330</v>
      </c>
      <c r="KNZ221" t="s">
        <v>330</v>
      </c>
      <c r="KOA221" t="s">
        <v>330</v>
      </c>
      <c r="KOB221" t="s">
        <v>330</v>
      </c>
      <c r="KOC221" t="s">
        <v>330</v>
      </c>
      <c r="KOD221" t="s">
        <v>330</v>
      </c>
      <c r="KOE221" t="s">
        <v>330</v>
      </c>
      <c r="KOF221" t="s">
        <v>330</v>
      </c>
      <c r="KOG221" t="s">
        <v>330</v>
      </c>
      <c r="KOH221" t="s">
        <v>330</v>
      </c>
      <c r="KOI221" t="s">
        <v>330</v>
      </c>
      <c r="KOJ221" t="s">
        <v>330</v>
      </c>
      <c r="KOK221" t="s">
        <v>330</v>
      </c>
      <c r="KOL221" t="s">
        <v>330</v>
      </c>
      <c r="KOM221" t="s">
        <v>330</v>
      </c>
      <c r="KON221" t="s">
        <v>330</v>
      </c>
      <c r="KOO221" t="s">
        <v>330</v>
      </c>
      <c r="KOP221" t="s">
        <v>330</v>
      </c>
      <c r="KOQ221" t="s">
        <v>330</v>
      </c>
      <c r="KOR221" t="s">
        <v>330</v>
      </c>
      <c r="KOS221" t="s">
        <v>330</v>
      </c>
      <c r="KOT221" t="s">
        <v>330</v>
      </c>
      <c r="KOU221" t="s">
        <v>330</v>
      </c>
      <c r="KOV221" t="s">
        <v>330</v>
      </c>
      <c r="KOW221" t="s">
        <v>330</v>
      </c>
      <c r="KOX221" t="s">
        <v>330</v>
      </c>
      <c r="KOY221" t="s">
        <v>330</v>
      </c>
      <c r="KOZ221" t="s">
        <v>330</v>
      </c>
      <c r="KPA221" t="s">
        <v>330</v>
      </c>
      <c r="KPB221" t="s">
        <v>330</v>
      </c>
      <c r="KPC221" t="s">
        <v>330</v>
      </c>
      <c r="KPD221" t="s">
        <v>330</v>
      </c>
      <c r="KPE221" t="s">
        <v>330</v>
      </c>
      <c r="KPF221" t="s">
        <v>330</v>
      </c>
      <c r="KPG221" t="s">
        <v>330</v>
      </c>
      <c r="KPH221" t="s">
        <v>330</v>
      </c>
      <c r="KPI221" t="s">
        <v>330</v>
      </c>
      <c r="KPJ221" t="s">
        <v>330</v>
      </c>
      <c r="KPK221" t="s">
        <v>330</v>
      </c>
      <c r="KPL221" t="s">
        <v>330</v>
      </c>
      <c r="KPM221" t="s">
        <v>330</v>
      </c>
      <c r="KPN221" t="s">
        <v>330</v>
      </c>
      <c r="KPO221" t="s">
        <v>330</v>
      </c>
      <c r="KPP221" t="s">
        <v>330</v>
      </c>
      <c r="KPQ221" t="s">
        <v>330</v>
      </c>
      <c r="KPR221" t="s">
        <v>330</v>
      </c>
      <c r="KPS221" t="s">
        <v>330</v>
      </c>
      <c r="KPT221" t="s">
        <v>330</v>
      </c>
      <c r="KPU221" t="s">
        <v>330</v>
      </c>
      <c r="KPV221" t="s">
        <v>330</v>
      </c>
      <c r="KPW221" t="s">
        <v>330</v>
      </c>
      <c r="KPX221" t="s">
        <v>330</v>
      </c>
      <c r="KPY221" t="s">
        <v>330</v>
      </c>
      <c r="KPZ221" t="s">
        <v>330</v>
      </c>
      <c r="KQA221" t="s">
        <v>330</v>
      </c>
      <c r="KQB221" t="s">
        <v>330</v>
      </c>
      <c r="KQC221" t="s">
        <v>330</v>
      </c>
      <c r="KQD221" t="s">
        <v>330</v>
      </c>
      <c r="KQE221" t="s">
        <v>330</v>
      </c>
      <c r="KQF221" t="s">
        <v>330</v>
      </c>
      <c r="KQG221" t="s">
        <v>330</v>
      </c>
      <c r="KQH221" t="s">
        <v>330</v>
      </c>
      <c r="KQI221" t="s">
        <v>330</v>
      </c>
      <c r="KQJ221" t="s">
        <v>330</v>
      </c>
      <c r="KQK221" t="s">
        <v>330</v>
      </c>
      <c r="KQL221" t="s">
        <v>330</v>
      </c>
      <c r="KQM221" t="s">
        <v>330</v>
      </c>
      <c r="KQN221" t="s">
        <v>330</v>
      </c>
      <c r="KQO221" t="s">
        <v>330</v>
      </c>
      <c r="KQP221" t="s">
        <v>330</v>
      </c>
      <c r="KQQ221" t="s">
        <v>330</v>
      </c>
      <c r="KQR221" t="s">
        <v>330</v>
      </c>
      <c r="KQS221" t="s">
        <v>330</v>
      </c>
      <c r="KQT221" t="s">
        <v>330</v>
      </c>
      <c r="KQU221" t="s">
        <v>330</v>
      </c>
      <c r="KQV221" t="s">
        <v>330</v>
      </c>
      <c r="KQW221" t="s">
        <v>330</v>
      </c>
      <c r="KQX221" t="s">
        <v>330</v>
      </c>
      <c r="KQY221" t="s">
        <v>330</v>
      </c>
      <c r="KQZ221" t="s">
        <v>330</v>
      </c>
      <c r="KRA221" t="s">
        <v>330</v>
      </c>
      <c r="KRB221" t="s">
        <v>330</v>
      </c>
      <c r="KRC221" t="s">
        <v>330</v>
      </c>
      <c r="KRD221" t="s">
        <v>330</v>
      </c>
      <c r="KRE221" t="s">
        <v>330</v>
      </c>
      <c r="KRF221" t="s">
        <v>330</v>
      </c>
      <c r="KRG221" t="s">
        <v>330</v>
      </c>
      <c r="KRH221" t="s">
        <v>330</v>
      </c>
      <c r="KRI221" t="s">
        <v>330</v>
      </c>
      <c r="KRJ221" t="s">
        <v>330</v>
      </c>
      <c r="KRK221" t="s">
        <v>330</v>
      </c>
      <c r="KRL221" t="s">
        <v>330</v>
      </c>
      <c r="KRM221" t="s">
        <v>330</v>
      </c>
      <c r="KRN221" t="s">
        <v>330</v>
      </c>
      <c r="KRO221" t="s">
        <v>330</v>
      </c>
      <c r="KRP221" t="s">
        <v>330</v>
      </c>
      <c r="KRQ221" t="s">
        <v>330</v>
      </c>
      <c r="KRR221" t="s">
        <v>330</v>
      </c>
      <c r="KRS221" t="s">
        <v>330</v>
      </c>
      <c r="KRT221" t="s">
        <v>330</v>
      </c>
      <c r="KRU221" t="s">
        <v>330</v>
      </c>
      <c r="KRV221" t="s">
        <v>330</v>
      </c>
      <c r="KRW221" t="s">
        <v>330</v>
      </c>
      <c r="KRX221" t="s">
        <v>330</v>
      </c>
      <c r="KRY221" t="s">
        <v>330</v>
      </c>
      <c r="KRZ221" t="s">
        <v>330</v>
      </c>
      <c r="KSA221" t="s">
        <v>330</v>
      </c>
      <c r="KSB221" t="s">
        <v>330</v>
      </c>
      <c r="KSC221" t="s">
        <v>330</v>
      </c>
      <c r="KSD221" t="s">
        <v>330</v>
      </c>
      <c r="KSE221" t="s">
        <v>330</v>
      </c>
      <c r="KSF221" t="s">
        <v>330</v>
      </c>
      <c r="KSG221" t="s">
        <v>330</v>
      </c>
      <c r="KSH221" t="s">
        <v>330</v>
      </c>
      <c r="KSI221" t="s">
        <v>330</v>
      </c>
      <c r="KSJ221" t="s">
        <v>330</v>
      </c>
      <c r="KSK221" t="s">
        <v>330</v>
      </c>
      <c r="KSL221" t="s">
        <v>330</v>
      </c>
      <c r="KSM221" t="s">
        <v>330</v>
      </c>
      <c r="KSN221" t="s">
        <v>330</v>
      </c>
      <c r="KSO221" t="s">
        <v>330</v>
      </c>
      <c r="KSP221" t="s">
        <v>330</v>
      </c>
      <c r="KSQ221" t="s">
        <v>330</v>
      </c>
      <c r="KSR221" t="s">
        <v>330</v>
      </c>
      <c r="KSS221" t="s">
        <v>330</v>
      </c>
      <c r="KST221" t="s">
        <v>330</v>
      </c>
      <c r="KSU221" t="s">
        <v>330</v>
      </c>
      <c r="KSV221" t="s">
        <v>330</v>
      </c>
      <c r="KSW221" t="s">
        <v>330</v>
      </c>
      <c r="KSX221" t="s">
        <v>330</v>
      </c>
      <c r="KSY221" t="s">
        <v>330</v>
      </c>
      <c r="KSZ221" t="s">
        <v>330</v>
      </c>
      <c r="KTA221" t="s">
        <v>330</v>
      </c>
      <c r="KTB221" t="s">
        <v>330</v>
      </c>
      <c r="KTC221" t="s">
        <v>330</v>
      </c>
      <c r="KTD221" t="s">
        <v>330</v>
      </c>
      <c r="KTE221" t="s">
        <v>330</v>
      </c>
      <c r="KTF221" t="s">
        <v>330</v>
      </c>
      <c r="KTG221" t="s">
        <v>330</v>
      </c>
      <c r="KTH221" t="s">
        <v>330</v>
      </c>
      <c r="KTI221" t="s">
        <v>330</v>
      </c>
      <c r="KTJ221" t="s">
        <v>330</v>
      </c>
      <c r="KTK221" t="s">
        <v>330</v>
      </c>
      <c r="KTL221" t="s">
        <v>330</v>
      </c>
      <c r="KTM221" t="s">
        <v>330</v>
      </c>
      <c r="KTN221" t="s">
        <v>330</v>
      </c>
      <c r="KTO221" t="s">
        <v>330</v>
      </c>
      <c r="KTP221" t="s">
        <v>330</v>
      </c>
      <c r="KTQ221" t="s">
        <v>330</v>
      </c>
      <c r="KTR221" t="s">
        <v>330</v>
      </c>
      <c r="KTS221" t="s">
        <v>330</v>
      </c>
      <c r="KTT221" t="s">
        <v>330</v>
      </c>
      <c r="KTU221" t="s">
        <v>330</v>
      </c>
      <c r="KTV221" t="s">
        <v>330</v>
      </c>
      <c r="KTW221" t="s">
        <v>330</v>
      </c>
      <c r="KTX221" t="s">
        <v>330</v>
      </c>
      <c r="KTY221" t="s">
        <v>330</v>
      </c>
      <c r="KTZ221" t="s">
        <v>330</v>
      </c>
      <c r="KUA221" t="s">
        <v>330</v>
      </c>
      <c r="KUB221" t="s">
        <v>330</v>
      </c>
      <c r="KUC221" t="s">
        <v>330</v>
      </c>
      <c r="KUD221" t="s">
        <v>330</v>
      </c>
      <c r="KUE221" t="s">
        <v>330</v>
      </c>
      <c r="KUF221" t="s">
        <v>330</v>
      </c>
      <c r="KUG221" t="s">
        <v>330</v>
      </c>
      <c r="KUH221" t="s">
        <v>330</v>
      </c>
      <c r="KUI221" t="s">
        <v>330</v>
      </c>
      <c r="KUJ221" t="s">
        <v>330</v>
      </c>
      <c r="KUK221" t="s">
        <v>330</v>
      </c>
      <c r="KUL221" t="s">
        <v>330</v>
      </c>
      <c r="KUM221" t="s">
        <v>330</v>
      </c>
      <c r="KUN221" t="s">
        <v>330</v>
      </c>
      <c r="KUO221" t="s">
        <v>330</v>
      </c>
      <c r="KUP221" t="s">
        <v>330</v>
      </c>
      <c r="KUQ221" t="s">
        <v>330</v>
      </c>
      <c r="KUR221" t="s">
        <v>330</v>
      </c>
      <c r="KUS221" t="s">
        <v>330</v>
      </c>
      <c r="KUT221" t="s">
        <v>330</v>
      </c>
      <c r="KUU221" t="s">
        <v>330</v>
      </c>
      <c r="KUV221" t="s">
        <v>330</v>
      </c>
      <c r="KUW221" t="s">
        <v>330</v>
      </c>
      <c r="KUX221" t="s">
        <v>330</v>
      </c>
      <c r="KUY221" t="s">
        <v>330</v>
      </c>
      <c r="KUZ221" t="s">
        <v>330</v>
      </c>
      <c r="KVA221" t="s">
        <v>330</v>
      </c>
      <c r="KVB221" t="s">
        <v>330</v>
      </c>
      <c r="KVC221" t="s">
        <v>330</v>
      </c>
      <c r="KVD221" t="s">
        <v>330</v>
      </c>
      <c r="KVE221" t="s">
        <v>330</v>
      </c>
      <c r="KVF221" t="s">
        <v>330</v>
      </c>
      <c r="KVG221" t="s">
        <v>330</v>
      </c>
      <c r="KVH221" t="s">
        <v>330</v>
      </c>
      <c r="KVI221" t="s">
        <v>330</v>
      </c>
      <c r="KVJ221" t="s">
        <v>330</v>
      </c>
      <c r="KVK221" t="s">
        <v>330</v>
      </c>
      <c r="KVL221" t="s">
        <v>330</v>
      </c>
      <c r="KVM221" t="s">
        <v>330</v>
      </c>
      <c r="KVN221" t="s">
        <v>330</v>
      </c>
      <c r="KVO221" t="s">
        <v>330</v>
      </c>
      <c r="KVP221" t="s">
        <v>330</v>
      </c>
      <c r="KVQ221" t="s">
        <v>330</v>
      </c>
      <c r="KVR221" t="s">
        <v>330</v>
      </c>
      <c r="KVS221" t="s">
        <v>330</v>
      </c>
      <c r="KVT221" t="s">
        <v>330</v>
      </c>
      <c r="KVU221" t="s">
        <v>330</v>
      </c>
      <c r="KVV221" t="s">
        <v>330</v>
      </c>
      <c r="KVW221" t="s">
        <v>330</v>
      </c>
      <c r="KVX221" t="s">
        <v>330</v>
      </c>
      <c r="KVY221" t="s">
        <v>330</v>
      </c>
      <c r="KVZ221" t="s">
        <v>330</v>
      </c>
      <c r="KWA221" t="s">
        <v>330</v>
      </c>
      <c r="KWB221" t="s">
        <v>330</v>
      </c>
      <c r="KWC221" t="s">
        <v>330</v>
      </c>
      <c r="KWD221" t="s">
        <v>330</v>
      </c>
      <c r="KWE221" t="s">
        <v>330</v>
      </c>
      <c r="KWF221" t="s">
        <v>330</v>
      </c>
      <c r="KWG221" t="s">
        <v>330</v>
      </c>
      <c r="KWH221" t="s">
        <v>330</v>
      </c>
      <c r="KWI221" t="s">
        <v>330</v>
      </c>
      <c r="KWJ221" t="s">
        <v>330</v>
      </c>
      <c r="KWK221" t="s">
        <v>330</v>
      </c>
      <c r="KWL221" t="s">
        <v>330</v>
      </c>
      <c r="KWM221" t="s">
        <v>330</v>
      </c>
      <c r="KWN221" t="s">
        <v>330</v>
      </c>
      <c r="KWO221" t="s">
        <v>330</v>
      </c>
      <c r="KWP221" t="s">
        <v>330</v>
      </c>
      <c r="KWQ221" t="s">
        <v>330</v>
      </c>
      <c r="KWR221" t="s">
        <v>330</v>
      </c>
      <c r="KWS221" t="s">
        <v>330</v>
      </c>
      <c r="KWT221" t="s">
        <v>330</v>
      </c>
      <c r="KWU221" t="s">
        <v>330</v>
      </c>
      <c r="KWV221" t="s">
        <v>330</v>
      </c>
      <c r="KWW221" t="s">
        <v>330</v>
      </c>
      <c r="KWX221" t="s">
        <v>330</v>
      </c>
      <c r="KWY221" t="s">
        <v>330</v>
      </c>
      <c r="KWZ221" t="s">
        <v>330</v>
      </c>
      <c r="KXA221" t="s">
        <v>330</v>
      </c>
      <c r="KXB221" t="s">
        <v>330</v>
      </c>
      <c r="KXC221" t="s">
        <v>330</v>
      </c>
      <c r="KXD221" t="s">
        <v>330</v>
      </c>
      <c r="KXE221" t="s">
        <v>330</v>
      </c>
      <c r="KXF221" t="s">
        <v>330</v>
      </c>
      <c r="KXG221" t="s">
        <v>330</v>
      </c>
      <c r="KXH221" t="s">
        <v>330</v>
      </c>
      <c r="KXI221" t="s">
        <v>330</v>
      </c>
      <c r="KXJ221" t="s">
        <v>330</v>
      </c>
      <c r="KXK221" t="s">
        <v>330</v>
      </c>
      <c r="KXL221" t="s">
        <v>330</v>
      </c>
      <c r="KXM221" t="s">
        <v>330</v>
      </c>
      <c r="KXN221" t="s">
        <v>330</v>
      </c>
      <c r="KXO221" t="s">
        <v>330</v>
      </c>
      <c r="KXP221" t="s">
        <v>330</v>
      </c>
      <c r="KXQ221" t="s">
        <v>330</v>
      </c>
      <c r="KXR221" t="s">
        <v>330</v>
      </c>
      <c r="KXS221" t="s">
        <v>330</v>
      </c>
      <c r="KXT221" t="s">
        <v>330</v>
      </c>
      <c r="KXU221" t="s">
        <v>330</v>
      </c>
      <c r="KXV221" t="s">
        <v>330</v>
      </c>
      <c r="KXW221" t="s">
        <v>330</v>
      </c>
      <c r="KXX221" t="s">
        <v>330</v>
      </c>
      <c r="KXY221" t="s">
        <v>330</v>
      </c>
      <c r="KXZ221" t="s">
        <v>330</v>
      </c>
      <c r="KYA221" t="s">
        <v>330</v>
      </c>
      <c r="KYB221" t="s">
        <v>330</v>
      </c>
      <c r="KYC221" t="s">
        <v>330</v>
      </c>
      <c r="KYD221" t="s">
        <v>330</v>
      </c>
      <c r="KYE221" t="s">
        <v>330</v>
      </c>
      <c r="KYF221" t="s">
        <v>330</v>
      </c>
      <c r="KYG221" t="s">
        <v>330</v>
      </c>
      <c r="KYH221" t="s">
        <v>330</v>
      </c>
      <c r="KYI221" t="s">
        <v>330</v>
      </c>
      <c r="KYJ221" t="s">
        <v>330</v>
      </c>
      <c r="KYK221" t="s">
        <v>330</v>
      </c>
      <c r="KYL221" t="s">
        <v>330</v>
      </c>
      <c r="KYM221" t="s">
        <v>330</v>
      </c>
      <c r="KYN221" t="s">
        <v>330</v>
      </c>
      <c r="KYO221" t="s">
        <v>330</v>
      </c>
      <c r="KYP221" t="s">
        <v>330</v>
      </c>
      <c r="KYQ221" t="s">
        <v>330</v>
      </c>
      <c r="KYR221" t="s">
        <v>330</v>
      </c>
      <c r="KYS221" t="s">
        <v>330</v>
      </c>
      <c r="KYT221" t="s">
        <v>330</v>
      </c>
      <c r="KYU221" t="s">
        <v>330</v>
      </c>
      <c r="KYV221" t="s">
        <v>330</v>
      </c>
      <c r="KYW221" t="s">
        <v>330</v>
      </c>
      <c r="KYX221" t="s">
        <v>330</v>
      </c>
      <c r="KYY221" t="s">
        <v>330</v>
      </c>
      <c r="KYZ221" t="s">
        <v>330</v>
      </c>
      <c r="KZA221" t="s">
        <v>330</v>
      </c>
      <c r="KZB221" t="s">
        <v>330</v>
      </c>
      <c r="KZC221" t="s">
        <v>330</v>
      </c>
      <c r="KZD221" t="s">
        <v>330</v>
      </c>
      <c r="KZE221" t="s">
        <v>330</v>
      </c>
      <c r="KZF221" t="s">
        <v>330</v>
      </c>
      <c r="KZG221" t="s">
        <v>330</v>
      </c>
      <c r="KZH221" t="s">
        <v>330</v>
      </c>
      <c r="KZI221" t="s">
        <v>330</v>
      </c>
      <c r="KZJ221" t="s">
        <v>330</v>
      </c>
      <c r="KZK221" t="s">
        <v>330</v>
      </c>
      <c r="KZL221" t="s">
        <v>330</v>
      </c>
      <c r="KZM221" t="s">
        <v>330</v>
      </c>
      <c r="KZN221" t="s">
        <v>330</v>
      </c>
      <c r="KZO221" t="s">
        <v>330</v>
      </c>
      <c r="KZP221" t="s">
        <v>330</v>
      </c>
      <c r="KZQ221" t="s">
        <v>330</v>
      </c>
      <c r="KZR221" t="s">
        <v>330</v>
      </c>
      <c r="KZS221" t="s">
        <v>330</v>
      </c>
      <c r="KZT221" t="s">
        <v>330</v>
      </c>
      <c r="KZU221" t="s">
        <v>330</v>
      </c>
      <c r="KZV221" t="s">
        <v>330</v>
      </c>
      <c r="KZW221" t="s">
        <v>330</v>
      </c>
      <c r="KZX221" t="s">
        <v>330</v>
      </c>
      <c r="KZY221" t="s">
        <v>330</v>
      </c>
      <c r="KZZ221" t="s">
        <v>330</v>
      </c>
      <c r="LAA221" t="s">
        <v>330</v>
      </c>
      <c r="LAB221" t="s">
        <v>330</v>
      </c>
      <c r="LAC221" t="s">
        <v>330</v>
      </c>
      <c r="LAD221" t="s">
        <v>330</v>
      </c>
      <c r="LAE221" t="s">
        <v>330</v>
      </c>
      <c r="LAF221" t="s">
        <v>330</v>
      </c>
      <c r="LAG221" t="s">
        <v>330</v>
      </c>
      <c r="LAH221" t="s">
        <v>330</v>
      </c>
      <c r="LAI221" t="s">
        <v>330</v>
      </c>
      <c r="LAJ221" t="s">
        <v>330</v>
      </c>
      <c r="LAK221" t="s">
        <v>330</v>
      </c>
      <c r="LAL221" t="s">
        <v>330</v>
      </c>
      <c r="LAM221" t="s">
        <v>330</v>
      </c>
      <c r="LAN221" t="s">
        <v>330</v>
      </c>
      <c r="LAO221" t="s">
        <v>330</v>
      </c>
      <c r="LAP221" t="s">
        <v>330</v>
      </c>
      <c r="LAQ221" t="s">
        <v>330</v>
      </c>
      <c r="LAR221" t="s">
        <v>330</v>
      </c>
      <c r="LAS221" t="s">
        <v>330</v>
      </c>
      <c r="LAT221" t="s">
        <v>330</v>
      </c>
      <c r="LAU221" t="s">
        <v>330</v>
      </c>
      <c r="LAV221" t="s">
        <v>330</v>
      </c>
      <c r="LAW221" t="s">
        <v>330</v>
      </c>
      <c r="LAX221" t="s">
        <v>330</v>
      </c>
      <c r="LAY221" t="s">
        <v>330</v>
      </c>
      <c r="LAZ221" t="s">
        <v>330</v>
      </c>
      <c r="LBA221" t="s">
        <v>330</v>
      </c>
      <c r="LBB221" t="s">
        <v>330</v>
      </c>
      <c r="LBC221" t="s">
        <v>330</v>
      </c>
      <c r="LBD221" t="s">
        <v>330</v>
      </c>
      <c r="LBE221" t="s">
        <v>330</v>
      </c>
      <c r="LBF221" t="s">
        <v>330</v>
      </c>
      <c r="LBG221" t="s">
        <v>330</v>
      </c>
      <c r="LBH221" t="s">
        <v>330</v>
      </c>
      <c r="LBI221" t="s">
        <v>330</v>
      </c>
      <c r="LBJ221" t="s">
        <v>330</v>
      </c>
      <c r="LBK221" t="s">
        <v>330</v>
      </c>
      <c r="LBL221" t="s">
        <v>330</v>
      </c>
      <c r="LBM221" t="s">
        <v>330</v>
      </c>
      <c r="LBN221" t="s">
        <v>330</v>
      </c>
      <c r="LBO221" t="s">
        <v>330</v>
      </c>
      <c r="LBP221" t="s">
        <v>330</v>
      </c>
      <c r="LBQ221" t="s">
        <v>330</v>
      </c>
      <c r="LBR221" t="s">
        <v>330</v>
      </c>
      <c r="LBS221" t="s">
        <v>330</v>
      </c>
      <c r="LBT221" t="s">
        <v>330</v>
      </c>
      <c r="LBU221" t="s">
        <v>330</v>
      </c>
      <c r="LBV221" t="s">
        <v>330</v>
      </c>
      <c r="LBW221" t="s">
        <v>330</v>
      </c>
      <c r="LBX221" t="s">
        <v>330</v>
      </c>
      <c r="LBY221" t="s">
        <v>330</v>
      </c>
      <c r="LBZ221" t="s">
        <v>330</v>
      </c>
      <c r="LCA221" t="s">
        <v>330</v>
      </c>
      <c r="LCB221" t="s">
        <v>330</v>
      </c>
      <c r="LCC221" t="s">
        <v>330</v>
      </c>
      <c r="LCD221" t="s">
        <v>330</v>
      </c>
      <c r="LCE221" t="s">
        <v>330</v>
      </c>
      <c r="LCF221" t="s">
        <v>330</v>
      </c>
      <c r="LCG221" t="s">
        <v>330</v>
      </c>
      <c r="LCH221" t="s">
        <v>330</v>
      </c>
      <c r="LCI221" t="s">
        <v>330</v>
      </c>
      <c r="LCJ221" t="s">
        <v>330</v>
      </c>
      <c r="LCK221" t="s">
        <v>330</v>
      </c>
      <c r="LCL221" t="s">
        <v>330</v>
      </c>
      <c r="LCM221" t="s">
        <v>330</v>
      </c>
      <c r="LCN221" t="s">
        <v>330</v>
      </c>
      <c r="LCO221" t="s">
        <v>330</v>
      </c>
      <c r="LCP221" t="s">
        <v>330</v>
      </c>
      <c r="LCQ221" t="s">
        <v>330</v>
      </c>
      <c r="LCR221" t="s">
        <v>330</v>
      </c>
      <c r="LCS221" t="s">
        <v>330</v>
      </c>
      <c r="LCT221" t="s">
        <v>330</v>
      </c>
      <c r="LCU221" t="s">
        <v>330</v>
      </c>
      <c r="LCV221" t="s">
        <v>330</v>
      </c>
      <c r="LCW221" t="s">
        <v>330</v>
      </c>
      <c r="LCX221" t="s">
        <v>330</v>
      </c>
      <c r="LCY221" t="s">
        <v>330</v>
      </c>
      <c r="LCZ221" t="s">
        <v>330</v>
      </c>
      <c r="LDA221" t="s">
        <v>330</v>
      </c>
      <c r="LDB221" t="s">
        <v>330</v>
      </c>
      <c r="LDC221" t="s">
        <v>330</v>
      </c>
      <c r="LDD221" t="s">
        <v>330</v>
      </c>
      <c r="LDE221" t="s">
        <v>330</v>
      </c>
      <c r="LDF221" t="s">
        <v>330</v>
      </c>
      <c r="LDG221" t="s">
        <v>330</v>
      </c>
      <c r="LDH221" t="s">
        <v>330</v>
      </c>
      <c r="LDI221" t="s">
        <v>330</v>
      </c>
      <c r="LDJ221" t="s">
        <v>330</v>
      </c>
      <c r="LDK221" t="s">
        <v>330</v>
      </c>
      <c r="LDL221" t="s">
        <v>330</v>
      </c>
      <c r="LDM221" t="s">
        <v>330</v>
      </c>
      <c r="LDN221" t="s">
        <v>330</v>
      </c>
      <c r="LDO221" t="s">
        <v>330</v>
      </c>
      <c r="LDP221" t="s">
        <v>330</v>
      </c>
      <c r="LDQ221" t="s">
        <v>330</v>
      </c>
      <c r="LDR221" t="s">
        <v>330</v>
      </c>
      <c r="LDS221" t="s">
        <v>330</v>
      </c>
      <c r="LDT221" t="s">
        <v>330</v>
      </c>
      <c r="LDU221" t="s">
        <v>330</v>
      </c>
      <c r="LDV221" t="s">
        <v>330</v>
      </c>
      <c r="LDW221" t="s">
        <v>330</v>
      </c>
      <c r="LDX221" t="s">
        <v>330</v>
      </c>
      <c r="LDY221" t="s">
        <v>330</v>
      </c>
      <c r="LDZ221" t="s">
        <v>330</v>
      </c>
      <c r="LEA221" t="s">
        <v>330</v>
      </c>
      <c r="LEB221" t="s">
        <v>330</v>
      </c>
      <c r="LEC221" t="s">
        <v>330</v>
      </c>
      <c r="LED221" t="s">
        <v>330</v>
      </c>
      <c r="LEE221" t="s">
        <v>330</v>
      </c>
      <c r="LEF221" t="s">
        <v>330</v>
      </c>
      <c r="LEG221" t="s">
        <v>330</v>
      </c>
      <c r="LEH221" t="s">
        <v>330</v>
      </c>
      <c r="LEI221" t="s">
        <v>330</v>
      </c>
      <c r="LEJ221" t="s">
        <v>330</v>
      </c>
      <c r="LEK221" t="s">
        <v>330</v>
      </c>
      <c r="LEL221" t="s">
        <v>330</v>
      </c>
      <c r="LEM221" t="s">
        <v>330</v>
      </c>
      <c r="LEN221" t="s">
        <v>330</v>
      </c>
      <c r="LEO221" t="s">
        <v>330</v>
      </c>
      <c r="LEP221" t="s">
        <v>330</v>
      </c>
      <c r="LEQ221" t="s">
        <v>330</v>
      </c>
      <c r="LER221" t="s">
        <v>330</v>
      </c>
      <c r="LES221" t="s">
        <v>330</v>
      </c>
      <c r="LET221" t="s">
        <v>330</v>
      </c>
      <c r="LEU221" t="s">
        <v>330</v>
      </c>
      <c r="LEV221" t="s">
        <v>330</v>
      </c>
      <c r="LEW221" t="s">
        <v>330</v>
      </c>
      <c r="LEX221" t="s">
        <v>330</v>
      </c>
      <c r="LEY221" t="s">
        <v>330</v>
      </c>
      <c r="LEZ221" t="s">
        <v>330</v>
      </c>
      <c r="LFA221" t="s">
        <v>330</v>
      </c>
      <c r="LFB221" t="s">
        <v>330</v>
      </c>
      <c r="LFC221" t="s">
        <v>330</v>
      </c>
      <c r="LFD221" t="s">
        <v>330</v>
      </c>
      <c r="LFE221" t="s">
        <v>330</v>
      </c>
      <c r="LFF221" t="s">
        <v>330</v>
      </c>
      <c r="LFG221" t="s">
        <v>330</v>
      </c>
      <c r="LFH221" t="s">
        <v>330</v>
      </c>
      <c r="LFI221" t="s">
        <v>330</v>
      </c>
      <c r="LFJ221" t="s">
        <v>330</v>
      </c>
      <c r="LFK221" t="s">
        <v>330</v>
      </c>
      <c r="LFL221" t="s">
        <v>330</v>
      </c>
      <c r="LFM221" t="s">
        <v>330</v>
      </c>
      <c r="LFN221" t="s">
        <v>330</v>
      </c>
      <c r="LFO221" t="s">
        <v>330</v>
      </c>
      <c r="LFP221" t="s">
        <v>330</v>
      </c>
      <c r="LFQ221" t="s">
        <v>330</v>
      </c>
      <c r="LFR221" t="s">
        <v>330</v>
      </c>
      <c r="LFS221" t="s">
        <v>330</v>
      </c>
      <c r="LFT221" t="s">
        <v>330</v>
      </c>
      <c r="LFU221" t="s">
        <v>330</v>
      </c>
      <c r="LFV221" t="s">
        <v>330</v>
      </c>
      <c r="LFW221" t="s">
        <v>330</v>
      </c>
      <c r="LFX221" t="s">
        <v>330</v>
      </c>
      <c r="LFY221" t="s">
        <v>330</v>
      </c>
      <c r="LFZ221" t="s">
        <v>330</v>
      </c>
      <c r="LGA221" t="s">
        <v>330</v>
      </c>
      <c r="LGB221" t="s">
        <v>330</v>
      </c>
      <c r="LGC221" t="s">
        <v>330</v>
      </c>
      <c r="LGD221" t="s">
        <v>330</v>
      </c>
      <c r="LGE221" t="s">
        <v>330</v>
      </c>
      <c r="LGF221" t="s">
        <v>330</v>
      </c>
      <c r="LGG221" t="s">
        <v>330</v>
      </c>
      <c r="LGH221" t="s">
        <v>330</v>
      </c>
      <c r="LGI221" t="s">
        <v>330</v>
      </c>
      <c r="LGJ221" t="s">
        <v>330</v>
      </c>
      <c r="LGK221" t="s">
        <v>330</v>
      </c>
      <c r="LGL221" t="s">
        <v>330</v>
      </c>
      <c r="LGM221" t="s">
        <v>330</v>
      </c>
      <c r="LGN221" t="s">
        <v>330</v>
      </c>
      <c r="LGO221" t="s">
        <v>330</v>
      </c>
      <c r="LGP221" t="s">
        <v>330</v>
      </c>
      <c r="LGQ221" t="s">
        <v>330</v>
      </c>
      <c r="LGR221" t="s">
        <v>330</v>
      </c>
      <c r="LGS221" t="s">
        <v>330</v>
      </c>
      <c r="LGT221" t="s">
        <v>330</v>
      </c>
      <c r="LGU221" t="s">
        <v>330</v>
      </c>
      <c r="LGV221" t="s">
        <v>330</v>
      </c>
      <c r="LGW221" t="s">
        <v>330</v>
      </c>
      <c r="LGX221" t="s">
        <v>330</v>
      </c>
      <c r="LGY221" t="s">
        <v>330</v>
      </c>
      <c r="LGZ221" t="s">
        <v>330</v>
      </c>
      <c r="LHA221" t="s">
        <v>330</v>
      </c>
      <c r="LHB221" t="s">
        <v>330</v>
      </c>
      <c r="LHC221" t="s">
        <v>330</v>
      </c>
      <c r="LHD221" t="s">
        <v>330</v>
      </c>
      <c r="LHE221" t="s">
        <v>330</v>
      </c>
      <c r="LHF221" t="s">
        <v>330</v>
      </c>
      <c r="LHG221" t="s">
        <v>330</v>
      </c>
      <c r="LHH221" t="s">
        <v>330</v>
      </c>
      <c r="LHI221" t="s">
        <v>330</v>
      </c>
      <c r="LHJ221" t="s">
        <v>330</v>
      </c>
      <c r="LHK221" t="s">
        <v>330</v>
      </c>
      <c r="LHL221" t="s">
        <v>330</v>
      </c>
      <c r="LHM221" t="s">
        <v>330</v>
      </c>
      <c r="LHN221" t="s">
        <v>330</v>
      </c>
      <c r="LHO221" t="s">
        <v>330</v>
      </c>
      <c r="LHP221" t="s">
        <v>330</v>
      </c>
      <c r="LHQ221" t="s">
        <v>330</v>
      </c>
      <c r="LHR221" t="s">
        <v>330</v>
      </c>
      <c r="LHS221" t="s">
        <v>330</v>
      </c>
      <c r="LHT221" t="s">
        <v>330</v>
      </c>
      <c r="LHU221" t="s">
        <v>330</v>
      </c>
      <c r="LHV221" t="s">
        <v>330</v>
      </c>
      <c r="LHW221" t="s">
        <v>330</v>
      </c>
      <c r="LHX221" t="s">
        <v>330</v>
      </c>
      <c r="LHY221" t="s">
        <v>330</v>
      </c>
      <c r="LHZ221" t="s">
        <v>330</v>
      </c>
      <c r="LIA221" t="s">
        <v>330</v>
      </c>
      <c r="LIB221" t="s">
        <v>330</v>
      </c>
      <c r="LIC221" t="s">
        <v>330</v>
      </c>
      <c r="LID221" t="s">
        <v>330</v>
      </c>
      <c r="LIE221" t="s">
        <v>330</v>
      </c>
      <c r="LIF221" t="s">
        <v>330</v>
      </c>
      <c r="LIG221" t="s">
        <v>330</v>
      </c>
      <c r="LIH221" t="s">
        <v>330</v>
      </c>
      <c r="LII221" t="s">
        <v>330</v>
      </c>
      <c r="LIJ221" t="s">
        <v>330</v>
      </c>
      <c r="LIK221" t="s">
        <v>330</v>
      </c>
      <c r="LIL221" t="s">
        <v>330</v>
      </c>
      <c r="LIM221" t="s">
        <v>330</v>
      </c>
      <c r="LIN221" t="s">
        <v>330</v>
      </c>
      <c r="LIO221" t="s">
        <v>330</v>
      </c>
      <c r="LIP221" t="s">
        <v>330</v>
      </c>
      <c r="LIQ221" t="s">
        <v>330</v>
      </c>
      <c r="LIR221" t="s">
        <v>330</v>
      </c>
      <c r="LIS221" t="s">
        <v>330</v>
      </c>
      <c r="LIT221" t="s">
        <v>330</v>
      </c>
      <c r="LIU221" t="s">
        <v>330</v>
      </c>
      <c r="LIV221" t="s">
        <v>330</v>
      </c>
      <c r="LIW221" t="s">
        <v>330</v>
      </c>
      <c r="LIX221" t="s">
        <v>330</v>
      </c>
      <c r="LIY221" t="s">
        <v>330</v>
      </c>
      <c r="LIZ221" t="s">
        <v>330</v>
      </c>
      <c r="LJA221" t="s">
        <v>330</v>
      </c>
      <c r="LJB221" t="s">
        <v>330</v>
      </c>
      <c r="LJC221" t="s">
        <v>330</v>
      </c>
      <c r="LJD221" t="s">
        <v>330</v>
      </c>
      <c r="LJE221" t="s">
        <v>330</v>
      </c>
      <c r="LJF221" t="s">
        <v>330</v>
      </c>
      <c r="LJG221" t="s">
        <v>330</v>
      </c>
      <c r="LJH221" t="s">
        <v>330</v>
      </c>
      <c r="LJI221" t="s">
        <v>330</v>
      </c>
      <c r="LJJ221" t="s">
        <v>330</v>
      </c>
      <c r="LJK221" t="s">
        <v>330</v>
      </c>
      <c r="LJL221" t="s">
        <v>330</v>
      </c>
      <c r="LJM221" t="s">
        <v>330</v>
      </c>
      <c r="LJN221" t="s">
        <v>330</v>
      </c>
      <c r="LJO221" t="s">
        <v>330</v>
      </c>
      <c r="LJP221" t="s">
        <v>330</v>
      </c>
      <c r="LJQ221" t="s">
        <v>330</v>
      </c>
      <c r="LJR221" t="s">
        <v>330</v>
      </c>
      <c r="LJS221" t="s">
        <v>330</v>
      </c>
      <c r="LJT221" t="s">
        <v>330</v>
      </c>
      <c r="LJU221" t="s">
        <v>330</v>
      </c>
      <c r="LJV221" t="s">
        <v>330</v>
      </c>
      <c r="LJW221" t="s">
        <v>330</v>
      </c>
      <c r="LJX221" t="s">
        <v>330</v>
      </c>
      <c r="LJY221" t="s">
        <v>330</v>
      </c>
      <c r="LJZ221" t="s">
        <v>330</v>
      </c>
      <c r="LKA221" t="s">
        <v>330</v>
      </c>
      <c r="LKB221" t="s">
        <v>330</v>
      </c>
      <c r="LKC221" t="s">
        <v>330</v>
      </c>
      <c r="LKD221" t="s">
        <v>330</v>
      </c>
      <c r="LKE221" t="s">
        <v>330</v>
      </c>
      <c r="LKF221" t="s">
        <v>330</v>
      </c>
      <c r="LKG221" t="s">
        <v>330</v>
      </c>
      <c r="LKH221" t="s">
        <v>330</v>
      </c>
      <c r="LKI221" t="s">
        <v>330</v>
      </c>
      <c r="LKJ221" t="s">
        <v>330</v>
      </c>
      <c r="LKK221" t="s">
        <v>330</v>
      </c>
      <c r="LKL221" t="s">
        <v>330</v>
      </c>
      <c r="LKM221" t="s">
        <v>330</v>
      </c>
      <c r="LKN221" t="s">
        <v>330</v>
      </c>
      <c r="LKO221" t="s">
        <v>330</v>
      </c>
      <c r="LKP221" t="s">
        <v>330</v>
      </c>
      <c r="LKQ221" t="s">
        <v>330</v>
      </c>
      <c r="LKR221" t="s">
        <v>330</v>
      </c>
      <c r="LKS221" t="s">
        <v>330</v>
      </c>
      <c r="LKT221" t="s">
        <v>330</v>
      </c>
      <c r="LKU221" t="s">
        <v>330</v>
      </c>
      <c r="LKV221" t="s">
        <v>330</v>
      </c>
      <c r="LKW221" t="s">
        <v>330</v>
      </c>
      <c r="LKX221" t="s">
        <v>330</v>
      </c>
      <c r="LKY221" t="s">
        <v>330</v>
      </c>
      <c r="LKZ221" t="s">
        <v>330</v>
      </c>
      <c r="LLA221" t="s">
        <v>330</v>
      </c>
      <c r="LLB221" t="s">
        <v>330</v>
      </c>
      <c r="LLC221" t="s">
        <v>330</v>
      </c>
      <c r="LLD221" t="s">
        <v>330</v>
      </c>
      <c r="LLE221" t="s">
        <v>330</v>
      </c>
      <c r="LLF221" t="s">
        <v>330</v>
      </c>
      <c r="LLG221" t="s">
        <v>330</v>
      </c>
      <c r="LLH221" t="s">
        <v>330</v>
      </c>
      <c r="LLI221" t="s">
        <v>330</v>
      </c>
      <c r="LLJ221" t="s">
        <v>330</v>
      </c>
      <c r="LLK221" t="s">
        <v>330</v>
      </c>
      <c r="LLL221" t="s">
        <v>330</v>
      </c>
      <c r="LLM221" t="s">
        <v>330</v>
      </c>
      <c r="LLN221" t="s">
        <v>330</v>
      </c>
      <c r="LLO221" t="s">
        <v>330</v>
      </c>
      <c r="LLP221" t="s">
        <v>330</v>
      </c>
      <c r="LLQ221" t="s">
        <v>330</v>
      </c>
      <c r="LLR221" t="s">
        <v>330</v>
      </c>
      <c r="LLS221" t="s">
        <v>330</v>
      </c>
      <c r="LLT221" t="s">
        <v>330</v>
      </c>
      <c r="LLU221" t="s">
        <v>330</v>
      </c>
      <c r="LLV221" t="s">
        <v>330</v>
      </c>
      <c r="LLW221" t="s">
        <v>330</v>
      </c>
      <c r="LLX221" t="s">
        <v>330</v>
      </c>
      <c r="LLY221" t="s">
        <v>330</v>
      </c>
      <c r="LLZ221" t="s">
        <v>330</v>
      </c>
      <c r="LMA221" t="s">
        <v>330</v>
      </c>
      <c r="LMB221" t="s">
        <v>330</v>
      </c>
      <c r="LMC221" t="s">
        <v>330</v>
      </c>
      <c r="LMD221" t="s">
        <v>330</v>
      </c>
      <c r="LME221" t="s">
        <v>330</v>
      </c>
      <c r="LMF221" t="s">
        <v>330</v>
      </c>
      <c r="LMG221" t="s">
        <v>330</v>
      </c>
      <c r="LMH221" t="s">
        <v>330</v>
      </c>
      <c r="LMI221" t="s">
        <v>330</v>
      </c>
      <c r="LMJ221" t="s">
        <v>330</v>
      </c>
      <c r="LMK221" t="s">
        <v>330</v>
      </c>
      <c r="LML221" t="s">
        <v>330</v>
      </c>
      <c r="LMM221" t="s">
        <v>330</v>
      </c>
      <c r="LMN221" t="s">
        <v>330</v>
      </c>
      <c r="LMO221" t="s">
        <v>330</v>
      </c>
      <c r="LMP221" t="s">
        <v>330</v>
      </c>
      <c r="LMQ221" t="s">
        <v>330</v>
      </c>
      <c r="LMR221" t="s">
        <v>330</v>
      </c>
      <c r="LMS221" t="s">
        <v>330</v>
      </c>
      <c r="LMT221" t="s">
        <v>330</v>
      </c>
      <c r="LMU221" t="s">
        <v>330</v>
      </c>
      <c r="LMV221" t="s">
        <v>330</v>
      </c>
      <c r="LMW221" t="s">
        <v>330</v>
      </c>
      <c r="LMX221" t="s">
        <v>330</v>
      </c>
      <c r="LMY221" t="s">
        <v>330</v>
      </c>
      <c r="LMZ221" t="s">
        <v>330</v>
      </c>
      <c r="LNA221" t="s">
        <v>330</v>
      </c>
      <c r="LNB221" t="s">
        <v>330</v>
      </c>
      <c r="LNC221" t="s">
        <v>330</v>
      </c>
      <c r="LND221" t="s">
        <v>330</v>
      </c>
      <c r="LNE221" t="s">
        <v>330</v>
      </c>
      <c r="LNF221" t="s">
        <v>330</v>
      </c>
      <c r="LNG221" t="s">
        <v>330</v>
      </c>
      <c r="LNH221" t="s">
        <v>330</v>
      </c>
      <c r="LNI221" t="s">
        <v>330</v>
      </c>
      <c r="LNJ221" t="s">
        <v>330</v>
      </c>
      <c r="LNK221" t="s">
        <v>330</v>
      </c>
      <c r="LNL221" t="s">
        <v>330</v>
      </c>
      <c r="LNM221" t="s">
        <v>330</v>
      </c>
      <c r="LNN221" t="s">
        <v>330</v>
      </c>
      <c r="LNO221" t="s">
        <v>330</v>
      </c>
      <c r="LNP221" t="s">
        <v>330</v>
      </c>
      <c r="LNQ221" t="s">
        <v>330</v>
      </c>
      <c r="LNR221" t="s">
        <v>330</v>
      </c>
      <c r="LNS221" t="s">
        <v>330</v>
      </c>
      <c r="LNT221" t="s">
        <v>330</v>
      </c>
      <c r="LNU221" t="s">
        <v>330</v>
      </c>
      <c r="LNV221" t="s">
        <v>330</v>
      </c>
      <c r="LNW221" t="s">
        <v>330</v>
      </c>
      <c r="LNX221" t="s">
        <v>330</v>
      </c>
      <c r="LNY221" t="s">
        <v>330</v>
      </c>
      <c r="LNZ221" t="s">
        <v>330</v>
      </c>
      <c r="LOA221" t="s">
        <v>330</v>
      </c>
      <c r="LOB221" t="s">
        <v>330</v>
      </c>
      <c r="LOC221" t="s">
        <v>330</v>
      </c>
      <c r="LOD221" t="s">
        <v>330</v>
      </c>
      <c r="LOE221" t="s">
        <v>330</v>
      </c>
      <c r="LOF221" t="s">
        <v>330</v>
      </c>
      <c r="LOG221" t="s">
        <v>330</v>
      </c>
      <c r="LOH221" t="s">
        <v>330</v>
      </c>
      <c r="LOI221" t="s">
        <v>330</v>
      </c>
      <c r="LOJ221" t="s">
        <v>330</v>
      </c>
      <c r="LOK221" t="s">
        <v>330</v>
      </c>
      <c r="LOL221" t="s">
        <v>330</v>
      </c>
      <c r="LOM221" t="s">
        <v>330</v>
      </c>
      <c r="LON221" t="s">
        <v>330</v>
      </c>
      <c r="LOO221" t="s">
        <v>330</v>
      </c>
      <c r="LOP221" t="s">
        <v>330</v>
      </c>
      <c r="LOQ221" t="s">
        <v>330</v>
      </c>
      <c r="LOR221" t="s">
        <v>330</v>
      </c>
      <c r="LOS221" t="s">
        <v>330</v>
      </c>
      <c r="LOT221" t="s">
        <v>330</v>
      </c>
      <c r="LOU221" t="s">
        <v>330</v>
      </c>
      <c r="LOV221" t="s">
        <v>330</v>
      </c>
      <c r="LOW221" t="s">
        <v>330</v>
      </c>
      <c r="LOX221" t="s">
        <v>330</v>
      </c>
      <c r="LOY221" t="s">
        <v>330</v>
      </c>
      <c r="LOZ221" t="s">
        <v>330</v>
      </c>
      <c r="LPA221" t="s">
        <v>330</v>
      </c>
      <c r="LPB221" t="s">
        <v>330</v>
      </c>
      <c r="LPC221" t="s">
        <v>330</v>
      </c>
      <c r="LPD221" t="s">
        <v>330</v>
      </c>
      <c r="LPE221" t="s">
        <v>330</v>
      </c>
      <c r="LPF221" t="s">
        <v>330</v>
      </c>
      <c r="LPG221" t="s">
        <v>330</v>
      </c>
      <c r="LPH221" t="s">
        <v>330</v>
      </c>
      <c r="LPI221" t="s">
        <v>330</v>
      </c>
      <c r="LPJ221" t="s">
        <v>330</v>
      </c>
      <c r="LPK221" t="s">
        <v>330</v>
      </c>
      <c r="LPL221" t="s">
        <v>330</v>
      </c>
      <c r="LPM221" t="s">
        <v>330</v>
      </c>
      <c r="LPN221" t="s">
        <v>330</v>
      </c>
      <c r="LPO221" t="s">
        <v>330</v>
      </c>
      <c r="LPP221" t="s">
        <v>330</v>
      </c>
      <c r="LPQ221" t="s">
        <v>330</v>
      </c>
      <c r="LPR221" t="s">
        <v>330</v>
      </c>
      <c r="LPS221" t="s">
        <v>330</v>
      </c>
      <c r="LPT221" t="s">
        <v>330</v>
      </c>
      <c r="LPU221" t="s">
        <v>330</v>
      </c>
      <c r="LPV221" t="s">
        <v>330</v>
      </c>
      <c r="LPW221" t="s">
        <v>330</v>
      </c>
      <c r="LPX221" t="s">
        <v>330</v>
      </c>
      <c r="LPY221" t="s">
        <v>330</v>
      </c>
      <c r="LPZ221" t="s">
        <v>330</v>
      </c>
      <c r="LQA221" t="s">
        <v>330</v>
      </c>
      <c r="LQB221" t="s">
        <v>330</v>
      </c>
      <c r="LQC221" t="s">
        <v>330</v>
      </c>
      <c r="LQD221" t="s">
        <v>330</v>
      </c>
      <c r="LQE221" t="s">
        <v>330</v>
      </c>
      <c r="LQF221" t="s">
        <v>330</v>
      </c>
      <c r="LQG221" t="s">
        <v>330</v>
      </c>
      <c r="LQH221" t="s">
        <v>330</v>
      </c>
      <c r="LQI221" t="s">
        <v>330</v>
      </c>
      <c r="LQJ221" t="s">
        <v>330</v>
      </c>
      <c r="LQK221" t="s">
        <v>330</v>
      </c>
      <c r="LQL221" t="s">
        <v>330</v>
      </c>
      <c r="LQM221" t="s">
        <v>330</v>
      </c>
      <c r="LQN221" t="s">
        <v>330</v>
      </c>
      <c r="LQO221" t="s">
        <v>330</v>
      </c>
      <c r="LQP221" t="s">
        <v>330</v>
      </c>
      <c r="LQQ221" t="s">
        <v>330</v>
      </c>
      <c r="LQR221" t="s">
        <v>330</v>
      </c>
      <c r="LQS221" t="s">
        <v>330</v>
      </c>
      <c r="LQT221" t="s">
        <v>330</v>
      </c>
      <c r="LQU221" t="s">
        <v>330</v>
      </c>
      <c r="LQV221" t="s">
        <v>330</v>
      </c>
      <c r="LQW221" t="s">
        <v>330</v>
      </c>
      <c r="LQX221" t="s">
        <v>330</v>
      </c>
      <c r="LQY221" t="s">
        <v>330</v>
      </c>
      <c r="LQZ221" t="s">
        <v>330</v>
      </c>
      <c r="LRA221" t="s">
        <v>330</v>
      </c>
      <c r="LRB221" t="s">
        <v>330</v>
      </c>
      <c r="LRC221" t="s">
        <v>330</v>
      </c>
      <c r="LRD221" t="s">
        <v>330</v>
      </c>
      <c r="LRE221" t="s">
        <v>330</v>
      </c>
      <c r="LRF221" t="s">
        <v>330</v>
      </c>
      <c r="LRG221" t="s">
        <v>330</v>
      </c>
      <c r="LRH221" t="s">
        <v>330</v>
      </c>
      <c r="LRI221" t="s">
        <v>330</v>
      </c>
      <c r="LRJ221" t="s">
        <v>330</v>
      </c>
      <c r="LRK221" t="s">
        <v>330</v>
      </c>
      <c r="LRL221" t="s">
        <v>330</v>
      </c>
      <c r="LRM221" t="s">
        <v>330</v>
      </c>
      <c r="LRN221" t="s">
        <v>330</v>
      </c>
      <c r="LRO221" t="s">
        <v>330</v>
      </c>
      <c r="LRP221" t="s">
        <v>330</v>
      </c>
      <c r="LRQ221" t="s">
        <v>330</v>
      </c>
      <c r="LRR221" t="s">
        <v>330</v>
      </c>
      <c r="LRS221" t="s">
        <v>330</v>
      </c>
      <c r="LRT221" t="s">
        <v>330</v>
      </c>
      <c r="LRU221" t="s">
        <v>330</v>
      </c>
      <c r="LRV221" t="s">
        <v>330</v>
      </c>
      <c r="LRW221" t="s">
        <v>330</v>
      </c>
      <c r="LRX221" t="s">
        <v>330</v>
      </c>
      <c r="LRY221" t="s">
        <v>330</v>
      </c>
      <c r="LRZ221" t="s">
        <v>330</v>
      </c>
      <c r="LSA221" t="s">
        <v>330</v>
      </c>
      <c r="LSB221" t="s">
        <v>330</v>
      </c>
      <c r="LSC221" t="s">
        <v>330</v>
      </c>
      <c r="LSD221" t="s">
        <v>330</v>
      </c>
      <c r="LSE221" t="s">
        <v>330</v>
      </c>
      <c r="LSF221" t="s">
        <v>330</v>
      </c>
      <c r="LSG221" t="s">
        <v>330</v>
      </c>
      <c r="LSH221" t="s">
        <v>330</v>
      </c>
      <c r="LSI221" t="s">
        <v>330</v>
      </c>
      <c r="LSJ221" t="s">
        <v>330</v>
      </c>
      <c r="LSK221" t="s">
        <v>330</v>
      </c>
      <c r="LSL221" t="s">
        <v>330</v>
      </c>
      <c r="LSM221" t="s">
        <v>330</v>
      </c>
      <c r="LSN221" t="s">
        <v>330</v>
      </c>
      <c r="LSO221" t="s">
        <v>330</v>
      </c>
      <c r="LSP221" t="s">
        <v>330</v>
      </c>
      <c r="LSQ221" t="s">
        <v>330</v>
      </c>
      <c r="LSR221" t="s">
        <v>330</v>
      </c>
      <c r="LSS221" t="s">
        <v>330</v>
      </c>
      <c r="LST221" t="s">
        <v>330</v>
      </c>
      <c r="LSU221" t="s">
        <v>330</v>
      </c>
      <c r="LSV221" t="s">
        <v>330</v>
      </c>
      <c r="LSW221" t="s">
        <v>330</v>
      </c>
      <c r="LSX221" t="s">
        <v>330</v>
      </c>
      <c r="LSY221" t="s">
        <v>330</v>
      </c>
      <c r="LSZ221" t="s">
        <v>330</v>
      </c>
      <c r="LTA221" t="s">
        <v>330</v>
      </c>
      <c r="LTB221" t="s">
        <v>330</v>
      </c>
      <c r="LTC221" t="s">
        <v>330</v>
      </c>
      <c r="LTD221" t="s">
        <v>330</v>
      </c>
      <c r="LTE221" t="s">
        <v>330</v>
      </c>
      <c r="LTF221" t="s">
        <v>330</v>
      </c>
      <c r="LTG221" t="s">
        <v>330</v>
      </c>
      <c r="LTH221" t="s">
        <v>330</v>
      </c>
      <c r="LTI221" t="s">
        <v>330</v>
      </c>
      <c r="LTJ221" t="s">
        <v>330</v>
      </c>
      <c r="LTK221" t="s">
        <v>330</v>
      </c>
      <c r="LTL221" t="s">
        <v>330</v>
      </c>
      <c r="LTM221" t="s">
        <v>330</v>
      </c>
      <c r="LTN221" t="s">
        <v>330</v>
      </c>
      <c r="LTO221" t="s">
        <v>330</v>
      </c>
      <c r="LTP221" t="s">
        <v>330</v>
      </c>
      <c r="LTQ221" t="s">
        <v>330</v>
      </c>
      <c r="LTR221" t="s">
        <v>330</v>
      </c>
      <c r="LTS221" t="s">
        <v>330</v>
      </c>
      <c r="LTT221" t="s">
        <v>330</v>
      </c>
      <c r="LTU221" t="s">
        <v>330</v>
      </c>
      <c r="LTV221" t="s">
        <v>330</v>
      </c>
      <c r="LTW221" t="s">
        <v>330</v>
      </c>
      <c r="LTX221" t="s">
        <v>330</v>
      </c>
      <c r="LTY221" t="s">
        <v>330</v>
      </c>
      <c r="LTZ221" t="s">
        <v>330</v>
      </c>
      <c r="LUA221" t="s">
        <v>330</v>
      </c>
      <c r="LUB221" t="s">
        <v>330</v>
      </c>
      <c r="LUC221" t="s">
        <v>330</v>
      </c>
      <c r="LUD221" t="s">
        <v>330</v>
      </c>
      <c r="LUE221" t="s">
        <v>330</v>
      </c>
      <c r="LUF221" t="s">
        <v>330</v>
      </c>
      <c r="LUG221" t="s">
        <v>330</v>
      </c>
      <c r="LUH221" t="s">
        <v>330</v>
      </c>
      <c r="LUI221" t="s">
        <v>330</v>
      </c>
      <c r="LUJ221" t="s">
        <v>330</v>
      </c>
      <c r="LUK221" t="s">
        <v>330</v>
      </c>
      <c r="LUL221" t="s">
        <v>330</v>
      </c>
      <c r="LUM221" t="s">
        <v>330</v>
      </c>
      <c r="LUN221" t="s">
        <v>330</v>
      </c>
      <c r="LUO221" t="s">
        <v>330</v>
      </c>
      <c r="LUP221" t="s">
        <v>330</v>
      </c>
      <c r="LUQ221" t="s">
        <v>330</v>
      </c>
      <c r="LUR221" t="s">
        <v>330</v>
      </c>
      <c r="LUS221" t="s">
        <v>330</v>
      </c>
      <c r="LUT221" t="s">
        <v>330</v>
      </c>
      <c r="LUU221" t="s">
        <v>330</v>
      </c>
      <c r="LUV221" t="s">
        <v>330</v>
      </c>
      <c r="LUW221" t="s">
        <v>330</v>
      </c>
      <c r="LUX221" t="s">
        <v>330</v>
      </c>
      <c r="LUY221" t="s">
        <v>330</v>
      </c>
      <c r="LUZ221" t="s">
        <v>330</v>
      </c>
      <c r="LVA221" t="s">
        <v>330</v>
      </c>
      <c r="LVB221" t="s">
        <v>330</v>
      </c>
      <c r="LVC221" t="s">
        <v>330</v>
      </c>
      <c r="LVD221" t="s">
        <v>330</v>
      </c>
      <c r="LVE221" t="s">
        <v>330</v>
      </c>
      <c r="LVF221" t="s">
        <v>330</v>
      </c>
      <c r="LVG221" t="s">
        <v>330</v>
      </c>
      <c r="LVH221" t="s">
        <v>330</v>
      </c>
      <c r="LVI221" t="s">
        <v>330</v>
      </c>
      <c r="LVJ221" t="s">
        <v>330</v>
      </c>
      <c r="LVK221" t="s">
        <v>330</v>
      </c>
      <c r="LVL221" t="s">
        <v>330</v>
      </c>
      <c r="LVM221" t="s">
        <v>330</v>
      </c>
      <c r="LVN221" t="s">
        <v>330</v>
      </c>
      <c r="LVO221" t="s">
        <v>330</v>
      </c>
      <c r="LVP221" t="s">
        <v>330</v>
      </c>
      <c r="LVQ221" t="s">
        <v>330</v>
      </c>
      <c r="LVR221" t="s">
        <v>330</v>
      </c>
      <c r="LVS221" t="s">
        <v>330</v>
      </c>
      <c r="LVT221" t="s">
        <v>330</v>
      </c>
      <c r="LVU221" t="s">
        <v>330</v>
      </c>
      <c r="LVV221" t="s">
        <v>330</v>
      </c>
      <c r="LVW221" t="s">
        <v>330</v>
      </c>
      <c r="LVX221" t="s">
        <v>330</v>
      </c>
      <c r="LVY221" t="s">
        <v>330</v>
      </c>
      <c r="LVZ221" t="s">
        <v>330</v>
      </c>
      <c r="LWA221" t="s">
        <v>330</v>
      </c>
      <c r="LWB221" t="s">
        <v>330</v>
      </c>
      <c r="LWC221" t="s">
        <v>330</v>
      </c>
      <c r="LWD221" t="s">
        <v>330</v>
      </c>
      <c r="LWE221" t="s">
        <v>330</v>
      </c>
      <c r="LWF221" t="s">
        <v>330</v>
      </c>
      <c r="LWG221" t="s">
        <v>330</v>
      </c>
      <c r="LWH221" t="s">
        <v>330</v>
      </c>
      <c r="LWI221" t="s">
        <v>330</v>
      </c>
      <c r="LWJ221" t="s">
        <v>330</v>
      </c>
      <c r="LWK221" t="s">
        <v>330</v>
      </c>
      <c r="LWL221" t="s">
        <v>330</v>
      </c>
      <c r="LWM221" t="s">
        <v>330</v>
      </c>
      <c r="LWN221" t="s">
        <v>330</v>
      </c>
      <c r="LWO221" t="s">
        <v>330</v>
      </c>
      <c r="LWP221" t="s">
        <v>330</v>
      </c>
      <c r="LWQ221" t="s">
        <v>330</v>
      </c>
      <c r="LWR221" t="s">
        <v>330</v>
      </c>
      <c r="LWS221" t="s">
        <v>330</v>
      </c>
      <c r="LWT221" t="s">
        <v>330</v>
      </c>
      <c r="LWU221" t="s">
        <v>330</v>
      </c>
      <c r="LWV221" t="s">
        <v>330</v>
      </c>
      <c r="LWW221" t="s">
        <v>330</v>
      </c>
      <c r="LWX221" t="s">
        <v>330</v>
      </c>
      <c r="LWY221" t="s">
        <v>330</v>
      </c>
      <c r="LWZ221" t="s">
        <v>330</v>
      </c>
      <c r="LXA221" t="s">
        <v>330</v>
      </c>
      <c r="LXB221" t="s">
        <v>330</v>
      </c>
      <c r="LXC221" t="s">
        <v>330</v>
      </c>
      <c r="LXD221" t="s">
        <v>330</v>
      </c>
      <c r="LXE221" t="s">
        <v>330</v>
      </c>
      <c r="LXF221" t="s">
        <v>330</v>
      </c>
      <c r="LXG221" t="s">
        <v>330</v>
      </c>
      <c r="LXH221" t="s">
        <v>330</v>
      </c>
      <c r="LXI221" t="s">
        <v>330</v>
      </c>
      <c r="LXJ221" t="s">
        <v>330</v>
      </c>
      <c r="LXK221" t="s">
        <v>330</v>
      </c>
      <c r="LXL221" t="s">
        <v>330</v>
      </c>
      <c r="LXM221" t="s">
        <v>330</v>
      </c>
      <c r="LXN221" t="s">
        <v>330</v>
      </c>
      <c r="LXO221" t="s">
        <v>330</v>
      </c>
      <c r="LXP221" t="s">
        <v>330</v>
      </c>
      <c r="LXQ221" t="s">
        <v>330</v>
      </c>
      <c r="LXR221" t="s">
        <v>330</v>
      </c>
      <c r="LXS221" t="s">
        <v>330</v>
      </c>
      <c r="LXT221" t="s">
        <v>330</v>
      </c>
      <c r="LXU221" t="s">
        <v>330</v>
      </c>
      <c r="LXV221" t="s">
        <v>330</v>
      </c>
      <c r="LXW221" t="s">
        <v>330</v>
      </c>
      <c r="LXX221" t="s">
        <v>330</v>
      </c>
      <c r="LXY221" t="s">
        <v>330</v>
      </c>
      <c r="LXZ221" t="s">
        <v>330</v>
      </c>
      <c r="LYA221" t="s">
        <v>330</v>
      </c>
      <c r="LYB221" t="s">
        <v>330</v>
      </c>
      <c r="LYC221" t="s">
        <v>330</v>
      </c>
      <c r="LYD221" t="s">
        <v>330</v>
      </c>
      <c r="LYE221" t="s">
        <v>330</v>
      </c>
      <c r="LYF221" t="s">
        <v>330</v>
      </c>
      <c r="LYG221" t="s">
        <v>330</v>
      </c>
      <c r="LYH221" t="s">
        <v>330</v>
      </c>
      <c r="LYI221" t="s">
        <v>330</v>
      </c>
      <c r="LYJ221" t="s">
        <v>330</v>
      </c>
      <c r="LYK221" t="s">
        <v>330</v>
      </c>
      <c r="LYL221" t="s">
        <v>330</v>
      </c>
      <c r="LYM221" t="s">
        <v>330</v>
      </c>
      <c r="LYN221" t="s">
        <v>330</v>
      </c>
      <c r="LYO221" t="s">
        <v>330</v>
      </c>
      <c r="LYP221" t="s">
        <v>330</v>
      </c>
      <c r="LYQ221" t="s">
        <v>330</v>
      </c>
      <c r="LYR221" t="s">
        <v>330</v>
      </c>
      <c r="LYS221" t="s">
        <v>330</v>
      </c>
      <c r="LYT221" t="s">
        <v>330</v>
      </c>
      <c r="LYU221" t="s">
        <v>330</v>
      </c>
      <c r="LYV221" t="s">
        <v>330</v>
      </c>
      <c r="LYW221" t="s">
        <v>330</v>
      </c>
      <c r="LYX221" t="s">
        <v>330</v>
      </c>
      <c r="LYY221" t="s">
        <v>330</v>
      </c>
      <c r="LYZ221" t="s">
        <v>330</v>
      </c>
      <c r="LZA221" t="s">
        <v>330</v>
      </c>
      <c r="LZB221" t="s">
        <v>330</v>
      </c>
      <c r="LZC221" t="s">
        <v>330</v>
      </c>
      <c r="LZD221" t="s">
        <v>330</v>
      </c>
      <c r="LZE221" t="s">
        <v>330</v>
      </c>
      <c r="LZF221" t="s">
        <v>330</v>
      </c>
      <c r="LZG221" t="s">
        <v>330</v>
      </c>
      <c r="LZH221" t="s">
        <v>330</v>
      </c>
      <c r="LZI221" t="s">
        <v>330</v>
      </c>
      <c r="LZJ221" t="s">
        <v>330</v>
      </c>
      <c r="LZK221" t="s">
        <v>330</v>
      </c>
      <c r="LZL221" t="s">
        <v>330</v>
      </c>
      <c r="LZM221" t="s">
        <v>330</v>
      </c>
      <c r="LZN221" t="s">
        <v>330</v>
      </c>
      <c r="LZO221" t="s">
        <v>330</v>
      </c>
      <c r="LZP221" t="s">
        <v>330</v>
      </c>
      <c r="LZQ221" t="s">
        <v>330</v>
      </c>
      <c r="LZR221" t="s">
        <v>330</v>
      </c>
      <c r="LZS221" t="s">
        <v>330</v>
      </c>
      <c r="LZT221" t="s">
        <v>330</v>
      </c>
      <c r="LZU221" t="s">
        <v>330</v>
      </c>
      <c r="LZV221" t="s">
        <v>330</v>
      </c>
      <c r="LZW221" t="s">
        <v>330</v>
      </c>
      <c r="LZX221" t="s">
        <v>330</v>
      </c>
      <c r="LZY221" t="s">
        <v>330</v>
      </c>
      <c r="LZZ221" t="s">
        <v>330</v>
      </c>
      <c r="MAA221" t="s">
        <v>330</v>
      </c>
      <c r="MAB221" t="s">
        <v>330</v>
      </c>
      <c r="MAC221" t="s">
        <v>330</v>
      </c>
      <c r="MAD221" t="s">
        <v>330</v>
      </c>
      <c r="MAE221" t="s">
        <v>330</v>
      </c>
      <c r="MAF221" t="s">
        <v>330</v>
      </c>
      <c r="MAG221" t="s">
        <v>330</v>
      </c>
      <c r="MAH221" t="s">
        <v>330</v>
      </c>
      <c r="MAI221" t="s">
        <v>330</v>
      </c>
      <c r="MAJ221" t="s">
        <v>330</v>
      </c>
      <c r="MAK221" t="s">
        <v>330</v>
      </c>
      <c r="MAL221" t="s">
        <v>330</v>
      </c>
      <c r="MAM221" t="s">
        <v>330</v>
      </c>
      <c r="MAN221" t="s">
        <v>330</v>
      </c>
      <c r="MAO221" t="s">
        <v>330</v>
      </c>
      <c r="MAP221" t="s">
        <v>330</v>
      </c>
      <c r="MAQ221" t="s">
        <v>330</v>
      </c>
      <c r="MAR221" t="s">
        <v>330</v>
      </c>
      <c r="MAS221" t="s">
        <v>330</v>
      </c>
      <c r="MAT221" t="s">
        <v>330</v>
      </c>
      <c r="MAU221" t="s">
        <v>330</v>
      </c>
      <c r="MAV221" t="s">
        <v>330</v>
      </c>
      <c r="MAW221" t="s">
        <v>330</v>
      </c>
      <c r="MAX221" t="s">
        <v>330</v>
      </c>
      <c r="MAY221" t="s">
        <v>330</v>
      </c>
      <c r="MAZ221" t="s">
        <v>330</v>
      </c>
      <c r="MBA221" t="s">
        <v>330</v>
      </c>
      <c r="MBB221" t="s">
        <v>330</v>
      </c>
      <c r="MBC221" t="s">
        <v>330</v>
      </c>
      <c r="MBD221" t="s">
        <v>330</v>
      </c>
      <c r="MBE221" t="s">
        <v>330</v>
      </c>
      <c r="MBF221" t="s">
        <v>330</v>
      </c>
      <c r="MBG221" t="s">
        <v>330</v>
      </c>
      <c r="MBH221" t="s">
        <v>330</v>
      </c>
      <c r="MBI221" t="s">
        <v>330</v>
      </c>
      <c r="MBJ221" t="s">
        <v>330</v>
      </c>
      <c r="MBK221" t="s">
        <v>330</v>
      </c>
      <c r="MBL221" t="s">
        <v>330</v>
      </c>
      <c r="MBM221" t="s">
        <v>330</v>
      </c>
      <c r="MBN221" t="s">
        <v>330</v>
      </c>
      <c r="MBO221" t="s">
        <v>330</v>
      </c>
      <c r="MBP221" t="s">
        <v>330</v>
      </c>
      <c r="MBQ221" t="s">
        <v>330</v>
      </c>
      <c r="MBR221" t="s">
        <v>330</v>
      </c>
      <c r="MBS221" t="s">
        <v>330</v>
      </c>
      <c r="MBT221" t="s">
        <v>330</v>
      </c>
      <c r="MBU221" t="s">
        <v>330</v>
      </c>
      <c r="MBV221" t="s">
        <v>330</v>
      </c>
      <c r="MBW221" t="s">
        <v>330</v>
      </c>
      <c r="MBX221" t="s">
        <v>330</v>
      </c>
      <c r="MBY221" t="s">
        <v>330</v>
      </c>
      <c r="MBZ221" t="s">
        <v>330</v>
      </c>
      <c r="MCA221" t="s">
        <v>330</v>
      </c>
      <c r="MCB221" t="s">
        <v>330</v>
      </c>
      <c r="MCC221" t="s">
        <v>330</v>
      </c>
      <c r="MCD221" t="s">
        <v>330</v>
      </c>
      <c r="MCE221" t="s">
        <v>330</v>
      </c>
      <c r="MCF221" t="s">
        <v>330</v>
      </c>
      <c r="MCG221" t="s">
        <v>330</v>
      </c>
      <c r="MCH221" t="s">
        <v>330</v>
      </c>
      <c r="MCI221" t="s">
        <v>330</v>
      </c>
      <c r="MCJ221" t="s">
        <v>330</v>
      </c>
      <c r="MCK221" t="s">
        <v>330</v>
      </c>
      <c r="MCL221" t="s">
        <v>330</v>
      </c>
      <c r="MCM221" t="s">
        <v>330</v>
      </c>
      <c r="MCN221" t="s">
        <v>330</v>
      </c>
      <c r="MCO221" t="s">
        <v>330</v>
      </c>
      <c r="MCP221" t="s">
        <v>330</v>
      </c>
      <c r="MCQ221" t="s">
        <v>330</v>
      </c>
      <c r="MCR221" t="s">
        <v>330</v>
      </c>
      <c r="MCS221" t="s">
        <v>330</v>
      </c>
      <c r="MCT221" t="s">
        <v>330</v>
      </c>
      <c r="MCU221" t="s">
        <v>330</v>
      </c>
      <c r="MCV221" t="s">
        <v>330</v>
      </c>
      <c r="MCW221" t="s">
        <v>330</v>
      </c>
      <c r="MCX221" t="s">
        <v>330</v>
      </c>
      <c r="MCY221" t="s">
        <v>330</v>
      </c>
      <c r="MCZ221" t="s">
        <v>330</v>
      </c>
      <c r="MDA221" t="s">
        <v>330</v>
      </c>
      <c r="MDB221" t="s">
        <v>330</v>
      </c>
      <c r="MDC221" t="s">
        <v>330</v>
      </c>
      <c r="MDD221" t="s">
        <v>330</v>
      </c>
      <c r="MDE221" t="s">
        <v>330</v>
      </c>
      <c r="MDF221" t="s">
        <v>330</v>
      </c>
      <c r="MDG221" t="s">
        <v>330</v>
      </c>
      <c r="MDH221" t="s">
        <v>330</v>
      </c>
      <c r="MDI221" t="s">
        <v>330</v>
      </c>
      <c r="MDJ221" t="s">
        <v>330</v>
      </c>
      <c r="MDK221" t="s">
        <v>330</v>
      </c>
      <c r="MDL221" t="s">
        <v>330</v>
      </c>
      <c r="MDM221" t="s">
        <v>330</v>
      </c>
      <c r="MDN221" t="s">
        <v>330</v>
      </c>
      <c r="MDO221" t="s">
        <v>330</v>
      </c>
      <c r="MDP221" t="s">
        <v>330</v>
      </c>
      <c r="MDQ221" t="s">
        <v>330</v>
      </c>
      <c r="MDR221" t="s">
        <v>330</v>
      </c>
      <c r="MDS221" t="s">
        <v>330</v>
      </c>
      <c r="MDT221" t="s">
        <v>330</v>
      </c>
      <c r="MDU221" t="s">
        <v>330</v>
      </c>
      <c r="MDV221" t="s">
        <v>330</v>
      </c>
      <c r="MDW221" t="s">
        <v>330</v>
      </c>
      <c r="MDX221" t="s">
        <v>330</v>
      </c>
      <c r="MDY221" t="s">
        <v>330</v>
      </c>
      <c r="MDZ221" t="s">
        <v>330</v>
      </c>
      <c r="MEA221" t="s">
        <v>330</v>
      </c>
      <c r="MEB221" t="s">
        <v>330</v>
      </c>
      <c r="MEC221" t="s">
        <v>330</v>
      </c>
      <c r="MED221" t="s">
        <v>330</v>
      </c>
      <c r="MEE221" t="s">
        <v>330</v>
      </c>
      <c r="MEF221" t="s">
        <v>330</v>
      </c>
      <c r="MEG221" t="s">
        <v>330</v>
      </c>
      <c r="MEH221" t="s">
        <v>330</v>
      </c>
      <c r="MEI221" t="s">
        <v>330</v>
      </c>
      <c r="MEJ221" t="s">
        <v>330</v>
      </c>
      <c r="MEK221" t="s">
        <v>330</v>
      </c>
      <c r="MEL221" t="s">
        <v>330</v>
      </c>
      <c r="MEM221" t="s">
        <v>330</v>
      </c>
      <c r="MEN221" t="s">
        <v>330</v>
      </c>
      <c r="MEO221" t="s">
        <v>330</v>
      </c>
      <c r="MEP221" t="s">
        <v>330</v>
      </c>
      <c r="MEQ221" t="s">
        <v>330</v>
      </c>
      <c r="MER221" t="s">
        <v>330</v>
      </c>
      <c r="MES221" t="s">
        <v>330</v>
      </c>
      <c r="MET221" t="s">
        <v>330</v>
      </c>
      <c r="MEU221" t="s">
        <v>330</v>
      </c>
      <c r="MEV221" t="s">
        <v>330</v>
      </c>
      <c r="MEW221" t="s">
        <v>330</v>
      </c>
      <c r="MEX221" t="s">
        <v>330</v>
      </c>
      <c r="MEY221" t="s">
        <v>330</v>
      </c>
      <c r="MEZ221" t="s">
        <v>330</v>
      </c>
      <c r="MFA221" t="s">
        <v>330</v>
      </c>
      <c r="MFB221" t="s">
        <v>330</v>
      </c>
      <c r="MFC221" t="s">
        <v>330</v>
      </c>
      <c r="MFD221" t="s">
        <v>330</v>
      </c>
      <c r="MFE221" t="s">
        <v>330</v>
      </c>
      <c r="MFF221" t="s">
        <v>330</v>
      </c>
      <c r="MFG221" t="s">
        <v>330</v>
      </c>
      <c r="MFH221" t="s">
        <v>330</v>
      </c>
      <c r="MFI221" t="s">
        <v>330</v>
      </c>
      <c r="MFJ221" t="s">
        <v>330</v>
      </c>
      <c r="MFK221" t="s">
        <v>330</v>
      </c>
      <c r="MFL221" t="s">
        <v>330</v>
      </c>
      <c r="MFM221" t="s">
        <v>330</v>
      </c>
      <c r="MFN221" t="s">
        <v>330</v>
      </c>
      <c r="MFO221" t="s">
        <v>330</v>
      </c>
      <c r="MFP221" t="s">
        <v>330</v>
      </c>
      <c r="MFQ221" t="s">
        <v>330</v>
      </c>
      <c r="MFR221" t="s">
        <v>330</v>
      </c>
      <c r="MFS221" t="s">
        <v>330</v>
      </c>
      <c r="MFT221" t="s">
        <v>330</v>
      </c>
      <c r="MFU221" t="s">
        <v>330</v>
      </c>
      <c r="MFV221" t="s">
        <v>330</v>
      </c>
      <c r="MFW221" t="s">
        <v>330</v>
      </c>
      <c r="MFX221" t="s">
        <v>330</v>
      </c>
      <c r="MFY221" t="s">
        <v>330</v>
      </c>
      <c r="MFZ221" t="s">
        <v>330</v>
      </c>
      <c r="MGA221" t="s">
        <v>330</v>
      </c>
      <c r="MGB221" t="s">
        <v>330</v>
      </c>
      <c r="MGC221" t="s">
        <v>330</v>
      </c>
      <c r="MGD221" t="s">
        <v>330</v>
      </c>
      <c r="MGE221" t="s">
        <v>330</v>
      </c>
      <c r="MGF221" t="s">
        <v>330</v>
      </c>
      <c r="MGG221" t="s">
        <v>330</v>
      </c>
      <c r="MGH221" t="s">
        <v>330</v>
      </c>
      <c r="MGI221" t="s">
        <v>330</v>
      </c>
      <c r="MGJ221" t="s">
        <v>330</v>
      </c>
      <c r="MGK221" t="s">
        <v>330</v>
      </c>
      <c r="MGL221" t="s">
        <v>330</v>
      </c>
      <c r="MGM221" t="s">
        <v>330</v>
      </c>
      <c r="MGN221" t="s">
        <v>330</v>
      </c>
      <c r="MGO221" t="s">
        <v>330</v>
      </c>
      <c r="MGP221" t="s">
        <v>330</v>
      </c>
      <c r="MGQ221" t="s">
        <v>330</v>
      </c>
      <c r="MGR221" t="s">
        <v>330</v>
      </c>
      <c r="MGS221" t="s">
        <v>330</v>
      </c>
      <c r="MGT221" t="s">
        <v>330</v>
      </c>
      <c r="MGU221" t="s">
        <v>330</v>
      </c>
      <c r="MGV221" t="s">
        <v>330</v>
      </c>
      <c r="MGW221" t="s">
        <v>330</v>
      </c>
      <c r="MGX221" t="s">
        <v>330</v>
      </c>
      <c r="MGY221" t="s">
        <v>330</v>
      </c>
      <c r="MGZ221" t="s">
        <v>330</v>
      </c>
      <c r="MHA221" t="s">
        <v>330</v>
      </c>
      <c r="MHB221" t="s">
        <v>330</v>
      </c>
      <c r="MHC221" t="s">
        <v>330</v>
      </c>
      <c r="MHD221" t="s">
        <v>330</v>
      </c>
      <c r="MHE221" t="s">
        <v>330</v>
      </c>
      <c r="MHF221" t="s">
        <v>330</v>
      </c>
      <c r="MHG221" t="s">
        <v>330</v>
      </c>
      <c r="MHH221" t="s">
        <v>330</v>
      </c>
      <c r="MHI221" t="s">
        <v>330</v>
      </c>
      <c r="MHJ221" t="s">
        <v>330</v>
      </c>
      <c r="MHK221" t="s">
        <v>330</v>
      </c>
      <c r="MHL221" t="s">
        <v>330</v>
      </c>
      <c r="MHM221" t="s">
        <v>330</v>
      </c>
      <c r="MHN221" t="s">
        <v>330</v>
      </c>
      <c r="MHO221" t="s">
        <v>330</v>
      </c>
      <c r="MHP221" t="s">
        <v>330</v>
      </c>
      <c r="MHQ221" t="s">
        <v>330</v>
      </c>
      <c r="MHR221" t="s">
        <v>330</v>
      </c>
      <c r="MHS221" t="s">
        <v>330</v>
      </c>
      <c r="MHT221" t="s">
        <v>330</v>
      </c>
      <c r="MHU221" t="s">
        <v>330</v>
      </c>
      <c r="MHV221" t="s">
        <v>330</v>
      </c>
      <c r="MHW221" t="s">
        <v>330</v>
      </c>
      <c r="MHX221" t="s">
        <v>330</v>
      </c>
      <c r="MHY221" t="s">
        <v>330</v>
      </c>
      <c r="MHZ221" t="s">
        <v>330</v>
      </c>
      <c r="MIA221" t="s">
        <v>330</v>
      </c>
      <c r="MIB221" t="s">
        <v>330</v>
      </c>
      <c r="MIC221" t="s">
        <v>330</v>
      </c>
      <c r="MID221" t="s">
        <v>330</v>
      </c>
      <c r="MIE221" t="s">
        <v>330</v>
      </c>
      <c r="MIF221" t="s">
        <v>330</v>
      </c>
      <c r="MIG221" t="s">
        <v>330</v>
      </c>
      <c r="MIH221" t="s">
        <v>330</v>
      </c>
      <c r="MII221" t="s">
        <v>330</v>
      </c>
      <c r="MIJ221" t="s">
        <v>330</v>
      </c>
      <c r="MIK221" t="s">
        <v>330</v>
      </c>
      <c r="MIL221" t="s">
        <v>330</v>
      </c>
      <c r="MIM221" t="s">
        <v>330</v>
      </c>
      <c r="MIN221" t="s">
        <v>330</v>
      </c>
      <c r="MIO221" t="s">
        <v>330</v>
      </c>
      <c r="MIP221" t="s">
        <v>330</v>
      </c>
      <c r="MIQ221" t="s">
        <v>330</v>
      </c>
      <c r="MIR221" t="s">
        <v>330</v>
      </c>
      <c r="MIS221" t="s">
        <v>330</v>
      </c>
      <c r="MIT221" t="s">
        <v>330</v>
      </c>
      <c r="MIU221" t="s">
        <v>330</v>
      </c>
      <c r="MIV221" t="s">
        <v>330</v>
      </c>
      <c r="MIW221" t="s">
        <v>330</v>
      </c>
      <c r="MIX221" t="s">
        <v>330</v>
      </c>
      <c r="MIY221" t="s">
        <v>330</v>
      </c>
      <c r="MIZ221" t="s">
        <v>330</v>
      </c>
      <c r="MJA221" t="s">
        <v>330</v>
      </c>
      <c r="MJB221" t="s">
        <v>330</v>
      </c>
      <c r="MJC221" t="s">
        <v>330</v>
      </c>
      <c r="MJD221" t="s">
        <v>330</v>
      </c>
      <c r="MJE221" t="s">
        <v>330</v>
      </c>
      <c r="MJF221" t="s">
        <v>330</v>
      </c>
      <c r="MJG221" t="s">
        <v>330</v>
      </c>
      <c r="MJH221" t="s">
        <v>330</v>
      </c>
      <c r="MJI221" t="s">
        <v>330</v>
      </c>
      <c r="MJJ221" t="s">
        <v>330</v>
      </c>
      <c r="MJK221" t="s">
        <v>330</v>
      </c>
      <c r="MJL221" t="s">
        <v>330</v>
      </c>
      <c r="MJM221" t="s">
        <v>330</v>
      </c>
      <c r="MJN221" t="s">
        <v>330</v>
      </c>
      <c r="MJO221" t="s">
        <v>330</v>
      </c>
      <c r="MJP221" t="s">
        <v>330</v>
      </c>
      <c r="MJQ221" t="s">
        <v>330</v>
      </c>
      <c r="MJR221" t="s">
        <v>330</v>
      </c>
      <c r="MJS221" t="s">
        <v>330</v>
      </c>
      <c r="MJT221" t="s">
        <v>330</v>
      </c>
      <c r="MJU221" t="s">
        <v>330</v>
      </c>
      <c r="MJV221" t="s">
        <v>330</v>
      </c>
      <c r="MJW221" t="s">
        <v>330</v>
      </c>
      <c r="MJX221" t="s">
        <v>330</v>
      </c>
      <c r="MJY221" t="s">
        <v>330</v>
      </c>
      <c r="MJZ221" t="s">
        <v>330</v>
      </c>
      <c r="MKA221" t="s">
        <v>330</v>
      </c>
      <c r="MKB221" t="s">
        <v>330</v>
      </c>
      <c r="MKC221" t="s">
        <v>330</v>
      </c>
      <c r="MKD221" t="s">
        <v>330</v>
      </c>
      <c r="MKE221" t="s">
        <v>330</v>
      </c>
      <c r="MKF221" t="s">
        <v>330</v>
      </c>
      <c r="MKG221" t="s">
        <v>330</v>
      </c>
      <c r="MKH221" t="s">
        <v>330</v>
      </c>
      <c r="MKI221" t="s">
        <v>330</v>
      </c>
      <c r="MKJ221" t="s">
        <v>330</v>
      </c>
      <c r="MKK221" t="s">
        <v>330</v>
      </c>
      <c r="MKL221" t="s">
        <v>330</v>
      </c>
      <c r="MKM221" t="s">
        <v>330</v>
      </c>
      <c r="MKN221" t="s">
        <v>330</v>
      </c>
      <c r="MKO221" t="s">
        <v>330</v>
      </c>
      <c r="MKP221" t="s">
        <v>330</v>
      </c>
      <c r="MKQ221" t="s">
        <v>330</v>
      </c>
      <c r="MKR221" t="s">
        <v>330</v>
      </c>
      <c r="MKS221" t="s">
        <v>330</v>
      </c>
      <c r="MKT221" t="s">
        <v>330</v>
      </c>
      <c r="MKU221" t="s">
        <v>330</v>
      </c>
      <c r="MKV221" t="s">
        <v>330</v>
      </c>
      <c r="MKW221" t="s">
        <v>330</v>
      </c>
      <c r="MKX221" t="s">
        <v>330</v>
      </c>
      <c r="MKY221" t="s">
        <v>330</v>
      </c>
      <c r="MKZ221" t="s">
        <v>330</v>
      </c>
      <c r="MLA221" t="s">
        <v>330</v>
      </c>
      <c r="MLB221" t="s">
        <v>330</v>
      </c>
      <c r="MLC221" t="s">
        <v>330</v>
      </c>
      <c r="MLD221" t="s">
        <v>330</v>
      </c>
      <c r="MLE221" t="s">
        <v>330</v>
      </c>
      <c r="MLF221" t="s">
        <v>330</v>
      </c>
      <c r="MLG221" t="s">
        <v>330</v>
      </c>
      <c r="MLH221" t="s">
        <v>330</v>
      </c>
      <c r="MLI221" t="s">
        <v>330</v>
      </c>
      <c r="MLJ221" t="s">
        <v>330</v>
      </c>
      <c r="MLK221" t="s">
        <v>330</v>
      </c>
      <c r="MLL221" t="s">
        <v>330</v>
      </c>
      <c r="MLM221" t="s">
        <v>330</v>
      </c>
      <c r="MLN221" t="s">
        <v>330</v>
      </c>
      <c r="MLO221" t="s">
        <v>330</v>
      </c>
      <c r="MLP221" t="s">
        <v>330</v>
      </c>
      <c r="MLQ221" t="s">
        <v>330</v>
      </c>
      <c r="MLR221" t="s">
        <v>330</v>
      </c>
      <c r="MLS221" t="s">
        <v>330</v>
      </c>
      <c r="MLT221" t="s">
        <v>330</v>
      </c>
      <c r="MLU221" t="s">
        <v>330</v>
      </c>
      <c r="MLV221" t="s">
        <v>330</v>
      </c>
      <c r="MLW221" t="s">
        <v>330</v>
      </c>
      <c r="MLX221" t="s">
        <v>330</v>
      </c>
      <c r="MLY221" t="s">
        <v>330</v>
      </c>
      <c r="MLZ221" t="s">
        <v>330</v>
      </c>
      <c r="MMA221" t="s">
        <v>330</v>
      </c>
      <c r="MMB221" t="s">
        <v>330</v>
      </c>
      <c r="MMC221" t="s">
        <v>330</v>
      </c>
      <c r="MMD221" t="s">
        <v>330</v>
      </c>
      <c r="MME221" t="s">
        <v>330</v>
      </c>
      <c r="MMF221" t="s">
        <v>330</v>
      </c>
      <c r="MMG221" t="s">
        <v>330</v>
      </c>
      <c r="MMH221" t="s">
        <v>330</v>
      </c>
      <c r="MMI221" t="s">
        <v>330</v>
      </c>
      <c r="MMJ221" t="s">
        <v>330</v>
      </c>
      <c r="MMK221" t="s">
        <v>330</v>
      </c>
      <c r="MML221" t="s">
        <v>330</v>
      </c>
      <c r="MMM221" t="s">
        <v>330</v>
      </c>
      <c r="MMN221" t="s">
        <v>330</v>
      </c>
      <c r="MMO221" t="s">
        <v>330</v>
      </c>
      <c r="MMP221" t="s">
        <v>330</v>
      </c>
      <c r="MMQ221" t="s">
        <v>330</v>
      </c>
      <c r="MMR221" t="s">
        <v>330</v>
      </c>
      <c r="MMS221" t="s">
        <v>330</v>
      </c>
      <c r="MMT221" t="s">
        <v>330</v>
      </c>
      <c r="MMU221" t="s">
        <v>330</v>
      </c>
      <c r="MMV221" t="s">
        <v>330</v>
      </c>
      <c r="MMW221" t="s">
        <v>330</v>
      </c>
      <c r="MMX221" t="s">
        <v>330</v>
      </c>
      <c r="MMY221" t="s">
        <v>330</v>
      </c>
      <c r="MMZ221" t="s">
        <v>330</v>
      </c>
      <c r="MNA221" t="s">
        <v>330</v>
      </c>
      <c r="MNB221" t="s">
        <v>330</v>
      </c>
      <c r="MNC221" t="s">
        <v>330</v>
      </c>
      <c r="MND221" t="s">
        <v>330</v>
      </c>
      <c r="MNE221" t="s">
        <v>330</v>
      </c>
      <c r="MNF221" t="s">
        <v>330</v>
      </c>
      <c r="MNG221" t="s">
        <v>330</v>
      </c>
      <c r="MNH221" t="s">
        <v>330</v>
      </c>
      <c r="MNI221" t="s">
        <v>330</v>
      </c>
      <c r="MNJ221" t="s">
        <v>330</v>
      </c>
      <c r="MNK221" t="s">
        <v>330</v>
      </c>
      <c r="MNL221" t="s">
        <v>330</v>
      </c>
      <c r="MNM221" t="s">
        <v>330</v>
      </c>
      <c r="MNN221" t="s">
        <v>330</v>
      </c>
      <c r="MNO221" t="s">
        <v>330</v>
      </c>
      <c r="MNP221" t="s">
        <v>330</v>
      </c>
      <c r="MNQ221" t="s">
        <v>330</v>
      </c>
      <c r="MNR221" t="s">
        <v>330</v>
      </c>
      <c r="MNS221" t="s">
        <v>330</v>
      </c>
      <c r="MNT221" t="s">
        <v>330</v>
      </c>
      <c r="MNU221" t="s">
        <v>330</v>
      </c>
      <c r="MNV221" t="s">
        <v>330</v>
      </c>
      <c r="MNW221" t="s">
        <v>330</v>
      </c>
      <c r="MNX221" t="s">
        <v>330</v>
      </c>
      <c r="MNY221" t="s">
        <v>330</v>
      </c>
      <c r="MNZ221" t="s">
        <v>330</v>
      </c>
      <c r="MOA221" t="s">
        <v>330</v>
      </c>
      <c r="MOB221" t="s">
        <v>330</v>
      </c>
      <c r="MOC221" t="s">
        <v>330</v>
      </c>
      <c r="MOD221" t="s">
        <v>330</v>
      </c>
      <c r="MOE221" t="s">
        <v>330</v>
      </c>
      <c r="MOF221" t="s">
        <v>330</v>
      </c>
      <c r="MOG221" t="s">
        <v>330</v>
      </c>
      <c r="MOH221" t="s">
        <v>330</v>
      </c>
      <c r="MOI221" t="s">
        <v>330</v>
      </c>
      <c r="MOJ221" t="s">
        <v>330</v>
      </c>
      <c r="MOK221" t="s">
        <v>330</v>
      </c>
      <c r="MOL221" t="s">
        <v>330</v>
      </c>
      <c r="MOM221" t="s">
        <v>330</v>
      </c>
      <c r="MON221" t="s">
        <v>330</v>
      </c>
      <c r="MOO221" t="s">
        <v>330</v>
      </c>
      <c r="MOP221" t="s">
        <v>330</v>
      </c>
      <c r="MOQ221" t="s">
        <v>330</v>
      </c>
      <c r="MOR221" t="s">
        <v>330</v>
      </c>
      <c r="MOS221" t="s">
        <v>330</v>
      </c>
      <c r="MOT221" t="s">
        <v>330</v>
      </c>
      <c r="MOU221" t="s">
        <v>330</v>
      </c>
      <c r="MOV221" t="s">
        <v>330</v>
      </c>
      <c r="MOW221" t="s">
        <v>330</v>
      </c>
      <c r="MOX221" t="s">
        <v>330</v>
      </c>
      <c r="MOY221" t="s">
        <v>330</v>
      </c>
      <c r="MOZ221" t="s">
        <v>330</v>
      </c>
      <c r="MPA221" t="s">
        <v>330</v>
      </c>
      <c r="MPB221" t="s">
        <v>330</v>
      </c>
      <c r="MPC221" t="s">
        <v>330</v>
      </c>
      <c r="MPD221" t="s">
        <v>330</v>
      </c>
      <c r="MPE221" t="s">
        <v>330</v>
      </c>
      <c r="MPF221" t="s">
        <v>330</v>
      </c>
      <c r="MPG221" t="s">
        <v>330</v>
      </c>
      <c r="MPH221" t="s">
        <v>330</v>
      </c>
      <c r="MPI221" t="s">
        <v>330</v>
      </c>
      <c r="MPJ221" t="s">
        <v>330</v>
      </c>
      <c r="MPK221" t="s">
        <v>330</v>
      </c>
      <c r="MPL221" t="s">
        <v>330</v>
      </c>
      <c r="MPM221" t="s">
        <v>330</v>
      </c>
      <c r="MPN221" t="s">
        <v>330</v>
      </c>
      <c r="MPO221" t="s">
        <v>330</v>
      </c>
      <c r="MPP221" t="s">
        <v>330</v>
      </c>
      <c r="MPQ221" t="s">
        <v>330</v>
      </c>
      <c r="MPR221" t="s">
        <v>330</v>
      </c>
      <c r="MPS221" t="s">
        <v>330</v>
      </c>
      <c r="MPT221" t="s">
        <v>330</v>
      </c>
      <c r="MPU221" t="s">
        <v>330</v>
      </c>
      <c r="MPV221" t="s">
        <v>330</v>
      </c>
      <c r="MPW221" t="s">
        <v>330</v>
      </c>
      <c r="MPX221" t="s">
        <v>330</v>
      </c>
      <c r="MPY221" t="s">
        <v>330</v>
      </c>
      <c r="MPZ221" t="s">
        <v>330</v>
      </c>
      <c r="MQA221" t="s">
        <v>330</v>
      </c>
      <c r="MQB221" t="s">
        <v>330</v>
      </c>
      <c r="MQC221" t="s">
        <v>330</v>
      </c>
      <c r="MQD221" t="s">
        <v>330</v>
      </c>
      <c r="MQE221" t="s">
        <v>330</v>
      </c>
      <c r="MQF221" t="s">
        <v>330</v>
      </c>
      <c r="MQG221" t="s">
        <v>330</v>
      </c>
      <c r="MQH221" t="s">
        <v>330</v>
      </c>
      <c r="MQI221" t="s">
        <v>330</v>
      </c>
      <c r="MQJ221" t="s">
        <v>330</v>
      </c>
      <c r="MQK221" t="s">
        <v>330</v>
      </c>
      <c r="MQL221" t="s">
        <v>330</v>
      </c>
      <c r="MQM221" t="s">
        <v>330</v>
      </c>
      <c r="MQN221" t="s">
        <v>330</v>
      </c>
      <c r="MQO221" t="s">
        <v>330</v>
      </c>
      <c r="MQP221" t="s">
        <v>330</v>
      </c>
      <c r="MQQ221" t="s">
        <v>330</v>
      </c>
      <c r="MQR221" t="s">
        <v>330</v>
      </c>
      <c r="MQS221" t="s">
        <v>330</v>
      </c>
      <c r="MQT221" t="s">
        <v>330</v>
      </c>
      <c r="MQU221" t="s">
        <v>330</v>
      </c>
      <c r="MQV221" t="s">
        <v>330</v>
      </c>
      <c r="MQW221" t="s">
        <v>330</v>
      </c>
      <c r="MQX221" t="s">
        <v>330</v>
      </c>
      <c r="MQY221" t="s">
        <v>330</v>
      </c>
      <c r="MQZ221" t="s">
        <v>330</v>
      </c>
      <c r="MRA221" t="s">
        <v>330</v>
      </c>
      <c r="MRB221" t="s">
        <v>330</v>
      </c>
      <c r="MRC221" t="s">
        <v>330</v>
      </c>
      <c r="MRD221" t="s">
        <v>330</v>
      </c>
      <c r="MRE221" t="s">
        <v>330</v>
      </c>
      <c r="MRF221" t="s">
        <v>330</v>
      </c>
      <c r="MRG221" t="s">
        <v>330</v>
      </c>
      <c r="MRH221" t="s">
        <v>330</v>
      </c>
      <c r="MRI221" t="s">
        <v>330</v>
      </c>
      <c r="MRJ221" t="s">
        <v>330</v>
      </c>
      <c r="MRK221" t="s">
        <v>330</v>
      </c>
      <c r="MRL221" t="s">
        <v>330</v>
      </c>
      <c r="MRM221" t="s">
        <v>330</v>
      </c>
      <c r="MRN221" t="s">
        <v>330</v>
      </c>
      <c r="MRO221" t="s">
        <v>330</v>
      </c>
      <c r="MRP221" t="s">
        <v>330</v>
      </c>
      <c r="MRQ221" t="s">
        <v>330</v>
      </c>
      <c r="MRR221" t="s">
        <v>330</v>
      </c>
      <c r="MRS221" t="s">
        <v>330</v>
      </c>
      <c r="MRT221" t="s">
        <v>330</v>
      </c>
      <c r="MRU221" t="s">
        <v>330</v>
      </c>
      <c r="MRV221" t="s">
        <v>330</v>
      </c>
      <c r="MRW221" t="s">
        <v>330</v>
      </c>
      <c r="MRX221" t="s">
        <v>330</v>
      </c>
      <c r="MRY221" t="s">
        <v>330</v>
      </c>
      <c r="MRZ221" t="s">
        <v>330</v>
      </c>
      <c r="MSA221" t="s">
        <v>330</v>
      </c>
      <c r="MSB221" t="s">
        <v>330</v>
      </c>
      <c r="MSC221" t="s">
        <v>330</v>
      </c>
      <c r="MSD221" t="s">
        <v>330</v>
      </c>
      <c r="MSE221" t="s">
        <v>330</v>
      </c>
      <c r="MSF221" t="s">
        <v>330</v>
      </c>
      <c r="MSG221" t="s">
        <v>330</v>
      </c>
      <c r="MSH221" t="s">
        <v>330</v>
      </c>
      <c r="MSI221" t="s">
        <v>330</v>
      </c>
      <c r="MSJ221" t="s">
        <v>330</v>
      </c>
      <c r="MSK221" t="s">
        <v>330</v>
      </c>
      <c r="MSL221" t="s">
        <v>330</v>
      </c>
      <c r="MSM221" t="s">
        <v>330</v>
      </c>
      <c r="MSN221" t="s">
        <v>330</v>
      </c>
      <c r="MSO221" t="s">
        <v>330</v>
      </c>
      <c r="MSP221" t="s">
        <v>330</v>
      </c>
      <c r="MSQ221" t="s">
        <v>330</v>
      </c>
      <c r="MSR221" t="s">
        <v>330</v>
      </c>
      <c r="MSS221" t="s">
        <v>330</v>
      </c>
      <c r="MST221" t="s">
        <v>330</v>
      </c>
      <c r="MSU221" t="s">
        <v>330</v>
      </c>
      <c r="MSV221" t="s">
        <v>330</v>
      </c>
      <c r="MSW221" t="s">
        <v>330</v>
      </c>
      <c r="MSX221" t="s">
        <v>330</v>
      </c>
      <c r="MSY221" t="s">
        <v>330</v>
      </c>
      <c r="MSZ221" t="s">
        <v>330</v>
      </c>
      <c r="MTA221" t="s">
        <v>330</v>
      </c>
      <c r="MTB221" t="s">
        <v>330</v>
      </c>
      <c r="MTC221" t="s">
        <v>330</v>
      </c>
      <c r="MTD221" t="s">
        <v>330</v>
      </c>
      <c r="MTE221" t="s">
        <v>330</v>
      </c>
      <c r="MTF221" t="s">
        <v>330</v>
      </c>
      <c r="MTG221" t="s">
        <v>330</v>
      </c>
      <c r="MTH221" t="s">
        <v>330</v>
      </c>
      <c r="MTI221" t="s">
        <v>330</v>
      </c>
      <c r="MTJ221" t="s">
        <v>330</v>
      </c>
      <c r="MTK221" t="s">
        <v>330</v>
      </c>
      <c r="MTL221" t="s">
        <v>330</v>
      </c>
      <c r="MTM221" t="s">
        <v>330</v>
      </c>
      <c r="MTN221" t="s">
        <v>330</v>
      </c>
      <c r="MTO221" t="s">
        <v>330</v>
      </c>
      <c r="MTP221" t="s">
        <v>330</v>
      </c>
      <c r="MTQ221" t="s">
        <v>330</v>
      </c>
      <c r="MTR221" t="s">
        <v>330</v>
      </c>
      <c r="MTS221" t="s">
        <v>330</v>
      </c>
      <c r="MTT221" t="s">
        <v>330</v>
      </c>
      <c r="MTU221" t="s">
        <v>330</v>
      </c>
      <c r="MTV221" t="s">
        <v>330</v>
      </c>
      <c r="MTW221" t="s">
        <v>330</v>
      </c>
      <c r="MTX221" t="s">
        <v>330</v>
      </c>
      <c r="MTY221" t="s">
        <v>330</v>
      </c>
      <c r="MTZ221" t="s">
        <v>330</v>
      </c>
      <c r="MUA221" t="s">
        <v>330</v>
      </c>
      <c r="MUB221" t="s">
        <v>330</v>
      </c>
      <c r="MUC221" t="s">
        <v>330</v>
      </c>
      <c r="MUD221" t="s">
        <v>330</v>
      </c>
      <c r="MUE221" t="s">
        <v>330</v>
      </c>
      <c r="MUF221" t="s">
        <v>330</v>
      </c>
      <c r="MUG221" t="s">
        <v>330</v>
      </c>
      <c r="MUH221" t="s">
        <v>330</v>
      </c>
      <c r="MUI221" t="s">
        <v>330</v>
      </c>
      <c r="MUJ221" t="s">
        <v>330</v>
      </c>
      <c r="MUK221" t="s">
        <v>330</v>
      </c>
      <c r="MUL221" t="s">
        <v>330</v>
      </c>
      <c r="MUM221" t="s">
        <v>330</v>
      </c>
      <c r="MUN221" t="s">
        <v>330</v>
      </c>
      <c r="MUO221" t="s">
        <v>330</v>
      </c>
      <c r="MUP221" t="s">
        <v>330</v>
      </c>
      <c r="MUQ221" t="s">
        <v>330</v>
      </c>
      <c r="MUR221" t="s">
        <v>330</v>
      </c>
      <c r="MUS221" t="s">
        <v>330</v>
      </c>
      <c r="MUT221" t="s">
        <v>330</v>
      </c>
      <c r="MUU221" t="s">
        <v>330</v>
      </c>
      <c r="MUV221" t="s">
        <v>330</v>
      </c>
      <c r="MUW221" t="s">
        <v>330</v>
      </c>
      <c r="MUX221" t="s">
        <v>330</v>
      </c>
      <c r="MUY221" t="s">
        <v>330</v>
      </c>
      <c r="MUZ221" t="s">
        <v>330</v>
      </c>
      <c r="MVA221" t="s">
        <v>330</v>
      </c>
      <c r="MVB221" t="s">
        <v>330</v>
      </c>
      <c r="MVC221" t="s">
        <v>330</v>
      </c>
      <c r="MVD221" t="s">
        <v>330</v>
      </c>
      <c r="MVE221" t="s">
        <v>330</v>
      </c>
      <c r="MVF221" t="s">
        <v>330</v>
      </c>
      <c r="MVG221" t="s">
        <v>330</v>
      </c>
      <c r="MVH221" t="s">
        <v>330</v>
      </c>
      <c r="MVI221" t="s">
        <v>330</v>
      </c>
      <c r="MVJ221" t="s">
        <v>330</v>
      </c>
      <c r="MVK221" t="s">
        <v>330</v>
      </c>
      <c r="MVL221" t="s">
        <v>330</v>
      </c>
      <c r="MVM221" t="s">
        <v>330</v>
      </c>
      <c r="MVN221" t="s">
        <v>330</v>
      </c>
      <c r="MVO221" t="s">
        <v>330</v>
      </c>
      <c r="MVP221" t="s">
        <v>330</v>
      </c>
      <c r="MVQ221" t="s">
        <v>330</v>
      </c>
      <c r="MVR221" t="s">
        <v>330</v>
      </c>
      <c r="MVS221" t="s">
        <v>330</v>
      </c>
      <c r="MVT221" t="s">
        <v>330</v>
      </c>
      <c r="MVU221" t="s">
        <v>330</v>
      </c>
      <c r="MVV221" t="s">
        <v>330</v>
      </c>
      <c r="MVW221" t="s">
        <v>330</v>
      </c>
      <c r="MVX221" t="s">
        <v>330</v>
      </c>
      <c r="MVY221" t="s">
        <v>330</v>
      </c>
      <c r="MVZ221" t="s">
        <v>330</v>
      </c>
      <c r="MWA221" t="s">
        <v>330</v>
      </c>
      <c r="MWB221" t="s">
        <v>330</v>
      </c>
      <c r="MWC221" t="s">
        <v>330</v>
      </c>
      <c r="MWD221" t="s">
        <v>330</v>
      </c>
      <c r="MWE221" t="s">
        <v>330</v>
      </c>
      <c r="MWF221" t="s">
        <v>330</v>
      </c>
      <c r="MWG221" t="s">
        <v>330</v>
      </c>
      <c r="MWH221" t="s">
        <v>330</v>
      </c>
      <c r="MWI221" t="s">
        <v>330</v>
      </c>
      <c r="MWJ221" t="s">
        <v>330</v>
      </c>
      <c r="MWK221" t="s">
        <v>330</v>
      </c>
      <c r="MWL221" t="s">
        <v>330</v>
      </c>
      <c r="MWM221" t="s">
        <v>330</v>
      </c>
      <c r="MWN221" t="s">
        <v>330</v>
      </c>
      <c r="MWO221" t="s">
        <v>330</v>
      </c>
      <c r="MWP221" t="s">
        <v>330</v>
      </c>
      <c r="MWQ221" t="s">
        <v>330</v>
      </c>
      <c r="MWR221" t="s">
        <v>330</v>
      </c>
      <c r="MWS221" t="s">
        <v>330</v>
      </c>
      <c r="MWT221" t="s">
        <v>330</v>
      </c>
      <c r="MWU221" t="s">
        <v>330</v>
      </c>
      <c r="MWV221" t="s">
        <v>330</v>
      </c>
      <c r="MWW221" t="s">
        <v>330</v>
      </c>
      <c r="MWX221" t="s">
        <v>330</v>
      </c>
      <c r="MWY221" t="s">
        <v>330</v>
      </c>
      <c r="MWZ221" t="s">
        <v>330</v>
      </c>
      <c r="MXA221" t="s">
        <v>330</v>
      </c>
      <c r="MXB221" t="s">
        <v>330</v>
      </c>
      <c r="MXC221" t="s">
        <v>330</v>
      </c>
      <c r="MXD221" t="s">
        <v>330</v>
      </c>
      <c r="MXE221" t="s">
        <v>330</v>
      </c>
      <c r="MXF221" t="s">
        <v>330</v>
      </c>
      <c r="MXG221" t="s">
        <v>330</v>
      </c>
      <c r="MXH221" t="s">
        <v>330</v>
      </c>
      <c r="MXI221" t="s">
        <v>330</v>
      </c>
      <c r="MXJ221" t="s">
        <v>330</v>
      </c>
      <c r="MXK221" t="s">
        <v>330</v>
      </c>
      <c r="MXL221" t="s">
        <v>330</v>
      </c>
      <c r="MXM221" t="s">
        <v>330</v>
      </c>
      <c r="MXN221" t="s">
        <v>330</v>
      </c>
      <c r="MXO221" t="s">
        <v>330</v>
      </c>
      <c r="MXP221" t="s">
        <v>330</v>
      </c>
      <c r="MXQ221" t="s">
        <v>330</v>
      </c>
      <c r="MXR221" t="s">
        <v>330</v>
      </c>
      <c r="MXS221" t="s">
        <v>330</v>
      </c>
      <c r="MXT221" t="s">
        <v>330</v>
      </c>
      <c r="MXU221" t="s">
        <v>330</v>
      </c>
      <c r="MXV221" t="s">
        <v>330</v>
      </c>
      <c r="MXW221" t="s">
        <v>330</v>
      </c>
      <c r="MXX221" t="s">
        <v>330</v>
      </c>
      <c r="MXY221" t="s">
        <v>330</v>
      </c>
      <c r="MXZ221" t="s">
        <v>330</v>
      </c>
      <c r="MYA221" t="s">
        <v>330</v>
      </c>
      <c r="MYB221" t="s">
        <v>330</v>
      </c>
      <c r="MYC221" t="s">
        <v>330</v>
      </c>
      <c r="MYD221" t="s">
        <v>330</v>
      </c>
      <c r="MYE221" t="s">
        <v>330</v>
      </c>
      <c r="MYF221" t="s">
        <v>330</v>
      </c>
      <c r="MYG221" t="s">
        <v>330</v>
      </c>
      <c r="MYH221" t="s">
        <v>330</v>
      </c>
      <c r="MYI221" t="s">
        <v>330</v>
      </c>
      <c r="MYJ221" t="s">
        <v>330</v>
      </c>
      <c r="MYK221" t="s">
        <v>330</v>
      </c>
      <c r="MYL221" t="s">
        <v>330</v>
      </c>
      <c r="MYM221" t="s">
        <v>330</v>
      </c>
      <c r="MYN221" t="s">
        <v>330</v>
      </c>
      <c r="MYO221" t="s">
        <v>330</v>
      </c>
      <c r="MYP221" t="s">
        <v>330</v>
      </c>
      <c r="MYQ221" t="s">
        <v>330</v>
      </c>
      <c r="MYR221" t="s">
        <v>330</v>
      </c>
      <c r="MYS221" t="s">
        <v>330</v>
      </c>
      <c r="MYT221" t="s">
        <v>330</v>
      </c>
      <c r="MYU221" t="s">
        <v>330</v>
      </c>
      <c r="MYV221" t="s">
        <v>330</v>
      </c>
      <c r="MYW221" t="s">
        <v>330</v>
      </c>
      <c r="MYX221" t="s">
        <v>330</v>
      </c>
      <c r="MYY221" t="s">
        <v>330</v>
      </c>
      <c r="MYZ221" t="s">
        <v>330</v>
      </c>
      <c r="MZA221" t="s">
        <v>330</v>
      </c>
      <c r="MZB221" t="s">
        <v>330</v>
      </c>
      <c r="MZC221" t="s">
        <v>330</v>
      </c>
      <c r="MZD221" t="s">
        <v>330</v>
      </c>
      <c r="MZE221" t="s">
        <v>330</v>
      </c>
      <c r="MZF221" t="s">
        <v>330</v>
      </c>
      <c r="MZG221" t="s">
        <v>330</v>
      </c>
      <c r="MZH221" t="s">
        <v>330</v>
      </c>
      <c r="MZI221" t="s">
        <v>330</v>
      </c>
      <c r="MZJ221" t="s">
        <v>330</v>
      </c>
      <c r="MZK221" t="s">
        <v>330</v>
      </c>
      <c r="MZL221" t="s">
        <v>330</v>
      </c>
      <c r="MZM221" t="s">
        <v>330</v>
      </c>
      <c r="MZN221" t="s">
        <v>330</v>
      </c>
      <c r="MZO221" t="s">
        <v>330</v>
      </c>
      <c r="MZP221" t="s">
        <v>330</v>
      </c>
      <c r="MZQ221" t="s">
        <v>330</v>
      </c>
      <c r="MZR221" t="s">
        <v>330</v>
      </c>
      <c r="MZS221" t="s">
        <v>330</v>
      </c>
      <c r="MZT221" t="s">
        <v>330</v>
      </c>
      <c r="MZU221" t="s">
        <v>330</v>
      </c>
      <c r="MZV221" t="s">
        <v>330</v>
      </c>
      <c r="MZW221" t="s">
        <v>330</v>
      </c>
      <c r="MZX221" t="s">
        <v>330</v>
      </c>
      <c r="MZY221" t="s">
        <v>330</v>
      </c>
      <c r="MZZ221" t="s">
        <v>330</v>
      </c>
      <c r="NAA221" t="s">
        <v>330</v>
      </c>
      <c r="NAB221" t="s">
        <v>330</v>
      </c>
      <c r="NAC221" t="s">
        <v>330</v>
      </c>
      <c r="NAD221" t="s">
        <v>330</v>
      </c>
      <c r="NAE221" t="s">
        <v>330</v>
      </c>
      <c r="NAF221" t="s">
        <v>330</v>
      </c>
      <c r="NAG221" t="s">
        <v>330</v>
      </c>
      <c r="NAH221" t="s">
        <v>330</v>
      </c>
      <c r="NAI221" t="s">
        <v>330</v>
      </c>
      <c r="NAJ221" t="s">
        <v>330</v>
      </c>
      <c r="NAK221" t="s">
        <v>330</v>
      </c>
      <c r="NAL221" t="s">
        <v>330</v>
      </c>
      <c r="NAM221" t="s">
        <v>330</v>
      </c>
      <c r="NAN221" t="s">
        <v>330</v>
      </c>
      <c r="NAO221" t="s">
        <v>330</v>
      </c>
      <c r="NAP221" t="s">
        <v>330</v>
      </c>
      <c r="NAQ221" t="s">
        <v>330</v>
      </c>
      <c r="NAR221" t="s">
        <v>330</v>
      </c>
      <c r="NAS221" t="s">
        <v>330</v>
      </c>
      <c r="NAT221" t="s">
        <v>330</v>
      </c>
      <c r="NAU221" t="s">
        <v>330</v>
      </c>
      <c r="NAV221" t="s">
        <v>330</v>
      </c>
      <c r="NAW221" t="s">
        <v>330</v>
      </c>
      <c r="NAX221" t="s">
        <v>330</v>
      </c>
      <c r="NAY221" t="s">
        <v>330</v>
      </c>
      <c r="NAZ221" t="s">
        <v>330</v>
      </c>
      <c r="NBA221" t="s">
        <v>330</v>
      </c>
      <c r="NBB221" t="s">
        <v>330</v>
      </c>
      <c r="NBC221" t="s">
        <v>330</v>
      </c>
      <c r="NBD221" t="s">
        <v>330</v>
      </c>
      <c r="NBE221" t="s">
        <v>330</v>
      </c>
      <c r="NBF221" t="s">
        <v>330</v>
      </c>
      <c r="NBG221" t="s">
        <v>330</v>
      </c>
      <c r="NBH221" t="s">
        <v>330</v>
      </c>
      <c r="NBI221" t="s">
        <v>330</v>
      </c>
      <c r="NBJ221" t="s">
        <v>330</v>
      </c>
      <c r="NBK221" t="s">
        <v>330</v>
      </c>
      <c r="NBL221" t="s">
        <v>330</v>
      </c>
      <c r="NBM221" t="s">
        <v>330</v>
      </c>
      <c r="NBN221" t="s">
        <v>330</v>
      </c>
      <c r="NBO221" t="s">
        <v>330</v>
      </c>
      <c r="NBP221" t="s">
        <v>330</v>
      </c>
      <c r="NBQ221" t="s">
        <v>330</v>
      </c>
      <c r="NBR221" t="s">
        <v>330</v>
      </c>
      <c r="NBS221" t="s">
        <v>330</v>
      </c>
      <c r="NBT221" t="s">
        <v>330</v>
      </c>
      <c r="NBU221" t="s">
        <v>330</v>
      </c>
      <c r="NBV221" t="s">
        <v>330</v>
      </c>
      <c r="NBW221" t="s">
        <v>330</v>
      </c>
      <c r="NBX221" t="s">
        <v>330</v>
      </c>
      <c r="NBY221" t="s">
        <v>330</v>
      </c>
      <c r="NBZ221" t="s">
        <v>330</v>
      </c>
      <c r="NCA221" t="s">
        <v>330</v>
      </c>
      <c r="NCB221" t="s">
        <v>330</v>
      </c>
      <c r="NCC221" t="s">
        <v>330</v>
      </c>
      <c r="NCD221" t="s">
        <v>330</v>
      </c>
      <c r="NCE221" t="s">
        <v>330</v>
      </c>
      <c r="NCF221" t="s">
        <v>330</v>
      </c>
      <c r="NCG221" t="s">
        <v>330</v>
      </c>
      <c r="NCH221" t="s">
        <v>330</v>
      </c>
      <c r="NCI221" t="s">
        <v>330</v>
      </c>
      <c r="NCJ221" t="s">
        <v>330</v>
      </c>
      <c r="NCK221" t="s">
        <v>330</v>
      </c>
      <c r="NCL221" t="s">
        <v>330</v>
      </c>
      <c r="NCM221" t="s">
        <v>330</v>
      </c>
      <c r="NCN221" t="s">
        <v>330</v>
      </c>
      <c r="NCO221" t="s">
        <v>330</v>
      </c>
      <c r="NCP221" t="s">
        <v>330</v>
      </c>
      <c r="NCQ221" t="s">
        <v>330</v>
      </c>
      <c r="NCR221" t="s">
        <v>330</v>
      </c>
      <c r="NCS221" t="s">
        <v>330</v>
      </c>
      <c r="NCT221" t="s">
        <v>330</v>
      </c>
      <c r="NCU221" t="s">
        <v>330</v>
      </c>
      <c r="NCV221" t="s">
        <v>330</v>
      </c>
      <c r="NCW221" t="s">
        <v>330</v>
      </c>
      <c r="NCX221" t="s">
        <v>330</v>
      </c>
      <c r="NCY221" t="s">
        <v>330</v>
      </c>
      <c r="NCZ221" t="s">
        <v>330</v>
      </c>
      <c r="NDA221" t="s">
        <v>330</v>
      </c>
      <c r="NDB221" t="s">
        <v>330</v>
      </c>
      <c r="NDC221" t="s">
        <v>330</v>
      </c>
      <c r="NDD221" t="s">
        <v>330</v>
      </c>
      <c r="NDE221" t="s">
        <v>330</v>
      </c>
      <c r="NDF221" t="s">
        <v>330</v>
      </c>
      <c r="NDG221" t="s">
        <v>330</v>
      </c>
      <c r="NDH221" t="s">
        <v>330</v>
      </c>
      <c r="NDI221" t="s">
        <v>330</v>
      </c>
      <c r="NDJ221" t="s">
        <v>330</v>
      </c>
      <c r="NDK221" t="s">
        <v>330</v>
      </c>
      <c r="NDL221" t="s">
        <v>330</v>
      </c>
      <c r="NDM221" t="s">
        <v>330</v>
      </c>
      <c r="NDN221" t="s">
        <v>330</v>
      </c>
      <c r="NDO221" t="s">
        <v>330</v>
      </c>
      <c r="NDP221" t="s">
        <v>330</v>
      </c>
      <c r="NDQ221" t="s">
        <v>330</v>
      </c>
      <c r="NDR221" t="s">
        <v>330</v>
      </c>
      <c r="NDS221" t="s">
        <v>330</v>
      </c>
      <c r="NDT221" t="s">
        <v>330</v>
      </c>
      <c r="NDU221" t="s">
        <v>330</v>
      </c>
      <c r="NDV221" t="s">
        <v>330</v>
      </c>
      <c r="NDW221" t="s">
        <v>330</v>
      </c>
      <c r="NDX221" t="s">
        <v>330</v>
      </c>
      <c r="NDY221" t="s">
        <v>330</v>
      </c>
      <c r="NDZ221" t="s">
        <v>330</v>
      </c>
      <c r="NEA221" t="s">
        <v>330</v>
      </c>
      <c r="NEB221" t="s">
        <v>330</v>
      </c>
      <c r="NEC221" t="s">
        <v>330</v>
      </c>
      <c r="NED221" t="s">
        <v>330</v>
      </c>
      <c r="NEE221" t="s">
        <v>330</v>
      </c>
      <c r="NEF221" t="s">
        <v>330</v>
      </c>
      <c r="NEG221" t="s">
        <v>330</v>
      </c>
      <c r="NEH221" t="s">
        <v>330</v>
      </c>
      <c r="NEI221" t="s">
        <v>330</v>
      </c>
      <c r="NEJ221" t="s">
        <v>330</v>
      </c>
      <c r="NEK221" t="s">
        <v>330</v>
      </c>
      <c r="NEL221" t="s">
        <v>330</v>
      </c>
      <c r="NEM221" t="s">
        <v>330</v>
      </c>
      <c r="NEN221" t="s">
        <v>330</v>
      </c>
      <c r="NEO221" t="s">
        <v>330</v>
      </c>
      <c r="NEP221" t="s">
        <v>330</v>
      </c>
      <c r="NEQ221" t="s">
        <v>330</v>
      </c>
      <c r="NER221" t="s">
        <v>330</v>
      </c>
      <c r="NES221" t="s">
        <v>330</v>
      </c>
      <c r="NET221" t="s">
        <v>330</v>
      </c>
      <c r="NEU221" t="s">
        <v>330</v>
      </c>
      <c r="NEV221" t="s">
        <v>330</v>
      </c>
      <c r="NEW221" t="s">
        <v>330</v>
      </c>
      <c r="NEX221" t="s">
        <v>330</v>
      </c>
      <c r="NEY221" t="s">
        <v>330</v>
      </c>
      <c r="NEZ221" t="s">
        <v>330</v>
      </c>
      <c r="NFA221" t="s">
        <v>330</v>
      </c>
      <c r="NFB221" t="s">
        <v>330</v>
      </c>
      <c r="NFC221" t="s">
        <v>330</v>
      </c>
      <c r="NFD221" t="s">
        <v>330</v>
      </c>
      <c r="NFE221" t="s">
        <v>330</v>
      </c>
      <c r="NFF221" t="s">
        <v>330</v>
      </c>
      <c r="NFG221" t="s">
        <v>330</v>
      </c>
      <c r="NFH221" t="s">
        <v>330</v>
      </c>
      <c r="NFI221" t="s">
        <v>330</v>
      </c>
      <c r="NFJ221" t="s">
        <v>330</v>
      </c>
      <c r="NFK221" t="s">
        <v>330</v>
      </c>
      <c r="NFL221" t="s">
        <v>330</v>
      </c>
      <c r="NFM221" t="s">
        <v>330</v>
      </c>
      <c r="NFN221" t="s">
        <v>330</v>
      </c>
      <c r="NFO221" t="s">
        <v>330</v>
      </c>
      <c r="NFP221" t="s">
        <v>330</v>
      </c>
      <c r="NFQ221" t="s">
        <v>330</v>
      </c>
      <c r="NFR221" t="s">
        <v>330</v>
      </c>
      <c r="NFS221" t="s">
        <v>330</v>
      </c>
      <c r="NFT221" t="s">
        <v>330</v>
      </c>
      <c r="NFU221" t="s">
        <v>330</v>
      </c>
      <c r="NFV221" t="s">
        <v>330</v>
      </c>
      <c r="NFW221" t="s">
        <v>330</v>
      </c>
      <c r="NFX221" t="s">
        <v>330</v>
      </c>
      <c r="NFY221" t="s">
        <v>330</v>
      </c>
      <c r="NFZ221" t="s">
        <v>330</v>
      </c>
      <c r="NGA221" t="s">
        <v>330</v>
      </c>
      <c r="NGB221" t="s">
        <v>330</v>
      </c>
      <c r="NGC221" t="s">
        <v>330</v>
      </c>
      <c r="NGD221" t="s">
        <v>330</v>
      </c>
      <c r="NGE221" t="s">
        <v>330</v>
      </c>
      <c r="NGF221" t="s">
        <v>330</v>
      </c>
      <c r="NGG221" t="s">
        <v>330</v>
      </c>
      <c r="NGH221" t="s">
        <v>330</v>
      </c>
      <c r="NGI221" t="s">
        <v>330</v>
      </c>
      <c r="NGJ221" t="s">
        <v>330</v>
      </c>
      <c r="NGK221" t="s">
        <v>330</v>
      </c>
      <c r="NGL221" t="s">
        <v>330</v>
      </c>
      <c r="NGM221" t="s">
        <v>330</v>
      </c>
      <c r="NGN221" t="s">
        <v>330</v>
      </c>
      <c r="NGO221" t="s">
        <v>330</v>
      </c>
      <c r="NGP221" t="s">
        <v>330</v>
      </c>
      <c r="NGQ221" t="s">
        <v>330</v>
      </c>
      <c r="NGR221" t="s">
        <v>330</v>
      </c>
      <c r="NGS221" t="s">
        <v>330</v>
      </c>
      <c r="NGT221" t="s">
        <v>330</v>
      </c>
      <c r="NGU221" t="s">
        <v>330</v>
      </c>
      <c r="NGV221" t="s">
        <v>330</v>
      </c>
      <c r="NGW221" t="s">
        <v>330</v>
      </c>
      <c r="NGX221" t="s">
        <v>330</v>
      </c>
      <c r="NGY221" t="s">
        <v>330</v>
      </c>
      <c r="NGZ221" t="s">
        <v>330</v>
      </c>
      <c r="NHA221" t="s">
        <v>330</v>
      </c>
      <c r="NHB221" t="s">
        <v>330</v>
      </c>
      <c r="NHC221" t="s">
        <v>330</v>
      </c>
      <c r="NHD221" t="s">
        <v>330</v>
      </c>
      <c r="NHE221" t="s">
        <v>330</v>
      </c>
      <c r="NHF221" t="s">
        <v>330</v>
      </c>
      <c r="NHG221" t="s">
        <v>330</v>
      </c>
      <c r="NHH221" t="s">
        <v>330</v>
      </c>
      <c r="NHI221" t="s">
        <v>330</v>
      </c>
      <c r="NHJ221" t="s">
        <v>330</v>
      </c>
      <c r="NHK221" t="s">
        <v>330</v>
      </c>
      <c r="NHL221" t="s">
        <v>330</v>
      </c>
      <c r="NHM221" t="s">
        <v>330</v>
      </c>
      <c r="NHN221" t="s">
        <v>330</v>
      </c>
      <c r="NHO221" t="s">
        <v>330</v>
      </c>
      <c r="NHP221" t="s">
        <v>330</v>
      </c>
      <c r="NHQ221" t="s">
        <v>330</v>
      </c>
      <c r="NHR221" t="s">
        <v>330</v>
      </c>
      <c r="NHS221" t="s">
        <v>330</v>
      </c>
      <c r="NHT221" t="s">
        <v>330</v>
      </c>
      <c r="NHU221" t="s">
        <v>330</v>
      </c>
      <c r="NHV221" t="s">
        <v>330</v>
      </c>
      <c r="NHW221" t="s">
        <v>330</v>
      </c>
      <c r="NHX221" t="s">
        <v>330</v>
      </c>
      <c r="NHY221" t="s">
        <v>330</v>
      </c>
      <c r="NHZ221" t="s">
        <v>330</v>
      </c>
      <c r="NIA221" t="s">
        <v>330</v>
      </c>
      <c r="NIB221" t="s">
        <v>330</v>
      </c>
      <c r="NIC221" t="s">
        <v>330</v>
      </c>
      <c r="NID221" t="s">
        <v>330</v>
      </c>
      <c r="NIE221" t="s">
        <v>330</v>
      </c>
      <c r="NIF221" t="s">
        <v>330</v>
      </c>
      <c r="NIG221" t="s">
        <v>330</v>
      </c>
      <c r="NIH221" t="s">
        <v>330</v>
      </c>
      <c r="NII221" t="s">
        <v>330</v>
      </c>
      <c r="NIJ221" t="s">
        <v>330</v>
      </c>
      <c r="NIK221" t="s">
        <v>330</v>
      </c>
      <c r="NIL221" t="s">
        <v>330</v>
      </c>
      <c r="NIM221" t="s">
        <v>330</v>
      </c>
      <c r="NIN221" t="s">
        <v>330</v>
      </c>
      <c r="NIO221" t="s">
        <v>330</v>
      </c>
      <c r="NIP221" t="s">
        <v>330</v>
      </c>
      <c r="NIQ221" t="s">
        <v>330</v>
      </c>
      <c r="NIR221" t="s">
        <v>330</v>
      </c>
      <c r="NIS221" t="s">
        <v>330</v>
      </c>
      <c r="NIT221" t="s">
        <v>330</v>
      </c>
      <c r="NIU221" t="s">
        <v>330</v>
      </c>
      <c r="NIV221" t="s">
        <v>330</v>
      </c>
      <c r="NIW221" t="s">
        <v>330</v>
      </c>
      <c r="NIX221" t="s">
        <v>330</v>
      </c>
      <c r="NIY221" t="s">
        <v>330</v>
      </c>
      <c r="NIZ221" t="s">
        <v>330</v>
      </c>
      <c r="NJA221" t="s">
        <v>330</v>
      </c>
      <c r="NJB221" t="s">
        <v>330</v>
      </c>
      <c r="NJC221" t="s">
        <v>330</v>
      </c>
      <c r="NJD221" t="s">
        <v>330</v>
      </c>
      <c r="NJE221" t="s">
        <v>330</v>
      </c>
      <c r="NJF221" t="s">
        <v>330</v>
      </c>
      <c r="NJG221" t="s">
        <v>330</v>
      </c>
      <c r="NJH221" t="s">
        <v>330</v>
      </c>
      <c r="NJI221" t="s">
        <v>330</v>
      </c>
      <c r="NJJ221" t="s">
        <v>330</v>
      </c>
      <c r="NJK221" t="s">
        <v>330</v>
      </c>
      <c r="NJL221" t="s">
        <v>330</v>
      </c>
      <c r="NJM221" t="s">
        <v>330</v>
      </c>
      <c r="NJN221" t="s">
        <v>330</v>
      </c>
      <c r="NJO221" t="s">
        <v>330</v>
      </c>
      <c r="NJP221" t="s">
        <v>330</v>
      </c>
      <c r="NJQ221" t="s">
        <v>330</v>
      </c>
      <c r="NJR221" t="s">
        <v>330</v>
      </c>
      <c r="NJS221" t="s">
        <v>330</v>
      </c>
      <c r="NJT221" t="s">
        <v>330</v>
      </c>
      <c r="NJU221" t="s">
        <v>330</v>
      </c>
      <c r="NJV221" t="s">
        <v>330</v>
      </c>
      <c r="NJW221" t="s">
        <v>330</v>
      </c>
      <c r="NJX221" t="s">
        <v>330</v>
      </c>
      <c r="NJY221" t="s">
        <v>330</v>
      </c>
      <c r="NJZ221" t="s">
        <v>330</v>
      </c>
      <c r="NKA221" t="s">
        <v>330</v>
      </c>
      <c r="NKB221" t="s">
        <v>330</v>
      </c>
      <c r="NKC221" t="s">
        <v>330</v>
      </c>
      <c r="NKD221" t="s">
        <v>330</v>
      </c>
      <c r="NKE221" t="s">
        <v>330</v>
      </c>
      <c r="NKF221" t="s">
        <v>330</v>
      </c>
      <c r="NKG221" t="s">
        <v>330</v>
      </c>
      <c r="NKH221" t="s">
        <v>330</v>
      </c>
      <c r="NKI221" t="s">
        <v>330</v>
      </c>
      <c r="NKJ221" t="s">
        <v>330</v>
      </c>
      <c r="NKK221" t="s">
        <v>330</v>
      </c>
      <c r="NKL221" t="s">
        <v>330</v>
      </c>
      <c r="NKM221" t="s">
        <v>330</v>
      </c>
      <c r="NKN221" t="s">
        <v>330</v>
      </c>
      <c r="NKO221" t="s">
        <v>330</v>
      </c>
      <c r="NKP221" t="s">
        <v>330</v>
      </c>
      <c r="NKQ221" t="s">
        <v>330</v>
      </c>
      <c r="NKR221" t="s">
        <v>330</v>
      </c>
      <c r="NKS221" t="s">
        <v>330</v>
      </c>
      <c r="NKT221" t="s">
        <v>330</v>
      </c>
      <c r="NKU221" t="s">
        <v>330</v>
      </c>
      <c r="NKV221" t="s">
        <v>330</v>
      </c>
      <c r="NKW221" t="s">
        <v>330</v>
      </c>
      <c r="NKX221" t="s">
        <v>330</v>
      </c>
      <c r="NKY221" t="s">
        <v>330</v>
      </c>
      <c r="NKZ221" t="s">
        <v>330</v>
      </c>
      <c r="NLA221" t="s">
        <v>330</v>
      </c>
      <c r="NLB221" t="s">
        <v>330</v>
      </c>
      <c r="NLC221" t="s">
        <v>330</v>
      </c>
      <c r="NLD221" t="s">
        <v>330</v>
      </c>
      <c r="NLE221" t="s">
        <v>330</v>
      </c>
      <c r="NLF221" t="s">
        <v>330</v>
      </c>
      <c r="NLG221" t="s">
        <v>330</v>
      </c>
      <c r="NLH221" t="s">
        <v>330</v>
      </c>
      <c r="NLI221" t="s">
        <v>330</v>
      </c>
      <c r="NLJ221" t="s">
        <v>330</v>
      </c>
      <c r="NLK221" t="s">
        <v>330</v>
      </c>
      <c r="NLL221" t="s">
        <v>330</v>
      </c>
      <c r="NLM221" t="s">
        <v>330</v>
      </c>
      <c r="NLN221" t="s">
        <v>330</v>
      </c>
      <c r="NLO221" t="s">
        <v>330</v>
      </c>
      <c r="NLP221" t="s">
        <v>330</v>
      </c>
      <c r="NLQ221" t="s">
        <v>330</v>
      </c>
      <c r="NLR221" t="s">
        <v>330</v>
      </c>
      <c r="NLS221" t="s">
        <v>330</v>
      </c>
      <c r="NLT221" t="s">
        <v>330</v>
      </c>
      <c r="NLU221" t="s">
        <v>330</v>
      </c>
      <c r="NLV221" t="s">
        <v>330</v>
      </c>
      <c r="NLW221" t="s">
        <v>330</v>
      </c>
      <c r="NLX221" t="s">
        <v>330</v>
      </c>
      <c r="NLY221" t="s">
        <v>330</v>
      </c>
      <c r="NLZ221" t="s">
        <v>330</v>
      </c>
      <c r="NMA221" t="s">
        <v>330</v>
      </c>
      <c r="NMB221" t="s">
        <v>330</v>
      </c>
      <c r="NMC221" t="s">
        <v>330</v>
      </c>
      <c r="NMD221" t="s">
        <v>330</v>
      </c>
      <c r="NME221" t="s">
        <v>330</v>
      </c>
      <c r="NMF221" t="s">
        <v>330</v>
      </c>
      <c r="NMG221" t="s">
        <v>330</v>
      </c>
      <c r="NMH221" t="s">
        <v>330</v>
      </c>
      <c r="NMI221" t="s">
        <v>330</v>
      </c>
      <c r="NMJ221" t="s">
        <v>330</v>
      </c>
      <c r="NMK221" t="s">
        <v>330</v>
      </c>
      <c r="NML221" t="s">
        <v>330</v>
      </c>
      <c r="NMM221" t="s">
        <v>330</v>
      </c>
      <c r="NMN221" t="s">
        <v>330</v>
      </c>
      <c r="NMO221" t="s">
        <v>330</v>
      </c>
      <c r="NMP221" t="s">
        <v>330</v>
      </c>
      <c r="NMQ221" t="s">
        <v>330</v>
      </c>
      <c r="NMR221" t="s">
        <v>330</v>
      </c>
      <c r="NMS221" t="s">
        <v>330</v>
      </c>
      <c r="NMT221" t="s">
        <v>330</v>
      </c>
      <c r="NMU221" t="s">
        <v>330</v>
      </c>
      <c r="NMV221" t="s">
        <v>330</v>
      </c>
      <c r="NMW221" t="s">
        <v>330</v>
      </c>
      <c r="NMX221" t="s">
        <v>330</v>
      </c>
      <c r="NMY221" t="s">
        <v>330</v>
      </c>
      <c r="NMZ221" t="s">
        <v>330</v>
      </c>
      <c r="NNA221" t="s">
        <v>330</v>
      </c>
      <c r="NNB221" t="s">
        <v>330</v>
      </c>
      <c r="NNC221" t="s">
        <v>330</v>
      </c>
      <c r="NND221" t="s">
        <v>330</v>
      </c>
      <c r="NNE221" t="s">
        <v>330</v>
      </c>
      <c r="NNF221" t="s">
        <v>330</v>
      </c>
      <c r="NNG221" t="s">
        <v>330</v>
      </c>
      <c r="NNH221" t="s">
        <v>330</v>
      </c>
      <c r="NNI221" t="s">
        <v>330</v>
      </c>
      <c r="NNJ221" t="s">
        <v>330</v>
      </c>
      <c r="NNK221" t="s">
        <v>330</v>
      </c>
      <c r="NNL221" t="s">
        <v>330</v>
      </c>
      <c r="NNM221" t="s">
        <v>330</v>
      </c>
      <c r="NNN221" t="s">
        <v>330</v>
      </c>
      <c r="NNO221" t="s">
        <v>330</v>
      </c>
      <c r="NNP221" t="s">
        <v>330</v>
      </c>
      <c r="NNQ221" t="s">
        <v>330</v>
      </c>
      <c r="NNR221" t="s">
        <v>330</v>
      </c>
      <c r="NNS221" t="s">
        <v>330</v>
      </c>
      <c r="NNT221" t="s">
        <v>330</v>
      </c>
      <c r="NNU221" t="s">
        <v>330</v>
      </c>
      <c r="NNV221" t="s">
        <v>330</v>
      </c>
      <c r="NNW221" t="s">
        <v>330</v>
      </c>
      <c r="NNX221" t="s">
        <v>330</v>
      </c>
      <c r="NNY221" t="s">
        <v>330</v>
      </c>
      <c r="NNZ221" t="s">
        <v>330</v>
      </c>
      <c r="NOA221" t="s">
        <v>330</v>
      </c>
      <c r="NOB221" t="s">
        <v>330</v>
      </c>
      <c r="NOC221" t="s">
        <v>330</v>
      </c>
      <c r="NOD221" t="s">
        <v>330</v>
      </c>
      <c r="NOE221" t="s">
        <v>330</v>
      </c>
      <c r="NOF221" t="s">
        <v>330</v>
      </c>
      <c r="NOG221" t="s">
        <v>330</v>
      </c>
      <c r="NOH221" t="s">
        <v>330</v>
      </c>
      <c r="NOI221" t="s">
        <v>330</v>
      </c>
      <c r="NOJ221" t="s">
        <v>330</v>
      </c>
      <c r="NOK221" t="s">
        <v>330</v>
      </c>
      <c r="NOL221" t="s">
        <v>330</v>
      </c>
      <c r="NOM221" t="s">
        <v>330</v>
      </c>
      <c r="NON221" t="s">
        <v>330</v>
      </c>
      <c r="NOO221" t="s">
        <v>330</v>
      </c>
      <c r="NOP221" t="s">
        <v>330</v>
      </c>
      <c r="NOQ221" t="s">
        <v>330</v>
      </c>
      <c r="NOR221" t="s">
        <v>330</v>
      </c>
      <c r="NOS221" t="s">
        <v>330</v>
      </c>
      <c r="NOT221" t="s">
        <v>330</v>
      </c>
      <c r="NOU221" t="s">
        <v>330</v>
      </c>
      <c r="NOV221" t="s">
        <v>330</v>
      </c>
      <c r="NOW221" t="s">
        <v>330</v>
      </c>
      <c r="NOX221" t="s">
        <v>330</v>
      </c>
      <c r="NOY221" t="s">
        <v>330</v>
      </c>
      <c r="NOZ221" t="s">
        <v>330</v>
      </c>
      <c r="NPA221" t="s">
        <v>330</v>
      </c>
      <c r="NPB221" t="s">
        <v>330</v>
      </c>
      <c r="NPC221" t="s">
        <v>330</v>
      </c>
      <c r="NPD221" t="s">
        <v>330</v>
      </c>
      <c r="NPE221" t="s">
        <v>330</v>
      </c>
      <c r="NPF221" t="s">
        <v>330</v>
      </c>
      <c r="NPG221" t="s">
        <v>330</v>
      </c>
      <c r="NPH221" t="s">
        <v>330</v>
      </c>
      <c r="NPI221" t="s">
        <v>330</v>
      </c>
      <c r="NPJ221" t="s">
        <v>330</v>
      </c>
      <c r="NPK221" t="s">
        <v>330</v>
      </c>
      <c r="NPL221" t="s">
        <v>330</v>
      </c>
      <c r="NPM221" t="s">
        <v>330</v>
      </c>
      <c r="NPN221" t="s">
        <v>330</v>
      </c>
      <c r="NPO221" t="s">
        <v>330</v>
      </c>
      <c r="NPP221" t="s">
        <v>330</v>
      </c>
      <c r="NPQ221" t="s">
        <v>330</v>
      </c>
      <c r="NPR221" t="s">
        <v>330</v>
      </c>
      <c r="NPS221" t="s">
        <v>330</v>
      </c>
      <c r="NPT221" t="s">
        <v>330</v>
      </c>
      <c r="NPU221" t="s">
        <v>330</v>
      </c>
      <c r="NPV221" t="s">
        <v>330</v>
      </c>
      <c r="NPW221" t="s">
        <v>330</v>
      </c>
      <c r="NPX221" t="s">
        <v>330</v>
      </c>
      <c r="NPY221" t="s">
        <v>330</v>
      </c>
      <c r="NPZ221" t="s">
        <v>330</v>
      </c>
      <c r="NQA221" t="s">
        <v>330</v>
      </c>
      <c r="NQB221" t="s">
        <v>330</v>
      </c>
      <c r="NQC221" t="s">
        <v>330</v>
      </c>
      <c r="NQD221" t="s">
        <v>330</v>
      </c>
      <c r="NQE221" t="s">
        <v>330</v>
      </c>
      <c r="NQF221" t="s">
        <v>330</v>
      </c>
      <c r="NQG221" t="s">
        <v>330</v>
      </c>
      <c r="NQH221" t="s">
        <v>330</v>
      </c>
      <c r="NQI221" t="s">
        <v>330</v>
      </c>
      <c r="NQJ221" t="s">
        <v>330</v>
      </c>
      <c r="NQK221" t="s">
        <v>330</v>
      </c>
      <c r="NQL221" t="s">
        <v>330</v>
      </c>
      <c r="NQM221" t="s">
        <v>330</v>
      </c>
      <c r="NQN221" t="s">
        <v>330</v>
      </c>
      <c r="NQO221" t="s">
        <v>330</v>
      </c>
      <c r="NQP221" t="s">
        <v>330</v>
      </c>
      <c r="NQQ221" t="s">
        <v>330</v>
      </c>
      <c r="NQR221" t="s">
        <v>330</v>
      </c>
      <c r="NQS221" t="s">
        <v>330</v>
      </c>
      <c r="NQT221" t="s">
        <v>330</v>
      </c>
      <c r="NQU221" t="s">
        <v>330</v>
      </c>
      <c r="NQV221" t="s">
        <v>330</v>
      </c>
      <c r="NQW221" t="s">
        <v>330</v>
      </c>
      <c r="NQX221" t="s">
        <v>330</v>
      </c>
      <c r="NQY221" t="s">
        <v>330</v>
      </c>
      <c r="NQZ221" t="s">
        <v>330</v>
      </c>
      <c r="NRA221" t="s">
        <v>330</v>
      </c>
      <c r="NRB221" t="s">
        <v>330</v>
      </c>
      <c r="NRC221" t="s">
        <v>330</v>
      </c>
      <c r="NRD221" t="s">
        <v>330</v>
      </c>
      <c r="NRE221" t="s">
        <v>330</v>
      </c>
      <c r="NRF221" t="s">
        <v>330</v>
      </c>
      <c r="NRG221" t="s">
        <v>330</v>
      </c>
      <c r="NRH221" t="s">
        <v>330</v>
      </c>
      <c r="NRI221" t="s">
        <v>330</v>
      </c>
      <c r="NRJ221" t="s">
        <v>330</v>
      </c>
      <c r="NRK221" t="s">
        <v>330</v>
      </c>
      <c r="NRL221" t="s">
        <v>330</v>
      </c>
      <c r="NRM221" t="s">
        <v>330</v>
      </c>
      <c r="NRN221" t="s">
        <v>330</v>
      </c>
      <c r="NRO221" t="s">
        <v>330</v>
      </c>
      <c r="NRP221" t="s">
        <v>330</v>
      </c>
      <c r="NRQ221" t="s">
        <v>330</v>
      </c>
      <c r="NRR221" t="s">
        <v>330</v>
      </c>
      <c r="NRS221" t="s">
        <v>330</v>
      </c>
      <c r="NRT221" t="s">
        <v>330</v>
      </c>
      <c r="NRU221" t="s">
        <v>330</v>
      </c>
      <c r="NRV221" t="s">
        <v>330</v>
      </c>
      <c r="NRW221" t="s">
        <v>330</v>
      </c>
      <c r="NRX221" t="s">
        <v>330</v>
      </c>
      <c r="NRY221" t="s">
        <v>330</v>
      </c>
      <c r="NRZ221" t="s">
        <v>330</v>
      </c>
      <c r="NSA221" t="s">
        <v>330</v>
      </c>
      <c r="NSB221" t="s">
        <v>330</v>
      </c>
      <c r="NSC221" t="s">
        <v>330</v>
      </c>
      <c r="NSD221" t="s">
        <v>330</v>
      </c>
      <c r="NSE221" t="s">
        <v>330</v>
      </c>
      <c r="NSF221" t="s">
        <v>330</v>
      </c>
      <c r="NSG221" t="s">
        <v>330</v>
      </c>
      <c r="NSH221" t="s">
        <v>330</v>
      </c>
      <c r="NSI221" t="s">
        <v>330</v>
      </c>
      <c r="NSJ221" t="s">
        <v>330</v>
      </c>
      <c r="NSK221" t="s">
        <v>330</v>
      </c>
      <c r="NSL221" t="s">
        <v>330</v>
      </c>
      <c r="NSM221" t="s">
        <v>330</v>
      </c>
      <c r="NSN221" t="s">
        <v>330</v>
      </c>
      <c r="NSO221" t="s">
        <v>330</v>
      </c>
      <c r="NSP221" t="s">
        <v>330</v>
      </c>
      <c r="NSQ221" t="s">
        <v>330</v>
      </c>
      <c r="NSR221" t="s">
        <v>330</v>
      </c>
      <c r="NSS221" t="s">
        <v>330</v>
      </c>
      <c r="NST221" t="s">
        <v>330</v>
      </c>
      <c r="NSU221" t="s">
        <v>330</v>
      </c>
      <c r="NSV221" t="s">
        <v>330</v>
      </c>
      <c r="NSW221" t="s">
        <v>330</v>
      </c>
      <c r="NSX221" t="s">
        <v>330</v>
      </c>
      <c r="NSY221" t="s">
        <v>330</v>
      </c>
      <c r="NSZ221" t="s">
        <v>330</v>
      </c>
      <c r="NTA221" t="s">
        <v>330</v>
      </c>
      <c r="NTB221" t="s">
        <v>330</v>
      </c>
      <c r="NTC221" t="s">
        <v>330</v>
      </c>
      <c r="NTD221" t="s">
        <v>330</v>
      </c>
      <c r="NTE221" t="s">
        <v>330</v>
      </c>
      <c r="NTF221" t="s">
        <v>330</v>
      </c>
      <c r="NTG221" t="s">
        <v>330</v>
      </c>
      <c r="NTH221" t="s">
        <v>330</v>
      </c>
      <c r="NTI221" t="s">
        <v>330</v>
      </c>
      <c r="NTJ221" t="s">
        <v>330</v>
      </c>
      <c r="NTK221" t="s">
        <v>330</v>
      </c>
      <c r="NTL221" t="s">
        <v>330</v>
      </c>
      <c r="NTM221" t="s">
        <v>330</v>
      </c>
      <c r="NTN221" t="s">
        <v>330</v>
      </c>
      <c r="NTO221" t="s">
        <v>330</v>
      </c>
      <c r="NTP221" t="s">
        <v>330</v>
      </c>
      <c r="NTQ221" t="s">
        <v>330</v>
      </c>
      <c r="NTR221" t="s">
        <v>330</v>
      </c>
      <c r="NTS221" t="s">
        <v>330</v>
      </c>
      <c r="NTT221" t="s">
        <v>330</v>
      </c>
      <c r="NTU221" t="s">
        <v>330</v>
      </c>
      <c r="NTV221" t="s">
        <v>330</v>
      </c>
      <c r="NTW221" t="s">
        <v>330</v>
      </c>
      <c r="NTX221" t="s">
        <v>330</v>
      </c>
      <c r="NTY221" t="s">
        <v>330</v>
      </c>
      <c r="NTZ221" t="s">
        <v>330</v>
      </c>
      <c r="NUA221" t="s">
        <v>330</v>
      </c>
      <c r="NUB221" t="s">
        <v>330</v>
      </c>
      <c r="NUC221" t="s">
        <v>330</v>
      </c>
      <c r="NUD221" t="s">
        <v>330</v>
      </c>
      <c r="NUE221" t="s">
        <v>330</v>
      </c>
      <c r="NUF221" t="s">
        <v>330</v>
      </c>
      <c r="NUG221" t="s">
        <v>330</v>
      </c>
      <c r="NUH221" t="s">
        <v>330</v>
      </c>
      <c r="NUI221" t="s">
        <v>330</v>
      </c>
      <c r="NUJ221" t="s">
        <v>330</v>
      </c>
      <c r="NUK221" t="s">
        <v>330</v>
      </c>
      <c r="NUL221" t="s">
        <v>330</v>
      </c>
      <c r="NUM221" t="s">
        <v>330</v>
      </c>
      <c r="NUN221" t="s">
        <v>330</v>
      </c>
      <c r="NUO221" t="s">
        <v>330</v>
      </c>
      <c r="NUP221" t="s">
        <v>330</v>
      </c>
      <c r="NUQ221" t="s">
        <v>330</v>
      </c>
      <c r="NUR221" t="s">
        <v>330</v>
      </c>
      <c r="NUS221" t="s">
        <v>330</v>
      </c>
      <c r="NUT221" t="s">
        <v>330</v>
      </c>
      <c r="NUU221" t="s">
        <v>330</v>
      </c>
      <c r="NUV221" t="s">
        <v>330</v>
      </c>
      <c r="NUW221" t="s">
        <v>330</v>
      </c>
      <c r="NUX221" t="s">
        <v>330</v>
      </c>
      <c r="NUY221" t="s">
        <v>330</v>
      </c>
      <c r="NUZ221" t="s">
        <v>330</v>
      </c>
      <c r="NVA221" t="s">
        <v>330</v>
      </c>
      <c r="NVB221" t="s">
        <v>330</v>
      </c>
      <c r="NVC221" t="s">
        <v>330</v>
      </c>
      <c r="NVD221" t="s">
        <v>330</v>
      </c>
      <c r="NVE221" t="s">
        <v>330</v>
      </c>
      <c r="NVF221" t="s">
        <v>330</v>
      </c>
      <c r="NVG221" t="s">
        <v>330</v>
      </c>
      <c r="NVH221" t="s">
        <v>330</v>
      </c>
      <c r="NVI221" t="s">
        <v>330</v>
      </c>
      <c r="NVJ221" t="s">
        <v>330</v>
      </c>
      <c r="NVK221" t="s">
        <v>330</v>
      </c>
      <c r="NVL221" t="s">
        <v>330</v>
      </c>
      <c r="NVM221" t="s">
        <v>330</v>
      </c>
      <c r="NVN221" t="s">
        <v>330</v>
      </c>
      <c r="NVO221" t="s">
        <v>330</v>
      </c>
      <c r="NVP221" t="s">
        <v>330</v>
      </c>
      <c r="NVQ221" t="s">
        <v>330</v>
      </c>
      <c r="NVR221" t="s">
        <v>330</v>
      </c>
      <c r="NVS221" t="s">
        <v>330</v>
      </c>
      <c r="NVT221" t="s">
        <v>330</v>
      </c>
      <c r="NVU221" t="s">
        <v>330</v>
      </c>
      <c r="NVV221" t="s">
        <v>330</v>
      </c>
      <c r="NVW221" t="s">
        <v>330</v>
      </c>
      <c r="NVX221" t="s">
        <v>330</v>
      </c>
      <c r="NVY221" t="s">
        <v>330</v>
      </c>
      <c r="NVZ221" t="s">
        <v>330</v>
      </c>
      <c r="NWA221" t="s">
        <v>330</v>
      </c>
      <c r="NWB221" t="s">
        <v>330</v>
      </c>
      <c r="NWC221" t="s">
        <v>330</v>
      </c>
      <c r="NWD221" t="s">
        <v>330</v>
      </c>
      <c r="NWE221" t="s">
        <v>330</v>
      </c>
      <c r="NWF221" t="s">
        <v>330</v>
      </c>
      <c r="NWG221" t="s">
        <v>330</v>
      </c>
      <c r="NWH221" t="s">
        <v>330</v>
      </c>
      <c r="NWI221" t="s">
        <v>330</v>
      </c>
      <c r="NWJ221" t="s">
        <v>330</v>
      </c>
      <c r="NWK221" t="s">
        <v>330</v>
      </c>
      <c r="NWL221" t="s">
        <v>330</v>
      </c>
      <c r="NWM221" t="s">
        <v>330</v>
      </c>
      <c r="NWN221" t="s">
        <v>330</v>
      </c>
      <c r="NWO221" t="s">
        <v>330</v>
      </c>
      <c r="NWP221" t="s">
        <v>330</v>
      </c>
      <c r="NWQ221" t="s">
        <v>330</v>
      </c>
      <c r="NWR221" t="s">
        <v>330</v>
      </c>
      <c r="NWS221" t="s">
        <v>330</v>
      </c>
      <c r="NWT221" t="s">
        <v>330</v>
      </c>
      <c r="NWU221" t="s">
        <v>330</v>
      </c>
      <c r="NWV221" t="s">
        <v>330</v>
      </c>
      <c r="NWW221" t="s">
        <v>330</v>
      </c>
      <c r="NWX221" t="s">
        <v>330</v>
      </c>
      <c r="NWY221" t="s">
        <v>330</v>
      </c>
      <c r="NWZ221" t="s">
        <v>330</v>
      </c>
      <c r="NXA221" t="s">
        <v>330</v>
      </c>
      <c r="NXB221" t="s">
        <v>330</v>
      </c>
      <c r="NXC221" t="s">
        <v>330</v>
      </c>
      <c r="NXD221" t="s">
        <v>330</v>
      </c>
      <c r="NXE221" t="s">
        <v>330</v>
      </c>
      <c r="NXF221" t="s">
        <v>330</v>
      </c>
      <c r="NXG221" t="s">
        <v>330</v>
      </c>
      <c r="NXH221" t="s">
        <v>330</v>
      </c>
      <c r="NXI221" t="s">
        <v>330</v>
      </c>
      <c r="NXJ221" t="s">
        <v>330</v>
      </c>
      <c r="NXK221" t="s">
        <v>330</v>
      </c>
      <c r="NXL221" t="s">
        <v>330</v>
      </c>
      <c r="NXM221" t="s">
        <v>330</v>
      </c>
      <c r="NXN221" t="s">
        <v>330</v>
      </c>
      <c r="NXO221" t="s">
        <v>330</v>
      </c>
      <c r="NXP221" t="s">
        <v>330</v>
      </c>
      <c r="NXQ221" t="s">
        <v>330</v>
      </c>
      <c r="NXR221" t="s">
        <v>330</v>
      </c>
      <c r="NXS221" t="s">
        <v>330</v>
      </c>
      <c r="NXT221" t="s">
        <v>330</v>
      </c>
      <c r="NXU221" t="s">
        <v>330</v>
      </c>
      <c r="NXV221" t="s">
        <v>330</v>
      </c>
      <c r="NXW221" t="s">
        <v>330</v>
      </c>
      <c r="NXX221" t="s">
        <v>330</v>
      </c>
      <c r="NXY221" t="s">
        <v>330</v>
      </c>
      <c r="NXZ221" t="s">
        <v>330</v>
      </c>
      <c r="NYA221" t="s">
        <v>330</v>
      </c>
      <c r="NYB221" t="s">
        <v>330</v>
      </c>
      <c r="NYC221" t="s">
        <v>330</v>
      </c>
      <c r="NYD221" t="s">
        <v>330</v>
      </c>
      <c r="NYE221" t="s">
        <v>330</v>
      </c>
      <c r="NYF221" t="s">
        <v>330</v>
      </c>
      <c r="NYG221" t="s">
        <v>330</v>
      </c>
      <c r="NYH221" t="s">
        <v>330</v>
      </c>
      <c r="NYI221" t="s">
        <v>330</v>
      </c>
      <c r="NYJ221" t="s">
        <v>330</v>
      </c>
      <c r="NYK221" t="s">
        <v>330</v>
      </c>
      <c r="NYL221" t="s">
        <v>330</v>
      </c>
      <c r="NYM221" t="s">
        <v>330</v>
      </c>
      <c r="NYN221" t="s">
        <v>330</v>
      </c>
      <c r="NYO221" t="s">
        <v>330</v>
      </c>
      <c r="NYP221" t="s">
        <v>330</v>
      </c>
      <c r="NYQ221" t="s">
        <v>330</v>
      </c>
      <c r="NYR221" t="s">
        <v>330</v>
      </c>
      <c r="NYS221" t="s">
        <v>330</v>
      </c>
      <c r="NYT221" t="s">
        <v>330</v>
      </c>
      <c r="NYU221" t="s">
        <v>330</v>
      </c>
      <c r="NYV221" t="s">
        <v>330</v>
      </c>
      <c r="NYW221" t="s">
        <v>330</v>
      </c>
      <c r="NYX221" t="s">
        <v>330</v>
      </c>
      <c r="NYY221" t="s">
        <v>330</v>
      </c>
      <c r="NYZ221" t="s">
        <v>330</v>
      </c>
      <c r="NZA221" t="s">
        <v>330</v>
      </c>
      <c r="NZB221" t="s">
        <v>330</v>
      </c>
      <c r="NZC221" t="s">
        <v>330</v>
      </c>
      <c r="NZD221" t="s">
        <v>330</v>
      </c>
      <c r="NZE221" t="s">
        <v>330</v>
      </c>
      <c r="NZF221" t="s">
        <v>330</v>
      </c>
      <c r="NZG221" t="s">
        <v>330</v>
      </c>
      <c r="NZH221" t="s">
        <v>330</v>
      </c>
      <c r="NZI221" t="s">
        <v>330</v>
      </c>
      <c r="NZJ221" t="s">
        <v>330</v>
      </c>
      <c r="NZK221" t="s">
        <v>330</v>
      </c>
      <c r="NZL221" t="s">
        <v>330</v>
      </c>
      <c r="NZM221" t="s">
        <v>330</v>
      </c>
      <c r="NZN221" t="s">
        <v>330</v>
      </c>
      <c r="NZO221" t="s">
        <v>330</v>
      </c>
      <c r="NZP221" t="s">
        <v>330</v>
      </c>
      <c r="NZQ221" t="s">
        <v>330</v>
      </c>
      <c r="NZR221" t="s">
        <v>330</v>
      </c>
      <c r="NZS221" t="s">
        <v>330</v>
      </c>
      <c r="NZT221" t="s">
        <v>330</v>
      </c>
      <c r="NZU221" t="s">
        <v>330</v>
      </c>
      <c r="NZV221" t="s">
        <v>330</v>
      </c>
      <c r="NZW221" t="s">
        <v>330</v>
      </c>
      <c r="NZX221" t="s">
        <v>330</v>
      </c>
      <c r="NZY221" t="s">
        <v>330</v>
      </c>
      <c r="NZZ221" t="s">
        <v>330</v>
      </c>
      <c r="OAA221" t="s">
        <v>330</v>
      </c>
      <c r="OAB221" t="s">
        <v>330</v>
      </c>
      <c r="OAC221" t="s">
        <v>330</v>
      </c>
      <c r="OAD221" t="s">
        <v>330</v>
      </c>
      <c r="OAE221" t="s">
        <v>330</v>
      </c>
      <c r="OAF221" t="s">
        <v>330</v>
      </c>
      <c r="OAG221" t="s">
        <v>330</v>
      </c>
      <c r="OAH221" t="s">
        <v>330</v>
      </c>
      <c r="OAI221" t="s">
        <v>330</v>
      </c>
      <c r="OAJ221" t="s">
        <v>330</v>
      </c>
      <c r="OAK221" t="s">
        <v>330</v>
      </c>
      <c r="OAL221" t="s">
        <v>330</v>
      </c>
      <c r="OAM221" t="s">
        <v>330</v>
      </c>
      <c r="OAN221" t="s">
        <v>330</v>
      </c>
      <c r="OAO221" t="s">
        <v>330</v>
      </c>
      <c r="OAP221" t="s">
        <v>330</v>
      </c>
      <c r="OAQ221" t="s">
        <v>330</v>
      </c>
      <c r="OAR221" t="s">
        <v>330</v>
      </c>
      <c r="OAS221" t="s">
        <v>330</v>
      </c>
      <c r="OAT221" t="s">
        <v>330</v>
      </c>
      <c r="OAU221" t="s">
        <v>330</v>
      </c>
      <c r="OAV221" t="s">
        <v>330</v>
      </c>
      <c r="OAW221" t="s">
        <v>330</v>
      </c>
      <c r="OAX221" t="s">
        <v>330</v>
      </c>
      <c r="OAY221" t="s">
        <v>330</v>
      </c>
      <c r="OAZ221" t="s">
        <v>330</v>
      </c>
      <c r="OBA221" t="s">
        <v>330</v>
      </c>
      <c r="OBB221" t="s">
        <v>330</v>
      </c>
      <c r="OBC221" t="s">
        <v>330</v>
      </c>
      <c r="OBD221" t="s">
        <v>330</v>
      </c>
      <c r="OBE221" t="s">
        <v>330</v>
      </c>
      <c r="OBF221" t="s">
        <v>330</v>
      </c>
      <c r="OBG221" t="s">
        <v>330</v>
      </c>
      <c r="OBH221" t="s">
        <v>330</v>
      </c>
      <c r="OBI221" t="s">
        <v>330</v>
      </c>
      <c r="OBJ221" t="s">
        <v>330</v>
      </c>
      <c r="OBK221" t="s">
        <v>330</v>
      </c>
      <c r="OBL221" t="s">
        <v>330</v>
      </c>
      <c r="OBM221" t="s">
        <v>330</v>
      </c>
      <c r="OBN221" t="s">
        <v>330</v>
      </c>
      <c r="OBO221" t="s">
        <v>330</v>
      </c>
      <c r="OBP221" t="s">
        <v>330</v>
      </c>
      <c r="OBQ221" t="s">
        <v>330</v>
      </c>
      <c r="OBR221" t="s">
        <v>330</v>
      </c>
      <c r="OBS221" t="s">
        <v>330</v>
      </c>
      <c r="OBT221" t="s">
        <v>330</v>
      </c>
      <c r="OBU221" t="s">
        <v>330</v>
      </c>
      <c r="OBV221" t="s">
        <v>330</v>
      </c>
      <c r="OBW221" t="s">
        <v>330</v>
      </c>
      <c r="OBX221" t="s">
        <v>330</v>
      </c>
      <c r="OBY221" t="s">
        <v>330</v>
      </c>
      <c r="OBZ221" t="s">
        <v>330</v>
      </c>
      <c r="OCA221" t="s">
        <v>330</v>
      </c>
      <c r="OCB221" t="s">
        <v>330</v>
      </c>
      <c r="OCC221" t="s">
        <v>330</v>
      </c>
      <c r="OCD221" t="s">
        <v>330</v>
      </c>
      <c r="OCE221" t="s">
        <v>330</v>
      </c>
      <c r="OCF221" t="s">
        <v>330</v>
      </c>
      <c r="OCG221" t="s">
        <v>330</v>
      </c>
      <c r="OCH221" t="s">
        <v>330</v>
      </c>
      <c r="OCI221" t="s">
        <v>330</v>
      </c>
      <c r="OCJ221" t="s">
        <v>330</v>
      </c>
      <c r="OCK221" t="s">
        <v>330</v>
      </c>
      <c r="OCL221" t="s">
        <v>330</v>
      </c>
      <c r="OCM221" t="s">
        <v>330</v>
      </c>
      <c r="OCN221" t="s">
        <v>330</v>
      </c>
      <c r="OCO221" t="s">
        <v>330</v>
      </c>
      <c r="OCP221" t="s">
        <v>330</v>
      </c>
      <c r="OCQ221" t="s">
        <v>330</v>
      </c>
      <c r="OCR221" t="s">
        <v>330</v>
      </c>
      <c r="OCS221" t="s">
        <v>330</v>
      </c>
      <c r="OCT221" t="s">
        <v>330</v>
      </c>
      <c r="OCU221" t="s">
        <v>330</v>
      </c>
      <c r="OCV221" t="s">
        <v>330</v>
      </c>
      <c r="OCW221" t="s">
        <v>330</v>
      </c>
      <c r="OCX221" t="s">
        <v>330</v>
      </c>
      <c r="OCY221" t="s">
        <v>330</v>
      </c>
      <c r="OCZ221" t="s">
        <v>330</v>
      </c>
      <c r="ODA221" t="s">
        <v>330</v>
      </c>
      <c r="ODB221" t="s">
        <v>330</v>
      </c>
      <c r="ODC221" t="s">
        <v>330</v>
      </c>
      <c r="ODD221" t="s">
        <v>330</v>
      </c>
      <c r="ODE221" t="s">
        <v>330</v>
      </c>
      <c r="ODF221" t="s">
        <v>330</v>
      </c>
      <c r="ODG221" t="s">
        <v>330</v>
      </c>
      <c r="ODH221" t="s">
        <v>330</v>
      </c>
      <c r="ODI221" t="s">
        <v>330</v>
      </c>
      <c r="ODJ221" t="s">
        <v>330</v>
      </c>
      <c r="ODK221" t="s">
        <v>330</v>
      </c>
      <c r="ODL221" t="s">
        <v>330</v>
      </c>
      <c r="ODM221" t="s">
        <v>330</v>
      </c>
      <c r="ODN221" t="s">
        <v>330</v>
      </c>
      <c r="ODO221" t="s">
        <v>330</v>
      </c>
      <c r="ODP221" t="s">
        <v>330</v>
      </c>
      <c r="ODQ221" t="s">
        <v>330</v>
      </c>
      <c r="ODR221" t="s">
        <v>330</v>
      </c>
      <c r="ODS221" t="s">
        <v>330</v>
      </c>
      <c r="ODT221" t="s">
        <v>330</v>
      </c>
      <c r="ODU221" t="s">
        <v>330</v>
      </c>
      <c r="ODV221" t="s">
        <v>330</v>
      </c>
      <c r="ODW221" t="s">
        <v>330</v>
      </c>
      <c r="ODX221" t="s">
        <v>330</v>
      </c>
      <c r="ODY221" t="s">
        <v>330</v>
      </c>
      <c r="ODZ221" t="s">
        <v>330</v>
      </c>
      <c r="OEA221" t="s">
        <v>330</v>
      </c>
      <c r="OEB221" t="s">
        <v>330</v>
      </c>
      <c r="OEC221" t="s">
        <v>330</v>
      </c>
      <c r="OED221" t="s">
        <v>330</v>
      </c>
      <c r="OEE221" t="s">
        <v>330</v>
      </c>
      <c r="OEF221" t="s">
        <v>330</v>
      </c>
      <c r="OEG221" t="s">
        <v>330</v>
      </c>
      <c r="OEH221" t="s">
        <v>330</v>
      </c>
      <c r="OEI221" t="s">
        <v>330</v>
      </c>
      <c r="OEJ221" t="s">
        <v>330</v>
      </c>
      <c r="OEK221" t="s">
        <v>330</v>
      </c>
      <c r="OEL221" t="s">
        <v>330</v>
      </c>
      <c r="OEM221" t="s">
        <v>330</v>
      </c>
      <c r="OEN221" t="s">
        <v>330</v>
      </c>
      <c r="OEO221" t="s">
        <v>330</v>
      </c>
      <c r="OEP221" t="s">
        <v>330</v>
      </c>
      <c r="OEQ221" t="s">
        <v>330</v>
      </c>
      <c r="OER221" t="s">
        <v>330</v>
      </c>
      <c r="OES221" t="s">
        <v>330</v>
      </c>
      <c r="OET221" t="s">
        <v>330</v>
      </c>
      <c r="OEU221" t="s">
        <v>330</v>
      </c>
      <c r="OEV221" t="s">
        <v>330</v>
      </c>
      <c r="OEW221" t="s">
        <v>330</v>
      </c>
      <c r="OEX221" t="s">
        <v>330</v>
      </c>
      <c r="OEY221" t="s">
        <v>330</v>
      </c>
      <c r="OEZ221" t="s">
        <v>330</v>
      </c>
      <c r="OFA221" t="s">
        <v>330</v>
      </c>
      <c r="OFB221" t="s">
        <v>330</v>
      </c>
      <c r="OFC221" t="s">
        <v>330</v>
      </c>
      <c r="OFD221" t="s">
        <v>330</v>
      </c>
      <c r="OFE221" t="s">
        <v>330</v>
      </c>
      <c r="OFF221" t="s">
        <v>330</v>
      </c>
      <c r="OFG221" t="s">
        <v>330</v>
      </c>
      <c r="OFH221" t="s">
        <v>330</v>
      </c>
      <c r="OFI221" t="s">
        <v>330</v>
      </c>
      <c r="OFJ221" t="s">
        <v>330</v>
      </c>
      <c r="OFK221" t="s">
        <v>330</v>
      </c>
      <c r="OFL221" t="s">
        <v>330</v>
      </c>
      <c r="OFM221" t="s">
        <v>330</v>
      </c>
      <c r="OFN221" t="s">
        <v>330</v>
      </c>
      <c r="OFO221" t="s">
        <v>330</v>
      </c>
      <c r="OFP221" t="s">
        <v>330</v>
      </c>
      <c r="OFQ221" t="s">
        <v>330</v>
      </c>
      <c r="OFR221" t="s">
        <v>330</v>
      </c>
      <c r="OFS221" t="s">
        <v>330</v>
      </c>
      <c r="OFT221" t="s">
        <v>330</v>
      </c>
      <c r="OFU221" t="s">
        <v>330</v>
      </c>
      <c r="OFV221" t="s">
        <v>330</v>
      </c>
      <c r="OFW221" t="s">
        <v>330</v>
      </c>
      <c r="OFX221" t="s">
        <v>330</v>
      </c>
      <c r="OFY221" t="s">
        <v>330</v>
      </c>
      <c r="OFZ221" t="s">
        <v>330</v>
      </c>
      <c r="OGA221" t="s">
        <v>330</v>
      </c>
      <c r="OGB221" t="s">
        <v>330</v>
      </c>
      <c r="OGC221" t="s">
        <v>330</v>
      </c>
      <c r="OGD221" t="s">
        <v>330</v>
      </c>
      <c r="OGE221" t="s">
        <v>330</v>
      </c>
      <c r="OGF221" t="s">
        <v>330</v>
      </c>
      <c r="OGG221" t="s">
        <v>330</v>
      </c>
      <c r="OGH221" t="s">
        <v>330</v>
      </c>
      <c r="OGI221" t="s">
        <v>330</v>
      </c>
      <c r="OGJ221" t="s">
        <v>330</v>
      </c>
      <c r="OGK221" t="s">
        <v>330</v>
      </c>
      <c r="OGL221" t="s">
        <v>330</v>
      </c>
      <c r="OGM221" t="s">
        <v>330</v>
      </c>
      <c r="OGN221" t="s">
        <v>330</v>
      </c>
      <c r="OGO221" t="s">
        <v>330</v>
      </c>
      <c r="OGP221" t="s">
        <v>330</v>
      </c>
      <c r="OGQ221" t="s">
        <v>330</v>
      </c>
      <c r="OGR221" t="s">
        <v>330</v>
      </c>
      <c r="OGS221" t="s">
        <v>330</v>
      </c>
      <c r="OGT221" t="s">
        <v>330</v>
      </c>
      <c r="OGU221" t="s">
        <v>330</v>
      </c>
      <c r="OGV221" t="s">
        <v>330</v>
      </c>
      <c r="OGW221" t="s">
        <v>330</v>
      </c>
      <c r="OGX221" t="s">
        <v>330</v>
      </c>
      <c r="OGY221" t="s">
        <v>330</v>
      </c>
      <c r="OGZ221" t="s">
        <v>330</v>
      </c>
      <c r="OHA221" t="s">
        <v>330</v>
      </c>
      <c r="OHB221" t="s">
        <v>330</v>
      </c>
      <c r="OHC221" t="s">
        <v>330</v>
      </c>
      <c r="OHD221" t="s">
        <v>330</v>
      </c>
      <c r="OHE221" t="s">
        <v>330</v>
      </c>
      <c r="OHF221" t="s">
        <v>330</v>
      </c>
      <c r="OHG221" t="s">
        <v>330</v>
      </c>
      <c r="OHH221" t="s">
        <v>330</v>
      </c>
      <c r="OHI221" t="s">
        <v>330</v>
      </c>
      <c r="OHJ221" t="s">
        <v>330</v>
      </c>
      <c r="OHK221" t="s">
        <v>330</v>
      </c>
      <c r="OHL221" t="s">
        <v>330</v>
      </c>
      <c r="OHM221" t="s">
        <v>330</v>
      </c>
      <c r="OHN221" t="s">
        <v>330</v>
      </c>
      <c r="OHO221" t="s">
        <v>330</v>
      </c>
      <c r="OHP221" t="s">
        <v>330</v>
      </c>
      <c r="OHQ221" t="s">
        <v>330</v>
      </c>
      <c r="OHR221" t="s">
        <v>330</v>
      </c>
      <c r="OHS221" t="s">
        <v>330</v>
      </c>
      <c r="OHT221" t="s">
        <v>330</v>
      </c>
      <c r="OHU221" t="s">
        <v>330</v>
      </c>
      <c r="OHV221" t="s">
        <v>330</v>
      </c>
      <c r="OHW221" t="s">
        <v>330</v>
      </c>
      <c r="OHX221" t="s">
        <v>330</v>
      </c>
      <c r="OHY221" t="s">
        <v>330</v>
      </c>
      <c r="OHZ221" t="s">
        <v>330</v>
      </c>
      <c r="OIA221" t="s">
        <v>330</v>
      </c>
      <c r="OIB221" t="s">
        <v>330</v>
      </c>
      <c r="OIC221" t="s">
        <v>330</v>
      </c>
      <c r="OID221" t="s">
        <v>330</v>
      </c>
      <c r="OIE221" t="s">
        <v>330</v>
      </c>
      <c r="OIF221" t="s">
        <v>330</v>
      </c>
      <c r="OIG221" t="s">
        <v>330</v>
      </c>
      <c r="OIH221" t="s">
        <v>330</v>
      </c>
      <c r="OII221" t="s">
        <v>330</v>
      </c>
      <c r="OIJ221" t="s">
        <v>330</v>
      </c>
      <c r="OIK221" t="s">
        <v>330</v>
      </c>
      <c r="OIL221" t="s">
        <v>330</v>
      </c>
      <c r="OIM221" t="s">
        <v>330</v>
      </c>
      <c r="OIN221" t="s">
        <v>330</v>
      </c>
      <c r="OIO221" t="s">
        <v>330</v>
      </c>
      <c r="OIP221" t="s">
        <v>330</v>
      </c>
      <c r="OIQ221" t="s">
        <v>330</v>
      </c>
      <c r="OIR221" t="s">
        <v>330</v>
      </c>
      <c r="OIS221" t="s">
        <v>330</v>
      </c>
      <c r="OIT221" t="s">
        <v>330</v>
      </c>
      <c r="OIU221" t="s">
        <v>330</v>
      </c>
      <c r="OIV221" t="s">
        <v>330</v>
      </c>
      <c r="OIW221" t="s">
        <v>330</v>
      </c>
      <c r="OIX221" t="s">
        <v>330</v>
      </c>
      <c r="OIY221" t="s">
        <v>330</v>
      </c>
      <c r="OIZ221" t="s">
        <v>330</v>
      </c>
      <c r="OJA221" t="s">
        <v>330</v>
      </c>
      <c r="OJB221" t="s">
        <v>330</v>
      </c>
      <c r="OJC221" t="s">
        <v>330</v>
      </c>
      <c r="OJD221" t="s">
        <v>330</v>
      </c>
      <c r="OJE221" t="s">
        <v>330</v>
      </c>
      <c r="OJF221" t="s">
        <v>330</v>
      </c>
      <c r="OJG221" t="s">
        <v>330</v>
      </c>
      <c r="OJH221" t="s">
        <v>330</v>
      </c>
      <c r="OJI221" t="s">
        <v>330</v>
      </c>
      <c r="OJJ221" t="s">
        <v>330</v>
      </c>
      <c r="OJK221" t="s">
        <v>330</v>
      </c>
      <c r="OJL221" t="s">
        <v>330</v>
      </c>
      <c r="OJM221" t="s">
        <v>330</v>
      </c>
      <c r="OJN221" t="s">
        <v>330</v>
      </c>
      <c r="OJO221" t="s">
        <v>330</v>
      </c>
      <c r="OJP221" t="s">
        <v>330</v>
      </c>
      <c r="OJQ221" t="s">
        <v>330</v>
      </c>
      <c r="OJR221" t="s">
        <v>330</v>
      </c>
      <c r="OJS221" t="s">
        <v>330</v>
      </c>
      <c r="OJT221" t="s">
        <v>330</v>
      </c>
      <c r="OJU221" t="s">
        <v>330</v>
      </c>
      <c r="OJV221" t="s">
        <v>330</v>
      </c>
      <c r="OJW221" t="s">
        <v>330</v>
      </c>
      <c r="OJX221" t="s">
        <v>330</v>
      </c>
      <c r="OJY221" t="s">
        <v>330</v>
      </c>
      <c r="OJZ221" t="s">
        <v>330</v>
      </c>
      <c r="OKA221" t="s">
        <v>330</v>
      </c>
      <c r="OKB221" t="s">
        <v>330</v>
      </c>
      <c r="OKC221" t="s">
        <v>330</v>
      </c>
      <c r="OKD221" t="s">
        <v>330</v>
      </c>
      <c r="OKE221" t="s">
        <v>330</v>
      </c>
      <c r="OKF221" t="s">
        <v>330</v>
      </c>
      <c r="OKG221" t="s">
        <v>330</v>
      </c>
      <c r="OKH221" t="s">
        <v>330</v>
      </c>
      <c r="OKI221" t="s">
        <v>330</v>
      </c>
      <c r="OKJ221" t="s">
        <v>330</v>
      </c>
      <c r="OKK221" t="s">
        <v>330</v>
      </c>
      <c r="OKL221" t="s">
        <v>330</v>
      </c>
      <c r="OKM221" t="s">
        <v>330</v>
      </c>
      <c r="OKN221" t="s">
        <v>330</v>
      </c>
      <c r="OKO221" t="s">
        <v>330</v>
      </c>
      <c r="OKP221" t="s">
        <v>330</v>
      </c>
      <c r="OKQ221" t="s">
        <v>330</v>
      </c>
      <c r="OKR221" t="s">
        <v>330</v>
      </c>
      <c r="OKS221" t="s">
        <v>330</v>
      </c>
      <c r="OKT221" t="s">
        <v>330</v>
      </c>
      <c r="OKU221" t="s">
        <v>330</v>
      </c>
      <c r="OKV221" t="s">
        <v>330</v>
      </c>
      <c r="OKW221" t="s">
        <v>330</v>
      </c>
      <c r="OKX221" t="s">
        <v>330</v>
      </c>
      <c r="OKY221" t="s">
        <v>330</v>
      </c>
      <c r="OKZ221" t="s">
        <v>330</v>
      </c>
      <c r="OLA221" t="s">
        <v>330</v>
      </c>
      <c r="OLB221" t="s">
        <v>330</v>
      </c>
      <c r="OLC221" t="s">
        <v>330</v>
      </c>
      <c r="OLD221" t="s">
        <v>330</v>
      </c>
      <c r="OLE221" t="s">
        <v>330</v>
      </c>
      <c r="OLF221" t="s">
        <v>330</v>
      </c>
      <c r="OLG221" t="s">
        <v>330</v>
      </c>
      <c r="OLH221" t="s">
        <v>330</v>
      </c>
      <c r="OLI221" t="s">
        <v>330</v>
      </c>
      <c r="OLJ221" t="s">
        <v>330</v>
      </c>
      <c r="OLK221" t="s">
        <v>330</v>
      </c>
      <c r="OLL221" t="s">
        <v>330</v>
      </c>
      <c r="OLM221" t="s">
        <v>330</v>
      </c>
      <c r="OLN221" t="s">
        <v>330</v>
      </c>
      <c r="OLO221" t="s">
        <v>330</v>
      </c>
      <c r="OLP221" t="s">
        <v>330</v>
      </c>
      <c r="OLQ221" t="s">
        <v>330</v>
      </c>
      <c r="OLR221" t="s">
        <v>330</v>
      </c>
      <c r="OLS221" t="s">
        <v>330</v>
      </c>
      <c r="OLT221" t="s">
        <v>330</v>
      </c>
      <c r="OLU221" t="s">
        <v>330</v>
      </c>
      <c r="OLV221" t="s">
        <v>330</v>
      </c>
      <c r="OLW221" t="s">
        <v>330</v>
      </c>
      <c r="OLX221" t="s">
        <v>330</v>
      </c>
      <c r="OLY221" t="s">
        <v>330</v>
      </c>
      <c r="OLZ221" t="s">
        <v>330</v>
      </c>
      <c r="OMA221" t="s">
        <v>330</v>
      </c>
      <c r="OMB221" t="s">
        <v>330</v>
      </c>
      <c r="OMC221" t="s">
        <v>330</v>
      </c>
      <c r="OMD221" t="s">
        <v>330</v>
      </c>
      <c r="OME221" t="s">
        <v>330</v>
      </c>
      <c r="OMF221" t="s">
        <v>330</v>
      </c>
      <c r="OMG221" t="s">
        <v>330</v>
      </c>
      <c r="OMH221" t="s">
        <v>330</v>
      </c>
      <c r="OMI221" t="s">
        <v>330</v>
      </c>
      <c r="OMJ221" t="s">
        <v>330</v>
      </c>
      <c r="OMK221" t="s">
        <v>330</v>
      </c>
      <c r="OML221" t="s">
        <v>330</v>
      </c>
      <c r="OMM221" t="s">
        <v>330</v>
      </c>
      <c r="OMN221" t="s">
        <v>330</v>
      </c>
      <c r="OMO221" t="s">
        <v>330</v>
      </c>
      <c r="OMP221" t="s">
        <v>330</v>
      </c>
      <c r="OMQ221" t="s">
        <v>330</v>
      </c>
      <c r="OMR221" t="s">
        <v>330</v>
      </c>
      <c r="OMS221" t="s">
        <v>330</v>
      </c>
      <c r="OMT221" t="s">
        <v>330</v>
      </c>
      <c r="OMU221" t="s">
        <v>330</v>
      </c>
      <c r="OMV221" t="s">
        <v>330</v>
      </c>
      <c r="OMW221" t="s">
        <v>330</v>
      </c>
      <c r="OMX221" t="s">
        <v>330</v>
      </c>
      <c r="OMY221" t="s">
        <v>330</v>
      </c>
      <c r="OMZ221" t="s">
        <v>330</v>
      </c>
      <c r="ONA221" t="s">
        <v>330</v>
      </c>
      <c r="ONB221" t="s">
        <v>330</v>
      </c>
      <c r="ONC221" t="s">
        <v>330</v>
      </c>
      <c r="OND221" t="s">
        <v>330</v>
      </c>
      <c r="ONE221" t="s">
        <v>330</v>
      </c>
      <c r="ONF221" t="s">
        <v>330</v>
      </c>
      <c r="ONG221" t="s">
        <v>330</v>
      </c>
      <c r="ONH221" t="s">
        <v>330</v>
      </c>
      <c r="ONI221" t="s">
        <v>330</v>
      </c>
      <c r="ONJ221" t="s">
        <v>330</v>
      </c>
      <c r="ONK221" t="s">
        <v>330</v>
      </c>
      <c r="ONL221" t="s">
        <v>330</v>
      </c>
      <c r="ONM221" t="s">
        <v>330</v>
      </c>
      <c r="ONN221" t="s">
        <v>330</v>
      </c>
      <c r="ONO221" t="s">
        <v>330</v>
      </c>
      <c r="ONP221" t="s">
        <v>330</v>
      </c>
      <c r="ONQ221" t="s">
        <v>330</v>
      </c>
      <c r="ONR221" t="s">
        <v>330</v>
      </c>
      <c r="ONS221" t="s">
        <v>330</v>
      </c>
      <c r="ONT221" t="s">
        <v>330</v>
      </c>
      <c r="ONU221" t="s">
        <v>330</v>
      </c>
      <c r="ONV221" t="s">
        <v>330</v>
      </c>
      <c r="ONW221" t="s">
        <v>330</v>
      </c>
      <c r="ONX221" t="s">
        <v>330</v>
      </c>
      <c r="ONY221" t="s">
        <v>330</v>
      </c>
      <c r="ONZ221" t="s">
        <v>330</v>
      </c>
      <c r="OOA221" t="s">
        <v>330</v>
      </c>
      <c r="OOB221" t="s">
        <v>330</v>
      </c>
      <c r="OOC221" t="s">
        <v>330</v>
      </c>
      <c r="OOD221" t="s">
        <v>330</v>
      </c>
      <c r="OOE221" t="s">
        <v>330</v>
      </c>
      <c r="OOF221" t="s">
        <v>330</v>
      </c>
      <c r="OOG221" t="s">
        <v>330</v>
      </c>
      <c r="OOH221" t="s">
        <v>330</v>
      </c>
      <c r="OOI221" t="s">
        <v>330</v>
      </c>
      <c r="OOJ221" t="s">
        <v>330</v>
      </c>
      <c r="OOK221" t="s">
        <v>330</v>
      </c>
      <c r="OOL221" t="s">
        <v>330</v>
      </c>
      <c r="OOM221" t="s">
        <v>330</v>
      </c>
      <c r="OON221" t="s">
        <v>330</v>
      </c>
      <c r="OOO221" t="s">
        <v>330</v>
      </c>
      <c r="OOP221" t="s">
        <v>330</v>
      </c>
      <c r="OOQ221" t="s">
        <v>330</v>
      </c>
      <c r="OOR221" t="s">
        <v>330</v>
      </c>
      <c r="OOS221" t="s">
        <v>330</v>
      </c>
      <c r="OOT221" t="s">
        <v>330</v>
      </c>
      <c r="OOU221" t="s">
        <v>330</v>
      </c>
      <c r="OOV221" t="s">
        <v>330</v>
      </c>
      <c r="OOW221" t="s">
        <v>330</v>
      </c>
      <c r="OOX221" t="s">
        <v>330</v>
      </c>
      <c r="OOY221" t="s">
        <v>330</v>
      </c>
      <c r="OOZ221" t="s">
        <v>330</v>
      </c>
      <c r="OPA221" t="s">
        <v>330</v>
      </c>
      <c r="OPB221" t="s">
        <v>330</v>
      </c>
      <c r="OPC221" t="s">
        <v>330</v>
      </c>
      <c r="OPD221" t="s">
        <v>330</v>
      </c>
      <c r="OPE221" t="s">
        <v>330</v>
      </c>
      <c r="OPF221" t="s">
        <v>330</v>
      </c>
      <c r="OPG221" t="s">
        <v>330</v>
      </c>
      <c r="OPH221" t="s">
        <v>330</v>
      </c>
      <c r="OPI221" t="s">
        <v>330</v>
      </c>
      <c r="OPJ221" t="s">
        <v>330</v>
      </c>
      <c r="OPK221" t="s">
        <v>330</v>
      </c>
      <c r="OPL221" t="s">
        <v>330</v>
      </c>
      <c r="OPM221" t="s">
        <v>330</v>
      </c>
      <c r="OPN221" t="s">
        <v>330</v>
      </c>
      <c r="OPO221" t="s">
        <v>330</v>
      </c>
      <c r="OPP221" t="s">
        <v>330</v>
      </c>
      <c r="OPQ221" t="s">
        <v>330</v>
      </c>
      <c r="OPR221" t="s">
        <v>330</v>
      </c>
      <c r="OPS221" t="s">
        <v>330</v>
      </c>
      <c r="OPT221" t="s">
        <v>330</v>
      </c>
      <c r="OPU221" t="s">
        <v>330</v>
      </c>
      <c r="OPV221" t="s">
        <v>330</v>
      </c>
      <c r="OPW221" t="s">
        <v>330</v>
      </c>
      <c r="OPX221" t="s">
        <v>330</v>
      </c>
      <c r="OPY221" t="s">
        <v>330</v>
      </c>
      <c r="OPZ221" t="s">
        <v>330</v>
      </c>
      <c r="OQA221" t="s">
        <v>330</v>
      </c>
      <c r="OQB221" t="s">
        <v>330</v>
      </c>
      <c r="OQC221" t="s">
        <v>330</v>
      </c>
      <c r="OQD221" t="s">
        <v>330</v>
      </c>
      <c r="OQE221" t="s">
        <v>330</v>
      </c>
      <c r="OQF221" t="s">
        <v>330</v>
      </c>
      <c r="OQG221" t="s">
        <v>330</v>
      </c>
      <c r="OQH221" t="s">
        <v>330</v>
      </c>
      <c r="OQI221" t="s">
        <v>330</v>
      </c>
      <c r="OQJ221" t="s">
        <v>330</v>
      </c>
      <c r="OQK221" t="s">
        <v>330</v>
      </c>
      <c r="OQL221" t="s">
        <v>330</v>
      </c>
      <c r="OQM221" t="s">
        <v>330</v>
      </c>
      <c r="OQN221" t="s">
        <v>330</v>
      </c>
      <c r="OQO221" t="s">
        <v>330</v>
      </c>
      <c r="OQP221" t="s">
        <v>330</v>
      </c>
      <c r="OQQ221" t="s">
        <v>330</v>
      </c>
      <c r="OQR221" t="s">
        <v>330</v>
      </c>
      <c r="OQS221" t="s">
        <v>330</v>
      </c>
      <c r="OQT221" t="s">
        <v>330</v>
      </c>
      <c r="OQU221" t="s">
        <v>330</v>
      </c>
      <c r="OQV221" t="s">
        <v>330</v>
      </c>
      <c r="OQW221" t="s">
        <v>330</v>
      </c>
      <c r="OQX221" t="s">
        <v>330</v>
      </c>
      <c r="OQY221" t="s">
        <v>330</v>
      </c>
      <c r="OQZ221" t="s">
        <v>330</v>
      </c>
      <c r="ORA221" t="s">
        <v>330</v>
      </c>
      <c r="ORB221" t="s">
        <v>330</v>
      </c>
      <c r="ORC221" t="s">
        <v>330</v>
      </c>
      <c r="ORD221" t="s">
        <v>330</v>
      </c>
      <c r="ORE221" t="s">
        <v>330</v>
      </c>
      <c r="ORF221" t="s">
        <v>330</v>
      </c>
      <c r="ORG221" t="s">
        <v>330</v>
      </c>
      <c r="ORH221" t="s">
        <v>330</v>
      </c>
      <c r="ORI221" t="s">
        <v>330</v>
      </c>
      <c r="ORJ221" t="s">
        <v>330</v>
      </c>
      <c r="ORK221" t="s">
        <v>330</v>
      </c>
      <c r="ORL221" t="s">
        <v>330</v>
      </c>
      <c r="ORM221" t="s">
        <v>330</v>
      </c>
      <c r="ORN221" t="s">
        <v>330</v>
      </c>
      <c r="ORO221" t="s">
        <v>330</v>
      </c>
      <c r="ORP221" t="s">
        <v>330</v>
      </c>
      <c r="ORQ221" t="s">
        <v>330</v>
      </c>
      <c r="ORR221" t="s">
        <v>330</v>
      </c>
      <c r="ORS221" t="s">
        <v>330</v>
      </c>
      <c r="ORT221" t="s">
        <v>330</v>
      </c>
      <c r="ORU221" t="s">
        <v>330</v>
      </c>
      <c r="ORV221" t="s">
        <v>330</v>
      </c>
      <c r="ORW221" t="s">
        <v>330</v>
      </c>
      <c r="ORX221" t="s">
        <v>330</v>
      </c>
      <c r="ORY221" t="s">
        <v>330</v>
      </c>
      <c r="ORZ221" t="s">
        <v>330</v>
      </c>
      <c r="OSA221" t="s">
        <v>330</v>
      </c>
      <c r="OSB221" t="s">
        <v>330</v>
      </c>
      <c r="OSC221" t="s">
        <v>330</v>
      </c>
      <c r="OSD221" t="s">
        <v>330</v>
      </c>
      <c r="OSE221" t="s">
        <v>330</v>
      </c>
      <c r="OSF221" t="s">
        <v>330</v>
      </c>
      <c r="OSG221" t="s">
        <v>330</v>
      </c>
      <c r="OSH221" t="s">
        <v>330</v>
      </c>
      <c r="OSI221" t="s">
        <v>330</v>
      </c>
      <c r="OSJ221" t="s">
        <v>330</v>
      </c>
      <c r="OSK221" t="s">
        <v>330</v>
      </c>
      <c r="OSL221" t="s">
        <v>330</v>
      </c>
      <c r="OSM221" t="s">
        <v>330</v>
      </c>
      <c r="OSN221" t="s">
        <v>330</v>
      </c>
      <c r="OSO221" t="s">
        <v>330</v>
      </c>
      <c r="OSP221" t="s">
        <v>330</v>
      </c>
      <c r="OSQ221" t="s">
        <v>330</v>
      </c>
      <c r="OSR221" t="s">
        <v>330</v>
      </c>
      <c r="OSS221" t="s">
        <v>330</v>
      </c>
      <c r="OST221" t="s">
        <v>330</v>
      </c>
      <c r="OSU221" t="s">
        <v>330</v>
      </c>
      <c r="OSV221" t="s">
        <v>330</v>
      </c>
      <c r="OSW221" t="s">
        <v>330</v>
      </c>
      <c r="OSX221" t="s">
        <v>330</v>
      </c>
      <c r="OSY221" t="s">
        <v>330</v>
      </c>
      <c r="OSZ221" t="s">
        <v>330</v>
      </c>
      <c r="OTA221" t="s">
        <v>330</v>
      </c>
      <c r="OTB221" t="s">
        <v>330</v>
      </c>
      <c r="OTC221" t="s">
        <v>330</v>
      </c>
      <c r="OTD221" t="s">
        <v>330</v>
      </c>
      <c r="OTE221" t="s">
        <v>330</v>
      </c>
      <c r="OTF221" t="s">
        <v>330</v>
      </c>
      <c r="OTG221" t="s">
        <v>330</v>
      </c>
      <c r="OTH221" t="s">
        <v>330</v>
      </c>
      <c r="OTI221" t="s">
        <v>330</v>
      </c>
      <c r="OTJ221" t="s">
        <v>330</v>
      </c>
      <c r="OTK221" t="s">
        <v>330</v>
      </c>
      <c r="OTL221" t="s">
        <v>330</v>
      </c>
      <c r="OTM221" t="s">
        <v>330</v>
      </c>
      <c r="OTN221" t="s">
        <v>330</v>
      </c>
      <c r="OTO221" t="s">
        <v>330</v>
      </c>
      <c r="OTP221" t="s">
        <v>330</v>
      </c>
      <c r="OTQ221" t="s">
        <v>330</v>
      </c>
      <c r="OTR221" t="s">
        <v>330</v>
      </c>
      <c r="OTS221" t="s">
        <v>330</v>
      </c>
      <c r="OTT221" t="s">
        <v>330</v>
      </c>
      <c r="OTU221" t="s">
        <v>330</v>
      </c>
      <c r="OTV221" t="s">
        <v>330</v>
      </c>
      <c r="OTW221" t="s">
        <v>330</v>
      </c>
      <c r="OTX221" t="s">
        <v>330</v>
      </c>
      <c r="OTY221" t="s">
        <v>330</v>
      </c>
      <c r="OTZ221" t="s">
        <v>330</v>
      </c>
      <c r="OUA221" t="s">
        <v>330</v>
      </c>
      <c r="OUB221" t="s">
        <v>330</v>
      </c>
      <c r="OUC221" t="s">
        <v>330</v>
      </c>
      <c r="OUD221" t="s">
        <v>330</v>
      </c>
      <c r="OUE221" t="s">
        <v>330</v>
      </c>
      <c r="OUF221" t="s">
        <v>330</v>
      </c>
      <c r="OUG221" t="s">
        <v>330</v>
      </c>
      <c r="OUH221" t="s">
        <v>330</v>
      </c>
      <c r="OUI221" t="s">
        <v>330</v>
      </c>
      <c r="OUJ221" t="s">
        <v>330</v>
      </c>
      <c r="OUK221" t="s">
        <v>330</v>
      </c>
      <c r="OUL221" t="s">
        <v>330</v>
      </c>
      <c r="OUM221" t="s">
        <v>330</v>
      </c>
      <c r="OUN221" t="s">
        <v>330</v>
      </c>
      <c r="OUO221" t="s">
        <v>330</v>
      </c>
      <c r="OUP221" t="s">
        <v>330</v>
      </c>
      <c r="OUQ221" t="s">
        <v>330</v>
      </c>
      <c r="OUR221" t="s">
        <v>330</v>
      </c>
      <c r="OUS221" t="s">
        <v>330</v>
      </c>
      <c r="OUT221" t="s">
        <v>330</v>
      </c>
      <c r="OUU221" t="s">
        <v>330</v>
      </c>
      <c r="OUV221" t="s">
        <v>330</v>
      </c>
      <c r="OUW221" t="s">
        <v>330</v>
      </c>
      <c r="OUX221" t="s">
        <v>330</v>
      </c>
      <c r="OUY221" t="s">
        <v>330</v>
      </c>
      <c r="OUZ221" t="s">
        <v>330</v>
      </c>
      <c r="OVA221" t="s">
        <v>330</v>
      </c>
      <c r="OVB221" t="s">
        <v>330</v>
      </c>
      <c r="OVC221" t="s">
        <v>330</v>
      </c>
      <c r="OVD221" t="s">
        <v>330</v>
      </c>
      <c r="OVE221" t="s">
        <v>330</v>
      </c>
      <c r="OVF221" t="s">
        <v>330</v>
      </c>
      <c r="OVG221" t="s">
        <v>330</v>
      </c>
      <c r="OVH221" t="s">
        <v>330</v>
      </c>
      <c r="OVI221" t="s">
        <v>330</v>
      </c>
      <c r="OVJ221" t="s">
        <v>330</v>
      </c>
      <c r="OVK221" t="s">
        <v>330</v>
      </c>
      <c r="OVL221" t="s">
        <v>330</v>
      </c>
      <c r="OVM221" t="s">
        <v>330</v>
      </c>
      <c r="OVN221" t="s">
        <v>330</v>
      </c>
      <c r="OVO221" t="s">
        <v>330</v>
      </c>
      <c r="OVP221" t="s">
        <v>330</v>
      </c>
      <c r="OVQ221" t="s">
        <v>330</v>
      </c>
      <c r="OVR221" t="s">
        <v>330</v>
      </c>
      <c r="OVS221" t="s">
        <v>330</v>
      </c>
      <c r="OVT221" t="s">
        <v>330</v>
      </c>
      <c r="OVU221" t="s">
        <v>330</v>
      </c>
      <c r="OVV221" t="s">
        <v>330</v>
      </c>
      <c r="OVW221" t="s">
        <v>330</v>
      </c>
      <c r="OVX221" t="s">
        <v>330</v>
      </c>
      <c r="OVY221" t="s">
        <v>330</v>
      </c>
      <c r="OVZ221" t="s">
        <v>330</v>
      </c>
      <c r="OWA221" t="s">
        <v>330</v>
      </c>
      <c r="OWB221" t="s">
        <v>330</v>
      </c>
      <c r="OWC221" t="s">
        <v>330</v>
      </c>
      <c r="OWD221" t="s">
        <v>330</v>
      </c>
      <c r="OWE221" t="s">
        <v>330</v>
      </c>
      <c r="OWF221" t="s">
        <v>330</v>
      </c>
      <c r="OWG221" t="s">
        <v>330</v>
      </c>
      <c r="OWH221" t="s">
        <v>330</v>
      </c>
      <c r="OWI221" t="s">
        <v>330</v>
      </c>
      <c r="OWJ221" t="s">
        <v>330</v>
      </c>
      <c r="OWK221" t="s">
        <v>330</v>
      </c>
      <c r="OWL221" t="s">
        <v>330</v>
      </c>
      <c r="OWM221" t="s">
        <v>330</v>
      </c>
      <c r="OWN221" t="s">
        <v>330</v>
      </c>
      <c r="OWO221" t="s">
        <v>330</v>
      </c>
      <c r="OWP221" t="s">
        <v>330</v>
      </c>
      <c r="OWQ221" t="s">
        <v>330</v>
      </c>
      <c r="OWR221" t="s">
        <v>330</v>
      </c>
      <c r="OWS221" t="s">
        <v>330</v>
      </c>
      <c r="OWT221" t="s">
        <v>330</v>
      </c>
      <c r="OWU221" t="s">
        <v>330</v>
      </c>
      <c r="OWV221" t="s">
        <v>330</v>
      </c>
      <c r="OWW221" t="s">
        <v>330</v>
      </c>
      <c r="OWX221" t="s">
        <v>330</v>
      </c>
      <c r="OWY221" t="s">
        <v>330</v>
      </c>
      <c r="OWZ221" t="s">
        <v>330</v>
      </c>
      <c r="OXA221" t="s">
        <v>330</v>
      </c>
      <c r="OXB221" t="s">
        <v>330</v>
      </c>
      <c r="OXC221" t="s">
        <v>330</v>
      </c>
      <c r="OXD221" t="s">
        <v>330</v>
      </c>
      <c r="OXE221" t="s">
        <v>330</v>
      </c>
      <c r="OXF221" t="s">
        <v>330</v>
      </c>
      <c r="OXG221" t="s">
        <v>330</v>
      </c>
      <c r="OXH221" t="s">
        <v>330</v>
      </c>
      <c r="OXI221" t="s">
        <v>330</v>
      </c>
      <c r="OXJ221" t="s">
        <v>330</v>
      </c>
      <c r="OXK221" t="s">
        <v>330</v>
      </c>
      <c r="OXL221" t="s">
        <v>330</v>
      </c>
      <c r="OXM221" t="s">
        <v>330</v>
      </c>
      <c r="OXN221" t="s">
        <v>330</v>
      </c>
      <c r="OXO221" t="s">
        <v>330</v>
      </c>
      <c r="OXP221" t="s">
        <v>330</v>
      </c>
      <c r="OXQ221" t="s">
        <v>330</v>
      </c>
      <c r="OXR221" t="s">
        <v>330</v>
      </c>
      <c r="OXS221" t="s">
        <v>330</v>
      </c>
      <c r="OXT221" t="s">
        <v>330</v>
      </c>
      <c r="OXU221" t="s">
        <v>330</v>
      </c>
      <c r="OXV221" t="s">
        <v>330</v>
      </c>
      <c r="OXW221" t="s">
        <v>330</v>
      </c>
      <c r="OXX221" t="s">
        <v>330</v>
      </c>
      <c r="OXY221" t="s">
        <v>330</v>
      </c>
      <c r="OXZ221" t="s">
        <v>330</v>
      </c>
      <c r="OYA221" t="s">
        <v>330</v>
      </c>
      <c r="OYB221" t="s">
        <v>330</v>
      </c>
      <c r="OYC221" t="s">
        <v>330</v>
      </c>
      <c r="OYD221" t="s">
        <v>330</v>
      </c>
      <c r="OYE221" t="s">
        <v>330</v>
      </c>
      <c r="OYF221" t="s">
        <v>330</v>
      </c>
      <c r="OYG221" t="s">
        <v>330</v>
      </c>
      <c r="OYH221" t="s">
        <v>330</v>
      </c>
      <c r="OYI221" t="s">
        <v>330</v>
      </c>
      <c r="OYJ221" t="s">
        <v>330</v>
      </c>
      <c r="OYK221" t="s">
        <v>330</v>
      </c>
      <c r="OYL221" t="s">
        <v>330</v>
      </c>
      <c r="OYM221" t="s">
        <v>330</v>
      </c>
      <c r="OYN221" t="s">
        <v>330</v>
      </c>
      <c r="OYO221" t="s">
        <v>330</v>
      </c>
      <c r="OYP221" t="s">
        <v>330</v>
      </c>
      <c r="OYQ221" t="s">
        <v>330</v>
      </c>
      <c r="OYR221" t="s">
        <v>330</v>
      </c>
      <c r="OYS221" t="s">
        <v>330</v>
      </c>
      <c r="OYT221" t="s">
        <v>330</v>
      </c>
      <c r="OYU221" t="s">
        <v>330</v>
      </c>
      <c r="OYV221" t="s">
        <v>330</v>
      </c>
      <c r="OYW221" t="s">
        <v>330</v>
      </c>
      <c r="OYX221" t="s">
        <v>330</v>
      </c>
      <c r="OYY221" t="s">
        <v>330</v>
      </c>
      <c r="OYZ221" t="s">
        <v>330</v>
      </c>
      <c r="OZA221" t="s">
        <v>330</v>
      </c>
      <c r="OZB221" t="s">
        <v>330</v>
      </c>
      <c r="OZC221" t="s">
        <v>330</v>
      </c>
      <c r="OZD221" t="s">
        <v>330</v>
      </c>
      <c r="OZE221" t="s">
        <v>330</v>
      </c>
      <c r="OZF221" t="s">
        <v>330</v>
      </c>
      <c r="OZG221" t="s">
        <v>330</v>
      </c>
      <c r="OZH221" t="s">
        <v>330</v>
      </c>
      <c r="OZI221" t="s">
        <v>330</v>
      </c>
      <c r="OZJ221" t="s">
        <v>330</v>
      </c>
      <c r="OZK221" t="s">
        <v>330</v>
      </c>
      <c r="OZL221" t="s">
        <v>330</v>
      </c>
      <c r="OZM221" t="s">
        <v>330</v>
      </c>
      <c r="OZN221" t="s">
        <v>330</v>
      </c>
      <c r="OZO221" t="s">
        <v>330</v>
      </c>
      <c r="OZP221" t="s">
        <v>330</v>
      </c>
      <c r="OZQ221" t="s">
        <v>330</v>
      </c>
      <c r="OZR221" t="s">
        <v>330</v>
      </c>
      <c r="OZS221" t="s">
        <v>330</v>
      </c>
      <c r="OZT221" t="s">
        <v>330</v>
      </c>
      <c r="OZU221" t="s">
        <v>330</v>
      </c>
      <c r="OZV221" t="s">
        <v>330</v>
      </c>
      <c r="OZW221" t="s">
        <v>330</v>
      </c>
      <c r="OZX221" t="s">
        <v>330</v>
      </c>
      <c r="OZY221" t="s">
        <v>330</v>
      </c>
      <c r="OZZ221" t="s">
        <v>330</v>
      </c>
      <c r="PAA221" t="s">
        <v>330</v>
      </c>
      <c r="PAB221" t="s">
        <v>330</v>
      </c>
      <c r="PAC221" t="s">
        <v>330</v>
      </c>
      <c r="PAD221" t="s">
        <v>330</v>
      </c>
      <c r="PAE221" t="s">
        <v>330</v>
      </c>
      <c r="PAF221" t="s">
        <v>330</v>
      </c>
      <c r="PAG221" t="s">
        <v>330</v>
      </c>
      <c r="PAH221" t="s">
        <v>330</v>
      </c>
      <c r="PAI221" t="s">
        <v>330</v>
      </c>
      <c r="PAJ221" t="s">
        <v>330</v>
      </c>
      <c r="PAK221" t="s">
        <v>330</v>
      </c>
      <c r="PAL221" t="s">
        <v>330</v>
      </c>
      <c r="PAM221" t="s">
        <v>330</v>
      </c>
      <c r="PAN221" t="s">
        <v>330</v>
      </c>
      <c r="PAO221" t="s">
        <v>330</v>
      </c>
      <c r="PAP221" t="s">
        <v>330</v>
      </c>
      <c r="PAQ221" t="s">
        <v>330</v>
      </c>
      <c r="PAR221" t="s">
        <v>330</v>
      </c>
      <c r="PAS221" t="s">
        <v>330</v>
      </c>
      <c r="PAT221" t="s">
        <v>330</v>
      </c>
      <c r="PAU221" t="s">
        <v>330</v>
      </c>
      <c r="PAV221" t="s">
        <v>330</v>
      </c>
      <c r="PAW221" t="s">
        <v>330</v>
      </c>
      <c r="PAX221" t="s">
        <v>330</v>
      </c>
      <c r="PAY221" t="s">
        <v>330</v>
      </c>
      <c r="PAZ221" t="s">
        <v>330</v>
      </c>
      <c r="PBA221" t="s">
        <v>330</v>
      </c>
      <c r="PBB221" t="s">
        <v>330</v>
      </c>
      <c r="PBC221" t="s">
        <v>330</v>
      </c>
      <c r="PBD221" t="s">
        <v>330</v>
      </c>
      <c r="PBE221" t="s">
        <v>330</v>
      </c>
      <c r="PBF221" t="s">
        <v>330</v>
      </c>
      <c r="PBG221" t="s">
        <v>330</v>
      </c>
      <c r="PBH221" t="s">
        <v>330</v>
      </c>
      <c r="PBI221" t="s">
        <v>330</v>
      </c>
      <c r="PBJ221" t="s">
        <v>330</v>
      </c>
      <c r="PBK221" t="s">
        <v>330</v>
      </c>
      <c r="PBL221" t="s">
        <v>330</v>
      </c>
      <c r="PBM221" t="s">
        <v>330</v>
      </c>
      <c r="PBN221" t="s">
        <v>330</v>
      </c>
      <c r="PBO221" t="s">
        <v>330</v>
      </c>
      <c r="PBP221" t="s">
        <v>330</v>
      </c>
      <c r="PBQ221" t="s">
        <v>330</v>
      </c>
      <c r="PBR221" t="s">
        <v>330</v>
      </c>
      <c r="PBS221" t="s">
        <v>330</v>
      </c>
      <c r="PBT221" t="s">
        <v>330</v>
      </c>
      <c r="PBU221" t="s">
        <v>330</v>
      </c>
      <c r="PBV221" t="s">
        <v>330</v>
      </c>
      <c r="PBW221" t="s">
        <v>330</v>
      </c>
      <c r="PBX221" t="s">
        <v>330</v>
      </c>
      <c r="PBY221" t="s">
        <v>330</v>
      </c>
      <c r="PBZ221" t="s">
        <v>330</v>
      </c>
      <c r="PCA221" t="s">
        <v>330</v>
      </c>
      <c r="PCB221" t="s">
        <v>330</v>
      </c>
      <c r="PCC221" t="s">
        <v>330</v>
      </c>
      <c r="PCD221" t="s">
        <v>330</v>
      </c>
      <c r="PCE221" t="s">
        <v>330</v>
      </c>
      <c r="PCF221" t="s">
        <v>330</v>
      </c>
      <c r="PCG221" t="s">
        <v>330</v>
      </c>
      <c r="PCH221" t="s">
        <v>330</v>
      </c>
      <c r="PCI221" t="s">
        <v>330</v>
      </c>
      <c r="PCJ221" t="s">
        <v>330</v>
      </c>
      <c r="PCK221" t="s">
        <v>330</v>
      </c>
      <c r="PCL221" t="s">
        <v>330</v>
      </c>
      <c r="PCM221" t="s">
        <v>330</v>
      </c>
      <c r="PCN221" t="s">
        <v>330</v>
      </c>
      <c r="PCO221" t="s">
        <v>330</v>
      </c>
      <c r="PCP221" t="s">
        <v>330</v>
      </c>
      <c r="PCQ221" t="s">
        <v>330</v>
      </c>
      <c r="PCR221" t="s">
        <v>330</v>
      </c>
      <c r="PCS221" t="s">
        <v>330</v>
      </c>
      <c r="PCT221" t="s">
        <v>330</v>
      </c>
      <c r="PCU221" t="s">
        <v>330</v>
      </c>
      <c r="PCV221" t="s">
        <v>330</v>
      </c>
      <c r="PCW221" t="s">
        <v>330</v>
      </c>
      <c r="PCX221" t="s">
        <v>330</v>
      </c>
      <c r="PCY221" t="s">
        <v>330</v>
      </c>
      <c r="PCZ221" t="s">
        <v>330</v>
      </c>
      <c r="PDA221" t="s">
        <v>330</v>
      </c>
      <c r="PDB221" t="s">
        <v>330</v>
      </c>
      <c r="PDC221" t="s">
        <v>330</v>
      </c>
      <c r="PDD221" t="s">
        <v>330</v>
      </c>
      <c r="PDE221" t="s">
        <v>330</v>
      </c>
      <c r="PDF221" t="s">
        <v>330</v>
      </c>
      <c r="PDG221" t="s">
        <v>330</v>
      </c>
      <c r="PDH221" t="s">
        <v>330</v>
      </c>
      <c r="PDI221" t="s">
        <v>330</v>
      </c>
      <c r="PDJ221" t="s">
        <v>330</v>
      </c>
      <c r="PDK221" t="s">
        <v>330</v>
      </c>
      <c r="PDL221" t="s">
        <v>330</v>
      </c>
      <c r="PDM221" t="s">
        <v>330</v>
      </c>
      <c r="PDN221" t="s">
        <v>330</v>
      </c>
      <c r="PDO221" t="s">
        <v>330</v>
      </c>
      <c r="PDP221" t="s">
        <v>330</v>
      </c>
      <c r="PDQ221" t="s">
        <v>330</v>
      </c>
      <c r="PDR221" t="s">
        <v>330</v>
      </c>
      <c r="PDS221" t="s">
        <v>330</v>
      </c>
      <c r="PDT221" t="s">
        <v>330</v>
      </c>
      <c r="PDU221" t="s">
        <v>330</v>
      </c>
      <c r="PDV221" t="s">
        <v>330</v>
      </c>
      <c r="PDW221" t="s">
        <v>330</v>
      </c>
      <c r="PDX221" t="s">
        <v>330</v>
      </c>
      <c r="PDY221" t="s">
        <v>330</v>
      </c>
      <c r="PDZ221" t="s">
        <v>330</v>
      </c>
      <c r="PEA221" t="s">
        <v>330</v>
      </c>
      <c r="PEB221" t="s">
        <v>330</v>
      </c>
      <c r="PEC221" t="s">
        <v>330</v>
      </c>
      <c r="PED221" t="s">
        <v>330</v>
      </c>
      <c r="PEE221" t="s">
        <v>330</v>
      </c>
      <c r="PEF221" t="s">
        <v>330</v>
      </c>
      <c r="PEG221" t="s">
        <v>330</v>
      </c>
      <c r="PEH221" t="s">
        <v>330</v>
      </c>
      <c r="PEI221" t="s">
        <v>330</v>
      </c>
      <c r="PEJ221" t="s">
        <v>330</v>
      </c>
      <c r="PEK221" t="s">
        <v>330</v>
      </c>
      <c r="PEL221" t="s">
        <v>330</v>
      </c>
      <c r="PEM221" t="s">
        <v>330</v>
      </c>
      <c r="PEN221" t="s">
        <v>330</v>
      </c>
      <c r="PEO221" t="s">
        <v>330</v>
      </c>
      <c r="PEP221" t="s">
        <v>330</v>
      </c>
      <c r="PEQ221" t="s">
        <v>330</v>
      </c>
      <c r="PER221" t="s">
        <v>330</v>
      </c>
      <c r="PES221" t="s">
        <v>330</v>
      </c>
      <c r="PET221" t="s">
        <v>330</v>
      </c>
      <c r="PEU221" t="s">
        <v>330</v>
      </c>
      <c r="PEV221" t="s">
        <v>330</v>
      </c>
      <c r="PEW221" t="s">
        <v>330</v>
      </c>
      <c r="PEX221" t="s">
        <v>330</v>
      </c>
      <c r="PEY221" t="s">
        <v>330</v>
      </c>
      <c r="PEZ221" t="s">
        <v>330</v>
      </c>
      <c r="PFA221" t="s">
        <v>330</v>
      </c>
      <c r="PFB221" t="s">
        <v>330</v>
      </c>
      <c r="PFC221" t="s">
        <v>330</v>
      </c>
      <c r="PFD221" t="s">
        <v>330</v>
      </c>
      <c r="PFE221" t="s">
        <v>330</v>
      </c>
      <c r="PFF221" t="s">
        <v>330</v>
      </c>
      <c r="PFG221" t="s">
        <v>330</v>
      </c>
      <c r="PFH221" t="s">
        <v>330</v>
      </c>
      <c r="PFI221" t="s">
        <v>330</v>
      </c>
      <c r="PFJ221" t="s">
        <v>330</v>
      </c>
      <c r="PFK221" t="s">
        <v>330</v>
      </c>
      <c r="PFL221" t="s">
        <v>330</v>
      </c>
      <c r="PFM221" t="s">
        <v>330</v>
      </c>
      <c r="PFN221" t="s">
        <v>330</v>
      </c>
      <c r="PFO221" t="s">
        <v>330</v>
      </c>
      <c r="PFP221" t="s">
        <v>330</v>
      </c>
      <c r="PFQ221" t="s">
        <v>330</v>
      </c>
      <c r="PFR221" t="s">
        <v>330</v>
      </c>
      <c r="PFS221" t="s">
        <v>330</v>
      </c>
      <c r="PFT221" t="s">
        <v>330</v>
      </c>
      <c r="PFU221" t="s">
        <v>330</v>
      </c>
      <c r="PFV221" t="s">
        <v>330</v>
      </c>
      <c r="PFW221" t="s">
        <v>330</v>
      </c>
      <c r="PFX221" t="s">
        <v>330</v>
      </c>
      <c r="PFY221" t="s">
        <v>330</v>
      </c>
      <c r="PFZ221" t="s">
        <v>330</v>
      </c>
      <c r="PGA221" t="s">
        <v>330</v>
      </c>
      <c r="PGB221" t="s">
        <v>330</v>
      </c>
      <c r="PGC221" t="s">
        <v>330</v>
      </c>
      <c r="PGD221" t="s">
        <v>330</v>
      </c>
      <c r="PGE221" t="s">
        <v>330</v>
      </c>
      <c r="PGF221" t="s">
        <v>330</v>
      </c>
      <c r="PGG221" t="s">
        <v>330</v>
      </c>
      <c r="PGH221" t="s">
        <v>330</v>
      </c>
      <c r="PGI221" t="s">
        <v>330</v>
      </c>
      <c r="PGJ221" t="s">
        <v>330</v>
      </c>
      <c r="PGK221" t="s">
        <v>330</v>
      </c>
      <c r="PGL221" t="s">
        <v>330</v>
      </c>
      <c r="PGM221" t="s">
        <v>330</v>
      </c>
      <c r="PGN221" t="s">
        <v>330</v>
      </c>
      <c r="PGO221" t="s">
        <v>330</v>
      </c>
      <c r="PGP221" t="s">
        <v>330</v>
      </c>
      <c r="PGQ221" t="s">
        <v>330</v>
      </c>
      <c r="PGR221" t="s">
        <v>330</v>
      </c>
      <c r="PGS221" t="s">
        <v>330</v>
      </c>
      <c r="PGT221" t="s">
        <v>330</v>
      </c>
      <c r="PGU221" t="s">
        <v>330</v>
      </c>
      <c r="PGV221" t="s">
        <v>330</v>
      </c>
      <c r="PGW221" t="s">
        <v>330</v>
      </c>
      <c r="PGX221" t="s">
        <v>330</v>
      </c>
      <c r="PGY221" t="s">
        <v>330</v>
      </c>
      <c r="PGZ221" t="s">
        <v>330</v>
      </c>
      <c r="PHA221" t="s">
        <v>330</v>
      </c>
      <c r="PHB221" t="s">
        <v>330</v>
      </c>
      <c r="PHC221" t="s">
        <v>330</v>
      </c>
      <c r="PHD221" t="s">
        <v>330</v>
      </c>
      <c r="PHE221" t="s">
        <v>330</v>
      </c>
      <c r="PHF221" t="s">
        <v>330</v>
      </c>
      <c r="PHG221" t="s">
        <v>330</v>
      </c>
      <c r="PHH221" t="s">
        <v>330</v>
      </c>
      <c r="PHI221" t="s">
        <v>330</v>
      </c>
      <c r="PHJ221" t="s">
        <v>330</v>
      </c>
      <c r="PHK221" t="s">
        <v>330</v>
      </c>
      <c r="PHL221" t="s">
        <v>330</v>
      </c>
      <c r="PHM221" t="s">
        <v>330</v>
      </c>
      <c r="PHN221" t="s">
        <v>330</v>
      </c>
      <c r="PHO221" t="s">
        <v>330</v>
      </c>
      <c r="PHP221" t="s">
        <v>330</v>
      </c>
      <c r="PHQ221" t="s">
        <v>330</v>
      </c>
      <c r="PHR221" t="s">
        <v>330</v>
      </c>
      <c r="PHS221" t="s">
        <v>330</v>
      </c>
      <c r="PHT221" t="s">
        <v>330</v>
      </c>
      <c r="PHU221" t="s">
        <v>330</v>
      </c>
      <c r="PHV221" t="s">
        <v>330</v>
      </c>
      <c r="PHW221" t="s">
        <v>330</v>
      </c>
      <c r="PHX221" t="s">
        <v>330</v>
      </c>
      <c r="PHY221" t="s">
        <v>330</v>
      </c>
      <c r="PHZ221" t="s">
        <v>330</v>
      </c>
      <c r="PIA221" t="s">
        <v>330</v>
      </c>
      <c r="PIB221" t="s">
        <v>330</v>
      </c>
      <c r="PIC221" t="s">
        <v>330</v>
      </c>
      <c r="PID221" t="s">
        <v>330</v>
      </c>
      <c r="PIE221" t="s">
        <v>330</v>
      </c>
      <c r="PIF221" t="s">
        <v>330</v>
      </c>
      <c r="PIG221" t="s">
        <v>330</v>
      </c>
      <c r="PIH221" t="s">
        <v>330</v>
      </c>
      <c r="PII221" t="s">
        <v>330</v>
      </c>
      <c r="PIJ221" t="s">
        <v>330</v>
      </c>
      <c r="PIK221" t="s">
        <v>330</v>
      </c>
      <c r="PIL221" t="s">
        <v>330</v>
      </c>
      <c r="PIM221" t="s">
        <v>330</v>
      </c>
      <c r="PIN221" t="s">
        <v>330</v>
      </c>
      <c r="PIO221" t="s">
        <v>330</v>
      </c>
      <c r="PIP221" t="s">
        <v>330</v>
      </c>
      <c r="PIQ221" t="s">
        <v>330</v>
      </c>
      <c r="PIR221" t="s">
        <v>330</v>
      </c>
      <c r="PIS221" t="s">
        <v>330</v>
      </c>
      <c r="PIT221" t="s">
        <v>330</v>
      </c>
      <c r="PIU221" t="s">
        <v>330</v>
      </c>
      <c r="PIV221" t="s">
        <v>330</v>
      </c>
      <c r="PIW221" t="s">
        <v>330</v>
      </c>
      <c r="PIX221" t="s">
        <v>330</v>
      </c>
      <c r="PIY221" t="s">
        <v>330</v>
      </c>
      <c r="PIZ221" t="s">
        <v>330</v>
      </c>
      <c r="PJA221" t="s">
        <v>330</v>
      </c>
      <c r="PJB221" t="s">
        <v>330</v>
      </c>
      <c r="PJC221" t="s">
        <v>330</v>
      </c>
      <c r="PJD221" t="s">
        <v>330</v>
      </c>
      <c r="PJE221" t="s">
        <v>330</v>
      </c>
      <c r="PJF221" t="s">
        <v>330</v>
      </c>
      <c r="PJG221" t="s">
        <v>330</v>
      </c>
      <c r="PJH221" t="s">
        <v>330</v>
      </c>
      <c r="PJI221" t="s">
        <v>330</v>
      </c>
      <c r="PJJ221" t="s">
        <v>330</v>
      </c>
      <c r="PJK221" t="s">
        <v>330</v>
      </c>
      <c r="PJL221" t="s">
        <v>330</v>
      </c>
      <c r="PJM221" t="s">
        <v>330</v>
      </c>
      <c r="PJN221" t="s">
        <v>330</v>
      </c>
      <c r="PJO221" t="s">
        <v>330</v>
      </c>
      <c r="PJP221" t="s">
        <v>330</v>
      </c>
      <c r="PJQ221" t="s">
        <v>330</v>
      </c>
      <c r="PJR221" t="s">
        <v>330</v>
      </c>
      <c r="PJS221" t="s">
        <v>330</v>
      </c>
      <c r="PJT221" t="s">
        <v>330</v>
      </c>
      <c r="PJU221" t="s">
        <v>330</v>
      </c>
      <c r="PJV221" t="s">
        <v>330</v>
      </c>
      <c r="PJW221" t="s">
        <v>330</v>
      </c>
      <c r="PJX221" t="s">
        <v>330</v>
      </c>
      <c r="PJY221" t="s">
        <v>330</v>
      </c>
      <c r="PJZ221" t="s">
        <v>330</v>
      </c>
      <c r="PKA221" t="s">
        <v>330</v>
      </c>
      <c r="PKB221" t="s">
        <v>330</v>
      </c>
      <c r="PKC221" t="s">
        <v>330</v>
      </c>
      <c r="PKD221" t="s">
        <v>330</v>
      </c>
      <c r="PKE221" t="s">
        <v>330</v>
      </c>
      <c r="PKF221" t="s">
        <v>330</v>
      </c>
      <c r="PKG221" t="s">
        <v>330</v>
      </c>
      <c r="PKH221" t="s">
        <v>330</v>
      </c>
      <c r="PKI221" t="s">
        <v>330</v>
      </c>
      <c r="PKJ221" t="s">
        <v>330</v>
      </c>
      <c r="PKK221" t="s">
        <v>330</v>
      </c>
      <c r="PKL221" t="s">
        <v>330</v>
      </c>
      <c r="PKM221" t="s">
        <v>330</v>
      </c>
      <c r="PKN221" t="s">
        <v>330</v>
      </c>
      <c r="PKO221" t="s">
        <v>330</v>
      </c>
      <c r="PKP221" t="s">
        <v>330</v>
      </c>
      <c r="PKQ221" t="s">
        <v>330</v>
      </c>
      <c r="PKR221" t="s">
        <v>330</v>
      </c>
      <c r="PKS221" t="s">
        <v>330</v>
      </c>
      <c r="PKT221" t="s">
        <v>330</v>
      </c>
      <c r="PKU221" t="s">
        <v>330</v>
      </c>
      <c r="PKV221" t="s">
        <v>330</v>
      </c>
      <c r="PKW221" t="s">
        <v>330</v>
      </c>
      <c r="PKX221" t="s">
        <v>330</v>
      </c>
      <c r="PKY221" t="s">
        <v>330</v>
      </c>
      <c r="PKZ221" t="s">
        <v>330</v>
      </c>
      <c r="PLA221" t="s">
        <v>330</v>
      </c>
      <c r="PLB221" t="s">
        <v>330</v>
      </c>
      <c r="PLC221" t="s">
        <v>330</v>
      </c>
      <c r="PLD221" t="s">
        <v>330</v>
      </c>
      <c r="PLE221" t="s">
        <v>330</v>
      </c>
      <c r="PLF221" t="s">
        <v>330</v>
      </c>
      <c r="PLG221" t="s">
        <v>330</v>
      </c>
      <c r="PLH221" t="s">
        <v>330</v>
      </c>
      <c r="PLI221" t="s">
        <v>330</v>
      </c>
      <c r="PLJ221" t="s">
        <v>330</v>
      </c>
      <c r="PLK221" t="s">
        <v>330</v>
      </c>
      <c r="PLL221" t="s">
        <v>330</v>
      </c>
      <c r="PLM221" t="s">
        <v>330</v>
      </c>
      <c r="PLN221" t="s">
        <v>330</v>
      </c>
      <c r="PLO221" t="s">
        <v>330</v>
      </c>
      <c r="PLP221" t="s">
        <v>330</v>
      </c>
      <c r="PLQ221" t="s">
        <v>330</v>
      </c>
      <c r="PLR221" t="s">
        <v>330</v>
      </c>
      <c r="PLS221" t="s">
        <v>330</v>
      </c>
      <c r="PLT221" t="s">
        <v>330</v>
      </c>
      <c r="PLU221" t="s">
        <v>330</v>
      </c>
      <c r="PLV221" t="s">
        <v>330</v>
      </c>
      <c r="PLW221" t="s">
        <v>330</v>
      </c>
      <c r="PLX221" t="s">
        <v>330</v>
      </c>
      <c r="PLY221" t="s">
        <v>330</v>
      </c>
      <c r="PLZ221" t="s">
        <v>330</v>
      </c>
      <c r="PMA221" t="s">
        <v>330</v>
      </c>
      <c r="PMB221" t="s">
        <v>330</v>
      </c>
      <c r="PMC221" t="s">
        <v>330</v>
      </c>
      <c r="PMD221" t="s">
        <v>330</v>
      </c>
      <c r="PME221" t="s">
        <v>330</v>
      </c>
      <c r="PMF221" t="s">
        <v>330</v>
      </c>
      <c r="PMG221" t="s">
        <v>330</v>
      </c>
      <c r="PMH221" t="s">
        <v>330</v>
      </c>
      <c r="PMI221" t="s">
        <v>330</v>
      </c>
      <c r="PMJ221" t="s">
        <v>330</v>
      </c>
      <c r="PMK221" t="s">
        <v>330</v>
      </c>
      <c r="PML221" t="s">
        <v>330</v>
      </c>
      <c r="PMM221" t="s">
        <v>330</v>
      </c>
      <c r="PMN221" t="s">
        <v>330</v>
      </c>
      <c r="PMO221" t="s">
        <v>330</v>
      </c>
      <c r="PMP221" t="s">
        <v>330</v>
      </c>
      <c r="PMQ221" t="s">
        <v>330</v>
      </c>
      <c r="PMR221" t="s">
        <v>330</v>
      </c>
      <c r="PMS221" t="s">
        <v>330</v>
      </c>
      <c r="PMT221" t="s">
        <v>330</v>
      </c>
      <c r="PMU221" t="s">
        <v>330</v>
      </c>
      <c r="PMV221" t="s">
        <v>330</v>
      </c>
      <c r="PMW221" t="s">
        <v>330</v>
      </c>
      <c r="PMX221" t="s">
        <v>330</v>
      </c>
      <c r="PMY221" t="s">
        <v>330</v>
      </c>
      <c r="PMZ221" t="s">
        <v>330</v>
      </c>
      <c r="PNA221" t="s">
        <v>330</v>
      </c>
      <c r="PNB221" t="s">
        <v>330</v>
      </c>
      <c r="PNC221" t="s">
        <v>330</v>
      </c>
      <c r="PND221" t="s">
        <v>330</v>
      </c>
      <c r="PNE221" t="s">
        <v>330</v>
      </c>
      <c r="PNF221" t="s">
        <v>330</v>
      </c>
      <c r="PNG221" t="s">
        <v>330</v>
      </c>
      <c r="PNH221" t="s">
        <v>330</v>
      </c>
      <c r="PNI221" t="s">
        <v>330</v>
      </c>
      <c r="PNJ221" t="s">
        <v>330</v>
      </c>
      <c r="PNK221" t="s">
        <v>330</v>
      </c>
      <c r="PNL221" t="s">
        <v>330</v>
      </c>
      <c r="PNM221" t="s">
        <v>330</v>
      </c>
      <c r="PNN221" t="s">
        <v>330</v>
      </c>
      <c r="PNO221" t="s">
        <v>330</v>
      </c>
      <c r="PNP221" t="s">
        <v>330</v>
      </c>
      <c r="PNQ221" t="s">
        <v>330</v>
      </c>
      <c r="PNR221" t="s">
        <v>330</v>
      </c>
      <c r="PNS221" t="s">
        <v>330</v>
      </c>
      <c r="PNT221" t="s">
        <v>330</v>
      </c>
      <c r="PNU221" t="s">
        <v>330</v>
      </c>
      <c r="PNV221" t="s">
        <v>330</v>
      </c>
      <c r="PNW221" t="s">
        <v>330</v>
      </c>
      <c r="PNX221" t="s">
        <v>330</v>
      </c>
      <c r="PNY221" t="s">
        <v>330</v>
      </c>
      <c r="PNZ221" t="s">
        <v>330</v>
      </c>
      <c r="POA221" t="s">
        <v>330</v>
      </c>
      <c r="POB221" t="s">
        <v>330</v>
      </c>
      <c r="POC221" t="s">
        <v>330</v>
      </c>
      <c r="POD221" t="s">
        <v>330</v>
      </c>
      <c r="POE221" t="s">
        <v>330</v>
      </c>
      <c r="POF221" t="s">
        <v>330</v>
      </c>
      <c r="POG221" t="s">
        <v>330</v>
      </c>
      <c r="POH221" t="s">
        <v>330</v>
      </c>
      <c r="POI221" t="s">
        <v>330</v>
      </c>
      <c r="POJ221" t="s">
        <v>330</v>
      </c>
      <c r="POK221" t="s">
        <v>330</v>
      </c>
      <c r="POL221" t="s">
        <v>330</v>
      </c>
      <c r="POM221" t="s">
        <v>330</v>
      </c>
      <c r="PON221" t="s">
        <v>330</v>
      </c>
      <c r="POO221" t="s">
        <v>330</v>
      </c>
      <c r="POP221" t="s">
        <v>330</v>
      </c>
      <c r="POQ221" t="s">
        <v>330</v>
      </c>
      <c r="POR221" t="s">
        <v>330</v>
      </c>
      <c r="POS221" t="s">
        <v>330</v>
      </c>
      <c r="POT221" t="s">
        <v>330</v>
      </c>
      <c r="POU221" t="s">
        <v>330</v>
      </c>
      <c r="POV221" t="s">
        <v>330</v>
      </c>
      <c r="POW221" t="s">
        <v>330</v>
      </c>
      <c r="POX221" t="s">
        <v>330</v>
      </c>
      <c r="POY221" t="s">
        <v>330</v>
      </c>
      <c r="POZ221" t="s">
        <v>330</v>
      </c>
      <c r="PPA221" t="s">
        <v>330</v>
      </c>
      <c r="PPB221" t="s">
        <v>330</v>
      </c>
      <c r="PPC221" t="s">
        <v>330</v>
      </c>
      <c r="PPD221" t="s">
        <v>330</v>
      </c>
      <c r="PPE221" t="s">
        <v>330</v>
      </c>
      <c r="PPF221" t="s">
        <v>330</v>
      </c>
      <c r="PPG221" t="s">
        <v>330</v>
      </c>
      <c r="PPH221" t="s">
        <v>330</v>
      </c>
      <c r="PPI221" t="s">
        <v>330</v>
      </c>
      <c r="PPJ221" t="s">
        <v>330</v>
      </c>
      <c r="PPK221" t="s">
        <v>330</v>
      </c>
      <c r="PPL221" t="s">
        <v>330</v>
      </c>
      <c r="PPM221" t="s">
        <v>330</v>
      </c>
      <c r="PPN221" t="s">
        <v>330</v>
      </c>
      <c r="PPO221" t="s">
        <v>330</v>
      </c>
      <c r="PPP221" t="s">
        <v>330</v>
      </c>
      <c r="PPQ221" t="s">
        <v>330</v>
      </c>
      <c r="PPR221" t="s">
        <v>330</v>
      </c>
      <c r="PPS221" t="s">
        <v>330</v>
      </c>
      <c r="PPT221" t="s">
        <v>330</v>
      </c>
      <c r="PPU221" t="s">
        <v>330</v>
      </c>
      <c r="PPV221" t="s">
        <v>330</v>
      </c>
      <c r="PPW221" t="s">
        <v>330</v>
      </c>
      <c r="PPX221" t="s">
        <v>330</v>
      </c>
      <c r="PPY221" t="s">
        <v>330</v>
      </c>
      <c r="PPZ221" t="s">
        <v>330</v>
      </c>
      <c r="PQA221" t="s">
        <v>330</v>
      </c>
      <c r="PQB221" t="s">
        <v>330</v>
      </c>
      <c r="PQC221" t="s">
        <v>330</v>
      </c>
      <c r="PQD221" t="s">
        <v>330</v>
      </c>
      <c r="PQE221" t="s">
        <v>330</v>
      </c>
      <c r="PQF221" t="s">
        <v>330</v>
      </c>
      <c r="PQG221" t="s">
        <v>330</v>
      </c>
      <c r="PQH221" t="s">
        <v>330</v>
      </c>
      <c r="PQI221" t="s">
        <v>330</v>
      </c>
      <c r="PQJ221" t="s">
        <v>330</v>
      </c>
      <c r="PQK221" t="s">
        <v>330</v>
      </c>
      <c r="PQL221" t="s">
        <v>330</v>
      </c>
      <c r="PQM221" t="s">
        <v>330</v>
      </c>
      <c r="PQN221" t="s">
        <v>330</v>
      </c>
      <c r="PQO221" t="s">
        <v>330</v>
      </c>
      <c r="PQP221" t="s">
        <v>330</v>
      </c>
      <c r="PQQ221" t="s">
        <v>330</v>
      </c>
      <c r="PQR221" t="s">
        <v>330</v>
      </c>
      <c r="PQS221" t="s">
        <v>330</v>
      </c>
      <c r="PQT221" t="s">
        <v>330</v>
      </c>
      <c r="PQU221" t="s">
        <v>330</v>
      </c>
      <c r="PQV221" t="s">
        <v>330</v>
      </c>
      <c r="PQW221" t="s">
        <v>330</v>
      </c>
      <c r="PQX221" t="s">
        <v>330</v>
      </c>
      <c r="PQY221" t="s">
        <v>330</v>
      </c>
      <c r="PQZ221" t="s">
        <v>330</v>
      </c>
      <c r="PRA221" t="s">
        <v>330</v>
      </c>
      <c r="PRB221" t="s">
        <v>330</v>
      </c>
      <c r="PRC221" t="s">
        <v>330</v>
      </c>
      <c r="PRD221" t="s">
        <v>330</v>
      </c>
      <c r="PRE221" t="s">
        <v>330</v>
      </c>
      <c r="PRF221" t="s">
        <v>330</v>
      </c>
      <c r="PRG221" t="s">
        <v>330</v>
      </c>
      <c r="PRH221" t="s">
        <v>330</v>
      </c>
      <c r="PRI221" t="s">
        <v>330</v>
      </c>
      <c r="PRJ221" t="s">
        <v>330</v>
      </c>
      <c r="PRK221" t="s">
        <v>330</v>
      </c>
      <c r="PRL221" t="s">
        <v>330</v>
      </c>
      <c r="PRM221" t="s">
        <v>330</v>
      </c>
      <c r="PRN221" t="s">
        <v>330</v>
      </c>
      <c r="PRO221" t="s">
        <v>330</v>
      </c>
      <c r="PRP221" t="s">
        <v>330</v>
      </c>
      <c r="PRQ221" t="s">
        <v>330</v>
      </c>
      <c r="PRR221" t="s">
        <v>330</v>
      </c>
      <c r="PRS221" t="s">
        <v>330</v>
      </c>
      <c r="PRT221" t="s">
        <v>330</v>
      </c>
      <c r="PRU221" t="s">
        <v>330</v>
      </c>
      <c r="PRV221" t="s">
        <v>330</v>
      </c>
      <c r="PRW221" t="s">
        <v>330</v>
      </c>
      <c r="PRX221" t="s">
        <v>330</v>
      </c>
      <c r="PRY221" t="s">
        <v>330</v>
      </c>
      <c r="PRZ221" t="s">
        <v>330</v>
      </c>
      <c r="PSA221" t="s">
        <v>330</v>
      </c>
      <c r="PSB221" t="s">
        <v>330</v>
      </c>
      <c r="PSC221" t="s">
        <v>330</v>
      </c>
      <c r="PSD221" t="s">
        <v>330</v>
      </c>
      <c r="PSE221" t="s">
        <v>330</v>
      </c>
      <c r="PSF221" t="s">
        <v>330</v>
      </c>
      <c r="PSG221" t="s">
        <v>330</v>
      </c>
      <c r="PSH221" t="s">
        <v>330</v>
      </c>
      <c r="PSI221" t="s">
        <v>330</v>
      </c>
      <c r="PSJ221" t="s">
        <v>330</v>
      </c>
      <c r="PSK221" t="s">
        <v>330</v>
      </c>
      <c r="PSL221" t="s">
        <v>330</v>
      </c>
      <c r="PSM221" t="s">
        <v>330</v>
      </c>
      <c r="PSN221" t="s">
        <v>330</v>
      </c>
      <c r="PSO221" t="s">
        <v>330</v>
      </c>
      <c r="PSP221" t="s">
        <v>330</v>
      </c>
      <c r="PSQ221" t="s">
        <v>330</v>
      </c>
      <c r="PSR221" t="s">
        <v>330</v>
      </c>
      <c r="PSS221" t="s">
        <v>330</v>
      </c>
      <c r="PST221" t="s">
        <v>330</v>
      </c>
      <c r="PSU221" t="s">
        <v>330</v>
      </c>
      <c r="PSV221" t="s">
        <v>330</v>
      </c>
      <c r="PSW221" t="s">
        <v>330</v>
      </c>
      <c r="PSX221" t="s">
        <v>330</v>
      </c>
      <c r="PSY221" t="s">
        <v>330</v>
      </c>
      <c r="PSZ221" t="s">
        <v>330</v>
      </c>
      <c r="PTA221" t="s">
        <v>330</v>
      </c>
      <c r="PTB221" t="s">
        <v>330</v>
      </c>
      <c r="PTC221" t="s">
        <v>330</v>
      </c>
      <c r="PTD221" t="s">
        <v>330</v>
      </c>
      <c r="PTE221" t="s">
        <v>330</v>
      </c>
      <c r="PTF221" t="s">
        <v>330</v>
      </c>
      <c r="PTG221" t="s">
        <v>330</v>
      </c>
      <c r="PTH221" t="s">
        <v>330</v>
      </c>
      <c r="PTI221" t="s">
        <v>330</v>
      </c>
      <c r="PTJ221" t="s">
        <v>330</v>
      </c>
      <c r="PTK221" t="s">
        <v>330</v>
      </c>
      <c r="PTL221" t="s">
        <v>330</v>
      </c>
      <c r="PTM221" t="s">
        <v>330</v>
      </c>
      <c r="PTN221" t="s">
        <v>330</v>
      </c>
      <c r="PTO221" t="s">
        <v>330</v>
      </c>
      <c r="PTP221" t="s">
        <v>330</v>
      </c>
      <c r="PTQ221" t="s">
        <v>330</v>
      </c>
      <c r="PTR221" t="s">
        <v>330</v>
      </c>
      <c r="PTS221" t="s">
        <v>330</v>
      </c>
      <c r="PTT221" t="s">
        <v>330</v>
      </c>
      <c r="PTU221" t="s">
        <v>330</v>
      </c>
      <c r="PTV221" t="s">
        <v>330</v>
      </c>
      <c r="PTW221" t="s">
        <v>330</v>
      </c>
      <c r="PTX221" t="s">
        <v>330</v>
      </c>
      <c r="PTY221" t="s">
        <v>330</v>
      </c>
      <c r="PTZ221" t="s">
        <v>330</v>
      </c>
      <c r="PUA221" t="s">
        <v>330</v>
      </c>
      <c r="PUB221" t="s">
        <v>330</v>
      </c>
      <c r="PUC221" t="s">
        <v>330</v>
      </c>
      <c r="PUD221" t="s">
        <v>330</v>
      </c>
      <c r="PUE221" t="s">
        <v>330</v>
      </c>
      <c r="PUF221" t="s">
        <v>330</v>
      </c>
      <c r="PUG221" t="s">
        <v>330</v>
      </c>
      <c r="PUH221" t="s">
        <v>330</v>
      </c>
      <c r="PUI221" t="s">
        <v>330</v>
      </c>
      <c r="PUJ221" t="s">
        <v>330</v>
      </c>
      <c r="PUK221" t="s">
        <v>330</v>
      </c>
      <c r="PUL221" t="s">
        <v>330</v>
      </c>
      <c r="PUM221" t="s">
        <v>330</v>
      </c>
      <c r="PUN221" t="s">
        <v>330</v>
      </c>
      <c r="PUO221" t="s">
        <v>330</v>
      </c>
      <c r="PUP221" t="s">
        <v>330</v>
      </c>
      <c r="PUQ221" t="s">
        <v>330</v>
      </c>
      <c r="PUR221" t="s">
        <v>330</v>
      </c>
      <c r="PUS221" t="s">
        <v>330</v>
      </c>
      <c r="PUT221" t="s">
        <v>330</v>
      </c>
      <c r="PUU221" t="s">
        <v>330</v>
      </c>
      <c r="PUV221" t="s">
        <v>330</v>
      </c>
      <c r="PUW221" t="s">
        <v>330</v>
      </c>
      <c r="PUX221" t="s">
        <v>330</v>
      </c>
      <c r="PUY221" t="s">
        <v>330</v>
      </c>
      <c r="PUZ221" t="s">
        <v>330</v>
      </c>
      <c r="PVA221" t="s">
        <v>330</v>
      </c>
      <c r="PVB221" t="s">
        <v>330</v>
      </c>
      <c r="PVC221" t="s">
        <v>330</v>
      </c>
      <c r="PVD221" t="s">
        <v>330</v>
      </c>
      <c r="PVE221" t="s">
        <v>330</v>
      </c>
      <c r="PVF221" t="s">
        <v>330</v>
      </c>
      <c r="PVG221" t="s">
        <v>330</v>
      </c>
      <c r="PVH221" t="s">
        <v>330</v>
      </c>
      <c r="PVI221" t="s">
        <v>330</v>
      </c>
      <c r="PVJ221" t="s">
        <v>330</v>
      </c>
      <c r="PVK221" t="s">
        <v>330</v>
      </c>
      <c r="PVL221" t="s">
        <v>330</v>
      </c>
      <c r="PVM221" t="s">
        <v>330</v>
      </c>
      <c r="PVN221" t="s">
        <v>330</v>
      </c>
      <c r="PVO221" t="s">
        <v>330</v>
      </c>
      <c r="PVP221" t="s">
        <v>330</v>
      </c>
      <c r="PVQ221" t="s">
        <v>330</v>
      </c>
      <c r="PVR221" t="s">
        <v>330</v>
      </c>
      <c r="PVS221" t="s">
        <v>330</v>
      </c>
      <c r="PVT221" t="s">
        <v>330</v>
      </c>
      <c r="PVU221" t="s">
        <v>330</v>
      </c>
      <c r="PVV221" t="s">
        <v>330</v>
      </c>
      <c r="PVW221" t="s">
        <v>330</v>
      </c>
      <c r="PVX221" t="s">
        <v>330</v>
      </c>
      <c r="PVY221" t="s">
        <v>330</v>
      </c>
      <c r="PVZ221" t="s">
        <v>330</v>
      </c>
      <c r="PWA221" t="s">
        <v>330</v>
      </c>
      <c r="PWB221" t="s">
        <v>330</v>
      </c>
      <c r="PWC221" t="s">
        <v>330</v>
      </c>
      <c r="PWD221" t="s">
        <v>330</v>
      </c>
      <c r="PWE221" t="s">
        <v>330</v>
      </c>
      <c r="PWF221" t="s">
        <v>330</v>
      </c>
      <c r="PWG221" t="s">
        <v>330</v>
      </c>
      <c r="PWH221" t="s">
        <v>330</v>
      </c>
      <c r="PWI221" t="s">
        <v>330</v>
      </c>
      <c r="PWJ221" t="s">
        <v>330</v>
      </c>
      <c r="PWK221" t="s">
        <v>330</v>
      </c>
      <c r="PWL221" t="s">
        <v>330</v>
      </c>
      <c r="PWM221" t="s">
        <v>330</v>
      </c>
      <c r="PWN221" t="s">
        <v>330</v>
      </c>
      <c r="PWO221" t="s">
        <v>330</v>
      </c>
      <c r="PWP221" t="s">
        <v>330</v>
      </c>
      <c r="PWQ221" t="s">
        <v>330</v>
      </c>
      <c r="PWR221" t="s">
        <v>330</v>
      </c>
      <c r="PWS221" t="s">
        <v>330</v>
      </c>
      <c r="PWT221" t="s">
        <v>330</v>
      </c>
      <c r="PWU221" t="s">
        <v>330</v>
      </c>
      <c r="PWV221" t="s">
        <v>330</v>
      </c>
      <c r="PWW221" t="s">
        <v>330</v>
      </c>
      <c r="PWX221" t="s">
        <v>330</v>
      </c>
      <c r="PWY221" t="s">
        <v>330</v>
      </c>
      <c r="PWZ221" t="s">
        <v>330</v>
      </c>
      <c r="PXA221" t="s">
        <v>330</v>
      </c>
      <c r="PXB221" t="s">
        <v>330</v>
      </c>
      <c r="PXC221" t="s">
        <v>330</v>
      </c>
      <c r="PXD221" t="s">
        <v>330</v>
      </c>
      <c r="PXE221" t="s">
        <v>330</v>
      </c>
      <c r="PXF221" t="s">
        <v>330</v>
      </c>
      <c r="PXG221" t="s">
        <v>330</v>
      </c>
      <c r="PXH221" t="s">
        <v>330</v>
      </c>
      <c r="PXI221" t="s">
        <v>330</v>
      </c>
      <c r="PXJ221" t="s">
        <v>330</v>
      </c>
      <c r="PXK221" t="s">
        <v>330</v>
      </c>
      <c r="PXL221" t="s">
        <v>330</v>
      </c>
      <c r="PXM221" t="s">
        <v>330</v>
      </c>
      <c r="PXN221" t="s">
        <v>330</v>
      </c>
      <c r="PXO221" t="s">
        <v>330</v>
      </c>
      <c r="PXP221" t="s">
        <v>330</v>
      </c>
      <c r="PXQ221" t="s">
        <v>330</v>
      </c>
      <c r="PXR221" t="s">
        <v>330</v>
      </c>
      <c r="PXS221" t="s">
        <v>330</v>
      </c>
      <c r="PXT221" t="s">
        <v>330</v>
      </c>
      <c r="PXU221" t="s">
        <v>330</v>
      </c>
      <c r="PXV221" t="s">
        <v>330</v>
      </c>
      <c r="PXW221" t="s">
        <v>330</v>
      </c>
      <c r="PXX221" t="s">
        <v>330</v>
      </c>
      <c r="PXY221" t="s">
        <v>330</v>
      </c>
      <c r="PXZ221" t="s">
        <v>330</v>
      </c>
      <c r="PYA221" t="s">
        <v>330</v>
      </c>
      <c r="PYB221" t="s">
        <v>330</v>
      </c>
      <c r="PYC221" t="s">
        <v>330</v>
      </c>
      <c r="PYD221" t="s">
        <v>330</v>
      </c>
      <c r="PYE221" t="s">
        <v>330</v>
      </c>
      <c r="PYF221" t="s">
        <v>330</v>
      </c>
      <c r="PYG221" t="s">
        <v>330</v>
      </c>
      <c r="PYH221" t="s">
        <v>330</v>
      </c>
      <c r="PYI221" t="s">
        <v>330</v>
      </c>
      <c r="PYJ221" t="s">
        <v>330</v>
      </c>
      <c r="PYK221" t="s">
        <v>330</v>
      </c>
      <c r="PYL221" t="s">
        <v>330</v>
      </c>
      <c r="PYM221" t="s">
        <v>330</v>
      </c>
      <c r="PYN221" t="s">
        <v>330</v>
      </c>
      <c r="PYO221" t="s">
        <v>330</v>
      </c>
      <c r="PYP221" t="s">
        <v>330</v>
      </c>
      <c r="PYQ221" t="s">
        <v>330</v>
      </c>
      <c r="PYR221" t="s">
        <v>330</v>
      </c>
      <c r="PYS221" t="s">
        <v>330</v>
      </c>
      <c r="PYT221" t="s">
        <v>330</v>
      </c>
      <c r="PYU221" t="s">
        <v>330</v>
      </c>
      <c r="PYV221" t="s">
        <v>330</v>
      </c>
      <c r="PYW221" t="s">
        <v>330</v>
      </c>
      <c r="PYX221" t="s">
        <v>330</v>
      </c>
      <c r="PYY221" t="s">
        <v>330</v>
      </c>
      <c r="PYZ221" t="s">
        <v>330</v>
      </c>
      <c r="PZA221" t="s">
        <v>330</v>
      </c>
      <c r="PZB221" t="s">
        <v>330</v>
      </c>
      <c r="PZC221" t="s">
        <v>330</v>
      </c>
      <c r="PZD221" t="s">
        <v>330</v>
      </c>
      <c r="PZE221" t="s">
        <v>330</v>
      </c>
      <c r="PZF221" t="s">
        <v>330</v>
      </c>
      <c r="PZG221" t="s">
        <v>330</v>
      </c>
      <c r="PZH221" t="s">
        <v>330</v>
      </c>
      <c r="PZI221" t="s">
        <v>330</v>
      </c>
      <c r="PZJ221" t="s">
        <v>330</v>
      </c>
      <c r="PZK221" t="s">
        <v>330</v>
      </c>
      <c r="PZL221" t="s">
        <v>330</v>
      </c>
      <c r="PZM221" t="s">
        <v>330</v>
      </c>
      <c r="PZN221" t="s">
        <v>330</v>
      </c>
      <c r="PZO221" t="s">
        <v>330</v>
      </c>
      <c r="PZP221" t="s">
        <v>330</v>
      </c>
      <c r="PZQ221" t="s">
        <v>330</v>
      </c>
      <c r="PZR221" t="s">
        <v>330</v>
      </c>
      <c r="PZS221" t="s">
        <v>330</v>
      </c>
      <c r="PZT221" t="s">
        <v>330</v>
      </c>
      <c r="PZU221" t="s">
        <v>330</v>
      </c>
      <c r="PZV221" t="s">
        <v>330</v>
      </c>
      <c r="PZW221" t="s">
        <v>330</v>
      </c>
      <c r="PZX221" t="s">
        <v>330</v>
      </c>
      <c r="PZY221" t="s">
        <v>330</v>
      </c>
      <c r="PZZ221" t="s">
        <v>330</v>
      </c>
      <c r="QAA221" t="s">
        <v>330</v>
      </c>
      <c r="QAB221" t="s">
        <v>330</v>
      </c>
      <c r="QAC221" t="s">
        <v>330</v>
      </c>
      <c r="QAD221" t="s">
        <v>330</v>
      </c>
      <c r="QAE221" t="s">
        <v>330</v>
      </c>
      <c r="QAF221" t="s">
        <v>330</v>
      </c>
      <c r="QAG221" t="s">
        <v>330</v>
      </c>
      <c r="QAH221" t="s">
        <v>330</v>
      </c>
      <c r="QAI221" t="s">
        <v>330</v>
      </c>
      <c r="QAJ221" t="s">
        <v>330</v>
      </c>
      <c r="QAK221" t="s">
        <v>330</v>
      </c>
      <c r="QAL221" t="s">
        <v>330</v>
      </c>
      <c r="QAM221" t="s">
        <v>330</v>
      </c>
      <c r="QAN221" t="s">
        <v>330</v>
      </c>
      <c r="QAO221" t="s">
        <v>330</v>
      </c>
      <c r="QAP221" t="s">
        <v>330</v>
      </c>
      <c r="QAQ221" t="s">
        <v>330</v>
      </c>
      <c r="QAR221" t="s">
        <v>330</v>
      </c>
      <c r="QAS221" t="s">
        <v>330</v>
      </c>
      <c r="QAT221" t="s">
        <v>330</v>
      </c>
      <c r="QAU221" t="s">
        <v>330</v>
      </c>
      <c r="QAV221" t="s">
        <v>330</v>
      </c>
      <c r="QAW221" t="s">
        <v>330</v>
      </c>
      <c r="QAX221" t="s">
        <v>330</v>
      </c>
      <c r="QAY221" t="s">
        <v>330</v>
      </c>
      <c r="QAZ221" t="s">
        <v>330</v>
      </c>
      <c r="QBA221" t="s">
        <v>330</v>
      </c>
      <c r="QBB221" t="s">
        <v>330</v>
      </c>
      <c r="QBC221" t="s">
        <v>330</v>
      </c>
      <c r="QBD221" t="s">
        <v>330</v>
      </c>
      <c r="QBE221" t="s">
        <v>330</v>
      </c>
      <c r="QBF221" t="s">
        <v>330</v>
      </c>
      <c r="QBG221" t="s">
        <v>330</v>
      </c>
      <c r="QBH221" t="s">
        <v>330</v>
      </c>
      <c r="QBI221" t="s">
        <v>330</v>
      </c>
      <c r="QBJ221" t="s">
        <v>330</v>
      </c>
      <c r="QBK221" t="s">
        <v>330</v>
      </c>
      <c r="QBL221" t="s">
        <v>330</v>
      </c>
      <c r="QBM221" t="s">
        <v>330</v>
      </c>
      <c r="QBN221" t="s">
        <v>330</v>
      </c>
      <c r="QBO221" t="s">
        <v>330</v>
      </c>
      <c r="QBP221" t="s">
        <v>330</v>
      </c>
      <c r="QBQ221" t="s">
        <v>330</v>
      </c>
      <c r="QBR221" t="s">
        <v>330</v>
      </c>
      <c r="QBS221" t="s">
        <v>330</v>
      </c>
      <c r="QBT221" t="s">
        <v>330</v>
      </c>
      <c r="QBU221" t="s">
        <v>330</v>
      </c>
      <c r="QBV221" t="s">
        <v>330</v>
      </c>
      <c r="QBW221" t="s">
        <v>330</v>
      </c>
      <c r="QBX221" t="s">
        <v>330</v>
      </c>
      <c r="QBY221" t="s">
        <v>330</v>
      </c>
      <c r="QBZ221" t="s">
        <v>330</v>
      </c>
      <c r="QCA221" t="s">
        <v>330</v>
      </c>
      <c r="QCB221" t="s">
        <v>330</v>
      </c>
      <c r="QCC221" t="s">
        <v>330</v>
      </c>
      <c r="QCD221" t="s">
        <v>330</v>
      </c>
      <c r="QCE221" t="s">
        <v>330</v>
      </c>
      <c r="QCF221" t="s">
        <v>330</v>
      </c>
      <c r="QCG221" t="s">
        <v>330</v>
      </c>
      <c r="QCH221" t="s">
        <v>330</v>
      </c>
      <c r="QCI221" t="s">
        <v>330</v>
      </c>
      <c r="QCJ221" t="s">
        <v>330</v>
      </c>
      <c r="QCK221" t="s">
        <v>330</v>
      </c>
      <c r="QCL221" t="s">
        <v>330</v>
      </c>
      <c r="QCM221" t="s">
        <v>330</v>
      </c>
      <c r="QCN221" t="s">
        <v>330</v>
      </c>
      <c r="QCO221" t="s">
        <v>330</v>
      </c>
      <c r="QCP221" t="s">
        <v>330</v>
      </c>
      <c r="QCQ221" t="s">
        <v>330</v>
      </c>
      <c r="QCR221" t="s">
        <v>330</v>
      </c>
      <c r="QCS221" t="s">
        <v>330</v>
      </c>
      <c r="QCT221" t="s">
        <v>330</v>
      </c>
      <c r="QCU221" t="s">
        <v>330</v>
      </c>
      <c r="QCV221" t="s">
        <v>330</v>
      </c>
      <c r="QCW221" t="s">
        <v>330</v>
      </c>
      <c r="QCX221" t="s">
        <v>330</v>
      </c>
      <c r="QCY221" t="s">
        <v>330</v>
      </c>
      <c r="QCZ221" t="s">
        <v>330</v>
      </c>
      <c r="QDA221" t="s">
        <v>330</v>
      </c>
      <c r="QDB221" t="s">
        <v>330</v>
      </c>
      <c r="QDC221" t="s">
        <v>330</v>
      </c>
      <c r="QDD221" t="s">
        <v>330</v>
      </c>
      <c r="QDE221" t="s">
        <v>330</v>
      </c>
      <c r="QDF221" t="s">
        <v>330</v>
      </c>
      <c r="QDG221" t="s">
        <v>330</v>
      </c>
      <c r="QDH221" t="s">
        <v>330</v>
      </c>
      <c r="QDI221" t="s">
        <v>330</v>
      </c>
      <c r="QDJ221" t="s">
        <v>330</v>
      </c>
      <c r="QDK221" t="s">
        <v>330</v>
      </c>
      <c r="QDL221" t="s">
        <v>330</v>
      </c>
      <c r="QDM221" t="s">
        <v>330</v>
      </c>
      <c r="QDN221" t="s">
        <v>330</v>
      </c>
      <c r="QDO221" t="s">
        <v>330</v>
      </c>
      <c r="QDP221" t="s">
        <v>330</v>
      </c>
      <c r="QDQ221" t="s">
        <v>330</v>
      </c>
      <c r="QDR221" t="s">
        <v>330</v>
      </c>
      <c r="QDS221" t="s">
        <v>330</v>
      </c>
      <c r="QDT221" t="s">
        <v>330</v>
      </c>
      <c r="QDU221" t="s">
        <v>330</v>
      </c>
      <c r="QDV221" t="s">
        <v>330</v>
      </c>
      <c r="QDW221" t="s">
        <v>330</v>
      </c>
      <c r="QDX221" t="s">
        <v>330</v>
      </c>
      <c r="QDY221" t="s">
        <v>330</v>
      </c>
      <c r="QDZ221" t="s">
        <v>330</v>
      </c>
      <c r="QEA221" t="s">
        <v>330</v>
      </c>
      <c r="QEB221" t="s">
        <v>330</v>
      </c>
      <c r="QEC221" t="s">
        <v>330</v>
      </c>
      <c r="QED221" t="s">
        <v>330</v>
      </c>
      <c r="QEE221" t="s">
        <v>330</v>
      </c>
      <c r="QEF221" t="s">
        <v>330</v>
      </c>
      <c r="QEG221" t="s">
        <v>330</v>
      </c>
      <c r="QEH221" t="s">
        <v>330</v>
      </c>
      <c r="QEI221" t="s">
        <v>330</v>
      </c>
      <c r="QEJ221" t="s">
        <v>330</v>
      </c>
      <c r="QEK221" t="s">
        <v>330</v>
      </c>
      <c r="QEL221" t="s">
        <v>330</v>
      </c>
      <c r="QEM221" t="s">
        <v>330</v>
      </c>
      <c r="QEN221" t="s">
        <v>330</v>
      </c>
      <c r="QEO221" t="s">
        <v>330</v>
      </c>
      <c r="QEP221" t="s">
        <v>330</v>
      </c>
      <c r="QEQ221" t="s">
        <v>330</v>
      </c>
      <c r="QER221" t="s">
        <v>330</v>
      </c>
      <c r="QES221" t="s">
        <v>330</v>
      </c>
      <c r="QET221" t="s">
        <v>330</v>
      </c>
      <c r="QEU221" t="s">
        <v>330</v>
      </c>
      <c r="QEV221" t="s">
        <v>330</v>
      </c>
      <c r="QEW221" t="s">
        <v>330</v>
      </c>
      <c r="QEX221" t="s">
        <v>330</v>
      </c>
      <c r="QEY221" t="s">
        <v>330</v>
      </c>
      <c r="QEZ221" t="s">
        <v>330</v>
      </c>
      <c r="QFA221" t="s">
        <v>330</v>
      </c>
      <c r="QFB221" t="s">
        <v>330</v>
      </c>
      <c r="QFC221" t="s">
        <v>330</v>
      </c>
      <c r="QFD221" t="s">
        <v>330</v>
      </c>
      <c r="QFE221" t="s">
        <v>330</v>
      </c>
      <c r="QFF221" t="s">
        <v>330</v>
      </c>
      <c r="QFG221" t="s">
        <v>330</v>
      </c>
      <c r="QFH221" t="s">
        <v>330</v>
      </c>
      <c r="QFI221" t="s">
        <v>330</v>
      </c>
      <c r="QFJ221" t="s">
        <v>330</v>
      </c>
      <c r="QFK221" t="s">
        <v>330</v>
      </c>
      <c r="QFL221" t="s">
        <v>330</v>
      </c>
      <c r="QFM221" t="s">
        <v>330</v>
      </c>
      <c r="QFN221" t="s">
        <v>330</v>
      </c>
      <c r="QFO221" t="s">
        <v>330</v>
      </c>
      <c r="QFP221" t="s">
        <v>330</v>
      </c>
      <c r="QFQ221" t="s">
        <v>330</v>
      </c>
      <c r="QFR221" t="s">
        <v>330</v>
      </c>
      <c r="QFS221" t="s">
        <v>330</v>
      </c>
      <c r="QFT221" t="s">
        <v>330</v>
      </c>
      <c r="QFU221" t="s">
        <v>330</v>
      </c>
      <c r="QFV221" t="s">
        <v>330</v>
      </c>
      <c r="QFW221" t="s">
        <v>330</v>
      </c>
      <c r="QFX221" t="s">
        <v>330</v>
      </c>
      <c r="QFY221" t="s">
        <v>330</v>
      </c>
      <c r="QFZ221" t="s">
        <v>330</v>
      </c>
      <c r="QGA221" t="s">
        <v>330</v>
      </c>
      <c r="QGB221" t="s">
        <v>330</v>
      </c>
      <c r="QGC221" t="s">
        <v>330</v>
      </c>
      <c r="QGD221" t="s">
        <v>330</v>
      </c>
      <c r="QGE221" t="s">
        <v>330</v>
      </c>
      <c r="QGF221" t="s">
        <v>330</v>
      </c>
      <c r="QGG221" t="s">
        <v>330</v>
      </c>
      <c r="QGH221" t="s">
        <v>330</v>
      </c>
      <c r="QGI221" t="s">
        <v>330</v>
      </c>
      <c r="QGJ221" t="s">
        <v>330</v>
      </c>
      <c r="QGK221" t="s">
        <v>330</v>
      </c>
      <c r="QGL221" t="s">
        <v>330</v>
      </c>
      <c r="QGM221" t="s">
        <v>330</v>
      </c>
      <c r="QGN221" t="s">
        <v>330</v>
      </c>
      <c r="QGO221" t="s">
        <v>330</v>
      </c>
      <c r="QGP221" t="s">
        <v>330</v>
      </c>
      <c r="QGQ221" t="s">
        <v>330</v>
      </c>
      <c r="QGR221" t="s">
        <v>330</v>
      </c>
      <c r="QGS221" t="s">
        <v>330</v>
      </c>
      <c r="QGT221" t="s">
        <v>330</v>
      </c>
      <c r="QGU221" t="s">
        <v>330</v>
      </c>
      <c r="QGV221" t="s">
        <v>330</v>
      </c>
      <c r="QGW221" t="s">
        <v>330</v>
      </c>
      <c r="QGX221" t="s">
        <v>330</v>
      </c>
      <c r="QGY221" t="s">
        <v>330</v>
      </c>
      <c r="QGZ221" t="s">
        <v>330</v>
      </c>
      <c r="QHA221" t="s">
        <v>330</v>
      </c>
      <c r="QHB221" t="s">
        <v>330</v>
      </c>
      <c r="QHC221" t="s">
        <v>330</v>
      </c>
      <c r="QHD221" t="s">
        <v>330</v>
      </c>
      <c r="QHE221" t="s">
        <v>330</v>
      </c>
      <c r="QHF221" t="s">
        <v>330</v>
      </c>
      <c r="QHG221" t="s">
        <v>330</v>
      </c>
      <c r="QHH221" t="s">
        <v>330</v>
      </c>
      <c r="QHI221" t="s">
        <v>330</v>
      </c>
      <c r="QHJ221" t="s">
        <v>330</v>
      </c>
      <c r="QHK221" t="s">
        <v>330</v>
      </c>
      <c r="QHL221" t="s">
        <v>330</v>
      </c>
      <c r="QHM221" t="s">
        <v>330</v>
      </c>
      <c r="QHN221" t="s">
        <v>330</v>
      </c>
      <c r="QHO221" t="s">
        <v>330</v>
      </c>
      <c r="QHP221" t="s">
        <v>330</v>
      </c>
      <c r="QHQ221" t="s">
        <v>330</v>
      </c>
      <c r="QHR221" t="s">
        <v>330</v>
      </c>
      <c r="QHS221" t="s">
        <v>330</v>
      </c>
      <c r="QHT221" t="s">
        <v>330</v>
      </c>
      <c r="QHU221" t="s">
        <v>330</v>
      </c>
      <c r="QHV221" t="s">
        <v>330</v>
      </c>
      <c r="QHW221" t="s">
        <v>330</v>
      </c>
      <c r="QHX221" t="s">
        <v>330</v>
      </c>
      <c r="QHY221" t="s">
        <v>330</v>
      </c>
      <c r="QHZ221" t="s">
        <v>330</v>
      </c>
      <c r="QIA221" t="s">
        <v>330</v>
      </c>
      <c r="QIB221" t="s">
        <v>330</v>
      </c>
      <c r="QIC221" t="s">
        <v>330</v>
      </c>
      <c r="QID221" t="s">
        <v>330</v>
      </c>
      <c r="QIE221" t="s">
        <v>330</v>
      </c>
      <c r="QIF221" t="s">
        <v>330</v>
      </c>
      <c r="QIG221" t="s">
        <v>330</v>
      </c>
      <c r="QIH221" t="s">
        <v>330</v>
      </c>
      <c r="QII221" t="s">
        <v>330</v>
      </c>
      <c r="QIJ221" t="s">
        <v>330</v>
      </c>
      <c r="QIK221" t="s">
        <v>330</v>
      </c>
      <c r="QIL221" t="s">
        <v>330</v>
      </c>
      <c r="QIM221" t="s">
        <v>330</v>
      </c>
      <c r="QIN221" t="s">
        <v>330</v>
      </c>
      <c r="QIO221" t="s">
        <v>330</v>
      </c>
      <c r="QIP221" t="s">
        <v>330</v>
      </c>
      <c r="QIQ221" t="s">
        <v>330</v>
      </c>
      <c r="QIR221" t="s">
        <v>330</v>
      </c>
      <c r="QIS221" t="s">
        <v>330</v>
      </c>
      <c r="QIT221" t="s">
        <v>330</v>
      </c>
      <c r="QIU221" t="s">
        <v>330</v>
      </c>
      <c r="QIV221" t="s">
        <v>330</v>
      </c>
      <c r="QIW221" t="s">
        <v>330</v>
      </c>
      <c r="QIX221" t="s">
        <v>330</v>
      </c>
      <c r="QIY221" t="s">
        <v>330</v>
      </c>
      <c r="QIZ221" t="s">
        <v>330</v>
      </c>
      <c r="QJA221" t="s">
        <v>330</v>
      </c>
      <c r="QJB221" t="s">
        <v>330</v>
      </c>
      <c r="QJC221" t="s">
        <v>330</v>
      </c>
      <c r="QJD221" t="s">
        <v>330</v>
      </c>
      <c r="QJE221" t="s">
        <v>330</v>
      </c>
      <c r="QJF221" t="s">
        <v>330</v>
      </c>
      <c r="QJG221" t="s">
        <v>330</v>
      </c>
      <c r="QJH221" t="s">
        <v>330</v>
      </c>
      <c r="QJI221" t="s">
        <v>330</v>
      </c>
      <c r="QJJ221" t="s">
        <v>330</v>
      </c>
      <c r="QJK221" t="s">
        <v>330</v>
      </c>
      <c r="QJL221" t="s">
        <v>330</v>
      </c>
      <c r="QJM221" t="s">
        <v>330</v>
      </c>
      <c r="QJN221" t="s">
        <v>330</v>
      </c>
      <c r="QJO221" t="s">
        <v>330</v>
      </c>
      <c r="QJP221" t="s">
        <v>330</v>
      </c>
      <c r="QJQ221" t="s">
        <v>330</v>
      </c>
      <c r="QJR221" t="s">
        <v>330</v>
      </c>
      <c r="QJS221" t="s">
        <v>330</v>
      </c>
      <c r="QJT221" t="s">
        <v>330</v>
      </c>
      <c r="QJU221" t="s">
        <v>330</v>
      </c>
      <c r="QJV221" t="s">
        <v>330</v>
      </c>
      <c r="QJW221" t="s">
        <v>330</v>
      </c>
      <c r="QJX221" t="s">
        <v>330</v>
      </c>
      <c r="QJY221" t="s">
        <v>330</v>
      </c>
      <c r="QJZ221" t="s">
        <v>330</v>
      </c>
      <c r="QKA221" t="s">
        <v>330</v>
      </c>
      <c r="QKB221" t="s">
        <v>330</v>
      </c>
      <c r="QKC221" t="s">
        <v>330</v>
      </c>
      <c r="QKD221" t="s">
        <v>330</v>
      </c>
      <c r="QKE221" t="s">
        <v>330</v>
      </c>
      <c r="QKF221" t="s">
        <v>330</v>
      </c>
      <c r="QKG221" t="s">
        <v>330</v>
      </c>
      <c r="QKH221" t="s">
        <v>330</v>
      </c>
      <c r="QKI221" t="s">
        <v>330</v>
      </c>
      <c r="QKJ221" t="s">
        <v>330</v>
      </c>
      <c r="QKK221" t="s">
        <v>330</v>
      </c>
      <c r="QKL221" t="s">
        <v>330</v>
      </c>
      <c r="QKM221" t="s">
        <v>330</v>
      </c>
      <c r="QKN221" t="s">
        <v>330</v>
      </c>
      <c r="QKO221" t="s">
        <v>330</v>
      </c>
      <c r="QKP221" t="s">
        <v>330</v>
      </c>
      <c r="QKQ221" t="s">
        <v>330</v>
      </c>
      <c r="QKR221" t="s">
        <v>330</v>
      </c>
      <c r="QKS221" t="s">
        <v>330</v>
      </c>
      <c r="QKT221" t="s">
        <v>330</v>
      </c>
      <c r="QKU221" t="s">
        <v>330</v>
      </c>
      <c r="QKV221" t="s">
        <v>330</v>
      </c>
      <c r="QKW221" t="s">
        <v>330</v>
      </c>
      <c r="QKX221" t="s">
        <v>330</v>
      </c>
      <c r="QKY221" t="s">
        <v>330</v>
      </c>
      <c r="QKZ221" t="s">
        <v>330</v>
      </c>
      <c r="QLA221" t="s">
        <v>330</v>
      </c>
      <c r="QLB221" t="s">
        <v>330</v>
      </c>
      <c r="QLC221" t="s">
        <v>330</v>
      </c>
      <c r="QLD221" t="s">
        <v>330</v>
      </c>
      <c r="QLE221" t="s">
        <v>330</v>
      </c>
      <c r="QLF221" t="s">
        <v>330</v>
      </c>
      <c r="QLG221" t="s">
        <v>330</v>
      </c>
      <c r="QLH221" t="s">
        <v>330</v>
      </c>
      <c r="QLI221" t="s">
        <v>330</v>
      </c>
      <c r="QLJ221" t="s">
        <v>330</v>
      </c>
      <c r="QLK221" t="s">
        <v>330</v>
      </c>
      <c r="QLL221" t="s">
        <v>330</v>
      </c>
      <c r="QLM221" t="s">
        <v>330</v>
      </c>
      <c r="QLN221" t="s">
        <v>330</v>
      </c>
      <c r="QLO221" t="s">
        <v>330</v>
      </c>
      <c r="QLP221" t="s">
        <v>330</v>
      </c>
      <c r="QLQ221" t="s">
        <v>330</v>
      </c>
      <c r="QLR221" t="s">
        <v>330</v>
      </c>
      <c r="QLS221" t="s">
        <v>330</v>
      </c>
      <c r="QLT221" t="s">
        <v>330</v>
      </c>
      <c r="QLU221" t="s">
        <v>330</v>
      </c>
      <c r="QLV221" t="s">
        <v>330</v>
      </c>
      <c r="QLW221" t="s">
        <v>330</v>
      </c>
      <c r="QLX221" t="s">
        <v>330</v>
      </c>
      <c r="QLY221" t="s">
        <v>330</v>
      </c>
      <c r="QLZ221" t="s">
        <v>330</v>
      </c>
      <c r="QMA221" t="s">
        <v>330</v>
      </c>
      <c r="QMB221" t="s">
        <v>330</v>
      </c>
      <c r="QMC221" t="s">
        <v>330</v>
      </c>
      <c r="QMD221" t="s">
        <v>330</v>
      </c>
      <c r="QME221" t="s">
        <v>330</v>
      </c>
      <c r="QMF221" t="s">
        <v>330</v>
      </c>
      <c r="QMG221" t="s">
        <v>330</v>
      </c>
      <c r="QMH221" t="s">
        <v>330</v>
      </c>
      <c r="QMI221" t="s">
        <v>330</v>
      </c>
      <c r="QMJ221" t="s">
        <v>330</v>
      </c>
      <c r="QMK221" t="s">
        <v>330</v>
      </c>
      <c r="QML221" t="s">
        <v>330</v>
      </c>
      <c r="QMM221" t="s">
        <v>330</v>
      </c>
      <c r="QMN221" t="s">
        <v>330</v>
      </c>
      <c r="QMO221" t="s">
        <v>330</v>
      </c>
      <c r="QMP221" t="s">
        <v>330</v>
      </c>
      <c r="QMQ221" t="s">
        <v>330</v>
      </c>
      <c r="QMR221" t="s">
        <v>330</v>
      </c>
      <c r="QMS221" t="s">
        <v>330</v>
      </c>
      <c r="QMT221" t="s">
        <v>330</v>
      </c>
      <c r="QMU221" t="s">
        <v>330</v>
      </c>
      <c r="QMV221" t="s">
        <v>330</v>
      </c>
      <c r="QMW221" t="s">
        <v>330</v>
      </c>
      <c r="QMX221" t="s">
        <v>330</v>
      </c>
      <c r="QMY221" t="s">
        <v>330</v>
      </c>
      <c r="QMZ221" t="s">
        <v>330</v>
      </c>
      <c r="QNA221" t="s">
        <v>330</v>
      </c>
      <c r="QNB221" t="s">
        <v>330</v>
      </c>
      <c r="QNC221" t="s">
        <v>330</v>
      </c>
      <c r="QND221" t="s">
        <v>330</v>
      </c>
      <c r="QNE221" t="s">
        <v>330</v>
      </c>
      <c r="QNF221" t="s">
        <v>330</v>
      </c>
      <c r="QNG221" t="s">
        <v>330</v>
      </c>
      <c r="QNH221" t="s">
        <v>330</v>
      </c>
      <c r="QNI221" t="s">
        <v>330</v>
      </c>
      <c r="QNJ221" t="s">
        <v>330</v>
      </c>
      <c r="QNK221" t="s">
        <v>330</v>
      </c>
      <c r="QNL221" t="s">
        <v>330</v>
      </c>
      <c r="QNM221" t="s">
        <v>330</v>
      </c>
      <c r="QNN221" t="s">
        <v>330</v>
      </c>
      <c r="QNO221" t="s">
        <v>330</v>
      </c>
      <c r="QNP221" t="s">
        <v>330</v>
      </c>
      <c r="QNQ221" t="s">
        <v>330</v>
      </c>
      <c r="QNR221" t="s">
        <v>330</v>
      </c>
      <c r="QNS221" t="s">
        <v>330</v>
      </c>
      <c r="QNT221" t="s">
        <v>330</v>
      </c>
      <c r="QNU221" t="s">
        <v>330</v>
      </c>
      <c r="QNV221" t="s">
        <v>330</v>
      </c>
      <c r="QNW221" t="s">
        <v>330</v>
      </c>
      <c r="QNX221" t="s">
        <v>330</v>
      </c>
      <c r="QNY221" t="s">
        <v>330</v>
      </c>
      <c r="QNZ221" t="s">
        <v>330</v>
      </c>
      <c r="QOA221" t="s">
        <v>330</v>
      </c>
      <c r="QOB221" t="s">
        <v>330</v>
      </c>
      <c r="QOC221" t="s">
        <v>330</v>
      </c>
      <c r="QOD221" t="s">
        <v>330</v>
      </c>
      <c r="QOE221" t="s">
        <v>330</v>
      </c>
      <c r="QOF221" t="s">
        <v>330</v>
      </c>
      <c r="QOG221" t="s">
        <v>330</v>
      </c>
      <c r="QOH221" t="s">
        <v>330</v>
      </c>
      <c r="QOI221" t="s">
        <v>330</v>
      </c>
      <c r="QOJ221" t="s">
        <v>330</v>
      </c>
      <c r="QOK221" t="s">
        <v>330</v>
      </c>
      <c r="QOL221" t="s">
        <v>330</v>
      </c>
      <c r="QOM221" t="s">
        <v>330</v>
      </c>
      <c r="QON221" t="s">
        <v>330</v>
      </c>
      <c r="QOO221" t="s">
        <v>330</v>
      </c>
      <c r="QOP221" t="s">
        <v>330</v>
      </c>
      <c r="QOQ221" t="s">
        <v>330</v>
      </c>
      <c r="QOR221" t="s">
        <v>330</v>
      </c>
      <c r="QOS221" t="s">
        <v>330</v>
      </c>
      <c r="QOT221" t="s">
        <v>330</v>
      </c>
      <c r="QOU221" t="s">
        <v>330</v>
      </c>
      <c r="QOV221" t="s">
        <v>330</v>
      </c>
      <c r="QOW221" t="s">
        <v>330</v>
      </c>
      <c r="QOX221" t="s">
        <v>330</v>
      </c>
      <c r="QOY221" t="s">
        <v>330</v>
      </c>
      <c r="QOZ221" t="s">
        <v>330</v>
      </c>
      <c r="QPA221" t="s">
        <v>330</v>
      </c>
      <c r="QPB221" t="s">
        <v>330</v>
      </c>
      <c r="QPC221" t="s">
        <v>330</v>
      </c>
      <c r="QPD221" t="s">
        <v>330</v>
      </c>
      <c r="QPE221" t="s">
        <v>330</v>
      </c>
      <c r="QPF221" t="s">
        <v>330</v>
      </c>
      <c r="QPG221" t="s">
        <v>330</v>
      </c>
      <c r="QPH221" t="s">
        <v>330</v>
      </c>
      <c r="QPI221" t="s">
        <v>330</v>
      </c>
      <c r="QPJ221" t="s">
        <v>330</v>
      </c>
      <c r="QPK221" t="s">
        <v>330</v>
      </c>
      <c r="QPL221" t="s">
        <v>330</v>
      </c>
      <c r="QPM221" t="s">
        <v>330</v>
      </c>
      <c r="QPN221" t="s">
        <v>330</v>
      </c>
      <c r="QPO221" t="s">
        <v>330</v>
      </c>
      <c r="QPP221" t="s">
        <v>330</v>
      </c>
      <c r="QPQ221" t="s">
        <v>330</v>
      </c>
      <c r="QPR221" t="s">
        <v>330</v>
      </c>
      <c r="QPS221" t="s">
        <v>330</v>
      </c>
      <c r="QPT221" t="s">
        <v>330</v>
      </c>
      <c r="QPU221" t="s">
        <v>330</v>
      </c>
      <c r="QPV221" t="s">
        <v>330</v>
      </c>
      <c r="QPW221" t="s">
        <v>330</v>
      </c>
      <c r="QPX221" t="s">
        <v>330</v>
      </c>
      <c r="QPY221" t="s">
        <v>330</v>
      </c>
      <c r="QPZ221" t="s">
        <v>330</v>
      </c>
      <c r="QQA221" t="s">
        <v>330</v>
      </c>
      <c r="QQB221" t="s">
        <v>330</v>
      </c>
      <c r="QQC221" t="s">
        <v>330</v>
      </c>
      <c r="QQD221" t="s">
        <v>330</v>
      </c>
      <c r="QQE221" t="s">
        <v>330</v>
      </c>
      <c r="QQF221" t="s">
        <v>330</v>
      </c>
      <c r="QQG221" t="s">
        <v>330</v>
      </c>
      <c r="QQH221" t="s">
        <v>330</v>
      </c>
      <c r="QQI221" t="s">
        <v>330</v>
      </c>
      <c r="QQJ221" t="s">
        <v>330</v>
      </c>
      <c r="QQK221" t="s">
        <v>330</v>
      </c>
      <c r="QQL221" t="s">
        <v>330</v>
      </c>
      <c r="QQM221" t="s">
        <v>330</v>
      </c>
      <c r="QQN221" t="s">
        <v>330</v>
      </c>
      <c r="QQO221" t="s">
        <v>330</v>
      </c>
      <c r="QQP221" t="s">
        <v>330</v>
      </c>
      <c r="QQQ221" t="s">
        <v>330</v>
      </c>
      <c r="QQR221" t="s">
        <v>330</v>
      </c>
      <c r="QQS221" t="s">
        <v>330</v>
      </c>
      <c r="QQT221" t="s">
        <v>330</v>
      </c>
      <c r="QQU221" t="s">
        <v>330</v>
      </c>
      <c r="QQV221" t="s">
        <v>330</v>
      </c>
      <c r="QQW221" t="s">
        <v>330</v>
      </c>
      <c r="QQX221" t="s">
        <v>330</v>
      </c>
      <c r="QQY221" t="s">
        <v>330</v>
      </c>
      <c r="QQZ221" t="s">
        <v>330</v>
      </c>
      <c r="QRA221" t="s">
        <v>330</v>
      </c>
      <c r="QRB221" t="s">
        <v>330</v>
      </c>
      <c r="QRC221" t="s">
        <v>330</v>
      </c>
      <c r="QRD221" t="s">
        <v>330</v>
      </c>
      <c r="QRE221" t="s">
        <v>330</v>
      </c>
      <c r="QRF221" t="s">
        <v>330</v>
      </c>
      <c r="QRG221" t="s">
        <v>330</v>
      </c>
      <c r="QRH221" t="s">
        <v>330</v>
      </c>
      <c r="QRI221" t="s">
        <v>330</v>
      </c>
      <c r="QRJ221" t="s">
        <v>330</v>
      </c>
      <c r="QRK221" t="s">
        <v>330</v>
      </c>
      <c r="QRL221" t="s">
        <v>330</v>
      </c>
      <c r="QRM221" t="s">
        <v>330</v>
      </c>
      <c r="QRN221" t="s">
        <v>330</v>
      </c>
      <c r="QRO221" t="s">
        <v>330</v>
      </c>
      <c r="QRP221" t="s">
        <v>330</v>
      </c>
      <c r="QRQ221" t="s">
        <v>330</v>
      </c>
      <c r="QRR221" t="s">
        <v>330</v>
      </c>
      <c r="QRS221" t="s">
        <v>330</v>
      </c>
      <c r="QRT221" t="s">
        <v>330</v>
      </c>
      <c r="QRU221" t="s">
        <v>330</v>
      </c>
      <c r="QRV221" t="s">
        <v>330</v>
      </c>
      <c r="QRW221" t="s">
        <v>330</v>
      </c>
      <c r="QRX221" t="s">
        <v>330</v>
      </c>
      <c r="QRY221" t="s">
        <v>330</v>
      </c>
      <c r="QRZ221" t="s">
        <v>330</v>
      </c>
      <c r="QSA221" t="s">
        <v>330</v>
      </c>
      <c r="QSB221" t="s">
        <v>330</v>
      </c>
      <c r="QSC221" t="s">
        <v>330</v>
      </c>
      <c r="QSD221" t="s">
        <v>330</v>
      </c>
      <c r="QSE221" t="s">
        <v>330</v>
      </c>
      <c r="QSF221" t="s">
        <v>330</v>
      </c>
      <c r="QSG221" t="s">
        <v>330</v>
      </c>
      <c r="QSH221" t="s">
        <v>330</v>
      </c>
      <c r="QSI221" t="s">
        <v>330</v>
      </c>
      <c r="QSJ221" t="s">
        <v>330</v>
      </c>
      <c r="QSK221" t="s">
        <v>330</v>
      </c>
      <c r="QSL221" t="s">
        <v>330</v>
      </c>
      <c r="QSM221" t="s">
        <v>330</v>
      </c>
      <c r="QSN221" t="s">
        <v>330</v>
      </c>
      <c r="QSO221" t="s">
        <v>330</v>
      </c>
      <c r="QSP221" t="s">
        <v>330</v>
      </c>
      <c r="QSQ221" t="s">
        <v>330</v>
      </c>
      <c r="QSR221" t="s">
        <v>330</v>
      </c>
      <c r="QSS221" t="s">
        <v>330</v>
      </c>
      <c r="QST221" t="s">
        <v>330</v>
      </c>
      <c r="QSU221" t="s">
        <v>330</v>
      </c>
      <c r="QSV221" t="s">
        <v>330</v>
      </c>
      <c r="QSW221" t="s">
        <v>330</v>
      </c>
      <c r="QSX221" t="s">
        <v>330</v>
      </c>
      <c r="QSY221" t="s">
        <v>330</v>
      </c>
      <c r="QSZ221" t="s">
        <v>330</v>
      </c>
      <c r="QTA221" t="s">
        <v>330</v>
      </c>
      <c r="QTB221" t="s">
        <v>330</v>
      </c>
      <c r="QTC221" t="s">
        <v>330</v>
      </c>
      <c r="QTD221" t="s">
        <v>330</v>
      </c>
      <c r="QTE221" t="s">
        <v>330</v>
      </c>
      <c r="QTF221" t="s">
        <v>330</v>
      </c>
      <c r="QTG221" t="s">
        <v>330</v>
      </c>
      <c r="QTH221" t="s">
        <v>330</v>
      </c>
      <c r="QTI221" t="s">
        <v>330</v>
      </c>
      <c r="QTJ221" t="s">
        <v>330</v>
      </c>
      <c r="QTK221" t="s">
        <v>330</v>
      </c>
      <c r="QTL221" t="s">
        <v>330</v>
      </c>
      <c r="QTM221" t="s">
        <v>330</v>
      </c>
      <c r="QTN221" t="s">
        <v>330</v>
      </c>
      <c r="QTO221" t="s">
        <v>330</v>
      </c>
      <c r="QTP221" t="s">
        <v>330</v>
      </c>
      <c r="QTQ221" t="s">
        <v>330</v>
      </c>
      <c r="QTR221" t="s">
        <v>330</v>
      </c>
      <c r="QTS221" t="s">
        <v>330</v>
      </c>
      <c r="QTT221" t="s">
        <v>330</v>
      </c>
      <c r="QTU221" t="s">
        <v>330</v>
      </c>
      <c r="QTV221" t="s">
        <v>330</v>
      </c>
      <c r="QTW221" t="s">
        <v>330</v>
      </c>
      <c r="QTX221" t="s">
        <v>330</v>
      </c>
      <c r="QTY221" t="s">
        <v>330</v>
      </c>
      <c r="QTZ221" t="s">
        <v>330</v>
      </c>
      <c r="QUA221" t="s">
        <v>330</v>
      </c>
      <c r="QUB221" t="s">
        <v>330</v>
      </c>
      <c r="QUC221" t="s">
        <v>330</v>
      </c>
      <c r="QUD221" t="s">
        <v>330</v>
      </c>
      <c r="QUE221" t="s">
        <v>330</v>
      </c>
      <c r="QUF221" t="s">
        <v>330</v>
      </c>
      <c r="QUG221" t="s">
        <v>330</v>
      </c>
      <c r="QUH221" t="s">
        <v>330</v>
      </c>
      <c r="QUI221" t="s">
        <v>330</v>
      </c>
      <c r="QUJ221" t="s">
        <v>330</v>
      </c>
      <c r="QUK221" t="s">
        <v>330</v>
      </c>
      <c r="QUL221" t="s">
        <v>330</v>
      </c>
      <c r="QUM221" t="s">
        <v>330</v>
      </c>
      <c r="QUN221" t="s">
        <v>330</v>
      </c>
      <c r="QUO221" t="s">
        <v>330</v>
      </c>
      <c r="QUP221" t="s">
        <v>330</v>
      </c>
      <c r="QUQ221" t="s">
        <v>330</v>
      </c>
      <c r="QUR221" t="s">
        <v>330</v>
      </c>
      <c r="QUS221" t="s">
        <v>330</v>
      </c>
      <c r="QUT221" t="s">
        <v>330</v>
      </c>
      <c r="QUU221" t="s">
        <v>330</v>
      </c>
      <c r="QUV221" t="s">
        <v>330</v>
      </c>
      <c r="QUW221" t="s">
        <v>330</v>
      </c>
      <c r="QUX221" t="s">
        <v>330</v>
      </c>
      <c r="QUY221" t="s">
        <v>330</v>
      </c>
      <c r="QUZ221" t="s">
        <v>330</v>
      </c>
      <c r="QVA221" t="s">
        <v>330</v>
      </c>
      <c r="QVB221" t="s">
        <v>330</v>
      </c>
      <c r="QVC221" t="s">
        <v>330</v>
      </c>
      <c r="QVD221" t="s">
        <v>330</v>
      </c>
      <c r="QVE221" t="s">
        <v>330</v>
      </c>
      <c r="QVF221" t="s">
        <v>330</v>
      </c>
      <c r="QVG221" t="s">
        <v>330</v>
      </c>
      <c r="QVH221" t="s">
        <v>330</v>
      </c>
      <c r="QVI221" t="s">
        <v>330</v>
      </c>
      <c r="QVJ221" t="s">
        <v>330</v>
      </c>
      <c r="QVK221" t="s">
        <v>330</v>
      </c>
      <c r="QVL221" t="s">
        <v>330</v>
      </c>
      <c r="QVM221" t="s">
        <v>330</v>
      </c>
      <c r="QVN221" t="s">
        <v>330</v>
      </c>
      <c r="QVO221" t="s">
        <v>330</v>
      </c>
      <c r="QVP221" t="s">
        <v>330</v>
      </c>
      <c r="QVQ221" t="s">
        <v>330</v>
      </c>
      <c r="QVR221" t="s">
        <v>330</v>
      </c>
      <c r="QVS221" t="s">
        <v>330</v>
      </c>
      <c r="QVT221" t="s">
        <v>330</v>
      </c>
      <c r="QVU221" t="s">
        <v>330</v>
      </c>
      <c r="QVV221" t="s">
        <v>330</v>
      </c>
      <c r="QVW221" t="s">
        <v>330</v>
      </c>
      <c r="QVX221" t="s">
        <v>330</v>
      </c>
      <c r="QVY221" t="s">
        <v>330</v>
      </c>
      <c r="QVZ221" t="s">
        <v>330</v>
      </c>
      <c r="QWA221" t="s">
        <v>330</v>
      </c>
      <c r="QWB221" t="s">
        <v>330</v>
      </c>
      <c r="QWC221" t="s">
        <v>330</v>
      </c>
      <c r="QWD221" t="s">
        <v>330</v>
      </c>
      <c r="QWE221" t="s">
        <v>330</v>
      </c>
      <c r="QWF221" t="s">
        <v>330</v>
      </c>
      <c r="QWG221" t="s">
        <v>330</v>
      </c>
      <c r="QWH221" t="s">
        <v>330</v>
      </c>
      <c r="QWI221" t="s">
        <v>330</v>
      </c>
      <c r="QWJ221" t="s">
        <v>330</v>
      </c>
      <c r="QWK221" t="s">
        <v>330</v>
      </c>
      <c r="QWL221" t="s">
        <v>330</v>
      </c>
      <c r="QWM221" t="s">
        <v>330</v>
      </c>
      <c r="QWN221" t="s">
        <v>330</v>
      </c>
      <c r="QWO221" t="s">
        <v>330</v>
      </c>
      <c r="QWP221" t="s">
        <v>330</v>
      </c>
      <c r="QWQ221" t="s">
        <v>330</v>
      </c>
      <c r="QWR221" t="s">
        <v>330</v>
      </c>
      <c r="QWS221" t="s">
        <v>330</v>
      </c>
      <c r="QWT221" t="s">
        <v>330</v>
      </c>
      <c r="QWU221" t="s">
        <v>330</v>
      </c>
      <c r="QWV221" t="s">
        <v>330</v>
      </c>
      <c r="QWW221" t="s">
        <v>330</v>
      </c>
      <c r="QWX221" t="s">
        <v>330</v>
      </c>
      <c r="QWY221" t="s">
        <v>330</v>
      </c>
      <c r="QWZ221" t="s">
        <v>330</v>
      </c>
      <c r="QXA221" t="s">
        <v>330</v>
      </c>
      <c r="QXB221" t="s">
        <v>330</v>
      </c>
      <c r="QXC221" t="s">
        <v>330</v>
      </c>
      <c r="QXD221" t="s">
        <v>330</v>
      </c>
      <c r="QXE221" t="s">
        <v>330</v>
      </c>
      <c r="QXF221" t="s">
        <v>330</v>
      </c>
      <c r="QXG221" t="s">
        <v>330</v>
      </c>
      <c r="QXH221" t="s">
        <v>330</v>
      </c>
      <c r="QXI221" t="s">
        <v>330</v>
      </c>
      <c r="QXJ221" t="s">
        <v>330</v>
      </c>
      <c r="QXK221" t="s">
        <v>330</v>
      </c>
      <c r="QXL221" t="s">
        <v>330</v>
      </c>
      <c r="QXM221" t="s">
        <v>330</v>
      </c>
      <c r="QXN221" t="s">
        <v>330</v>
      </c>
      <c r="QXO221" t="s">
        <v>330</v>
      </c>
      <c r="QXP221" t="s">
        <v>330</v>
      </c>
      <c r="QXQ221" t="s">
        <v>330</v>
      </c>
      <c r="QXR221" t="s">
        <v>330</v>
      </c>
      <c r="QXS221" t="s">
        <v>330</v>
      </c>
      <c r="QXT221" t="s">
        <v>330</v>
      </c>
      <c r="QXU221" t="s">
        <v>330</v>
      </c>
      <c r="QXV221" t="s">
        <v>330</v>
      </c>
      <c r="QXW221" t="s">
        <v>330</v>
      </c>
      <c r="QXX221" t="s">
        <v>330</v>
      </c>
      <c r="QXY221" t="s">
        <v>330</v>
      </c>
      <c r="QXZ221" t="s">
        <v>330</v>
      </c>
      <c r="QYA221" t="s">
        <v>330</v>
      </c>
      <c r="QYB221" t="s">
        <v>330</v>
      </c>
      <c r="QYC221" t="s">
        <v>330</v>
      </c>
      <c r="QYD221" t="s">
        <v>330</v>
      </c>
      <c r="QYE221" t="s">
        <v>330</v>
      </c>
      <c r="QYF221" t="s">
        <v>330</v>
      </c>
      <c r="QYG221" t="s">
        <v>330</v>
      </c>
      <c r="QYH221" t="s">
        <v>330</v>
      </c>
      <c r="QYI221" t="s">
        <v>330</v>
      </c>
      <c r="QYJ221" t="s">
        <v>330</v>
      </c>
      <c r="QYK221" t="s">
        <v>330</v>
      </c>
      <c r="QYL221" t="s">
        <v>330</v>
      </c>
      <c r="QYM221" t="s">
        <v>330</v>
      </c>
      <c r="QYN221" t="s">
        <v>330</v>
      </c>
      <c r="QYO221" t="s">
        <v>330</v>
      </c>
      <c r="QYP221" t="s">
        <v>330</v>
      </c>
      <c r="QYQ221" t="s">
        <v>330</v>
      </c>
      <c r="QYR221" t="s">
        <v>330</v>
      </c>
      <c r="QYS221" t="s">
        <v>330</v>
      </c>
      <c r="QYT221" t="s">
        <v>330</v>
      </c>
      <c r="QYU221" t="s">
        <v>330</v>
      </c>
      <c r="QYV221" t="s">
        <v>330</v>
      </c>
      <c r="QYW221" t="s">
        <v>330</v>
      </c>
      <c r="QYX221" t="s">
        <v>330</v>
      </c>
      <c r="QYY221" t="s">
        <v>330</v>
      </c>
      <c r="QYZ221" t="s">
        <v>330</v>
      </c>
      <c r="QZA221" t="s">
        <v>330</v>
      </c>
      <c r="QZB221" t="s">
        <v>330</v>
      </c>
      <c r="QZC221" t="s">
        <v>330</v>
      </c>
      <c r="QZD221" t="s">
        <v>330</v>
      </c>
      <c r="QZE221" t="s">
        <v>330</v>
      </c>
      <c r="QZF221" t="s">
        <v>330</v>
      </c>
      <c r="QZG221" t="s">
        <v>330</v>
      </c>
      <c r="QZH221" t="s">
        <v>330</v>
      </c>
      <c r="QZI221" t="s">
        <v>330</v>
      </c>
      <c r="QZJ221" t="s">
        <v>330</v>
      </c>
      <c r="QZK221" t="s">
        <v>330</v>
      </c>
      <c r="QZL221" t="s">
        <v>330</v>
      </c>
      <c r="QZM221" t="s">
        <v>330</v>
      </c>
      <c r="QZN221" t="s">
        <v>330</v>
      </c>
      <c r="QZO221" t="s">
        <v>330</v>
      </c>
      <c r="QZP221" t="s">
        <v>330</v>
      </c>
      <c r="QZQ221" t="s">
        <v>330</v>
      </c>
      <c r="QZR221" t="s">
        <v>330</v>
      </c>
      <c r="QZS221" t="s">
        <v>330</v>
      </c>
      <c r="QZT221" t="s">
        <v>330</v>
      </c>
      <c r="QZU221" t="s">
        <v>330</v>
      </c>
      <c r="QZV221" t="s">
        <v>330</v>
      </c>
      <c r="QZW221" t="s">
        <v>330</v>
      </c>
      <c r="QZX221" t="s">
        <v>330</v>
      </c>
      <c r="QZY221" t="s">
        <v>330</v>
      </c>
      <c r="QZZ221" t="s">
        <v>330</v>
      </c>
      <c r="RAA221" t="s">
        <v>330</v>
      </c>
      <c r="RAB221" t="s">
        <v>330</v>
      </c>
      <c r="RAC221" t="s">
        <v>330</v>
      </c>
      <c r="RAD221" t="s">
        <v>330</v>
      </c>
      <c r="RAE221" t="s">
        <v>330</v>
      </c>
      <c r="RAF221" t="s">
        <v>330</v>
      </c>
      <c r="RAG221" t="s">
        <v>330</v>
      </c>
      <c r="RAH221" t="s">
        <v>330</v>
      </c>
      <c r="RAI221" t="s">
        <v>330</v>
      </c>
      <c r="RAJ221" t="s">
        <v>330</v>
      </c>
      <c r="RAK221" t="s">
        <v>330</v>
      </c>
      <c r="RAL221" t="s">
        <v>330</v>
      </c>
      <c r="RAM221" t="s">
        <v>330</v>
      </c>
      <c r="RAN221" t="s">
        <v>330</v>
      </c>
      <c r="RAO221" t="s">
        <v>330</v>
      </c>
      <c r="RAP221" t="s">
        <v>330</v>
      </c>
      <c r="RAQ221" t="s">
        <v>330</v>
      </c>
      <c r="RAR221" t="s">
        <v>330</v>
      </c>
      <c r="RAS221" t="s">
        <v>330</v>
      </c>
      <c r="RAT221" t="s">
        <v>330</v>
      </c>
      <c r="RAU221" t="s">
        <v>330</v>
      </c>
      <c r="RAV221" t="s">
        <v>330</v>
      </c>
      <c r="RAW221" t="s">
        <v>330</v>
      </c>
      <c r="RAX221" t="s">
        <v>330</v>
      </c>
      <c r="RAY221" t="s">
        <v>330</v>
      </c>
      <c r="RAZ221" t="s">
        <v>330</v>
      </c>
      <c r="RBA221" t="s">
        <v>330</v>
      </c>
      <c r="RBB221" t="s">
        <v>330</v>
      </c>
      <c r="RBC221" t="s">
        <v>330</v>
      </c>
      <c r="RBD221" t="s">
        <v>330</v>
      </c>
      <c r="RBE221" t="s">
        <v>330</v>
      </c>
      <c r="RBF221" t="s">
        <v>330</v>
      </c>
      <c r="RBG221" t="s">
        <v>330</v>
      </c>
      <c r="RBH221" t="s">
        <v>330</v>
      </c>
      <c r="RBI221" t="s">
        <v>330</v>
      </c>
      <c r="RBJ221" t="s">
        <v>330</v>
      </c>
      <c r="RBK221" t="s">
        <v>330</v>
      </c>
      <c r="RBL221" t="s">
        <v>330</v>
      </c>
      <c r="RBM221" t="s">
        <v>330</v>
      </c>
      <c r="RBN221" t="s">
        <v>330</v>
      </c>
      <c r="RBO221" t="s">
        <v>330</v>
      </c>
      <c r="RBP221" t="s">
        <v>330</v>
      </c>
      <c r="RBQ221" t="s">
        <v>330</v>
      </c>
      <c r="RBR221" t="s">
        <v>330</v>
      </c>
      <c r="RBS221" t="s">
        <v>330</v>
      </c>
      <c r="RBT221" t="s">
        <v>330</v>
      </c>
      <c r="RBU221" t="s">
        <v>330</v>
      </c>
      <c r="RBV221" t="s">
        <v>330</v>
      </c>
      <c r="RBW221" t="s">
        <v>330</v>
      </c>
      <c r="RBX221" t="s">
        <v>330</v>
      </c>
      <c r="RBY221" t="s">
        <v>330</v>
      </c>
      <c r="RBZ221" t="s">
        <v>330</v>
      </c>
      <c r="RCA221" t="s">
        <v>330</v>
      </c>
      <c r="RCB221" t="s">
        <v>330</v>
      </c>
      <c r="RCC221" t="s">
        <v>330</v>
      </c>
      <c r="RCD221" t="s">
        <v>330</v>
      </c>
      <c r="RCE221" t="s">
        <v>330</v>
      </c>
      <c r="RCF221" t="s">
        <v>330</v>
      </c>
      <c r="RCG221" t="s">
        <v>330</v>
      </c>
      <c r="RCH221" t="s">
        <v>330</v>
      </c>
      <c r="RCI221" t="s">
        <v>330</v>
      </c>
      <c r="RCJ221" t="s">
        <v>330</v>
      </c>
      <c r="RCK221" t="s">
        <v>330</v>
      </c>
      <c r="RCL221" t="s">
        <v>330</v>
      </c>
      <c r="RCM221" t="s">
        <v>330</v>
      </c>
      <c r="RCN221" t="s">
        <v>330</v>
      </c>
      <c r="RCO221" t="s">
        <v>330</v>
      </c>
      <c r="RCP221" t="s">
        <v>330</v>
      </c>
      <c r="RCQ221" t="s">
        <v>330</v>
      </c>
      <c r="RCR221" t="s">
        <v>330</v>
      </c>
      <c r="RCS221" t="s">
        <v>330</v>
      </c>
      <c r="RCT221" t="s">
        <v>330</v>
      </c>
      <c r="RCU221" t="s">
        <v>330</v>
      </c>
      <c r="RCV221" t="s">
        <v>330</v>
      </c>
      <c r="RCW221" t="s">
        <v>330</v>
      </c>
      <c r="RCX221" t="s">
        <v>330</v>
      </c>
      <c r="RCY221" t="s">
        <v>330</v>
      </c>
      <c r="RCZ221" t="s">
        <v>330</v>
      </c>
      <c r="RDA221" t="s">
        <v>330</v>
      </c>
      <c r="RDB221" t="s">
        <v>330</v>
      </c>
      <c r="RDC221" t="s">
        <v>330</v>
      </c>
      <c r="RDD221" t="s">
        <v>330</v>
      </c>
      <c r="RDE221" t="s">
        <v>330</v>
      </c>
      <c r="RDF221" t="s">
        <v>330</v>
      </c>
      <c r="RDG221" t="s">
        <v>330</v>
      </c>
      <c r="RDH221" t="s">
        <v>330</v>
      </c>
      <c r="RDI221" t="s">
        <v>330</v>
      </c>
      <c r="RDJ221" t="s">
        <v>330</v>
      </c>
      <c r="RDK221" t="s">
        <v>330</v>
      </c>
      <c r="RDL221" t="s">
        <v>330</v>
      </c>
      <c r="RDM221" t="s">
        <v>330</v>
      </c>
      <c r="RDN221" t="s">
        <v>330</v>
      </c>
      <c r="RDO221" t="s">
        <v>330</v>
      </c>
      <c r="RDP221" t="s">
        <v>330</v>
      </c>
      <c r="RDQ221" t="s">
        <v>330</v>
      </c>
      <c r="RDR221" t="s">
        <v>330</v>
      </c>
      <c r="RDS221" t="s">
        <v>330</v>
      </c>
      <c r="RDT221" t="s">
        <v>330</v>
      </c>
      <c r="RDU221" t="s">
        <v>330</v>
      </c>
      <c r="RDV221" t="s">
        <v>330</v>
      </c>
      <c r="RDW221" t="s">
        <v>330</v>
      </c>
      <c r="RDX221" t="s">
        <v>330</v>
      </c>
      <c r="RDY221" t="s">
        <v>330</v>
      </c>
      <c r="RDZ221" t="s">
        <v>330</v>
      </c>
      <c r="REA221" t="s">
        <v>330</v>
      </c>
      <c r="REB221" t="s">
        <v>330</v>
      </c>
      <c r="REC221" t="s">
        <v>330</v>
      </c>
      <c r="RED221" t="s">
        <v>330</v>
      </c>
      <c r="REE221" t="s">
        <v>330</v>
      </c>
      <c r="REF221" t="s">
        <v>330</v>
      </c>
      <c r="REG221" t="s">
        <v>330</v>
      </c>
      <c r="REH221" t="s">
        <v>330</v>
      </c>
      <c r="REI221" t="s">
        <v>330</v>
      </c>
      <c r="REJ221" t="s">
        <v>330</v>
      </c>
      <c r="REK221" t="s">
        <v>330</v>
      </c>
      <c r="REL221" t="s">
        <v>330</v>
      </c>
      <c r="REM221" t="s">
        <v>330</v>
      </c>
      <c r="REN221" t="s">
        <v>330</v>
      </c>
      <c r="REO221" t="s">
        <v>330</v>
      </c>
      <c r="REP221" t="s">
        <v>330</v>
      </c>
      <c r="REQ221" t="s">
        <v>330</v>
      </c>
      <c r="RER221" t="s">
        <v>330</v>
      </c>
      <c r="RES221" t="s">
        <v>330</v>
      </c>
      <c r="RET221" t="s">
        <v>330</v>
      </c>
      <c r="REU221" t="s">
        <v>330</v>
      </c>
      <c r="REV221" t="s">
        <v>330</v>
      </c>
      <c r="REW221" t="s">
        <v>330</v>
      </c>
      <c r="REX221" t="s">
        <v>330</v>
      </c>
      <c r="REY221" t="s">
        <v>330</v>
      </c>
      <c r="REZ221" t="s">
        <v>330</v>
      </c>
      <c r="RFA221" t="s">
        <v>330</v>
      </c>
      <c r="RFB221" t="s">
        <v>330</v>
      </c>
      <c r="RFC221" t="s">
        <v>330</v>
      </c>
      <c r="RFD221" t="s">
        <v>330</v>
      </c>
      <c r="RFE221" t="s">
        <v>330</v>
      </c>
      <c r="RFF221" t="s">
        <v>330</v>
      </c>
      <c r="RFG221" t="s">
        <v>330</v>
      </c>
      <c r="RFH221" t="s">
        <v>330</v>
      </c>
      <c r="RFI221" t="s">
        <v>330</v>
      </c>
      <c r="RFJ221" t="s">
        <v>330</v>
      </c>
      <c r="RFK221" t="s">
        <v>330</v>
      </c>
      <c r="RFL221" t="s">
        <v>330</v>
      </c>
      <c r="RFM221" t="s">
        <v>330</v>
      </c>
      <c r="RFN221" t="s">
        <v>330</v>
      </c>
      <c r="RFO221" t="s">
        <v>330</v>
      </c>
      <c r="RFP221" t="s">
        <v>330</v>
      </c>
      <c r="RFQ221" t="s">
        <v>330</v>
      </c>
      <c r="RFR221" t="s">
        <v>330</v>
      </c>
      <c r="RFS221" t="s">
        <v>330</v>
      </c>
      <c r="RFT221" t="s">
        <v>330</v>
      </c>
      <c r="RFU221" t="s">
        <v>330</v>
      </c>
      <c r="RFV221" t="s">
        <v>330</v>
      </c>
      <c r="RFW221" t="s">
        <v>330</v>
      </c>
      <c r="RFX221" t="s">
        <v>330</v>
      </c>
      <c r="RFY221" t="s">
        <v>330</v>
      </c>
      <c r="RFZ221" t="s">
        <v>330</v>
      </c>
      <c r="RGA221" t="s">
        <v>330</v>
      </c>
      <c r="RGB221" t="s">
        <v>330</v>
      </c>
      <c r="RGC221" t="s">
        <v>330</v>
      </c>
      <c r="RGD221" t="s">
        <v>330</v>
      </c>
      <c r="RGE221" t="s">
        <v>330</v>
      </c>
      <c r="RGF221" t="s">
        <v>330</v>
      </c>
      <c r="RGG221" t="s">
        <v>330</v>
      </c>
      <c r="RGH221" t="s">
        <v>330</v>
      </c>
      <c r="RGI221" t="s">
        <v>330</v>
      </c>
      <c r="RGJ221" t="s">
        <v>330</v>
      </c>
      <c r="RGK221" t="s">
        <v>330</v>
      </c>
      <c r="RGL221" t="s">
        <v>330</v>
      </c>
      <c r="RGM221" t="s">
        <v>330</v>
      </c>
      <c r="RGN221" t="s">
        <v>330</v>
      </c>
      <c r="RGO221" t="s">
        <v>330</v>
      </c>
      <c r="RGP221" t="s">
        <v>330</v>
      </c>
      <c r="RGQ221" t="s">
        <v>330</v>
      </c>
      <c r="RGR221" t="s">
        <v>330</v>
      </c>
      <c r="RGS221" t="s">
        <v>330</v>
      </c>
      <c r="RGT221" t="s">
        <v>330</v>
      </c>
      <c r="RGU221" t="s">
        <v>330</v>
      </c>
      <c r="RGV221" t="s">
        <v>330</v>
      </c>
      <c r="RGW221" t="s">
        <v>330</v>
      </c>
      <c r="RGX221" t="s">
        <v>330</v>
      </c>
      <c r="RGY221" t="s">
        <v>330</v>
      </c>
      <c r="RGZ221" t="s">
        <v>330</v>
      </c>
      <c r="RHA221" t="s">
        <v>330</v>
      </c>
      <c r="RHB221" t="s">
        <v>330</v>
      </c>
      <c r="RHC221" t="s">
        <v>330</v>
      </c>
      <c r="RHD221" t="s">
        <v>330</v>
      </c>
      <c r="RHE221" t="s">
        <v>330</v>
      </c>
      <c r="RHF221" t="s">
        <v>330</v>
      </c>
      <c r="RHG221" t="s">
        <v>330</v>
      </c>
      <c r="RHH221" t="s">
        <v>330</v>
      </c>
      <c r="RHI221" t="s">
        <v>330</v>
      </c>
      <c r="RHJ221" t="s">
        <v>330</v>
      </c>
      <c r="RHK221" t="s">
        <v>330</v>
      </c>
      <c r="RHL221" t="s">
        <v>330</v>
      </c>
      <c r="RHM221" t="s">
        <v>330</v>
      </c>
      <c r="RHN221" t="s">
        <v>330</v>
      </c>
      <c r="RHO221" t="s">
        <v>330</v>
      </c>
      <c r="RHP221" t="s">
        <v>330</v>
      </c>
      <c r="RHQ221" t="s">
        <v>330</v>
      </c>
      <c r="RHR221" t="s">
        <v>330</v>
      </c>
      <c r="RHS221" t="s">
        <v>330</v>
      </c>
      <c r="RHT221" t="s">
        <v>330</v>
      </c>
      <c r="RHU221" t="s">
        <v>330</v>
      </c>
      <c r="RHV221" t="s">
        <v>330</v>
      </c>
      <c r="RHW221" t="s">
        <v>330</v>
      </c>
      <c r="RHX221" t="s">
        <v>330</v>
      </c>
      <c r="RHY221" t="s">
        <v>330</v>
      </c>
      <c r="RHZ221" t="s">
        <v>330</v>
      </c>
      <c r="RIA221" t="s">
        <v>330</v>
      </c>
      <c r="RIB221" t="s">
        <v>330</v>
      </c>
      <c r="RIC221" t="s">
        <v>330</v>
      </c>
      <c r="RID221" t="s">
        <v>330</v>
      </c>
      <c r="RIE221" t="s">
        <v>330</v>
      </c>
      <c r="RIF221" t="s">
        <v>330</v>
      </c>
      <c r="RIG221" t="s">
        <v>330</v>
      </c>
      <c r="RIH221" t="s">
        <v>330</v>
      </c>
      <c r="RII221" t="s">
        <v>330</v>
      </c>
      <c r="RIJ221" t="s">
        <v>330</v>
      </c>
      <c r="RIK221" t="s">
        <v>330</v>
      </c>
      <c r="RIL221" t="s">
        <v>330</v>
      </c>
      <c r="RIM221" t="s">
        <v>330</v>
      </c>
      <c r="RIN221" t="s">
        <v>330</v>
      </c>
      <c r="RIO221" t="s">
        <v>330</v>
      </c>
      <c r="RIP221" t="s">
        <v>330</v>
      </c>
      <c r="RIQ221" t="s">
        <v>330</v>
      </c>
      <c r="RIR221" t="s">
        <v>330</v>
      </c>
      <c r="RIS221" t="s">
        <v>330</v>
      </c>
      <c r="RIT221" t="s">
        <v>330</v>
      </c>
      <c r="RIU221" t="s">
        <v>330</v>
      </c>
      <c r="RIV221" t="s">
        <v>330</v>
      </c>
      <c r="RIW221" t="s">
        <v>330</v>
      </c>
      <c r="RIX221" t="s">
        <v>330</v>
      </c>
      <c r="RIY221" t="s">
        <v>330</v>
      </c>
      <c r="RIZ221" t="s">
        <v>330</v>
      </c>
      <c r="RJA221" t="s">
        <v>330</v>
      </c>
      <c r="RJB221" t="s">
        <v>330</v>
      </c>
      <c r="RJC221" t="s">
        <v>330</v>
      </c>
      <c r="RJD221" t="s">
        <v>330</v>
      </c>
      <c r="RJE221" t="s">
        <v>330</v>
      </c>
      <c r="RJF221" t="s">
        <v>330</v>
      </c>
      <c r="RJG221" t="s">
        <v>330</v>
      </c>
      <c r="RJH221" t="s">
        <v>330</v>
      </c>
      <c r="RJI221" t="s">
        <v>330</v>
      </c>
      <c r="RJJ221" t="s">
        <v>330</v>
      </c>
      <c r="RJK221" t="s">
        <v>330</v>
      </c>
      <c r="RJL221" t="s">
        <v>330</v>
      </c>
      <c r="RJM221" t="s">
        <v>330</v>
      </c>
      <c r="RJN221" t="s">
        <v>330</v>
      </c>
      <c r="RJO221" t="s">
        <v>330</v>
      </c>
      <c r="RJP221" t="s">
        <v>330</v>
      </c>
      <c r="RJQ221" t="s">
        <v>330</v>
      </c>
      <c r="RJR221" t="s">
        <v>330</v>
      </c>
      <c r="RJS221" t="s">
        <v>330</v>
      </c>
      <c r="RJT221" t="s">
        <v>330</v>
      </c>
      <c r="RJU221" t="s">
        <v>330</v>
      </c>
      <c r="RJV221" t="s">
        <v>330</v>
      </c>
      <c r="RJW221" t="s">
        <v>330</v>
      </c>
      <c r="RJX221" t="s">
        <v>330</v>
      </c>
      <c r="RJY221" t="s">
        <v>330</v>
      </c>
      <c r="RJZ221" t="s">
        <v>330</v>
      </c>
      <c r="RKA221" t="s">
        <v>330</v>
      </c>
      <c r="RKB221" t="s">
        <v>330</v>
      </c>
      <c r="RKC221" t="s">
        <v>330</v>
      </c>
      <c r="RKD221" t="s">
        <v>330</v>
      </c>
      <c r="RKE221" t="s">
        <v>330</v>
      </c>
      <c r="RKF221" t="s">
        <v>330</v>
      </c>
      <c r="RKG221" t="s">
        <v>330</v>
      </c>
      <c r="RKH221" t="s">
        <v>330</v>
      </c>
      <c r="RKI221" t="s">
        <v>330</v>
      </c>
      <c r="RKJ221" t="s">
        <v>330</v>
      </c>
      <c r="RKK221" t="s">
        <v>330</v>
      </c>
      <c r="RKL221" t="s">
        <v>330</v>
      </c>
      <c r="RKM221" t="s">
        <v>330</v>
      </c>
      <c r="RKN221" t="s">
        <v>330</v>
      </c>
      <c r="RKO221" t="s">
        <v>330</v>
      </c>
      <c r="RKP221" t="s">
        <v>330</v>
      </c>
      <c r="RKQ221" t="s">
        <v>330</v>
      </c>
      <c r="RKR221" t="s">
        <v>330</v>
      </c>
      <c r="RKS221" t="s">
        <v>330</v>
      </c>
      <c r="RKT221" t="s">
        <v>330</v>
      </c>
      <c r="RKU221" t="s">
        <v>330</v>
      </c>
      <c r="RKV221" t="s">
        <v>330</v>
      </c>
      <c r="RKW221" t="s">
        <v>330</v>
      </c>
      <c r="RKX221" t="s">
        <v>330</v>
      </c>
      <c r="RKY221" t="s">
        <v>330</v>
      </c>
      <c r="RKZ221" t="s">
        <v>330</v>
      </c>
      <c r="RLA221" t="s">
        <v>330</v>
      </c>
      <c r="RLB221" t="s">
        <v>330</v>
      </c>
      <c r="RLC221" t="s">
        <v>330</v>
      </c>
      <c r="RLD221" t="s">
        <v>330</v>
      </c>
      <c r="RLE221" t="s">
        <v>330</v>
      </c>
      <c r="RLF221" t="s">
        <v>330</v>
      </c>
      <c r="RLG221" t="s">
        <v>330</v>
      </c>
      <c r="RLH221" t="s">
        <v>330</v>
      </c>
      <c r="RLI221" t="s">
        <v>330</v>
      </c>
      <c r="RLJ221" t="s">
        <v>330</v>
      </c>
      <c r="RLK221" t="s">
        <v>330</v>
      </c>
      <c r="RLL221" t="s">
        <v>330</v>
      </c>
      <c r="RLM221" t="s">
        <v>330</v>
      </c>
      <c r="RLN221" t="s">
        <v>330</v>
      </c>
      <c r="RLO221" t="s">
        <v>330</v>
      </c>
      <c r="RLP221" t="s">
        <v>330</v>
      </c>
      <c r="RLQ221" t="s">
        <v>330</v>
      </c>
      <c r="RLR221" t="s">
        <v>330</v>
      </c>
      <c r="RLS221" t="s">
        <v>330</v>
      </c>
      <c r="RLT221" t="s">
        <v>330</v>
      </c>
      <c r="RLU221" t="s">
        <v>330</v>
      </c>
      <c r="RLV221" t="s">
        <v>330</v>
      </c>
      <c r="RLW221" t="s">
        <v>330</v>
      </c>
      <c r="RLX221" t="s">
        <v>330</v>
      </c>
      <c r="RLY221" t="s">
        <v>330</v>
      </c>
      <c r="RLZ221" t="s">
        <v>330</v>
      </c>
      <c r="RMA221" t="s">
        <v>330</v>
      </c>
      <c r="RMB221" t="s">
        <v>330</v>
      </c>
      <c r="RMC221" t="s">
        <v>330</v>
      </c>
      <c r="RMD221" t="s">
        <v>330</v>
      </c>
      <c r="RME221" t="s">
        <v>330</v>
      </c>
      <c r="RMF221" t="s">
        <v>330</v>
      </c>
      <c r="RMG221" t="s">
        <v>330</v>
      </c>
      <c r="RMH221" t="s">
        <v>330</v>
      </c>
      <c r="RMI221" t="s">
        <v>330</v>
      </c>
      <c r="RMJ221" t="s">
        <v>330</v>
      </c>
      <c r="RMK221" t="s">
        <v>330</v>
      </c>
      <c r="RML221" t="s">
        <v>330</v>
      </c>
      <c r="RMM221" t="s">
        <v>330</v>
      </c>
      <c r="RMN221" t="s">
        <v>330</v>
      </c>
      <c r="RMO221" t="s">
        <v>330</v>
      </c>
      <c r="RMP221" t="s">
        <v>330</v>
      </c>
      <c r="RMQ221" t="s">
        <v>330</v>
      </c>
      <c r="RMR221" t="s">
        <v>330</v>
      </c>
      <c r="RMS221" t="s">
        <v>330</v>
      </c>
      <c r="RMT221" t="s">
        <v>330</v>
      </c>
      <c r="RMU221" t="s">
        <v>330</v>
      </c>
      <c r="RMV221" t="s">
        <v>330</v>
      </c>
      <c r="RMW221" t="s">
        <v>330</v>
      </c>
      <c r="RMX221" t="s">
        <v>330</v>
      </c>
      <c r="RMY221" t="s">
        <v>330</v>
      </c>
      <c r="RMZ221" t="s">
        <v>330</v>
      </c>
      <c r="RNA221" t="s">
        <v>330</v>
      </c>
      <c r="RNB221" t="s">
        <v>330</v>
      </c>
      <c r="RNC221" t="s">
        <v>330</v>
      </c>
      <c r="RND221" t="s">
        <v>330</v>
      </c>
      <c r="RNE221" t="s">
        <v>330</v>
      </c>
      <c r="RNF221" t="s">
        <v>330</v>
      </c>
      <c r="RNG221" t="s">
        <v>330</v>
      </c>
      <c r="RNH221" t="s">
        <v>330</v>
      </c>
      <c r="RNI221" t="s">
        <v>330</v>
      </c>
      <c r="RNJ221" t="s">
        <v>330</v>
      </c>
      <c r="RNK221" t="s">
        <v>330</v>
      </c>
      <c r="RNL221" t="s">
        <v>330</v>
      </c>
      <c r="RNM221" t="s">
        <v>330</v>
      </c>
      <c r="RNN221" t="s">
        <v>330</v>
      </c>
      <c r="RNO221" t="s">
        <v>330</v>
      </c>
      <c r="RNP221" t="s">
        <v>330</v>
      </c>
      <c r="RNQ221" t="s">
        <v>330</v>
      </c>
      <c r="RNR221" t="s">
        <v>330</v>
      </c>
      <c r="RNS221" t="s">
        <v>330</v>
      </c>
      <c r="RNT221" t="s">
        <v>330</v>
      </c>
      <c r="RNU221" t="s">
        <v>330</v>
      </c>
      <c r="RNV221" t="s">
        <v>330</v>
      </c>
      <c r="RNW221" t="s">
        <v>330</v>
      </c>
      <c r="RNX221" t="s">
        <v>330</v>
      </c>
      <c r="RNY221" t="s">
        <v>330</v>
      </c>
      <c r="RNZ221" t="s">
        <v>330</v>
      </c>
      <c r="ROA221" t="s">
        <v>330</v>
      </c>
      <c r="ROB221" t="s">
        <v>330</v>
      </c>
      <c r="ROC221" t="s">
        <v>330</v>
      </c>
      <c r="ROD221" t="s">
        <v>330</v>
      </c>
      <c r="ROE221" t="s">
        <v>330</v>
      </c>
      <c r="ROF221" t="s">
        <v>330</v>
      </c>
      <c r="ROG221" t="s">
        <v>330</v>
      </c>
      <c r="ROH221" t="s">
        <v>330</v>
      </c>
      <c r="ROI221" t="s">
        <v>330</v>
      </c>
      <c r="ROJ221" t="s">
        <v>330</v>
      </c>
      <c r="ROK221" t="s">
        <v>330</v>
      </c>
      <c r="ROL221" t="s">
        <v>330</v>
      </c>
      <c r="ROM221" t="s">
        <v>330</v>
      </c>
      <c r="RON221" t="s">
        <v>330</v>
      </c>
      <c r="ROO221" t="s">
        <v>330</v>
      </c>
      <c r="ROP221" t="s">
        <v>330</v>
      </c>
      <c r="ROQ221" t="s">
        <v>330</v>
      </c>
      <c r="ROR221" t="s">
        <v>330</v>
      </c>
      <c r="ROS221" t="s">
        <v>330</v>
      </c>
      <c r="ROT221" t="s">
        <v>330</v>
      </c>
      <c r="ROU221" t="s">
        <v>330</v>
      </c>
      <c r="ROV221" t="s">
        <v>330</v>
      </c>
      <c r="ROW221" t="s">
        <v>330</v>
      </c>
      <c r="ROX221" t="s">
        <v>330</v>
      </c>
      <c r="ROY221" t="s">
        <v>330</v>
      </c>
      <c r="ROZ221" t="s">
        <v>330</v>
      </c>
      <c r="RPA221" t="s">
        <v>330</v>
      </c>
      <c r="RPB221" t="s">
        <v>330</v>
      </c>
      <c r="RPC221" t="s">
        <v>330</v>
      </c>
      <c r="RPD221" t="s">
        <v>330</v>
      </c>
      <c r="RPE221" t="s">
        <v>330</v>
      </c>
      <c r="RPF221" t="s">
        <v>330</v>
      </c>
      <c r="RPG221" t="s">
        <v>330</v>
      </c>
      <c r="RPH221" t="s">
        <v>330</v>
      </c>
      <c r="RPI221" t="s">
        <v>330</v>
      </c>
      <c r="RPJ221" t="s">
        <v>330</v>
      </c>
      <c r="RPK221" t="s">
        <v>330</v>
      </c>
      <c r="RPL221" t="s">
        <v>330</v>
      </c>
      <c r="RPM221" t="s">
        <v>330</v>
      </c>
      <c r="RPN221" t="s">
        <v>330</v>
      </c>
      <c r="RPO221" t="s">
        <v>330</v>
      </c>
      <c r="RPP221" t="s">
        <v>330</v>
      </c>
      <c r="RPQ221" t="s">
        <v>330</v>
      </c>
      <c r="RPR221" t="s">
        <v>330</v>
      </c>
      <c r="RPS221" t="s">
        <v>330</v>
      </c>
      <c r="RPT221" t="s">
        <v>330</v>
      </c>
      <c r="RPU221" t="s">
        <v>330</v>
      </c>
      <c r="RPV221" t="s">
        <v>330</v>
      </c>
      <c r="RPW221" t="s">
        <v>330</v>
      </c>
      <c r="RPX221" t="s">
        <v>330</v>
      </c>
      <c r="RPY221" t="s">
        <v>330</v>
      </c>
      <c r="RPZ221" t="s">
        <v>330</v>
      </c>
      <c r="RQA221" t="s">
        <v>330</v>
      </c>
      <c r="RQB221" t="s">
        <v>330</v>
      </c>
      <c r="RQC221" t="s">
        <v>330</v>
      </c>
      <c r="RQD221" t="s">
        <v>330</v>
      </c>
      <c r="RQE221" t="s">
        <v>330</v>
      </c>
      <c r="RQF221" t="s">
        <v>330</v>
      </c>
      <c r="RQG221" t="s">
        <v>330</v>
      </c>
      <c r="RQH221" t="s">
        <v>330</v>
      </c>
      <c r="RQI221" t="s">
        <v>330</v>
      </c>
      <c r="RQJ221" t="s">
        <v>330</v>
      </c>
      <c r="RQK221" t="s">
        <v>330</v>
      </c>
      <c r="RQL221" t="s">
        <v>330</v>
      </c>
      <c r="RQM221" t="s">
        <v>330</v>
      </c>
      <c r="RQN221" t="s">
        <v>330</v>
      </c>
      <c r="RQO221" t="s">
        <v>330</v>
      </c>
      <c r="RQP221" t="s">
        <v>330</v>
      </c>
      <c r="RQQ221" t="s">
        <v>330</v>
      </c>
      <c r="RQR221" t="s">
        <v>330</v>
      </c>
      <c r="RQS221" t="s">
        <v>330</v>
      </c>
      <c r="RQT221" t="s">
        <v>330</v>
      </c>
      <c r="RQU221" t="s">
        <v>330</v>
      </c>
      <c r="RQV221" t="s">
        <v>330</v>
      </c>
      <c r="RQW221" t="s">
        <v>330</v>
      </c>
      <c r="RQX221" t="s">
        <v>330</v>
      </c>
      <c r="RQY221" t="s">
        <v>330</v>
      </c>
      <c r="RQZ221" t="s">
        <v>330</v>
      </c>
      <c r="RRA221" t="s">
        <v>330</v>
      </c>
      <c r="RRB221" t="s">
        <v>330</v>
      </c>
      <c r="RRC221" t="s">
        <v>330</v>
      </c>
      <c r="RRD221" t="s">
        <v>330</v>
      </c>
      <c r="RRE221" t="s">
        <v>330</v>
      </c>
      <c r="RRF221" t="s">
        <v>330</v>
      </c>
      <c r="RRG221" t="s">
        <v>330</v>
      </c>
      <c r="RRH221" t="s">
        <v>330</v>
      </c>
      <c r="RRI221" t="s">
        <v>330</v>
      </c>
      <c r="RRJ221" t="s">
        <v>330</v>
      </c>
      <c r="RRK221" t="s">
        <v>330</v>
      </c>
      <c r="RRL221" t="s">
        <v>330</v>
      </c>
      <c r="RRM221" t="s">
        <v>330</v>
      </c>
      <c r="RRN221" t="s">
        <v>330</v>
      </c>
      <c r="RRO221" t="s">
        <v>330</v>
      </c>
      <c r="RRP221" t="s">
        <v>330</v>
      </c>
      <c r="RRQ221" t="s">
        <v>330</v>
      </c>
      <c r="RRR221" t="s">
        <v>330</v>
      </c>
      <c r="RRS221" t="s">
        <v>330</v>
      </c>
      <c r="RRT221" t="s">
        <v>330</v>
      </c>
      <c r="RRU221" t="s">
        <v>330</v>
      </c>
      <c r="RRV221" t="s">
        <v>330</v>
      </c>
      <c r="RRW221" t="s">
        <v>330</v>
      </c>
      <c r="RRX221" t="s">
        <v>330</v>
      </c>
      <c r="RRY221" t="s">
        <v>330</v>
      </c>
      <c r="RRZ221" t="s">
        <v>330</v>
      </c>
      <c r="RSA221" t="s">
        <v>330</v>
      </c>
      <c r="RSB221" t="s">
        <v>330</v>
      </c>
      <c r="RSC221" t="s">
        <v>330</v>
      </c>
      <c r="RSD221" t="s">
        <v>330</v>
      </c>
      <c r="RSE221" t="s">
        <v>330</v>
      </c>
      <c r="RSF221" t="s">
        <v>330</v>
      </c>
      <c r="RSG221" t="s">
        <v>330</v>
      </c>
      <c r="RSH221" t="s">
        <v>330</v>
      </c>
      <c r="RSI221" t="s">
        <v>330</v>
      </c>
      <c r="RSJ221" t="s">
        <v>330</v>
      </c>
      <c r="RSK221" t="s">
        <v>330</v>
      </c>
      <c r="RSL221" t="s">
        <v>330</v>
      </c>
      <c r="RSM221" t="s">
        <v>330</v>
      </c>
      <c r="RSN221" t="s">
        <v>330</v>
      </c>
      <c r="RSO221" t="s">
        <v>330</v>
      </c>
      <c r="RSP221" t="s">
        <v>330</v>
      </c>
      <c r="RSQ221" t="s">
        <v>330</v>
      </c>
      <c r="RSR221" t="s">
        <v>330</v>
      </c>
      <c r="RSS221" t="s">
        <v>330</v>
      </c>
      <c r="RST221" t="s">
        <v>330</v>
      </c>
      <c r="RSU221" t="s">
        <v>330</v>
      </c>
      <c r="RSV221" t="s">
        <v>330</v>
      </c>
      <c r="RSW221" t="s">
        <v>330</v>
      </c>
      <c r="RSX221" t="s">
        <v>330</v>
      </c>
      <c r="RSY221" t="s">
        <v>330</v>
      </c>
      <c r="RSZ221" t="s">
        <v>330</v>
      </c>
      <c r="RTA221" t="s">
        <v>330</v>
      </c>
      <c r="RTB221" t="s">
        <v>330</v>
      </c>
      <c r="RTC221" t="s">
        <v>330</v>
      </c>
      <c r="RTD221" t="s">
        <v>330</v>
      </c>
      <c r="RTE221" t="s">
        <v>330</v>
      </c>
      <c r="RTF221" t="s">
        <v>330</v>
      </c>
      <c r="RTG221" t="s">
        <v>330</v>
      </c>
      <c r="RTH221" t="s">
        <v>330</v>
      </c>
      <c r="RTI221" t="s">
        <v>330</v>
      </c>
      <c r="RTJ221" t="s">
        <v>330</v>
      </c>
      <c r="RTK221" t="s">
        <v>330</v>
      </c>
      <c r="RTL221" t="s">
        <v>330</v>
      </c>
      <c r="RTM221" t="s">
        <v>330</v>
      </c>
      <c r="RTN221" t="s">
        <v>330</v>
      </c>
      <c r="RTO221" t="s">
        <v>330</v>
      </c>
      <c r="RTP221" t="s">
        <v>330</v>
      </c>
      <c r="RTQ221" t="s">
        <v>330</v>
      </c>
      <c r="RTR221" t="s">
        <v>330</v>
      </c>
      <c r="RTS221" t="s">
        <v>330</v>
      </c>
      <c r="RTT221" t="s">
        <v>330</v>
      </c>
      <c r="RTU221" t="s">
        <v>330</v>
      </c>
      <c r="RTV221" t="s">
        <v>330</v>
      </c>
      <c r="RTW221" t="s">
        <v>330</v>
      </c>
      <c r="RTX221" t="s">
        <v>330</v>
      </c>
      <c r="RTY221" t="s">
        <v>330</v>
      </c>
      <c r="RTZ221" t="s">
        <v>330</v>
      </c>
      <c r="RUA221" t="s">
        <v>330</v>
      </c>
      <c r="RUB221" t="s">
        <v>330</v>
      </c>
      <c r="RUC221" t="s">
        <v>330</v>
      </c>
      <c r="RUD221" t="s">
        <v>330</v>
      </c>
      <c r="RUE221" t="s">
        <v>330</v>
      </c>
      <c r="RUF221" t="s">
        <v>330</v>
      </c>
      <c r="RUG221" t="s">
        <v>330</v>
      </c>
      <c r="RUH221" t="s">
        <v>330</v>
      </c>
      <c r="RUI221" t="s">
        <v>330</v>
      </c>
      <c r="RUJ221" t="s">
        <v>330</v>
      </c>
      <c r="RUK221" t="s">
        <v>330</v>
      </c>
      <c r="RUL221" t="s">
        <v>330</v>
      </c>
      <c r="RUM221" t="s">
        <v>330</v>
      </c>
      <c r="RUN221" t="s">
        <v>330</v>
      </c>
      <c r="RUO221" t="s">
        <v>330</v>
      </c>
      <c r="RUP221" t="s">
        <v>330</v>
      </c>
      <c r="RUQ221" t="s">
        <v>330</v>
      </c>
      <c r="RUR221" t="s">
        <v>330</v>
      </c>
      <c r="RUS221" t="s">
        <v>330</v>
      </c>
      <c r="RUT221" t="s">
        <v>330</v>
      </c>
      <c r="RUU221" t="s">
        <v>330</v>
      </c>
      <c r="RUV221" t="s">
        <v>330</v>
      </c>
      <c r="RUW221" t="s">
        <v>330</v>
      </c>
      <c r="RUX221" t="s">
        <v>330</v>
      </c>
      <c r="RUY221" t="s">
        <v>330</v>
      </c>
      <c r="RUZ221" t="s">
        <v>330</v>
      </c>
      <c r="RVA221" t="s">
        <v>330</v>
      </c>
      <c r="RVB221" t="s">
        <v>330</v>
      </c>
      <c r="RVC221" t="s">
        <v>330</v>
      </c>
      <c r="RVD221" t="s">
        <v>330</v>
      </c>
      <c r="RVE221" t="s">
        <v>330</v>
      </c>
      <c r="RVF221" t="s">
        <v>330</v>
      </c>
      <c r="RVG221" t="s">
        <v>330</v>
      </c>
      <c r="RVH221" t="s">
        <v>330</v>
      </c>
      <c r="RVI221" t="s">
        <v>330</v>
      </c>
      <c r="RVJ221" t="s">
        <v>330</v>
      </c>
      <c r="RVK221" t="s">
        <v>330</v>
      </c>
      <c r="RVL221" t="s">
        <v>330</v>
      </c>
      <c r="RVM221" t="s">
        <v>330</v>
      </c>
      <c r="RVN221" t="s">
        <v>330</v>
      </c>
      <c r="RVO221" t="s">
        <v>330</v>
      </c>
      <c r="RVP221" t="s">
        <v>330</v>
      </c>
      <c r="RVQ221" t="s">
        <v>330</v>
      </c>
      <c r="RVR221" t="s">
        <v>330</v>
      </c>
      <c r="RVS221" t="s">
        <v>330</v>
      </c>
      <c r="RVT221" t="s">
        <v>330</v>
      </c>
      <c r="RVU221" t="s">
        <v>330</v>
      </c>
      <c r="RVV221" t="s">
        <v>330</v>
      </c>
      <c r="RVW221" t="s">
        <v>330</v>
      </c>
      <c r="RVX221" t="s">
        <v>330</v>
      </c>
      <c r="RVY221" t="s">
        <v>330</v>
      </c>
      <c r="RVZ221" t="s">
        <v>330</v>
      </c>
      <c r="RWA221" t="s">
        <v>330</v>
      </c>
      <c r="RWB221" t="s">
        <v>330</v>
      </c>
      <c r="RWC221" t="s">
        <v>330</v>
      </c>
      <c r="RWD221" t="s">
        <v>330</v>
      </c>
      <c r="RWE221" t="s">
        <v>330</v>
      </c>
      <c r="RWF221" t="s">
        <v>330</v>
      </c>
      <c r="RWG221" t="s">
        <v>330</v>
      </c>
      <c r="RWH221" t="s">
        <v>330</v>
      </c>
      <c r="RWI221" t="s">
        <v>330</v>
      </c>
      <c r="RWJ221" t="s">
        <v>330</v>
      </c>
      <c r="RWK221" t="s">
        <v>330</v>
      </c>
      <c r="RWL221" t="s">
        <v>330</v>
      </c>
      <c r="RWM221" t="s">
        <v>330</v>
      </c>
      <c r="RWN221" t="s">
        <v>330</v>
      </c>
      <c r="RWO221" t="s">
        <v>330</v>
      </c>
      <c r="RWP221" t="s">
        <v>330</v>
      </c>
      <c r="RWQ221" t="s">
        <v>330</v>
      </c>
      <c r="RWR221" t="s">
        <v>330</v>
      </c>
      <c r="RWS221" t="s">
        <v>330</v>
      </c>
      <c r="RWT221" t="s">
        <v>330</v>
      </c>
      <c r="RWU221" t="s">
        <v>330</v>
      </c>
      <c r="RWV221" t="s">
        <v>330</v>
      </c>
      <c r="RWW221" t="s">
        <v>330</v>
      </c>
      <c r="RWX221" t="s">
        <v>330</v>
      </c>
      <c r="RWY221" t="s">
        <v>330</v>
      </c>
      <c r="RWZ221" t="s">
        <v>330</v>
      </c>
      <c r="RXA221" t="s">
        <v>330</v>
      </c>
      <c r="RXB221" t="s">
        <v>330</v>
      </c>
      <c r="RXC221" t="s">
        <v>330</v>
      </c>
      <c r="RXD221" t="s">
        <v>330</v>
      </c>
      <c r="RXE221" t="s">
        <v>330</v>
      </c>
      <c r="RXF221" t="s">
        <v>330</v>
      </c>
      <c r="RXG221" t="s">
        <v>330</v>
      </c>
      <c r="RXH221" t="s">
        <v>330</v>
      </c>
      <c r="RXI221" t="s">
        <v>330</v>
      </c>
      <c r="RXJ221" t="s">
        <v>330</v>
      </c>
      <c r="RXK221" t="s">
        <v>330</v>
      </c>
      <c r="RXL221" t="s">
        <v>330</v>
      </c>
      <c r="RXM221" t="s">
        <v>330</v>
      </c>
      <c r="RXN221" t="s">
        <v>330</v>
      </c>
      <c r="RXO221" t="s">
        <v>330</v>
      </c>
      <c r="RXP221" t="s">
        <v>330</v>
      </c>
      <c r="RXQ221" t="s">
        <v>330</v>
      </c>
      <c r="RXR221" t="s">
        <v>330</v>
      </c>
      <c r="RXS221" t="s">
        <v>330</v>
      </c>
      <c r="RXT221" t="s">
        <v>330</v>
      </c>
      <c r="RXU221" t="s">
        <v>330</v>
      </c>
      <c r="RXV221" t="s">
        <v>330</v>
      </c>
      <c r="RXW221" t="s">
        <v>330</v>
      </c>
      <c r="RXX221" t="s">
        <v>330</v>
      </c>
      <c r="RXY221" t="s">
        <v>330</v>
      </c>
      <c r="RXZ221" t="s">
        <v>330</v>
      </c>
      <c r="RYA221" t="s">
        <v>330</v>
      </c>
      <c r="RYB221" t="s">
        <v>330</v>
      </c>
      <c r="RYC221" t="s">
        <v>330</v>
      </c>
      <c r="RYD221" t="s">
        <v>330</v>
      </c>
      <c r="RYE221" t="s">
        <v>330</v>
      </c>
      <c r="RYF221" t="s">
        <v>330</v>
      </c>
      <c r="RYG221" t="s">
        <v>330</v>
      </c>
      <c r="RYH221" t="s">
        <v>330</v>
      </c>
      <c r="RYI221" t="s">
        <v>330</v>
      </c>
      <c r="RYJ221" t="s">
        <v>330</v>
      </c>
      <c r="RYK221" t="s">
        <v>330</v>
      </c>
      <c r="RYL221" t="s">
        <v>330</v>
      </c>
      <c r="RYM221" t="s">
        <v>330</v>
      </c>
      <c r="RYN221" t="s">
        <v>330</v>
      </c>
      <c r="RYO221" t="s">
        <v>330</v>
      </c>
      <c r="RYP221" t="s">
        <v>330</v>
      </c>
      <c r="RYQ221" t="s">
        <v>330</v>
      </c>
      <c r="RYR221" t="s">
        <v>330</v>
      </c>
      <c r="RYS221" t="s">
        <v>330</v>
      </c>
      <c r="RYT221" t="s">
        <v>330</v>
      </c>
      <c r="RYU221" t="s">
        <v>330</v>
      </c>
      <c r="RYV221" t="s">
        <v>330</v>
      </c>
      <c r="RYW221" t="s">
        <v>330</v>
      </c>
      <c r="RYX221" t="s">
        <v>330</v>
      </c>
      <c r="RYY221" t="s">
        <v>330</v>
      </c>
      <c r="RYZ221" t="s">
        <v>330</v>
      </c>
      <c r="RZA221" t="s">
        <v>330</v>
      </c>
      <c r="RZB221" t="s">
        <v>330</v>
      </c>
      <c r="RZC221" t="s">
        <v>330</v>
      </c>
      <c r="RZD221" t="s">
        <v>330</v>
      </c>
      <c r="RZE221" t="s">
        <v>330</v>
      </c>
      <c r="RZF221" t="s">
        <v>330</v>
      </c>
      <c r="RZG221" t="s">
        <v>330</v>
      </c>
      <c r="RZH221" t="s">
        <v>330</v>
      </c>
      <c r="RZI221" t="s">
        <v>330</v>
      </c>
      <c r="RZJ221" t="s">
        <v>330</v>
      </c>
      <c r="RZK221" t="s">
        <v>330</v>
      </c>
      <c r="RZL221" t="s">
        <v>330</v>
      </c>
      <c r="RZM221" t="s">
        <v>330</v>
      </c>
      <c r="RZN221" t="s">
        <v>330</v>
      </c>
      <c r="RZO221" t="s">
        <v>330</v>
      </c>
      <c r="RZP221" t="s">
        <v>330</v>
      </c>
      <c r="RZQ221" t="s">
        <v>330</v>
      </c>
      <c r="RZR221" t="s">
        <v>330</v>
      </c>
      <c r="RZS221" t="s">
        <v>330</v>
      </c>
      <c r="RZT221" t="s">
        <v>330</v>
      </c>
      <c r="RZU221" t="s">
        <v>330</v>
      </c>
      <c r="RZV221" t="s">
        <v>330</v>
      </c>
      <c r="RZW221" t="s">
        <v>330</v>
      </c>
      <c r="RZX221" t="s">
        <v>330</v>
      </c>
      <c r="RZY221" t="s">
        <v>330</v>
      </c>
      <c r="RZZ221" t="s">
        <v>330</v>
      </c>
      <c r="SAA221" t="s">
        <v>330</v>
      </c>
      <c r="SAB221" t="s">
        <v>330</v>
      </c>
      <c r="SAC221" t="s">
        <v>330</v>
      </c>
      <c r="SAD221" t="s">
        <v>330</v>
      </c>
      <c r="SAE221" t="s">
        <v>330</v>
      </c>
      <c r="SAF221" t="s">
        <v>330</v>
      </c>
      <c r="SAG221" t="s">
        <v>330</v>
      </c>
      <c r="SAH221" t="s">
        <v>330</v>
      </c>
      <c r="SAI221" t="s">
        <v>330</v>
      </c>
      <c r="SAJ221" t="s">
        <v>330</v>
      </c>
      <c r="SAK221" t="s">
        <v>330</v>
      </c>
      <c r="SAL221" t="s">
        <v>330</v>
      </c>
      <c r="SAM221" t="s">
        <v>330</v>
      </c>
      <c r="SAN221" t="s">
        <v>330</v>
      </c>
      <c r="SAO221" t="s">
        <v>330</v>
      </c>
      <c r="SAP221" t="s">
        <v>330</v>
      </c>
      <c r="SAQ221" t="s">
        <v>330</v>
      </c>
      <c r="SAR221" t="s">
        <v>330</v>
      </c>
      <c r="SAS221" t="s">
        <v>330</v>
      </c>
      <c r="SAT221" t="s">
        <v>330</v>
      </c>
      <c r="SAU221" t="s">
        <v>330</v>
      </c>
      <c r="SAV221" t="s">
        <v>330</v>
      </c>
      <c r="SAW221" t="s">
        <v>330</v>
      </c>
      <c r="SAX221" t="s">
        <v>330</v>
      </c>
      <c r="SAY221" t="s">
        <v>330</v>
      </c>
      <c r="SAZ221" t="s">
        <v>330</v>
      </c>
      <c r="SBA221" t="s">
        <v>330</v>
      </c>
      <c r="SBB221" t="s">
        <v>330</v>
      </c>
      <c r="SBC221" t="s">
        <v>330</v>
      </c>
      <c r="SBD221" t="s">
        <v>330</v>
      </c>
      <c r="SBE221" t="s">
        <v>330</v>
      </c>
      <c r="SBF221" t="s">
        <v>330</v>
      </c>
      <c r="SBG221" t="s">
        <v>330</v>
      </c>
      <c r="SBH221" t="s">
        <v>330</v>
      </c>
      <c r="SBI221" t="s">
        <v>330</v>
      </c>
      <c r="SBJ221" t="s">
        <v>330</v>
      </c>
      <c r="SBK221" t="s">
        <v>330</v>
      </c>
      <c r="SBL221" t="s">
        <v>330</v>
      </c>
      <c r="SBM221" t="s">
        <v>330</v>
      </c>
      <c r="SBN221" t="s">
        <v>330</v>
      </c>
      <c r="SBO221" t="s">
        <v>330</v>
      </c>
      <c r="SBP221" t="s">
        <v>330</v>
      </c>
      <c r="SBQ221" t="s">
        <v>330</v>
      </c>
      <c r="SBR221" t="s">
        <v>330</v>
      </c>
      <c r="SBS221" t="s">
        <v>330</v>
      </c>
      <c r="SBT221" t="s">
        <v>330</v>
      </c>
      <c r="SBU221" t="s">
        <v>330</v>
      </c>
      <c r="SBV221" t="s">
        <v>330</v>
      </c>
      <c r="SBW221" t="s">
        <v>330</v>
      </c>
      <c r="SBX221" t="s">
        <v>330</v>
      </c>
      <c r="SBY221" t="s">
        <v>330</v>
      </c>
      <c r="SBZ221" t="s">
        <v>330</v>
      </c>
      <c r="SCA221" t="s">
        <v>330</v>
      </c>
      <c r="SCB221" t="s">
        <v>330</v>
      </c>
      <c r="SCC221" t="s">
        <v>330</v>
      </c>
      <c r="SCD221" t="s">
        <v>330</v>
      </c>
      <c r="SCE221" t="s">
        <v>330</v>
      </c>
      <c r="SCF221" t="s">
        <v>330</v>
      </c>
      <c r="SCG221" t="s">
        <v>330</v>
      </c>
      <c r="SCH221" t="s">
        <v>330</v>
      </c>
      <c r="SCI221" t="s">
        <v>330</v>
      </c>
      <c r="SCJ221" t="s">
        <v>330</v>
      </c>
      <c r="SCK221" t="s">
        <v>330</v>
      </c>
      <c r="SCL221" t="s">
        <v>330</v>
      </c>
      <c r="SCM221" t="s">
        <v>330</v>
      </c>
      <c r="SCN221" t="s">
        <v>330</v>
      </c>
      <c r="SCO221" t="s">
        <v>330</v>
      </c>
      <c r="SCP221" t="s">
        <v>330</v>
      </c>
      <c r="SCQ221" t="s">
        <v>330</v>
      </c>
      <c r="SCR221" t="s">
        <v>330</v>
      </c>
      <c r="SCS221" t="s">
        <v>330</v>
      </c>
      <c r="SCT221" t="s">
        <v>330</v>
      </c>
      <c r="SCU221" t="s">
        <v>330</v>
      </c>
      <c r="SCV221" t="s">
        <v>330</v>
      </c>
      <c r="SCW221" t="s">
        <v>330</v>
      </c>
      <c r="SCX221" t="s">
        <v>330</v>
      </c>
      <c r="SCY221" t="s">
        <v>330</v>
      </c>
      <c r="SCZ221" t="s">
        <v>330</v>
      </c>
      <c r="SDA221" t="s">
        <v>330</v>
      </c>
      <c r="SDB221" t="s">
        <v>330</v>
      </c>
      <c r="SDC221" t="s">
        <v>330</v>
      </c>
      <c r="SDD221" t="s">
        <v>330</v>
      </c>
      <c r="SDE221" t="s">
        <v>330</v>
      </c>
      <c r="SDF221" t="s">
        <v>330</v>
      </c>
      <c r="SDG221" t="s">
        <v>330</v>
      </c>
      <c r="SDH221" t="s">
        <v>330</v>
      </c>
      <c r="SDI221" t="s">
        <v>330</v>
      </c>
      <c r="SDJ221" t="s">
        <v>330</v>
      </c>
      <c r="SDK221" t="s">
        <v>330</v>
      </c>
      <c r="SDL221" t="s">
        <v>330</v>
      </c>
      <c r="SDM221" t="s">
        <v>330</v>
      </c>
      <c r="SDN221" t="s">
        <v>330</v>
      </c>
      <c r="SDO221" t="s">
        <v>330</v>
      </c>
      <c r="SDP221" t="s">
        <v>330</v>
      </c>
      <c r="SDQ221" t="s">
        <v>330</v>
      </c>
      <c r="SDR221" t="s">
        <v>330</v>
      </c>
      <c r="SDS221" t="s">
        <v>330</v>
      </c>
      <c r="SDT221" t="s">
        <v>330</v>
      </c>
      <c r="SDU221" t="s">
        <v>330</v>
      </c>
      <c r="SDV221" t="s">
        <v>330</v>
      </c>
      <c r="SDW221" t="s">
        <v>330</v>
      </c>
      <c r="SDX221" t="s">
        <v>330</v>
      </c>
      <c r="SDY221" t="s">
        <v>330</v>
      </c>
      <c r="SDZ221" t="s">
        <v>330</v>
      </c>
      <c r="SEA221" t="s">
        <v>330</v>
      </c>
      <c r="SEB221" t="s">
        <v>330</v>
      </c>
      <c r="SEC221" t="s">
        <v>330</v>
      </c>
      <c r="SED221" t="s">
        <v>330</v>
      </c>
      <c r="SEE221" t="s">
        <v>330</v>
      </c>
      <c r="SEF221" t="s">
        <v>330</v>
      </c>
      <c r="SEG221" t="s">
        <v>330</v>
      </c>
      <c r="SEH221" t="s">
        <v>330</v>
      </c>
      <c r="SEI221" t="s">
        <v>330</v>
      </c>
      <c r="SEJ221" t="s">
        <v>330</v>
      </c>
      <c r="SEK221" t="s">
        <v>330</v>
      </c>
      <c r="SEL221" t="s">
        <v>330</v>
      </c>
      <c r="SEM221" t="s">
        <v>330</v>
      </c>
      <c r="SEN221" t="s">
        <v>330</v>
      </c>
      <c r="SEO221" t="s">
        <v>330</v>
      </c>
      <c r="SEP221" t="s">
        <v>330</v>
      </c>
      <c r="SEQ221" t="s">
        <v>330</v>
      </c>
      <c r="SER221" t="s">
        <v>330</v>
      </c>
      <c r="SES221" t="s">
        <v>330</v>
      </c>
      <c r="SET221" t="s">
        <v>330</v>
      </c>
      <c r="SEU221" t="s">
        <v>330</v>
      </c>
      <c r="SEV221" t="s">
        <v>330</v>
      </c>
      <c r="SEW221" t="s">
        <v>330</v>
      </c>
      <c r="SEX221" t="s">
        <v>330</v>
      </c>
      <c r="SEY221" t="s">
        <v>330</v>
      </c>
      <c r="SEZ221" t="s">
        <v>330</v>
      </c>
      <c r="SFA221" t="s">
        <v>330</v>
      </c>
      <c r="SFB221" t="s">
        <v>330</v>
      </c>
      <c r="SFC221" t="s">
        <v>330</v>
      </c>
      <c r="SFD221" t="s">
        <v>330</v>
      </c>
      <c r="SFE221" t="s">
        <v>330</v>
      </c>
      <c r="SFF221" t="s">
        <v>330</v>
      </c>
      <c r="SFG221" t="s">
        <v>330</v>
      </c>
      <c r="SFH221" t="s">
        <v>330</v>
      </c>
      <c r="SFI221" t="s">
        <v>330</v>
      </c>
      <c r="SFJ221" t="s">
        <v>330</v>
      </c>
      <c r="SFK221" t="s">
        <v>330</v>
      </c>
      <c r="SFL221" t="s">
        <v>330</v>
      </c>
      <c r="SFM221" t="s">
        <v>330</v>
      </c>
      <c r="SFN221" t="s">
        <v>330</v>
      </c>
      <c r="SFO221" t="s">
        <v>330</v>
      </c>
      <c r="SFP221" t="s">
        <v>330</v>
      </c>
      <c r="SFQ221" t="s">
        <v>330</v>
      </c>
      <c r="SFR221" t="s">
        <v>330</v>
      </c>
      <c r="SFS221" t="s">
        <v>330</v>
      </c>
      <c r="SFT221" t="s">
        <v>330</v>
      </c>
      <c r="SFU221" t="s">
        <v>330</v>
      </c>
      <c r="SFV221" t="s">
        <v>330</v>
      </c>
      <c r="SFW221" t="s">
        <v>330</v>
      </c>
      <c r="SFX221" t="s">
        <v>330</v>
      </c>
      <c r="SFY221" t="s">
        <v>330</v>
      </c>
      <c r="SFZ221" t="s">
        <v>330</v>
      </c>
      <c r="SGA221" t="s">
        <v>330</v>
      </c>
      <c r="SGB221" t="s">
        <v>330</v>
      </c>
      <c r="SGC221" t="s">
        <v>330</v>
      </c>
      <c r="SGD221" t="s">
        <v>330</v>
      </c>
      <c r="SGE221" t="s">
        <v>330</v>
      </c>
      <c r="SGF221" t="s">
        <v>330</v>
      </c>
      <c r="SGG221" t="s">
        <v>330</v>
      </c>
      <c r="SGH221" t="s">
        <v>330</v>
      </c>
      <c r="SGI221" t="s">
        <v>330</v>
      </c>
      <c r="SGJ221" t="s">
        <v>330</v>
      </c>
      <c r="SGK221" t="s">
        <v>330</v>
      </c>
      <c r="SGL221" t="s">
        <v>330</v>
      </c>
      <c r="SGM221" t="s">
        <v>330</v>
      </c>
      <c r="SGN221" t="s">
        <v>330</v>
      </c>
      <c r="SGO221" t="s">
        <v>330</v>
      </c>
      <c r="SGP221" t="s">
        <v>330</v>
      </c>
      <c r="SGQ221" t="s">
        <v>330</v>
      </c>
      <c r="SGR221" t="s">
        <v>330</v>
      </c>
      <c r="SGS221" t="s">
        <v>330</v>
      </c>
      <c r="SGT221" t="s">
        <v>330</v>
      </c>
      <c r="SGU221" t="s">
        <v>330</v>
      </c>
      <c r="SGV221" t="s">
        <v>330</v>
      </c>
      <c r="SGW221" t="s">
        <v>330</v>
      </c>
      <c r="SGX221" t="s">
        <v>330</v>
      </c>
      <c r="SGY221" t="s">
        <v>330</v>
      </c>
      <c r="SGZ221" t="s">
        <v>330</v>
      </c>
      <c r="SHA221" t="s">
        <v>330</v>
      </c>
      <c r="SHB221" t="s">
        <v>330</v>
      </c>
      <c r="SHC221" t="s">
        <v>330</v>
      </c>
      <c r="SHD221" t="s">
        <v>330</v>
      </c>
      <c r="SHE221" t="s">
        <v>330</v>
      </c>
      <c r="SHF221" t="s">
        <v>330</v>
      </c>
      <c r="SHG221" t="s">
        <v>330</v>
      </c>
      <c r="SHH221" t="s">
        <v>330</v>
      </c>
      <c r="SHI221" t="s">
        <v>330</v>
      </c>
      <c r="SHJ221" t="s">
        <v>330</v>
      </c>
      <c r="SHK221" t="s">
        <v>330</v>
      </c>
      <c r="SHL221" t="s">
        <v>330</v>
      </c>
      <c r="SHM221" t="s">
        <v>330</v>
      </c>
      <c r="SHN221" t="s">
        <v>330</v>
      </c>
      <c r="SHO221" t="s">
        <v>330</v>
      </c>
      <c r="SHP221" t="s">
        <v>330</v>
      </c>
      <c r="SHQ221" t="s">
        <v>330</v>
      </c>
      <c r="SHR221" t="s">
        <v>330</v>
      </c>
      <c r="SHS221" t="s">
        <v>330</v>
      </c>
      <c r="SHT221" t="s">
        <v>330</v>
      </c>
      <c r="SHU221" t="s">
        <v>330</v>
      </c>
      <c r="SHV221" t="s">
        <v>330</v>
      </c>
      <c r="SHW221" t="s">
        <v>330</v>
      </c>
      <c r="SHX221" t="s">
        <v>330</v>
      </c>
      <c r="SHY221" t="s">
        <v>330</v>
      </c>
      <c r="SHZ221" t="s">
        <v>330</v>
      </c>
      <c r="SIA221" t="s">
        <v>330</v>
      </c>
      <c r="SIB221" t="s">
        <v>330</v>
      </c>
      <c r="SIC221" t="s">
        <v>330</v>
      </c>
      <c r="SID221" t="s">
        <v>330</v>
      </c>
      <c r="SIE221" t="s">
        <v>330</v>
      </c>
      <c r="SIF221" t="s">
        <v>330</v>
      </c>
      <c r="SIG221" t="s">
        <v>330</v>
      </c>
      <c r="SIH221" t="s">
        <v>330</v>
      </c>
      <c r="SII221" t="s">
        <v>330</v>
      </c>
      <c r="SIJ221" t="s">
        <v>330</v>
      </c>
      <c r="SIK221" t="s">
        <v>330</v>
      </c>
      <c r="SIL221" t="s">
        <v>330</v>
      </c>
      <c r="SIM221" t="s">
        <v>330</v>
      </c>
      <c r="SIN221" t="s">
        <v>330</v>
      </c>
      <c r="SIO221" t="s">
        <v>330</v>
      </c>
      <c r="SIP221" t="s">
        <v>330</v>
      </c>
      <c r="SIQ221" t="s">
        <v>330</v>
      </c>
      <c r="SIR221" t="s">
        <v>330</v>
      </c>
      <c r="SIS221" t="s">
        <v>330</v>
      </c>
      <c r="SIT221" t="s">
        <v>330</v>
      </c>
      <c r="SIU221" t="s">
        <v>330</v>
      </c>
      <c r="SIV221" t="s">
        <v>330</v>
      </c>
      <c r="SIW221" t="s">
        <v>330</v>
      </c>
      <c r="SIX221" t="s">
        <v>330</v>
      </c>
      <c r="SIY221" t="s">
        <v>330</v>
      </c>
      <c r="SIZ221" t="s">
        <v>330</v>
      </c>
      <c r="SJA221" t="s">
        <v>330</v>
      </c>
      <c r="SJB221" t="s">
        <v>330</v>
      </c>
      <c r="SJC221" t="s">
        <v>330</v>
      </c>
      <c r="SJD221" t="s">
        <v>330</v>
      </c>
      <c r="SJE221" t="s">
        <v>330</v>
      </c>
      <c r="SJF221" t="s">
        <v>330</v>
      </c>
      <c r="SJG221" t="s">
        <v>330</v>
      </c>
      <c r="SJH221" t="s">
        <v>330</v>
      </c>
      <c r="SJI221" t="s">
        <v>330</v>
      </c>
      <c r="SJJ221" t="s">
        <v>330</v>
      </c>
      <c r="SJK221" t="s">
        <v>330</v>
      </c>
      <c r="SJL221" t="s">
        <v>330</v>
      </c>
      <c r="SJM221" t="s">
        <v>330</v>
      </c>
      <c r="SJN221" t="s">
        <v>330</v>
      </c>
      <c r="SJO221" t="s">
        <v>330</v>
      </c>
      <c r="SJP221" t="s">
        <v>330</v>
      </c>
      <c r="SJQ221" t="s">
        <v>330</v>
      </c>
      <c r="SJR221" t="s">
        <v>330</v>
      </c>
      <c r="SJS221" t="s">
        <v>330</v>
      </c>
      <c r="SJT221" t="s">
        <v>330</v>
      </c>
      <c r="SJU221" t="s">
        <v>330</v>
      </c>
      <c r="SJV221" t="s">
        <v>330</v>
      </c>
      <c r="SJW221" t="s">
        <v>330</v>
      </c>
      <c r="SJX221" t="s">
        <v>330</v>
      </c>
      <c r="SJY221" t="s">
        <v>330</v>
      </c>
      <c r="SJZ221" t="s">
        <v>330</v>
      </c>
      <c r="SKA221" t="s">
        <v>330</v>
      </c>
      <c r="SKB221" t="s">
        <v>330</v>
      </c>
      <c r="SKC221" t="s">
        <v>330</v>
      </c>
      <c r="SKD221" t="s">
        <v>330</v>
      </c>
      <c r="SKE221" t="s">
        <v>330</v>
      </c>
      <c r="SKF221" t="s">
        <v>330</v>
      </c>
      <c r="SKG221" t="s">
        <v>330</v>
      </c>
      <c r="SKH221" t="s">
        <v>330</v>
      </c>
      <c r="SKI221" t="s">
        <v>330</v>
      </c>
      <c r="SKJ221" t="s">
        <v>330</v>
      </c>
      <c r="SKK221" t="s">
        <v>330</v>
      </c>
      <c r="SKL221" t="s">
        <v>330</v>
      </c>
      <c r="SKM221" t="s">
        <v>330</v>
      </c>
      <c r="SKN221" t="s">
        <v>330</v>
      </c>
      <c r="SKO221" t="s">
        <v>330</v>
      </c>
      <c r="SKP221" t="s">
        <v>330</v>
      </c>
      <c r="SKQ221" t="s">
        <v>330</v>
      </c>
      <c r="SKR221" t="s">
        <v>330</v>
      </c>
      <c r="SKS221" t="s">
        <v>330</v>
      </c>
      <c r="SKT221" t="s">
        <v>330</v>
      </c>
      <c r="SKU221" t="s">
        <v>330</v>
      </c>
      <c r="SKV221" t="s">
        <v>330</v>
      </c>
      <c r="SKW221" t="s">
        <v>330</v>
      </c>
      <c r="SKX221" t="s">
        <v>330</v>
      </c>
      <c r="SKY221" t="s">
        <v>330</v>
      </c>
      <c r="SKZ221" t="s">
        <v>330</v>
      </c>
      <c r="SLA221" t="s">
        <v>330</v>
      </c>
      <c r="SLB221" t="s">
        <v>330</v>
      </c>
      <c r="SLC221" t="s">
        <v>330</v>
      </c>
      <c r="SLD221" t="s">
        <v>330</v>
      </c>
      <c r="SLE221" t="s">
        <v>330</v>
      </c>
      <c r="SLF221" t="s">
        <v>330</v>
      </c>
      <c r="SLG221" t="s">
        <v>330</v>
      </c>
      <c r="SLH221" t="s">
        <v>330</v>
      </c>
      <c r="SLI221" t="s">
        <v>330</v>
      </c>
      <c r="SLJ221" t="s">
        <v>330</v>
      </c>
      <c r="SLK221" t="s">
        <v>330</v>
      </c>
      <c r="SLL221" t="s">
        <v>330</v>
      </c>
      <c r="SLM221" t="s">
        <v>330</v>
      </c>
      <c r="SLN221" t="s">
        <v>330</v>
      </c>
      <c r="SLO221" t="s">
        <v>330</v>
      </c>
      <c r="SLP221" t="s">
        <v>330</v>
      </c>
      <c r="SLQ221" t="s">
        <v>330</v>
      </c>
      <c r="SLR221" t="s">
        <v>330</v>
      </c>
      <c r="SLS221" t="s">
        <v>330</v>
      </c>
      <c r="SLT221" t="s">
        <v>330</v>
      </c>
      <c r="SLU221" t="s">
        <v>330</v>
      </c>
      <c r="SLV221" t="s">
        <v>330</v>
      </c>
      <c r="SLW221" t="s">
        <v>330</v>
      </c>
      <c r="SLX221" t="s">
        <v>330</v>
      </c>
      <c r="SLY221" t="s">
        <v>330</v>
      </c>
      <c r="SLZ221" t="s">
        <v>330</v>
      </c>
      <c r="SMA221" t="s">
        <v>330</v>
      </c>
      <c r="SMB221" t="s">
        <v>330</v>
      </c>
      <c r="SMC221" t="s">
        <v>330</v>
      </c>
      <c r="SMD221" t="s">
        <v>330</v>
      </c>
      <c r="SME221" t="s">
        <v>330</v>
      </c>
      <c r="SMF221" t="s">
        <v>330</v>
      </c>
      <c r="SMG221" t="s">
        <v>330</v>
      </c>
      <c r="SMH221" t="s">
        <v>330</v>
      </c>
      <c r="SMI221" t="s">
        <v>330</v>
      </c>
      <c r="SMJ221" t="s">
        <v>330</v>
      </c>
      <c r="SMK221" t="s">
        <v>330</v>
      </c>
      <c r="SML221" t="s">
        <v>330</v>
      </c>
      <c r="SMM221" t="s">
        <v>330</v>
      </c>
      <c r="SMN221" t="s">
        <v>330</v>
      </c>
      <c r="SMO221" t="s">
        <v>330</v>
      </c>
      <c r="SMP221" t="s">
        <v>330</v>
      </c>
      <c r="SMQ221" t="s">
        <v>330</v>
      </c>
      <c r="SMR221" t="s">
        <v>330</v>
      </c>
      <c r="SMS221" t="s">
        <v>330</v>
      </c>
      <c r="SMT221" t="s">
        <v>330</v>
      </c>
      <c r="SMU221" t="s">
        <v>330</v>
      </c>
      <c r="SMV221" t="s">
        <v>330</v>
      </c>
      <c r="SMW221" t="s">
        <v>330</v>
      </c>
      <c r="SMX221" t="s">
        <v>330</v>
      </c>
      <c r="SMY221" t="s">
        <v>330</v>
      </c>
      <c r="SMZ221" t="s">
        <v>330</v>
      </c>
      <c r="SNA221" t="s">
        <v>330</v>
      </c>
      <c r="SNB221" t="s">
        <v>330</v>
      </c>
      <c r="SNC221" t="s">
        <v>330</v>
      </c>
      <c r="SND221" t="s">
        <v>330</v>
      </c>
      <c r="SNE221" t="s">
        <v>330</v>
      </c>
      <c r="SNF221" t="s">
        <v>330</v>
      </c>
      <c r="SNG221" t="s">
        <v>330</v>
      </c>
      <c r="SNH221" t="s">
        <v>330</v>
      </c>
      <c r="SNI221" t="s">
        <v>330</v>
      </c>
      <c r="SNJ221" t="s">
        <v>330</v>
      </c>
      <c r="SNK221" t="s">
        <v>330</v>
      </c>
      <c r="SNL221" t="s">
        <v>330</v>
      </c>
      <c r="SNM221" t="s">
        <v>330</v>
      </c>
      <c r="SNN221" t="s">
        <v>330</v>
      </c>
      <c r="SNO221" t="s">
        <v>330</v>
      </c>
      <c r="SNP221" t="s">
        <v>330</v>
      </c>
      <c r="SNQ221" t="s">
        <v>330</v>
      </c>
      <c r="SNR221" t="s">
        <v>330</v>
      </c>
      <c r="SNS221" t="s">
        <v>330</v>
      </c>
      <c r="SNT221" t="s">
        <v>330</v>
      </c>
      <c r="SNU221" t="s">
        <v>330</v>
      </c>
      <c r="SNV221" t="s">
        <v>330</v>
      </c>
      <c r="SNW221" t="s">
        <v>330</v>
      </c>
      <c r="SNX221" t="s">
        <v>330</v>
      </c>
      <c r="SNY221" t="s">
        <v>330</v>
      </c>
      <c r="SNZ221" t="s">
        <v>330</v>
      </c>
      <c r="SOA221" t="s">
        <v>330</v>
      </c>
      <c r="SOB221" t="s">
        <v>330</v>
      </c>
      <c r="SOC221" t="s">
        <v>330</v>
      </c>
      <c r="SOD221" t="s">
        <v>330</v>
      </c>
      <c r="SOE221" t="s">
        <v>330</v>
      </c>
      <c r="SOF221" t="s">
        <v>330</v>
      </c>
      <c r="SOG221" t="s">
        <v>330</v>
      </c>
      <c r="SOH221" t="s">
        <v>330</v>
      </c>
      <c r="SOI221" t="s">
        <v>330</v>
      </c>
      <c r="SOJ221" t="s">
        <v>330</v>
      </c>
      <c r="SOK221" t="s">
        <v>330</v>
      </c>
      <c r="SOL221" t="s">
        <v>330</v>
      </c>
      <c r="SOM221" t="s">
        <v>330</v>
      </c>
      <c r="SON221" t="s">
        <v>330</v>
      </c>
      <c r="SOO221" t="s">
        <v>330</v>
      </c>
      <c r="SOP221" t="s">
        <v>330</v>
      </c>
      <c r="SOQ221" t="s">
        <v>330</v>
      </c>
      <c r="SOR221" t="s">
        <v>330</v>
      </c>
      <c r="SOS221" t="s">
        <v>330</v>
      </c>
      <c r="SOT221" t="s">
        <v>330</v>
      </c>
      <c r="SOU221" t="s">
        <v>330</v>
      </c>
      <c r="SOV221" t="s">
        <v>330</v>
      </c>
      <c r="SOW221" t="s">
        <v>330</v>
      </c>
      <c r="SOX221" t="s">
        <v>330</v>
      </c>
      <c r="SOY221" t="s">
        <v>330</v>
      </c>
      <c r="SOZ221" t="s">
        <v>330</v>
      </c>
      <c r="SPA221" t="s">
        <v>330</v>
      </c>
      <c r="SPB221" t="s">
        <v>330</v>
      </c>
      <c r="SPC221" t="s">
        <v>330</v>
      </c>
      <c r="SPD221" t="s">
        <v>330</v>
      </c>
      <c r="SPE221" t="s">
        <v>330</v>
      </c>
      <c r="SPF221" t="s">
        <v>330</v>
      </c>
      <c r="SPG221" t="s">
        <v>330</v>
      </c>
      <c r="SPH221" t="s">
        <v>330</v>
      </c>
      <c r="SPI221" t="s">
        <v>330</v>
      </c>
      <c r="SPJ221" t="s">
        <v>330</v>
      </c>
      <c r="SPK221" t="s">
        <v>330</v>
      </c>
      <c r="SPL221" t="s">
        <v>330</v>
      </c>
      <c r="SPM221" t="s">
        <v>330</v>
      </c>
      <c r="SPN221" t="s">
        <v>330</v>
      </c>
      <c r="SPO221" t="s">
        <v>330</v>
      </c>
      <c r="SPP221" t="s">
        <v>330</v>
      </c>
      <c r="SPQ221" t="s">
        <v>330</v>
      </c>
      <c r="SPR221" t="s">
        <v>330</v>
      </c>
      <c r="SPS221" t="s">
        <v>330</v>
      </c>
      <c r="SPT221" t="s">
        <v>330</v>
      </c>
      <c r="SPU221" t="s">
        <v>330</v>
      </c>
      <c r="SPV221" t="s">
        <v>330</v>
      </c>
      <c r="SPW221" t="s">
        <v>330</v>
      </c>
      <c r="SPX221" t="s">
        <v>330</v>
      </c>
      <c r="SPY221" t="s">
        <v>330</v>
      </c>
      <c r="SPZ221" t="s">
        <v>330</v>
      </c>
      <c r="SQA221" t="s">
        <v>330</v>
      </c>
      <c r="SQB221" t="s">
        <v>330</v>
      </c>
      <c r="SQC221" t="s">
        <v>330</v>
      </c>
      <c r="SQD221" t="s">
        <v>330</v>
      </c>
      <c r="SQE221" t="s">
        <v>330</v>
      </c>
      <c r="SQF221" t="s">
        <v>330</v>
      </c>
      <c r="SQG221" t="s">
        <v>330</v>
      </c>
      <c r="SQH221" t="s">
        <v>330</v>
      </c>
      <c r="SQI221" t="s">
        <v>330</v>
      </c>
      <c r="SQJ221" t="s">
        <v>330</v>
      </c>
      <c r="SQK221" t="s">
        <v>330</v>
      </c>
      <c r="SQL221" t="s">
        <v>330</v>
      </c>
      <c r="SQM221" t="s">
        <v>330</v>
      </c>
      <c r="SQN221" t="s">
        <v>330</v>
      </c>
      <c r="SQO221" t="s">
        <v>330</v>
      </c>
      <c r="SQP221" t="s">
        <v>330</v>
      </c>
      <c r="SQQ221" t="s">
        <v>330</v>
      </c>
      <c r="SQR221" t="s">
        <v>330</v>
      </c>
      <c r="SQS221" t="s">
        <v>330</v>
      </c>
      <c r="SQT221" t="s">
        <v>330</v>
      </c>
      <c r="SQU221" t="s">
        <v>330</v>
      </c>
      <c r="SQV221" t="s">
        <v>330</v>
      </c>
      <c r="SQW221" t="s">
        <v>330</v>
      </c>
      <c r="SQX221" t="s">
        <v>330</v>
      </c>
      <c r="SQY221" t="s">
        <v>330</v>
      </c>
      <c r="SQZ221" t="s">
        <v>330</v>
      </c>
      <c r="SRA221" t="s">
        <v>330</v>
      </c>
      <c r="SRB221" t="s">
        <v>330</v>
      </c>
      <c r="SRC221" t="s">
        <v>330</v>
      </c>
      <c r="SRD221" t="s">
        <v>330</v>
      </c>
      <c r="SRE221" t="s">
        <v>330</v>
      </c>
      <c r="SRF221" t="s">
        <v>330</v>
      </c>
      <c r="SRG221" t="s">
        <v>330</v>
      </c>
      <c r="SRH221" t="s">
        <v>330</v>
      </c>
      <c r="SRI221" t="s">
        <v>330</v>
      </c>
      <c r="SRJ221" t="s">
        <v>330</v>
      </c>
      <c r="SRK221" t="s">
        <v>330</v>
      </c>
      <c r="SRL221" t="s">
        <v>330</v>
      </c>
      <c r="SRM221" t="s">
        <v>330</v>
      </c>
      <c r="SRN221" t="s">
        <v>330</v>
      </c>
      <c r="SRO221" t="s">
        <v>330</v>
      </c>
      <c r="SRP221" t="s">
        <v>330</v>
      </c>
      <c r="SRQ221" t="s">
        <v>330</v>
      </c>
      <c r="SRR221" t="s">
        <v>330</v>
      </c>
      <c r="SRS221" t="s">
        <v>330</v>
      </c>
      <c r="SRT221" t="s">
        <v>330</v>
      </c>
      <c r="SRU221" t="s">
        <v>330</v>
      </c>
      <c r="SRV221" t="s">
        <v>330</v>
      </c>
      <c r="SRW221" t="s">
        <v>330</v>
      </c>
      <c r="SRX221" t="s">
        <v>330</v>
      </c>
      <c r="SRY221" t="s">
        <v>330</v>
      </c>
      <c r="SRZ221" t="s">
        <v>330</v>
      </c>
      <c r="SSA221" t="s">
        <v>330</v>
      </c>
      <c r="SSB221" t="s">
        <v>330</v>
      </c>
      <c r="SSC221" t="s">
        <v>330</v>
      </c>
      <c r="SSD221" t="s">
        <v>330</v>
      </c>
      <c r="SSE221" t="s">
        <v>330</v>
      </c>
      <c r="SSF221" t="s">
        <v>330</v>
      </c>
      <c r="SSG221" t="s">
        <v>330</v>
      </c>
      <c r="SSH221" t="s">
        <v>330</v>
      </c>
      <c r="SSI221" t="s">
        <v>330</v>
      </c>
      <c r="SSJ221" t="s">
        <v>330</v>
      </c>
      <c r="SSK221" t="s">
        <v>330</v>
      </c>
      <c r="SSL221" t="s">
        <v>330</v>
      </c>
      <c r="SSM221" t="s">
        <v>330</v>
      </c>
      <c r="SSN221" t="s">
        <v>330</v>
      </c>
      <c r="SSO221" t="s">
        <v>330</v>
      </c>
      <c r="SSP221" t="s">
        <v>330</v>
      </c>
      <c r="SSQ221" t="s">
        <v>330</v>
      </c>
      <c r="SSR221" t="s">
        <v>330</v>
      </c>
      <c r="SSS221" t="s">
        <v>330</v>
      </c>
      <c r="SST221" t="s">
        <v>330</v>
      </c>
      <c r="SSU221" t="s">
        <v>330</v>
      </c>
      <c r="SSV221" t="s">
        <v>330</v>
      </c>
      <c r="SSW221" t="s">
        <v>330</v>
      </c>
      <c r="SSX221" t="s">
        <v>330</v>
      </c>
      <c r="SSY221" t="s">
        <v>330</v>
      </c>
      <c r="SSZ221" t="s">
        <v>330</v>
      </c>
      <c r="STA221" t="s">
        <v>330</v>
      </c>
      <c r="STB221" t="s">
        <v>330</v>
      </c>
      <c r="STC221" t="s">
        <v>330</v>
      </c>
      <c r="STD221" t="s">
        <v>330</v>
      </c>
      <c r="STE221" t="s">
        <v>330</v>
      </c>
      <c r="STF221" t="s">
        <v>330</v>
      </c>
      <c r="STG221" t="s">
        <v>330</v>
      </c>
      <c r="STH221" t="s">
        <v>330</v>
      </c>
      <c r="STI221" t="s">
        <v>330</v>
      </c>
      <c r="STJ221" t="s">
        <v>330</v>
      </c>
      <c r="STK221" t="s">
        <v>330</v>
      </c>
      <c r="STL221" t="s">
        <v>330</v>
      </c>
      <c r="STM221" t="s">
        <v>330</v>
      </c>
      <c r="STN221" t="s">
        <v>330</v>
      </c>
      <c r="STO221" t="s">
        <v>330</v>
      </c>
      <c r="STP221" t="s">
        <v>330</v>
      </c>
      <c r="STQ221" t="s">
        <v>330</v>
      </c>
      <c r="STR221" t="s">
        <v>330</v>
      </c>
      <c r="STS221" t="s">
        <v>330</v>
      </c>
      <c r="STT221" t="s">
        <v>330</v>
      </c>
      <c r="STU221" t="s">
        <v>330</v>
      </c>
      <c r="STV221" t="s">
        <v>330</v>
      </c>
      <c r="STW221" t="s">
        <v>330</v>
      </c>
      <c r="STX221" t="s">
        <v>330</v>
      </c>
      <c r="STY221" t="s">
        <v>330</v>
      </c>
      <c r="STZ221" t="s">
        <v>330</v>
      </c>
      <c r="SUA221" t="s">
        <v>330</v>
      </c>
      <c r="SUB221" t="s">
        <v>330</v>
      </c>
      <c r="SUC221" t="s">
        <v>330</v>
      </c>
      <c r="SUD221" t="s">
        <v>330</v>
      </c>
      <c r="SUE221" t="s">
        <v>330</v>
      </c>
      <c r="SUF221" t="s">
        <v>330</v>
      </c>
      <c r="SUG221" t="s">
        <v>330</v>
      </c>
      <c r="SUH221" t="s">
        <v>330</v>
      </c>
      <c r="SUI221" t="s">
        <v>330</v>
      </c>
      <c r="SUJ221" t="s">
        <v>330</v>
      </c>
      <c r="SUK221" t="s">
        <v>330</v>
      </c>
      <c r="SUL221" t="s">
        <v>330</v>
      </c>
      <c r="SUM221" t="s">
        <v>330</v>
      </c>
      <c r="SUN221" t="s">
        <v>330</v>
      </c>
      <c r="SUO221" t="s">
        <v>330</v>
      </c>
      <c r="SUP221" t="s">
        <v>330</v>
      </c>
      <c r="SUQ221" t="s">
        <v>330</v>
      </c>
      <c r="SUR221" t="s">
        <v>330</v>
      </c>
      <c r="SUS221" t="s">
        <v>330</v>
      </c>
      <c r="SUT221" t="s">
        <v>330</v>
      </c>
      <c r="SUU221" t="s">
        <v>330</v>
      </c>
      <c r="SUV221" t="s">
        <v>330</v>
      </c>
      <c r="SUW221" t="s">
        <v>330</v>
      </c>
      <c r="SUX221" t="s">
        <v>330</v>
      </c>
      <c r="SUY221" t="s">
        <v>330</v>
      </c>
      <c r="SUZ221" t="s">
        <v>330</v>
      </c>
      <c r="SVA221" t="s">
        <v>330</v>
      </c>
      <c r="SVB221" t="s">
        <v>330</v>
      </c>
      <c r="SVC221" t="s">
        <v>330</v>
      </c>
      <c r="SVD221" t="s">
        <v>330</v>
      </c>
      <c r="SVE221" t="s">
        <v>330</v>
      </c>
      <c r="SVF221" t="s">
        <v>330</v>
      </c>
      <c r="SVG221" t="s">
        <v>330</v>
      </c>
      <c r="SVH221" t="s">
        <v>330</v>
      </c>
      <c r="SVI221" t="s">
        <v>330</v>
      </c>
      <c r="SVJ221" t="s">
        <v>330</v>
      </c>
      <c r="SVK221" t="s">
        <v>330</v>
      </c>
      <c r="SVL221" t="s">
        <v>330</v>
      </c>
      <c r="SVM221" t="s">
        <v>330</v>
      </c>
      <c r="SVN221" t="s">
        <v>330</v>
      </c>
      <c r="SVO221" t="s">
        <v>330</v>
      </c>
      <c r="SVP221" t="s">
        <v>330</v>
      </c>
      <c r="SVQ221" t="s">
        <v>330</v>
      </c>
      <c r="SVR221" t="s">
        <v>330</v>
      </c>
      <c r="SVS221" t="s">
        <v>330</v>
      </c>
      <c r="SVT221" t="s">
        <v>330</v>
      </c>
      <c r="SVU221" t="s">
        <v>330</v>
      </c>
      <c r="SVV221" t="s">
        <v>330</v>
      </c>
      <c r="SVW221" t="s">
        <v>330</v>
      </c>
      <c r="SVX221" t="s">
        <v>330</v>
      </c>
      <c r="SVY221" t="s">
        <v>330</v>
      </c>
      <c r="SVZ221" t="s">
        <v>330</v>
      </c>
      <c r="SWA221" t="s">
        <v>330</v>
      </c>
      <c r="SWB221" t="s">
        <v>330</v>
      </c>
      <c r="SWC221" t="s">
        <v>330</v>
      </c>
      <c r="SWD221" t="s">
        <v>330</v>
      </c>
      <c r="SWE221" t="s">
        <v>330</v>
      </c>
      <c r="SWF221" t="s">
        <v>330</v>
      </c>
      <c r="SWG221" t="s">
        <v>330</v>
      </c>
      <c r="SWH221" t="s">
        <v>330</v>
      </c>
      <c r="SWI221" t="s">
        <v>330</v>
      </c>
      <c r="SWJ221" t="s">
        <v>330</v>
      </c>
      <c r="SWK221" t="s">
        <v>330</v>
      </c>
      <c r="SWL221" t="s">
        <v>330</v>
      </c>
      <c r="SWM221" t="s">
        <v>330</v>
      </c>
      <c r="SWN221" t="s">
        <v>330</v>
      </c>
      <c r="SWO221" t="s">
        <v>330</v>
      </c>
      <c r="SWP221" t="s">
        <v>330</v>
      </c>
      <c r="SWQ221" t="s">
        <v>330</v>
      </c>
      <c r="SWR221" t="s">
        <v>330</v>
      </c>
      <c r="SWS221" t="s">
        <v>330</v>
      </c>
      <c r="SWT221" t="s">
        <v>330</v>
      </c>
      <c r="SWU221" t="s">
        <v>330</v>
      </c>
      <c r="SWV221" t="s">
        <v>330</v>
      </c>
      <c r="SWW221" t="s">
        <v>330</v>
      </c>
      <c r="SWX221" t="s">
        <v>330</v>
      </c>
      <c r="SWY221" t="s">
        <v>330</v>
      </c>
      <c r="SWZ221" t="s">
        <v>330</v>
      </c>
      <c r="SXA221" t="s">
        <v>330</v>
      </c>
      <c r="SXB221" t="s">
        <v>330</v>
      </c>
      <c r="SXC221" t="s">
        <v>330</v>
      </c>
      <c r="SXD221" t="s">
        <v>330</v>
      </c>
      <c r="SXE221" t="s">
        <v>330</v>
      </c>
      <c r="SXF221" t="s">
        <v>330</v>
      </c>
      <c r="SXG221" t="s">
        <v>330</v>
      </c>
      <c r="SXH221" t="s">
        <v>330</v>
      </c>
      <c r="SXI221" t="s">
        <v>330</v>
      </c>
      <c r="SXJ221" t="s">
        <v>330</v>
      </c>
      <c r="SXK221" t="s">
        <v>330</v>
      </c>
      <c r="SXL221" t="s">
        <v>330</v>
      </c>
      <c r="SXM221" t="s">
        <v>330</v>
      </c>
      <c r="SXN221" t="s">
        <v>330</v>
      </c>
      <c r="SXO221" t="s">
        <v>330</v>
      </c>
      <c r="SXP221" t="s">
        <v>330</v>
      </c>
      <c r="SXQ221" t="s">
        <v>330</v>
      </c>
      <c r="SXR221" t="s">
        <v>330</v>
      </c>
      <c r="SXS221" t="s">
        <v>330</v>
      </c>
      <c r="SXT221" t="s">
        <v>330</v>
      </c>
      <c r="SXU221" t="s">
        <v>330</v>
      </c>
      <c r="SXV221" t="s">
        <v>330</v>
      </c>
      <c r="SXW221" t="s">
        <v>330</v>
      </c>
      <c r="SXX221" t="s">
        <v>330</v>
      </c>
      <c r="SXY221" t="s">
        <v>330</v>
      </c>
      <c r="SXZ221" t="s">
        <v>330</v>
      </c>
      <c r="SYA221" t="s">
        <v>330</v>
      </c>
      <c r="SYB221" t="s">
        <v>330</v>
      </c>
      <c r="SYC221" t="s">
        <v>330</v>
      </c>
      <c r="SYD221" t="s">
        <v>330</v>
      </c>
      <c r="SYE221" t="s">
        <v>330</v>
      </c>
      <c r="SYF221" t="s">
        <v>330</v>
      </c>
      <c r="SYG221" t="s">
        <v>330</v>
      </c>
      <c r="SYH221" t="s">
        <v>330</v>
      </c>
      <c r="SYI221" t="s">
        <v>330</v>
      </c>
      <c r="SYJ221" t="s">
        <v>330</v>
      </c>
      <c r="SYK221" t="s">
        <v>330</v>
      </c>
      <c r="SYL221" t="s">
        <v>330</v>
      </c>
      <c r="SYM221" t="s">
        <v>330</v>
      </c>
      <c r="SYN221" t="s">
        <v>330</v>
      </c>
      <c r="SYO221" t="s">
        <v>330</v>
      </c>
      <c r="SYP221" t="s">
        <v>330</v>
      </c>
      <c r="SYQ221" t="s">
        <v>330</v>
      </c>
      <c r="SYR221" t="s">
        <v>330</v>
      </c>
      <c r="SYS221" t="s">
        <v>330</v>
      </c>
      <c r="SYT221" t="s">
        <v>330</v>
      </c>
      <c r="SYU221" t="s">
        <v>330</v>
      </c>
      <c r="SYV221" t="s">
        <v>330</v>
      </c>
      <c r="SYW221" t="s">
        <v>330</v>
      </c>
      <c r="SYX221" t="s">
        <v>330</v>
      </c>
      <c r="SYY221" t="s">
        <v>330</v>
      </c>
      <c r="SYZ221" t="s">
        <v>330</v>
      </c>
      <c r="SZA221" t="s">
        <v>330</v>
      </c>
      <c r="SZB221" t="s">
        <v>330</v>
      </c>
      <c r="SZC221" t="s">
        <v>330</v>
      </c>
      <c r="SZD221" t="s">
        <v>330</v>
      </c>
      <c r="SZE221" t="s">
        <v>330</v>
      </c>
      <c r="SZF221" t="s">
        <v>330</v>
      </c>
      <c r="SZG221" t="s">
        <v>330</v>
      </c>
      <c r="SZH221" t="s">
        <v>330</v>
      </c>
      <c r="SZI221" t="s">
        <v>330</v>
      </c>
      <c r="SZJ221" t="s">
        <v>330</v>
      </c>
      <c r="SZK221" t="s">
        <v>330</v>
      </c>
      <c r="SZL221" t="s">
        <v>330</v>
      </c>
      <c r="SZM221" t="s">
        <v>330</v>
      </c>
      <c r="SZN221" t="s">
        <v>330</v>
      </c>
      <c r="SZO221" t="s">
        <v>330</v>
      </c>
      <c r="SZP221" t="s">
        <v>330</v>
      </c>
      <c r="SZQ221" t="s">
        <v>330</v>
      </c>
      <c r="SZR221" t="s">
        <v>330</v>
      </c>
      <c r="SZS221" t="s">
        <v>330</v>
      </c>
      <c r="SZT221" t="s">
        <v>330</v>
      </c>
      <c r="SZU221" t="s">
        <v>330</v>
      </c>
      <c r="SZV221" t="s">
        <v>330</v>
      </c>
      <c r="SZW221" t="s">
        <v>330</v>
      </c>
      <c r="SZX221" t="s">
        <v>330</v>
      </c>
      <c r="SZY221" t="s">
        <v>330</v>
      </c>
      <c r="SZZ221" t="s">
        <v>330</v>
      </c>
      <c r="TAA221" t="s">
        <v>330</v>
      </c>
      <c r="TAB221" t="s">
        <v>330</v>
      </c>
      <c r="TAC221" t="s">
        <v>330</v>
      </c>
      <c r="TAD221" t="s">
        <v>330</v>
      </c>
      <c r="TAE221" t="s">
        <v>330</v>
      </c>
      <c r="TAF221" t="s">
        <v>330</v>
      </c>
      <c r="TAG221" t="s">
        <v>330</v>
      </c>
      <c r="TAH221" t="s">
        <v>330</v>
      </c>
      <c r="TAI221" t="s">
        <v>330</v>
      </c>
      <c r="TAJ221" t="s">
        <v>330</v>
      </c>
      <c r="TAK221" t="s">
        <v>330</v>
      </c>
      <c r="TAL221" t="s">
        <v>330</v>
      </c>
      <c r="TAM221" t="s">
        <v>330</v>
      </c>
      <c r="TAN221" t="s">
        <v>330</v>
      </c>
      <c r="TAO221" t="s">
        <v>330</v>
      </c>
      <c r="TAP221" t="s">
        <v>330</v>
      </c>
      <c r="TAQ221" t="s">
        <v>330</v>
      </c>
      <c r="TAR221" t="s">
        <v>330</v>
      </c>
      <c r="TAS221" t="s">
        <v>330</v>
      </c>
      <c r="TAT221" t="s">
        <v>330</v>
      </c>
      <c r="TAU221" t="s">
        <v>330</v>
      </c>
      <c r="TAV221" t="s">
        <v>330</v>
      </c>
      <c r="TAW221" t="s">
        <v>330</v>
      </c>
      <c r="TAX221" t="s">
        <v>330</v>
      </c>
      <c r="TAY221" t="s">
        <v>330</v>
      </c>
      <c r="TAZ221" t="s">
        <v>330</v>
      </c>
      <c r="TBA221" t="s">
        <v>330</v>
      </c>
      <c r="TBB221" t="s">
        <v>330</v>
      </c>
      <c r="TBC221" t="s">
        <v>330</v>
      </c>
      <c r="TBD221" t="s">
        <v>330</v>
      </c>
      <c r="TBE221" t="s">
        <v>330</v>
      </c>
      <c r="TBF221" t="s">
        <v>330</v>
      </c>
      <c r="TBG221" t="s">
        <v>330</v>
      </c>
      <c r="TBH221" t="s">
        <v>330</v>
      </c>
      <c r="TBI221" t="s">
        <v>330</v>
      </c>
      <c r="TBJ221" t="s">
        <v>330</v>
      </c>
      <c r="TBK221" t="s">
        <v>330</v>
      </c>
      <c r="TBL221" t="s">
        <v>330</v>
      </c>
      <c r="TBM221" t="s">
        <v>330</v>
      </c>
      <c r="TBN221" t="s">
        <v>330</v>
      </c>
      <c r="TBO221" t="s">
        <v>330</v>
      </c>
      <c r="TBP221" t="s">
        <v>330</v>
      </c>
      <c r="TBQ221" t="s">
        <v>330</v>
      </c>
      <c r="TBR221" t="s">
        <v>330</v>
      </c>
      <c r="TBS221" t="s">
        <v>330</v>
      </c>
      <c r="TBT221" t="s">
        <v>330</v>
      </c>
      <c r="TBU221" t="s">
        <v>330</v>
      </c>
      <c r="TBV221" t="s">
        <v>330</v>
      </c>
      <c r="TBW221" t="s">
        <v>330</v>
      </c>
      <c r="TBX221" t="s">
        <v>330</v>
      </c>
      <c r="TBY221" t="s">
        <v>330</v>
      </c>
      <c r="TBZ221" t="s">
        <v>330</v>
      </c>
      <c r="TCA221" t="s">
        <v>330</v>
      </c>
      <c r="TCB221" t="s">
        <v>330</v>
      </c>
      <c r="TCC221" t="s">
        <v>330</v>
      </c>
      <c r="TCD221" t="s">
        <v>330</v>
      </c>
      <c r="TCE221" t="s">
        <v>330</v>
      </c>
      <c r="TCF221" t="s">
        <v>330</v>
      </c>
      <c r="TCG221" t="s">
        <v>330</v>
      </c>
      <c r="TCH221" t="s">
        <v>330</v>
      </c>
      <c r="TCI221" t="s">
        <v>330</v>
      </c>
      <c r="TCJ221" t="s">
        <v>330</v>
      </c>
      <c r="TCK221" t="s">
        <v>330</v>
      </c>
      <c r="TCL221" t="s">
        <v>330</v>
      </c>
      <c r="TCM221" t="s">
        <v>330</v>
      </c>
      <c r="TCN221" t="s">
        <v>330</v>
      </c>
      <c r="TCO221" t="s">
        <v>330</v>
      </c>
      <c r="TCP221" t="s">
        <v>330</v>
      </c>
      <c r="TCQ221" t="s">
        <v>330</v>
      </c>
      <c r="TCR221" t="s">
        <v>330</v>
      </c>
      <c r="TCS221" t="s">
        <v>330</v>
      </c>
      <c r="TCT221" t="s">
        <v>330</v>
      </c>
      <c r="TCU221" t="s">
        <v>330</v>
      </c>
      <c r="TCV221" t="s">
        <v>330</v>
      </c>
      <c r="TCW221" t="s">
        <v>330</v>
      </c>
      <c r="TCX221" t="s">
        <v>330</v>
      </c>
      <c r="TCY221" t="s">
        <v>330</v>
      </c>
      <c r="TCZ221" t="s">
        <v>330</v>
      </c>
      <c r="TDA221" t="s">
        <v>330</v>
      </c>
      <c r="TDB221" t="s">
        <v>330</v>
      </c>
      <c r="TDC221" t="s">
        <v>330</v>
      </c>
      <c r="TDD221" t="s">
        <v>330</v>
      </c>
      <c r="TDE221" t="s">
        <v>330</v>
      </c>
      <c r="TDF221" t="s">
        <v>330</v>
      </c>
      <c r="TDG221" t="s">
        <v>330</v>
      </c>
      <c r="TDH221" t="s">
        <v>330</v>
      </c>
      <c r="TDI221" t="s">
        <v>330</v>
      </c>
      <c r="TDJ221" t="s">
        <v>330</v>
      </c>
      <c r="TDK221" t="s">
        <v>330</v>
      </c>
      <c r="TDL221" t="s">
        <v>330</v>
      </c>
      <c r="TDM221" t="s">
        <v>330</v>
      </c>
      <c r="TDN221" t="s">
        <v>330</v>
      </c>
      <c r="TDO221" t="s">
        <v>330</v>
      </c>
      <c r="TDP221" t="s">
        <v>330</v>
      </c>
      <c r="TDQ221" t="s">
        <v>330</v>
      </c>
      <c r="TDR221" t="s">
        <v>330</v>
      </c>
      <c r="TDS221" t="s">
        <v>330</v>
      </c>
      <c r="TDT221" t="s">
        <v>330</v>
      </c>
      <c r="TDU221" t="s">
        <v>330</v>
      </c>
      <c r="TDV221" t="s">
        <v>330</v>
      </c>
      <c r="TDW221" t="s">
        <v>330</v>
      </c>
      <c r="TDX221" t="s">
        <v>330</v>
      </c>
      <c r="TDY221" t="s">
        <v>330</v>
      </c>
      <c r="TDZ221" t="s">
        <v>330</v>
      </c>
      <c r="TEA221" t="s">
        <v>330</v>
      </c>
      <c r="TEB221" t="s">
        <v>330</v>
      </c>
      <c r="TEC221" t="s">
        <v>330</v>
      </c>
      <c r="TED221" t="s">
        <v>330</v>
      </c>
      <c r="TEE221" t="s">
        <v>330</v>
      </c>
      <c r="TEF221" t="s">
        <v>330</v>
      </c>
      <c r="TEG221" t="s">
        <v>330</v>
      </c>
      <c r="TEH221" t="s">
        <v>330</v>
      </c>
      <c r="TEI221" t="s">
        <v>330</v>
      </c>
      <c r="TEJ221" t="s">
        <v>330</v>
      </c>
      <c r="TEK221" t="s">
        <v>330</v>
      </c>
      <c r="TEL221" t="s">
        <v>330</v>
      </c>
      <c r="TEM221" t="s">
        <v>330</v>
      </c>
      <c r="TEN221" t="s">
        <v>330</v>
      </c>
      <c r="TEO221" t="s">
        <v>330</v>
      </c>
      <c r="TEP221" t="s">
        <v>330</v>
      </c>
      <c r="TEQ221" t="s">
        <v>330</v>
      </c>
      <c r="TER221" t="s">
        <v>330</v>
      </c>
      <c r="TES221" t="s">
        <v>330</v>
      </c>
      <c r="TET221" t="s">
        <v>330</v>
      </c>
      <c r="TEU221" t="s">
        <v>330</v>
      </c>
      <c r="TEV221" t="s">
        <v>330</v>
      </c>
      <c r="TEW221" t="s">
        <v>330</v>
      </c>
      <c r="TEX221" t="s">
        <v>330</v>
      </c>
      <c r="TEY221" t="s">
        <v>330</v>
      </c>
      <c r="TEZ221" t="s">
        <v>330</v>
      </c>
      <c r="TFA221" t="s">
        <v>330</v>
      </c>
      <c r="TFB221" t="s">
        <v>330</v>
      </c>
      <c r="TFC221" t="s">
        <v>330</v>
      </c>
      <c r="TFD221" t="s">
        <v>330</v>
      </c>
      <c r="TFE221" t="s">
        <v>330</v>
      </c>
      <c r="TFF221" t="s">
        <v>330</v>
      </c>
      <c r="TFG221" t="s">
        <v>330</v>
      </c>
      <c r="TFH221" t="s">
        <v>330</v>
      </c>
      <c r="TFI221" t="s">
        <v>330</v>
      </c>
      <c r="TFJ221" t="s">
        <v>330</v>
      </c>
      <c r="TFK221" t="s">
        <v>330</v>
      </c>
      <c r="TFL221" t="s">
        <v>330</v>
      </c>
      <c r="TFM221" t="s">
        <v>330</v>
      </c>
      <c r="TFN221" t="s">
        <v>330</v>
      </c>
      <c r="TFO221" t="s">
        <v>330</v>
      </c>
      <c r="TFP221" t="s">
        <v>330</v>
      </c>
      <c r="TFQ221" t="s">
        <v>330</v>
      </c>
      <c r="TFR221" t="s">
        <v>330</v>
      </c>
      <c r="TFS221" t="s">
        <v>330</v>
      </c>
      <c r="TFT221" t="s">
        <v>330</v>
      </c>
      <c r="TFU221" t="s">
        <v>330</v>
      </c>
      <c r="TFV221" t="s">
        <v>330</v>
      </c>
      <c r="TFW221" t="s">
        <v>330</v>
      </c>
      <c r="TFX221" t="s">
        <v>330</v>
      </c>
      <c r="TFY221" t="s">
        <v>330</v>
      </c>
      <c r="TFZ221" t="s">
        <v>330</v>
      </c>
      <c r="TGA221" t="s">
        <v>330</v>
      </c>
      <c r="TGB221" t="s">
        <v>330</v>
      </c>
      <c r="TGC221" t="s">
        <v>330</v>
      </c>
      <c r="TGD221" t="s">
        <v>330</v>
      </c>
      <c r="TGE221" t="s">
        <v>330</v>
      </c>
      <c r="TGF221" t="s">
        <v>330</v>
      </c>
      <c r="TGG221" t="s">
        <v>330</v>
      </c>
      <c r="TGH221" t="s">
        <v>330</v>
      </c>
      <c r="TGI221" t="s">
        <v>330</v>
      </c>
      <c r="TGJ221" t="s">
        <v>330</v>
      </c>
      <c r="TGK221" t="s">
        <v>330</v>
      </c>
      <c r="TGL221" t="s">
        <v>330</v>
      </c>
      <c r="TGM221" t="s">
        <v>330</v>
      </c>
      <c r="TGN221" t="s">
        <v>330</v>
      </c>
      <c r="TGO221" t="s">
        <v>330</v>
      </c>
      <c r="TGP221" t="s">
        <v>330</v>
      </c>
      <c r="TGQ221" t="s">
        <v>330</v>
      </c>
      <c r="TGR221" t="s">
        <v>330</v>
      </c>
      <c r="TGS221" t="s">
        <v>330</v>
      </c>
      <c r="TGT221" t="s">
        <v>330</v>
      </c>
      <c r="TGU221" t="s">
        <v>330</v>
      </c>
      <c r="TGV221" t="s">
        <v>330</v>
      </c>
      <c r="TGW221" t="s">
        <v>330</v>
      </c>
      <c r="TGX221" t="s">
        <v>330</v>
      </c>
      <c r="TGY221" t="s">
        <v>330</v>
      </c>
      <c r="TGZ221" t="s">
        <v>330</v>
      </c>
      <c r="THA221" t="s">
        <v>330</v>
      </c>
      <c r="THB221" t="s">
        <v>330</v>
      </c>
      <c r="THC221" t="s">
        <v>330</v>
      </c>
      <c r="THD221" t="s">
        <v>330</v>
      </c>
      <c r="THE221" t="s">
        <v>330</v>
      </c>
      <c r="THF221" t="s">
        <v>330</v>
      </c>
      <c r="THG221" t="s">
        <v>330</v>
      </c>
      <c r="THH221" t="s">
        <v>330</v>
      </c>
      <c r="THI221" t="s">
        <v>330</v>
      </c>
      <c r="THJ221" t="s">
        <v>330</v>
      </c>
      <c r="THK221" t="s">
        <v>330</v>
      </c>
      <c r="THL221" t="s">
        <v>330</v>
      </c>
      <c r="THM221" t="s">
        <v>330</v>
      </c>
      <c r="THN221" t="s">
        <v>330</v>
      </c>
      <c r="THO221" t="s">
        <v>330</v>
      </c>
      <c r="THP221" t="s">
        <v>330</v>
      </c>
      <c r="THQ221" t="s">
        <v>330</v>
      </c>
      <c r="THR221" t="s">
        <v>330</v>
      </c>
      <c r="THS221" t="s">
        <v>330</v>
      </c>
      <c r="THT221" t="s">
        <v>330</v>
      </c>
      <c r="THU221" t="s">
        <v>330</v>
      </c>
      <c r="THV221" t="s">
        <v>330</v>
      </c>
      <c r="THW221" t="s">
        <v>330</v>
      </c>
      <c r="THX221" t="s">
        <v>330</v>
      </c>
      <c r="THY221" t="s">
        <v>330</v>
      </c>
      <c r="THZ221" t="s">
        <v>330</v>
      </c>
      <c r="TIA221" t="s">
        <v>330</v>
      </c>
      <c r="TIB221" t="s">
        <v>330</v>
      </c>
      <c r="TIC221" t="s">
        <v>330</v>
      </c>
      <c r="TID221" t="s">
        <v>330</v>
      </c>
      <c r="TIE221" t="s">
        <v>330</v>
      </c>
      <c r="TIF221" t="s">
        <v>330</v>
      </c>
      <c r="TIG221" t="s">
        <v>330</v>
      </c>
      <c r="TIH221" t="s">
        <v>330</v>
      </c>
      <c r="TII221" t="s">
        <v>330</v>
      </c>
      <c r="TIJ221" t="s">
        <v>330</v>
      </c>
      <c r="TIK221" t="s">
        <v>330</v>
      </c>
      <c r="TIL221" t="s">
        <v>330</v>
      </c>
      <c r="TIM221" t="s">
        <v>330</v>
      </c>
      <c r="TIN221" t="s">
        <v>330</v>
      </c>
      <c r="TIO221" t="s">
        <v>330</v>
      </c>
      <c r="TIP221" t="s">
        <v>330</v>
      </c>
      <c r="TIQ221" t="s">
        <v>330</v>
      </c>
      <c r="TIR221" t="s">
        <v>330</v>
      </c>
      <c r="TIS221" t="s">
        <v>330</v>
      </c>
      <c r="TIT221" t="s">
        <v>330</v>
      </c>
      <c r="TIU221" t="s">
        <v>330</v>
      </c>
      <c r="TIV221" t="s">
        <v>330</v>
      </c>
      <c r="TIW221" t="s">
        <v>330</v>
      </c>
      <c r="TIX221" t="s">
        <v>330</v>
      </c>
      <c r="TIY221" t="s">
        <v>330</v>
      </c>
      <c r="TIZ221" t="s">
        <v>330</v>
      </c>
      <c r="TJA221" t="s">
        <v>330</v>
      </c>
      <c r="TJB221" t="s">
        <v>330</v>
      </c>
      <c r="TJC221" t="s">
        <v>330</v>
      </c>
      <c r="TJD221" t="s">
        <v>330</v>
      </c>
      <c r="TJE221" t="s">
        <v>330</v>
      </c>
      <c r="TJF221" t="s">
        <v>330</v>
      </c>
      <c r="TJG221" t="s">
        <v>330</v>
      </c>
      <c r="TJH221" t="s">
        <v>330</v>
      </c>
      <c r="TJI221" t="s">
        <v>330</v>
      </c>
      <c r="TJJ221" t="s">
        <v>330</v>
      </c>
      <c r="TJK221" t="s">
        <v>330</v>
      </c>
      <c r="TJL221" t="s">
        <v>330</v>
      </c>
      <c r="TJM221" t="s">
        <v>330</v>
      </c>
      <c r="TJN221" t="s">
        <v>330</v>
      </c>
      <c r="TJO221" t="s">
        <v>330</v>
      </c>
      <c r="TJP221" t="s">
        <v>330</v>
      </c>
      <c r="TJQ221" t="s">
        <v>330</v>
      </c>
      <c r="TJR221" t="s">
        <v>330</v>
      </c>
      <c r="TJS221" t="s">
        <v>330</v>
      </c>
      <c r="TJT221" t="s">
        <v>330</v>
      </c>
      <c r="TJU221" t="s">
        <v>330</v>
      </c>
      <c r="TJV221" t="s">
        <v>330</v>
      </c>
      <c r="TJW221" t="s">
        <v>330</v>
      </c>
      <c r="TJX221" t="s">
        <v>330</v>
      </c>
      <c r="TJY221" t="s">
        <v>330</v>
      </c>
      <c r="TJZ221" t="s">
        <v>330</v>
      </c>
      <c r="TKA221" t="s">
        <v>330</v>
      </c>
      <c r="TKB221" t="s">
        <v>330</v>
      </c>
      <c r="TKC221" t="s">
        <v>330</v>
      </c>
      <c r="TKD221" t="s">
        <v>330</v>
      </c>
      <c r="TKE221" t="s">
        <v>330</v>
      </c>
      <c r="TKF221" t="s">
        <v>330</v>
      </c>
      <c r="TKG221" t="s">
        <v>330</v>
      </c>
      <c r="TKH221" t="s">
        <v>330</v>
      </c>
      <c r="TKI221" t="s">
        <v>330</v>
      </c>
      <c r="TKJ221" t="s">
        <v>330</v>
      </c>
      <c r="TKK221" t="s">
        <v>330</v>
      </c>
      <c r="TKL221" t="s">
        <v>330</v>
      </c>
      <c r="TKM221" t="s">
        <v>330</v>
      </c>
      <c r="TKN221" t="s">
        <v>330</v>
      </c>
      <c r="TKO221" t="s">
        <v>330</v>
      </c>
      <c r="TKP221" t="s">
        <v>330</v>
      </c>
      <c r="TKQ221" t="s">
        <v>330</v>
      </c>
      <c r="TKR221" t="s">
        <v>330</v>
      </c>
      <c r="TKS221" t="s">
        <v>330</v>
      </c>
      <c r="TKT221" t="s">
        <v>330</v>
      </c>
      <c r="TKU221" t="s">
        <v>330</v>
      </c>
      <c r="TKV221" t="s">
        <v>330</v>
      </c>
      <c r="TKW221" t="s">
        <v>330</v>
      </c>
      <c r="TKX221" t="s">
        <v>330</v>
      </c>
      <c r="TKY221" t="s">
        <v>330</v>
      </c>
      <c r="TKZ221" t="s">
        <v>330</v>
      </c>
      <c r="TLA221" t="s">
        <v>330</v>
      </c>
      <c r="TLB221" t="s">
        <v>330</v>
      </c>
      <c r="TLC221" t="s">
        <v>330</v>
      </c>
      <c r="TLD221" t="s">
        <v>330</v>
      </c>
      <c r="TLE221" t="s">
        <v>330</v>
      </c>
      <c r="TLF221" t="s">
        <v>330</v>
      </c>
      <c r="TLG221" t="s">
        <v>330</v>
      </c>
      <c r="TLH221" t="s">
        <v>330</v>
      </c>
      <c r="TLI221" t="s">
        <v>330</v>
      </c>
      <c r="TLJ221" t="s">
        <v>330</v>
      </c>
      <c r="TLK221" t="s">
        <v>330</v>
      </c>
      <c r="TLL221" t="s">
        <v>330</v>
      </c>
      <c r="TLM221" t="s">
        <v>330</v>
      </c>
      <c r="TLN221" t="s">
        <v>330</v>
      </c>
      <c r="TLO221" t="s">
        <v>330</v>
      </c>
      <c r="TLP221" t="s">
        <v>330</v>
      </c>
      <c r="TLQ221" t="s">
        <v>330</v>
      </c>
      <c r="TLR221" t="s">
        <v>330</v>
      </c>
      <c r="TLS221" t="s">
        <v>330</v>
      </c>
      <c r="TLT221" t="s">
        <v>330</v>
      </c>
      <c r="TLU221" t="s">
        <v>330</v>
      </c>
      <c r="TLV221" t="s">
        <v>330</v>
      </c>
      <c r="TLW221" t="s">
        <v>330</v>
      </c>
      <c r="TLX221" t="s">
        <v>330</v>
      </c>
      <c r="TLY221" t="s">
        <v>330</v>
      </c>
      <c r="TLZ221" t="s">
        <v>330</v>
      </c>
      <c r="TMA221" t="s">
        <v>330</v>
      </c>
      <c r="TMB221" t="s">
        <v>330</v>
      </c>
      <c r="TMC221" t="s">
        <v>330</v>
      </c>
      <c r="TMD221" t="s">
        <v>330</v>
      </c>
      <c r="TME221" t="s">
        <v>330</v>
      </c>
      <c r="TMF221" t="s">
        <v>330</v>
      </c>
      <c r="TMG221" t="s">
        <v>330</v>
      </c>
      <c r="TMH221" t="s">
        <v>330</v>
      </c>
      <c r="TMI221" t="s">
        <v>330</v>
      </c>
      <c r="TMJ221" t="s">
        <v>330</v>
      </c>
      <c r="TMK221" t="s">
        <v>330</v>
      </c>
      <c r="TML221" t="s">
        <v>330</v>
      </c>
      <c r="TMM221" t="s">
        <v>330</v>
      </c>
      <c r="TMN221" t="s">
        <v>330</v>
      </c>
      <c r="TMO221" t="s">
        <v>330</v>
      </c>
      <c r="TMP221" t="s">
        <v>330</v>
      </c>
      <c r="TMQ221" t="s">
        <v>330</v>
      </c>
      <c r="TMR221" t="s">
        <v>330</v>
      </c>
      <c r="TMS221" t="s">
        <v>330</v>
      </c>
      <c r="TMT221" t="s">
        <v>330</v>
      </c>
      <c r="TMU221" t="s">
        <v>330</v>
      </c>
      <c r="TMV221" t="s">
        <v>330</v>
      </c>
      <c r="TMW221" t="s">
        <v>330</v>
      </c>
      <c r="TMX221" t="s">
        <v>330</v>
      </c>
      <c r="TMY221" t="s">
        <v>330</v>
      </c>
      <c r="TMZ221" t="s">
        <v>330</v>
      </c>
      <c r="TNA221" t="s">
        <v>330</v>
      </c>
      <c r="TNB221" t="s">
        <v>330</v>
      </c>
      <c r="TNC221" t="s">
        <v>330</v>
      </c>
      <c r="TND221" t="s">
        <v>330</v>
      </c>
      <c r="TNE221" t="s">
        <v>330</v>
      </c>
      <c r="TNF221" t="s">
        <v>330</v>
      </c>
      <c r="TNG221" t="s">
        <v>330</v>
      </c>
      <c r="TNH221" t="s">
        <v>330</v>
      </c>
      <c r="TNI221" t="s">
        <v>330</v>
      </c>
      <c r="TNJ221" t="s">
        <v>330</v>
      </c>
      <c r="TNK221" t="s">
        <v>330</v>
      </c>
      <c r="TNL221" t="s">
        <v>330</v>
      </c>
      <c r="TNM221" t="s">
        <v>330</v>
      </c>
      <c r="TNN221" t="s">
        <v>330</v>
      </c>
      <c r="TNO221" t="s">
        <v>330</v>
      </c>
      <c r="TNP221" t="s">
        <v>330</v>
      </c>
      <c r="TNQ221" t="s">
        <v>330</v>
      </c>
      <c r="TNR221" t="s">
        <v>330</v>
      </c>
      <c r="TNS221" t="s">
        <v>330</v>
      </c>
      <c r="TNT221" t="s">
        <v>330</v>
      </c>
      <c r="TNU221" t="s">
        <v>330</v>
      </c>
      <c r="TNV221" t="s">
        <v>330</v>
      </c>
      <c r="TNW221" t="s">
        <v>330</v>
      </c>
      <c r="TNX221" t="s">
        <v>330</v>
      </c>
      <c r="TNY221" t="s">
        <v>330</v>
      </c>
      <c r="TNZ221" t="s">
        <v>330</v>
      </c>
      <c r="TOA221" t="s">
        <v>330</v>
      </c>
      <c r="TOB221" t="s">
        <v>330</v>
      </c>
      <c r="TOC221" t="s">
        <v>330</v>
      </c>
      <c r="TOD221" t="s">
        <v>330</v>
      </c>
      <c r="TOE221" t="s">
        <v>330</v>
      </c>
      <c r="TOF221" t="s">
        <v>330</v>
      </c>
      <c r="TOG221" t="s">
        <v>330</v>
      </c>
      <c r="TOH221" t="s">
        <v>330</v>
      </c>
      <c r="TOI221" t="s">
        <v>330</v>
      </c>
      <c r="TOJ221" t="s">
        <v>330</v>
      </c>
      <c r="TOK221" t="s">
        <v>330</v>
      </c>
      <c r="TOL221" t="s">
        <v>330</v>
      </c>
      <c r="TOM221" t="s">
        <v>330</v>
      </c>
      <c r="TON221" t="s">
        <v>330</v>
      </c>
      <c r="TOO221" t="s">
        <v>330</v>
      </c>
      <c r="TOP221" t="s">
        <v>330</v>
      </c>
      <c r="TOQ221" t="s">
        <v>330</v>
      </c>
      <c r="TOR221" t="s">
        <v>330</v>
      </c>
      <c r="TOS221" t="s">
        <v>330</v>
      </c>
      <c r="TOT221" t="s">
        <v>330</v>
      </c>
      <c r="TOU221" t="s">
        <v>330</v>
      </c>
      <c r="TOV221" t="s">
        <v>330</v>
      </c>
      <c r="TOW221" t="s">
        <v>330</v>
      </c>
      <c r="TOX221" t="s">
        <v>330</v>
      </c>
      <c r="TOY221" t="s">
        <v>330</v>
      </c>
      <c r="TOZ221" t="s">
        <v>330</v>
      </c>
      <c r="TPA221" t="s">
        <v>330</v>
      </c>
      <c r="TPB221" t="s">
        <v>330</v>
      </c>
      <c r="TPC221" t="s">
        <v>330</v>
      </c>
      <c r="TPD221" t="s">
        <v>330</v>
      </c>
      <c r="TPE221" t="s">
        <v>330</v>
      </c>
      <c r="TPF221" t="s">
        <v>330</v>
      </c>
      <c r="TPG221" t="s">
        <v>330</v>
      </c>
      <c r="TPH221" t="s">
        <v>330</v>
      </c>
      <c r="TPI221" t="s">
        <v>330</v>
      </c>
      <c r="TPJ221" t="s">
        <v>330</v>
      </c>
      <c r="TPK221" t="s">
        <v>330</v>
      </c>
      <c r="TPL221" t="s">
        <v>330</v>
      </c>
      <c r="TPM221" t="s">
        <v>330</v>
      </c>
      <c r="TPN221" t="s">
        <v>330</v>
      </c>
      <c r="TPO221" t="s">
        <v>330</v>
      </c>
      <c r="TPP221" t="s">
        <v>330</v>
      </c>
      <c r="TPQ221" t="s">
        <v>330</v>
      </c>
      <c r="TPR221" t="s">
        <v>330</v>
      </c>
      <c r="TPS221" t="s">
        <v>330</v>
      </c>
      <c r="TPT221" t="s">
        <v>330</v>
      </c>
      <c r="TPU221" t="s">
        <v>330</v>
      </c>
      <c r="TPV221" t="s">
        <v>330</v>
      </c>
      <c r="TPW221" t="s">
        <v>330</v>
      </c>
      <c r="TPX221" t="s">
        <v>330</v>
      </c>
      <c r="TPY221" t="s">
        <v>330</v>
      </c>
      <c r="TPZ221" t="s">
        <v>330</v>
      </c>
      <c r="TQA221" t="s">
        <v>330</v>
      </c>
      <c r="TQB221" t="s">
        <v>330</v>
      </c>
      <c r="TQC221" t="s">
        <v>330</v>
      </c>
      <c r="TQD221" t="s">
        <v>330</v>
      </c>
      <c r="TQE221" t="s">
        <v>330</v>
      </c>
      <c r="TQF221" t="s">
        <v>330</v>
      </c>
      <c r="TQG221" t="s">
        <v>330</v>
      </c>
      <c r="TQH221" t="s">
        <v>330</v>
      </c>
      <c r="TQI221" t="s">
        <v>330</v>
      </c>
      <c r="TQJ221" t="s">
        <v>330</v>
      </c>
      <c r="TQK221" t="s">
        <v>330</v>
      </c>
      <c r="TQL221" t="s">
        <v>330</v>
      </c>
      <c r="TQM221" t="s">
        <v>330</v>
      </c>
      <c r="TQN221" t="s">
        <v>330</v>
      </c>
      <c r="TQO221" t="s">
        <v>330</v>
      </c>
      <c r="TQP221" t="s">
        <v>330</v>
      </c>
      <c r="TQQ221" t="s">
        <v>330</v>
      </c>
      <c r="TQR221" t="s">
        <v>330</v>
      </c>
      <c r="TQS221" t="s">
        <v>330</v>
      </c>
      <c r="TQT221" t="s">
        <v>330</v>
      </c>
      <c r="TQU221" t="s">
        <v>330</v>
      </c>
      <c r="TQV221" t="s">
        <v>330</v>
      </c>
      <c r="TQW221" t="s">
        <v>330</v>
      </c>
      <c r="TQX221" t="s">
        <v>330</v>
      </c>
      <c r="TQY221" t="s">
        <v>330</v>
      </c>
      <c r="TQZ221" t="s">
        <v>330</v>
      </c>
      <c r="TRA221" t="s">
        <v>330</v>
      </c>
      <c r="TRB221" t="s">
        <v>330</v>
      </c>
      <c r="TRC221" t="s">
        <v>330</v>
      </c>
      <c r="TRD221" t="s">
        <v>330</v>
      </c>
      <c r="TRE221" t="s">
        <v>330</v>
      </c>
      <c r="TRF221" t="s">
        <v>330</v>
      </c>
      <c r="TRG221" t="s">
        <v>330</v>
      </c>
      <c r="TRH221" t="s">
        <v>330</v>
      </c>
      <c r="TRI221" t="s">
        <v>330</v>
      </c>
      <c r="TRJ221" t="s">
        <v>330</v>
      </c>
      <c r="TRK221" t="s">
        <v>330</v>
      </c>
      <c r="TRL221" t="s">
        <v>330</v>
      </c>
      <c r="TRM221" t="s">
        <v>330</v>
      </c>
      <c r="TRN221" t="s">
        <v>330</v>
      </c>
      <c r="TRO221" t="s">
        <v>330</v>
      </c>
      <c r="TRP221" t="s">
        <v>330</v>
      </c>
      <c r="TRQ221" t="s">
        <v>330</v>
      </c>
      <c r="TRR221" t="s">
        <v>330</v>
      </c>
      <c r="TRS221" t="s">
        <v>330</v>
      </c>
      <c r="TRT221" t="s">
        <v>330</v>
      </c>
      <c r="TRU221" t="s">
        <v>330</v>
      </c>
      <c r="TRV221" t="s">
        <v>330</v>
      </c>
      <c r="TRW221" t="s">
        <v>330</v>
      </c>
      <c r="TRX221" t="s">
        <v>330</v>
      </c>
      <c r="TRY221" t="s">
        <v>330</v>
      </c>
      <c r="TRZ221" t="s">
        <v>330</v>
      </c>
      <c r="TSA221" t="s">
        <v>330</v>
      </c>
      <c r="TSB221" t="s">
        <v>330</v>
      </c>
      <c r="TSC221" t="s">
        <v>330</v>
      </c>
      <c r="TSD221" t="s">
        <v>330</v>
      </c>
      <c r="TSE221" t="s">
        <v>330</v>
      </c>
      <c r="TSF221" t="s">
        <v>330</v>
      </c>
      <c r="TSG221" t="s">
        <v>330</v>
      </c>
      <c r="TSH221" t="s">
        <v>330</v>
      </c>
      <c r="TSI221" t="s">
        <v>330</v>
      </c>
      <c r="TSJ221" t="s">
        <v>330</v>
      </c>
      <c r="TSK221" t="s">
        <v>330</v>
      </c>
      <c r="TSL221" t="s">
        <v>330</v>
      </c>
      <c r="TSM221" t="s">
        <v>330</v>
      </c>
      <c r="TSN221" t="s">
        <v>330</v>
      </c>
      <c r="TSO221" t="s">
        <v>330</v>
      </c>
      <c r="TSP221" t="s">
        <v>330</v>
      </c>
      <c r="TSQ221" t="s">
        <v>330</v>
      </c>
      <c r="TSR221" t="s">
        <v>330</v>
      </c>
      <c r="TSS221" t="s">
        <v>330</v>
      </c>
      <c r="TST221" t="s">
        <v>330</v>
      </c>
      <c r="TSU221" t="s">
        <v>330</v>
      </c>
      <c r="TSV221" t="s">
        <v>330</v>
      </c>
      <c r="TSW221" t="s">
        <v>330</v>
      </c>
      <c r="TSX221" t="s">
        <v>330</v>
      </c>
      <c r="TSY221" t="s">
        <v>330</v>
      </c>
      <c r="TSZ221" t="s">
        <v>330</v>
      </c>
      <c r="TTA221" t="s">
        <v>330</v>
      </c>
      <c r="TTB221" t="s">
        <v>330</v>
      </c>
      <c r="TTC221" t="s">
        <v>330</v>
      </c>
      <c r="TTD221" t="s">
        <v>330</v>
      </c>
      <c r="TTE221" t="s">
        <v>330</v>
      </c>
      <c r="TTF221" t="s">
        <v>330</v>
      </c>
      <c r="TTG221" t="s">
        <v>330</v>
      </c>
      <c r="TTH221" t="s">
        <v>330</v>
      </c>
      <c r="TTI221" t="s">
        <v>330</v>
      </c>
      <c r="TTJ221" t="s">
        <v>330</v>
      </c>
      <c r="TTK221" t="s">
        <v>330</v>
      </c>
      <c r="TTL221" t="s">
        <v>330</v>
      </c>
      <c r="TTM221" t="s">
        <v>330</v>
      </c>
      <c r="TTN221" t="s">
        <v>330</v>
      </c>
      <c r="TTO221" t="s">
        <v>330</v>
      </c>
      <c r="TTP221" t="s">
        <v>330</v>
      </c>
      <c r="TTQ221" t="s">
        <v>330</v>
      </c>
      <c r="TTR221" t="s">
        <v>330</v>
      </c>
      <c r="TTS221" t="s">
        <v>330</v>
      </c>
      <c r="TTT221" t="s">
        <v>330</v>
      </c>
      <c r="TTU221" t="s">
        <v>330</v>
      </c>
      <c r="TTV221" t="s">
        <v>330</v>
      </c>
      <c r="TTW221" t="s">
        <v>330</v>
      </c>
      <c r="TTX221" t="s">
        <v>330</v>
      </c>
      <c r="TTY221" t="s">
        <v>330</v>
      </c>
      <c r="TTZ221" t="s">
        <v>330</v>
      </c>
      <c r="TUA221" t="s">
        <v>330</v>
      </c>
      <c r="TUB221" t="s">
        <v>330</v>
      </c>
      <c r="TUC221" t="s">
        <v>330</v>
      </c>
      <c r="TUD221" t="s">
        <v>330</v>
      </c>
      <c r="TUE221" t="s">
        <v>330</v>
      </c>
      <c r="TUF221" t="s">
        <v>330</v>
      </c>
      <c r="TUG221" t="s">
        <v>330</v>
      </c>
      <c r="TUH221" t="s">
        <v>330</v>
      </c>
      <c r="TUI221" t="s">
        <v>330</v>
      </c>
      <c r="TUJ221" t="s">
        <v>330</v>
      </c>
      <c r="TUK221" t="s">
        <v>330</v>
      </c>
      <c r="TUL221" t="s">
        <v>330</v>
      </c>
      <c r="TUM221" t="s">
        <v>330</v>
      </c>
      <c r="TUN221" t="s">
        <v>330</v>
      </c>
      <c r="TUO221" t="s">
        <v>330</v>
      </c>
      <c r="TUP221" t="s">
        <v>330</v>
      </c>
      <c r="TUQ221" t="s">
        <v>330</v>
      </c>
      <c r="TUR221" t="s">
        <v>330</v>
      </c>
      <c r="TUS221" t="s">
        <v>330</v>
      </c>
      <c r="TUT221" t="s">
        <v>330</v>
      </c>
      <c r="TUU221" t="s">
        <v>330</v>
      </c>
      <c r="TUV221" t="s">
        <v>330</v>
      </c>
      <c r="TUW221" t="s">
        <v>330</v>
      </c>
      <c r="TUX221" t="s">
        <v>330</v>
      </c>
      <c r="TUY221" t="s">
        <v>330</v>
      </c>
      <c r="TUZ221" t="s">
        <v>330</v>
      </c>
      <c r="TVA221" t="s">
        <v>330</v>
      </c>
      <c r="TVB221" t="s">
        <v>330</v>
      </c>
      <c r="TVC221" t="s">
        <v>330</v>
      </c>
      <c r="TVD221" t="s">
        <v>330</v>
      </c>
      <c r="TVE221" t="s">
        <v>330</v>
      </c>
      <c r="TVF221" t="s">
        <v>330</v>
      </c>
      <c r="TVG221" t="s">
        <v>330</v>
      </c>
      <c r="TVH221" t="s">
        <v>330</v>
      </c>
      <c r="TVI221" t="s">
        <v>330</v>
      </c>
      <c r="TVJ221" t="s">
        <v>330</v>
      </c>
      <c r="TVK221" t="s">
        <v>330</v>
      </c>
      <c r="TVL221" t="s">
        <v>330</v>
      </c>
      <c r="TVM221" t="s">
        <v>330</v>
      </c>
      <c r="TVN221" t="s">
        <v>330</v>
      </c>
      <c r="TVO221" t="s">
        <v>330</v>
      </c>
      <c r="TVP221" t="s">
        <v>330</v>
      </c>
      <c r="TVQ221" t="s">
        <v>330</v>
      </c>
      <c r="TVR221" t="s">
        <v>330</v>
      </c>
      <c r="TVS221" t="s">
        <v>330</v>
      </c>
      <c r="TVT221" t="s">
        <v>330</v>
      </c>
      <c r="TVU221" t="s">
        <v>330</v>
      </c>
      <c r="TVV221" t="s">
        <v>330</v>
      </c>
      <c r="TVW221" t="s">
        <v>330</v>
      </c>
      <c r="TVX221" t="s">
        <v>330</v>
      </c>
      <c r="TVY221" t="s">
        <v>330</v>
      </c>
      <c r="TVZ221" t="s">
        <v>330</v>
      </c>
      <c r="TWA221" t="s">
        <v>330</v>
      </c>
      <c r="TWB221" t="s">
        <v>330</v>
      </c>
      <c r="TWC221" t="s">
        <v>330</v>
      </c>
      <c r="TWD221" t="s">
        <v>330</v>
      </c>
      <c r="TWE221" t="s">
        <v>330</v>
      </c>
      <c r="TWF221" t="s">
        <v>330</v>
      </c>
      <c r="TWG221" t="s">
        <v>330</v>
      </c>
      <c r="TWH221" t="s">
        <v>330</v>
      </c>
      <c r="TWI221" t="s">
        <v>330</v>
      </c>
      <c r="TWJ221" t="s">
        <v>330</v>
      </c>
      <c r="TWK221" t="s">
        <v>330</v>
      </c>
      <c r="TWL221" t="s">
        <v>330</v>
      </c>
      <c r="TWM221" t="s">
        <v>330</v>
      </c>
      <c r="TWN221" t="s">
        <v>330</v>
      </c>
      <c r="TWO221" t="s">
        <v>330</v>
      </c>
      <c r="TWP221" t="s">
        <v>330</v>
      </c>
      <c r="TWQ221" t="s">
        <v>330</v>
      </c>
      <c r="TWR221" t="s">
        <v>330</v>
      </c>
      <c r="TWS221" t="s">
        <v>330</v>
      </c>
      <c r="TWT221" t="s">
        <v>330</v>
      </c>
      <c r="TWU221" t="s">
        <v>330</v>
      </c>
      <c r="TWV221" t="s">
        <v>330</v>
      </c>
      <c r="TWW221" t="s">
        <v>330</v>
      </c>
      <c r="TWX221" t="s">
        <v>330</v>
      </c>
      <c r="TWY221" t="s">
        <v>330</v>
      </c>
      <c r="TWZ221" t="s">
        <v>330</v>
      </c>
      <c r="TXA221" t="s">
        <v>330</v>
      </c>
      <c r="TXB221" t="s">
        <v>330</v>
      </c>
      <c r="TXC221" t="s">
        <v>330</v>
      </c>
      <c r="TXD221" t="s">
        <v>330</v>
      </c>
      <c r="TXE221" t="s">
        <v>330</v>
      </c>
      <c r="TXF221" t="s">
        <v>330</v>
      </c>
      <c r="TXG221" t="s">
        <v>330</v>
      </c>
      <c r="TXH221" t="s">
        <v>330</v>
      </c>
      <c r="TXI221" t="s">
        <v>330</v>
      </c>
      <c r="TXJ221" t="s">
        <v>330</v>
      </c>
      <c r="TXK221" t="s">
        <v>330</v>
      </c>
      <c r="TXL221" t="s">
        <v>330</v>
      </c>
      <c r="TXM221" t="s">
        <v>330</v>
      </c>
      <c r="TXN221" t="s">
        <v>330</v>
      </c>
      <c r="TXO221" t="s">
        <v>330</v>
      </c>
      <c r="TXP221" t="s">
        <v>330</v>
      </c>
      <c r="TXQ221" t="s">
        <v>330</v>
      </c>
      <c r="TXR221" t="s">
        <v>330</v>
      </c>
      <c r="TXS221" t="s">
        <v>330</v>
      </c>
      <c r="TXT221" t="s">
        <v>330</v>
      </c>
      <c r="TXU221" t="s">
        <v>330</v>
      </c>
      <c r="TXV221" t="s">
        <v>330</v>
      </c>
      <c r="TXW221" t="s">
        <v>330</v>
      </c>
      <c r="TXX221" t="s">
        <v>330</v>
      </c>
      <c r="TXY221" t="s">
        <v>330</v>
      </c>
      <c r="TXZ221" t="s">
        <v>330</v>
      </c>
      <c r="TYA221" t="s">
        <v>330</v>
      </c>
      <c r="TYB221" t="s">
        <v>330</v>
      </c>
      <c r="TYC221" t="s">
        <v>330</v>
      </c>
      <c r="TYD221" t="s">
        <v>330</v>
      </c>
      <c r="TYE221" t="s">
        <v>330</v>
      </c>
      <c r="TYF221" t="s">
        <v>330</v>
      </c>
      <c r="TYG221" t="s">
        <v>330</v>
      </c>
      <c r="TYH221" t="s">
        <v>330</v>
      </c>
      <c r="TYI221" t="s">
        <v>330</v>
      </c>
      <c r="TYJ221" t="s">
        <v>330</v>
      </c>
      <c r="TYK221" t="s">
        <v>330</v>
      </c>
      <c r="TYL221" t="s">
        <v>330</v>
      </c>
      <c r="TYM221" t="s">
        <v>330</v>
      </c>
      <c r="TYN221" t="s">
        <v>330</v>
      </c>
      <c r="TYO221" t="s">
        <v>330</v>
      </c>
      <c r="TYP221" t="s">
        <v>330</v>
      </c>
      <c r="TYQ221" t="s">
        <v>330</v>
      </c>
      <c r="TYR221" t="s">
        <v>330</v>
      </c>
      <c r="TYS221" t="s">
        <v>330</v>
      </c>
      <c r="TYT221" t="s">
        <v>330</v>
      </c>
      <c r="TYU221" t="s">
        <v>330</v>
      </c>
      <c r="TYV221" t="s">
        <v>330</v>
      </c>
      <c r="TYW221" t="s">
        <v>330</v>
      </c>
      <c r="TYX221" t="s">
        <v>330</v>
      </c>
      <c r="TYY221" t="s">
        <v>330</v>
      </c>
      <c r="TYZ221" t="s">
        <v>330</v>
      </c>
      <c r="TZA221" t="s">
        <v>330</v>
      </c>
      <c r="TZB221" t="s">
        <v>330</v>
      </c>
      <c r="TZC221" t="s">
        <v>330</v>
      </c>
      <c r="TZD221" t="s">
        <v>330</v>
      </c>
      <c r="TZE221" t="s">
        <v>330</v>
      </c>
      <c r="TZF221" t="s">
        <v>330</v>
      </c>
      <c r="TZG221" t="s">
        <v>330</v>
      </c>
      <c r="TZH221" t="s">
        <v>330</v>
      </c>
      <c r="TZI221" t="s">
        <v>330</v>
      </c>
      <c r="TZJ221" t="s">
        <v>330</v>
      </c>
      <c r="TZK221" t="s">
        <v>330</v>
      </c>
      <c r="TZL221" t="s">
        <v>330</v>
      </c>
      <c r="TZM221" t="s">
        <v>330</v>
      </c>
      <c r="TZN221" t="s">
        <v>330</v>
      </c>
      <c r="TZO221" t="s">
        <v>330</v>
      </c>
      <c r="TZP221" t="s">
        <v>330</v>
      </c>
      <c r="TZQ221" t="s">
        <v>330</v>
      </c>
      <c r="TZR221" t="s">
        <v>330</v>
      </c>
      <c r="TZS221" t="s">
        <v>330</v>
      </c>
      <c r="TZT221" t="s">
        <v>330</v>
      </c>
      <c r="TZU221" t="s">
        <v>330</v>
      </c>
      <c r="TZV221" t="s">
        <v>330</v>
      </c>
      <c r="TZW221" t="s">
        <v>330</v>
      </c>
      <c r="TZX221" t="s">
        <v>330</v>
      </c>
      <c r="TZY221" t="s">
        <v>330</v>
      </c>
      <c r="TZZ221" t="s">
        <v>330</v>
      </c>
      <c r="UAA221" t="s">
        <v>330</v>
      </c>
      <c r="UAB221" t="s">
        <v>330</v>
      </c>
      <c r="UAC221" t="s">
        <v>330</v>
      </c>
      <c r="UAD221" t="s">
        <v>330</v>
      </c>
      <c r="UAE221" t="s">
        <v>330</v>
      </c>
      <c r="UAF221" t="s">
        <v>330</v>
      </c>
      <c r="UAG221" t="s">
        <v>330</v>
      </c>
      <c r="UAH221" t="s">
        <v>330</v>
      </c>
      <c r="UAI221" t="s">
        <v>330</v>
      </c>
      <c r="UAJ221" t="s">
        <v>330</v>
      </c>
      <c r="UAK221" t="s">
        <v>330</v>
      </c>
      <c r="UAL221" t="s">
        <v>330</v>
      </c>
      <c r="UAM221" t="s">
        <v>330</v>
      </c>
      <c r="UAN221" t="s">
        <v>330</v>
      </c>
      <c r="UAO221" t="s">
        <v>330</v>
      </c>
      <c r="UAP221" t="s">
        <v>330</v>
      </c>
      <c r="UAQ221" t="s">
        <v>330</v>
      </c>
      <c r="UAR221" t="s">
        <v>330</v>
      </c>
      <c r="UAS221" t="s">
        <v>330</v>
      </c>
      <c r="UAT221" t="s">
        <v>330</v>
      </c>
      <c r="UAU221" t="s">
        <v>330</v>
      </c>
      <c r="UAV221" t="s">
        <v>330</v>
      </c>
      <c r="UAW221" t="s">
        <v>330</v>
      </c>
      <c r="UAX221" t="s">
        <v>330</v>
      </c>
      <c r="UAY221" t="s">
        <v>330</v>
      </c>
      <c r="UAZ221" t="s">
        <v>330</v>
      </c>
      <c r="UBA221" t="s">
        <v>330</v>
      </c>
      <c r="UBB221" t="s">
        <v>330</v>
      </c>
      <c r="UBC221" t="s">
        <v>330</v>
      </c>
      <c r="UBD221" t="s">
        <v>330</v>
      </c>
      <c r="UBE221" t="s">
        <v>330</v>
      </c>
      <c r="UBF221" t="s">
        <v>330</v>
      </c>
      <c r="UBG221" t="s">
        <v>330</v>
      </c>
      <c r="UBH221" t="s">
        <v>330</v>
      </c>
      <c r="UBI221" t="s">
        <v>330</v>
      </c>
      <c r="UBJ221" t="s">
        <v>330</v>
      </c>
      <c r="UBK221" t="s">
        <v>330</v>
      </c>
      <c r="UBL221" t="s">
        <v>330</v>
      </c>
      <c r="UBM221" t="s">
        <v>330</v>
      </c>
      <c r="UBN221" t="s">
        <v>330</v>
      </c>
      <c r="UBO221" t="s">
        <v>330</v>
      </c>
      <c r="UBP221" t="s">
        <v>330</v>
      </c>
      <c r="UBQ221" t="s">
        <v>330</v>
      </c>
      <c r="UBR221" t="s">
        <v>330</v>
      </c>
      <c r="UBS221" t="s">
        <v>330</v>
      </c>
      <c r="UBT221" t="s">
        <v>330</v>
      </c>
      <c r="UBU221" t="s">
        <v>330</v>
      </c>
      <c r="UBV221" t="s">
        <v>330</v>
      </c>
      <c r="UBW221" t="s">
        <v>330</v>
      </c>
      <c r="UBX221" t="s">
        <v>330</v>
      </c>
      <c r="UBY221" t="s">
        <v>330</v>
      </c>
      <c r="UBZ221" t="s">
        <v>330</v>
      </c>
      <c r="UCA221" t="s">
        <v>330</v>
      </c>
      <c r="UCB221" t="s">
        <v>330</v>
      </c>
      <c r="UCC221" t="s">
        <v>330</v>
      </c>
      <c r="UCD221" t="s">
        <v>330</v>
      </c>
      <c r="UCE221" t="s">
        <v>330</v>
      </c>
      <c r="UCF221" t="s">
        <v>330</v>
      </c>
      <c r="UCG221" t="s">
        <v>330</v>
      </c>
      <c r="UCH221" t="s">
        <v>330</v>
      </c>
      <c r="UCI221" t="s">
        <v>330</v>
      </c>
      <c r="UCJ221" t="s">
        <v>330</v>
      </c>
      <c r="UCK221" t="s">
        <v>330</v>
      </c>
      <c r="UCL221" t="s">
        <v>330</v>
      </c>
      <c r="UCM221" t="s">
        <v>330</v>
      </c>
      <c r="UCN221" t="s">
        <v>330</v>
      </c>
      <c r="UCO221" t="s">
        <v>330</v>
      </c>
      <c r="UCP221" t="s">
        <v>330</v>
      </c>
      <c r="UCQ221" t="s">
        <v>330</v>
      </c>
      <c r="UCR221" t="s">
        <v>330</v>
      </c>
      <c r="UCS221" t="s">
        <v>330</v>
      </c>
      <c r="UCT221" t="s">
        <v>330</v>
      </c>
      <c r="UCU221" t="s">
        <v>330</v>
      </c>
      <c r="UCV221" t="s">
        <v>330</v>
      </c>
      <c r="UCW221" t="s">
        <v>330</v>
      </c>
      <c r="UCX221" t="s">
        <v>330</v>
      </c>
      <c r="UCY221" t="s">
        <v>330</v>
      </c>
      <c r="UCZ221" t="s">
        <v>330</v>
      </c>
      <c r="UDA221" t="s">
        <v>330</v>
      </c>
      <c r="UDB221" t="s">
        <v>330</v>
      </c>
      <c r="UDC221" t="s">
        <v>330</v>
      </c>
      <c r="UDD221" t="s">
        <v>330</v>
      </c>
      <c r="UDE221" t="s">
        <v>330</v>
      </c>
      <c r="UDF221" t="s">
        <v>330</v>
      </c>
      <c r="UDG221" t="s">
        <v>330</v>
      </c>
      <c r="UDH221" t="s">
        <v>330</v>
      </c>
      <c r="UDI221" t="s">
        <v>330</v>
      </c>
      <c r="UDJ221" t="s">
        <v>330</v>
      </c>
      <c r="UDK221" t="s">
        <v>330</v>
      </c>
      <c r="UDL221" t="s">
        <v>330</v>
      </c>
      <c r="UDM221" t="s">
        <v>330</v>
      </c>
      <c r="UDN221" t="s">
        <v>330</v>
      </c>
      <c r="UDO221" t="s">
        <v>330</v>
      </c>
      <c r="UDP221" t="s">
        <v>330</v>
      </c>
      <c r="UDQ221" t="s">
        <v>330</v>
      </c>
      <c r="UDR221" t="s">
        <v>330</v>
      </c>
      <c r="UDS221" t="s">
        <v>330</v>
      </c>
      <c r="UDT221" t="s">
        <v>330</v>
      </c>
      <c r="UDU221" t="s">
        <v>330</v>
      </c>
      <c r="UDV221" t="s">
        <v>330</v>
      </c>
      <c r="UDW221" t="s">
        <v>330</v>
      </c>
      <c r="UDX221" t="s">
        <v>330</v>
      </c>
      <c r="UDY221" t="s">
        <v>330</v>
      </c>
      <c r="UDZ221" t="s">
        <v>330</v>
      </c>
      <c r="UEA221" t="s">
        <v>330</v>
      </c>
      <c r="UEB221" t="s">
        <v>330</v>
      </c>
      <c r="UEC221" t="s">
        <v>330</v>
      </c>
      <c r="UED221" t="s">
        <v>330</v>
      </c>
      <c r="UEE221" t="s">
        <v>330</v>
      </c>
      <c r="UEF221" t="s">
        <v>330</v>
      </c>
      <c r="UEG221" t="s">
        <v>330</v>
      </c>
      <c r="UEH221" t="s">
        <v>330</v>
      </c>
      <c r="UEI221" t="s">
        <v>330</v>
      </c>
      <c r="UEJ221" t="s">
        <v>330</v>
      </c>
      <c r="UEK221" t="s">
        <v>330</v>
      </c>
      <c r="UEL221" t="s">
        <v>330</v>
      </c>
      <c r="UEM221" t="s">
        <v>330</v>
      </c>
      <c r="UEN221" t="s">
        <v>330</v>
      </c>
      <c r="UEO221" t="s">
        <v>330</v>
      </c>
      <c r="UEP221" t="s">
        <v>330</v>
      </c>
      <c r="UEQ221" t="s">
        <v>330</v>
      </c>
      <c r="UER221" t="s">
        <v>330</v>
      </c>
      <c r="UES221" t="s">
        <v>330</v>
      </c>
      <c r="UET221" t="s">
        <v>330</v>
      </c>
      <c r="UEU221" t="s">
        <v>330</v>
      </c>
      <c r="UEV221" t="s">
        <v>330</v>
      </c>
      <c r="UEW221" t="s">
        <v>330</v>
      </c>
      <c r="UEX221" t="s">
        <v>330</v>
      </c>
      <c r="UEY221" t="s">
        <v>330</v>
      </c>
      <c r="UEZ221" t="s">
        <v>330</v>
      </c>
      <c r="UFA221" t="s">
        <v>330</v>
      </c>
      <c r="UFB221" t="s">
        <v>330</v>
      </c>
      <c r="UFC221" t="s">
        <v>330</v>
      </c>
      <c r="UFD221" t="s">
        <v>330</v>
      </c>
      <c r="UFE221" t="s">
        <v>330</v>
      </c>
      <c r="UFF221" t="s">
        <v>330</v>
      </c>
      <c r="UFG221" t="s">
        <v>330</v>
      </c>
      <c r="UFH221" t="s">
        <v>330</v>
      </c>
      <c r="UFI221" t="s">
        <v>330</v>
      </c>
      <c r="UFJ221" t="s">
        <v>330</v>
      </c>
      <c r="UFK221" t="s">
        <v>330</v>
      </c>
      <c r="UFL221" t="s">
        <v>330</v>
      </c>
      <c r="UFM221" t="s">
        <v>330</v>
      </c>
      <c r="UFN221" t="s">
        <v>330</v>
      </c>
      <c r="UFO221" t="s">
        <v>330</v>
      </c>
      <c r="UFP221" t="s">
        <v>330</v>
      </c>
      <c r="UFQ221" t="s">
        <v>330</v>
      </c>
      <c r="UFR221" t="s">
        <v>330</v>
      </c>
      <c r="UFS221" t="s">
        <v>330</v>
      </c>
      <c r="UFT221" t="s">
        <v>330</v>
      </c>
      <c r="UFU221" t="s">
        <v>330</v>
      </c>
      <c r="UFV221" t="s">
        <v>330</v>
      </c>
      <c r="UFW221" t="s">
        <v>330</v>
      </c>
      <c r="UFX221" t="s">
        <v>330</v>
      </c>
      <c r="UFY221" t="s">
        <v>330</v>
      </c>
      <c r="UFZ221" t="s">
        <v>330</v>
      </c>
      <c r="UGA221" t="s">
        <v>330</v>
      </c>
      <c r="UGB221" t="s">
        <v>330</v>
      </c>
      <c r="UGC221" t="s">
        <v>330</v>
      </c>
      <c r="UGD221" t="s">
        <v>330</v>
      </c>
      <c r="UGE221" t="s">
        <v>330</v>
      </c>
      <c r="UGF221" t="s">
        <v>330</v>
      </c>
      <c r="UGG221" t="s">
        <v>330</v>
      </c>
      <c r="UGH221" t="s">
        <v>330</v>
      </c>
      <c r="UGI221" t="s">
        <v>330</v>
      </c>
      <c r="UGJ221" t="s">
        <v>330</v>
      </c>
      <c r="UGK221" t="s">
        <v>330</v>
      </c>
      <c r="UGL221" t="s">
        <v>330</v>
      </c>
      <c r="UGM221" t="s">
        <v>330</v>
      </c>
      <c r="UGN221" t="s">
        <v>330</v>
      </c>
      <c r="UGO221" t="s">
        <v>330</v>
      </c>
      <c r="UGP221" t="s">
        <v>330</v>
      </c>
      <c r="UGQ221" t="s">
        <v>330</v>
      </c>
      <c r="UGR221" t="s">
        <v>330</v>
      </c>
      <c r="UGS221" t="s">
        <v>330</v>
      </c>
      <c r="UGT221" t="s">
        <v>330</v>
      </c>
      <c r="UGU221" t="s">
        <v>330</v>
      </c>
      <c r="UGV221" t="s">
        <v>330</v>
      </c>
      <c r="UGW221" t="s">
        <v>330</v>
      </c>
      <c r="UGX221" t="s">
        <v>330</v>
      </c>
      <c r="UGY221" t="s">
        <v>330</v>
      </c>
      <c r="UGZ221" t="s">
        <v>330</v>
      </c>
      <c r="UHA221" t="s">
        <v>330</v>
      </c>
      <c r="UHB221" t="s">
        <v>330</v>
      </c>
      <c r="UHC221" t="s">
        <v>330</v>
      </c>
      <c r="UHD221" t="s">
        <v>330</v>
      </c>
      <c r="UHE221" t="s">
        <v>330</v>
      </c>
      <c r="UHF221" t="s">
        <v>330</v>
      </c>
      <c r="UHG221" t="s">
        <v>330</v>
      </c>
      <c r="UHH221" t="s">
        <v>330</v>
      </c>
      <c r="UHI221" t="s">
        <v>330</v>
      </c>
      <c r="UHJ221" t="s">
        <v>330</v>
      </c>
      <c r="UHK221" t="s">
        <v>330</v>
      </c>
      <c r="UHL221" t="s">
        <v>330</v>
      </c>
      <c r="UHM221" t="s">
        <v>330</v>
      </c>
      <c r="UHN221" t="s">
        <v>330</v>
      </c>
      <c r="UHO221" t="s">
        <v>330</v>
      </c>
      <c r="UHP221" t="s">
        <v>330</v>
      </c>
      <c r="UHQ221" t="s">
        <v>330</v>
      </c>
      <c r="UHR221" t="s">
        <v>330</v>
      </c>
      <c r="UHS221" t="s">
        <v>330</v>
      </c>
      <c r="UHT221" t="s">
        <v>330</v>
      </c>
      <c r="UHU221" t="s">
        <v>330</v>
      </c>
      <c r="UHV221" t="s">
        <v>330</v>
      </c>
      <c r="UHW221" t="s">
        <v>330</v>
      </c>
      <c r="UHX221" t="s">
        <v>330</v>
      </c>
      <c r="UHY221" t="s">
        <v>330</v>
      </c>
      <c r="UHZ221" t="s">
        <v>330</v>
      </c>
      <c r="UIA221" t="s">
        <v>330</v>
      </c>
      <c r="UIB221" t="s">
        <v>330</v>
      </c>
      <c r="UIC221" t="s">
        <v>330</v>
      </c>
      <c r="UID221" t="s">
        <v>330</v>
      </c>
      <c r="UIE221" t="s">
        <v>330</v>
      </c>
      <c r="UIF221" t="s">
        <v>330</v>
      </c>
      <c r="UIG221" t="s">
        <v>330</v>
      </c>
      <c r="UIH221" t="s">
        <v>330</v>
      </c>
      <c r="UII221" t="s">
        <v>330</v>
      </c>
      <c r="UIJ221" t="s">
        <v>330</v>
      </c>
      <c r="UIK221" t="s">
        <v>330</v>
      </c>
      <c r="UIL221" t="s">
        <v>330</v>
      </c>
      <c r="UIM221" t="s">
        <v>330</v>
      </c>
      <c r="UIN221" t="s">
        <v>330</v>
      </c>
      <c r="UIO221" t="s">
        <v>330</v>
      </c>
      <c r="UIP221" t="s">
        <v>330</v>
      </c>
      <c r="UIQ221" t="s">
        <v>330</v>
      </c>
      <c r="UIR221" t="s">
        <v>330</v>
      </c>
      <c r="UIS221" t="s">
        <v>330</v>
      </c>
      <c r="UIT221" t="s">
        <v>330</v>
      </c>
      <c r="UIU221" t="s">
        <v>330</v>
      </c>
      <c r="UIV221" t="s">
        <v>330</v>
      </c>
      <c r="UIW221" t="s">
        <v>330</v>
      </c>
      <c r="UIX221" t="s">
        <v>330</v>
      </c>
      <c r="UIY221" t="s">
        <v>330</v>
      </c>
      <c r="UIZ221" t="s">
        <v>330</v>
      </c>
      <c r="UJA221" t="s">
        <v>330</v>
      </c>
      <c r="UJB221" t="s">
        <v>330</v>
      </c>
      <c r="UJC221" t="s">
        <v>330</v>
      </c>
      <c r="UJD221" t="s">
        <v>330</v>
      </c>
      <c r="UJE221" t="s">
        <v>330</v>
      </c>
      <c r="UJF221" t="s">
        <v>330</v>
      </c>
      <c r="UJG221" t="s">
        <v>330</v>
      </c>
      <c r="UJH221" t="s">
        <v>330</v>
      </c>
      <c r="UJI221" t="s">
        <v>330</v>
      </c>
      <c r="UJJ221" t="s">
        <v>330</v>
      </c>
      <c r="UJK221" t="s">
        <v>330</v>
      </c>
      <c r="UJL221" t="s">
        <v>330</v>
      </c>
      <c r="UJM221" t="s">
        <v>330</v>
      </c>
      <c r="UJN221" t="s">
        <v>330</v>
      </c>
      <c r="UJO221" t="s">
        <v>330</v>
      </c>
      <c r="UJP221" t="s">
        <v>330</v>
      </c>
      <c r="UJQ221" t="s">
        <v>330</v>
      </c>
      <c r="UJR221" t="s">
        <v>330</v>
      </c>
      <c r="UJS221" t="s">
        <v>330</v>
      </c>
      <c r="UJT221" t="s">
        <v>330</v>
      </c>
      <c r="UJU221" t="s">
        <v>330</v>
      </c>
      <c r="UJV221" t="s">
        <v>330</v>
      </c>
      <c r="UJW221" t="s">
        <v>330</v>
      </c>
      <c r="UJX221" t="s">
        <v>330</v>
      </c>
      <c r="UJY221" t="s">
        <v>330</v>
      </c>
      <c r="UJZ221" t="s">
        <v>330</v>
      </c>
      <c r="UKA221" t="s">
        <v>330</v>
      </c>
      <c r="UKB221" t="s">
        <v>330</v>
      </c>
      <c r="UKC221" t="s">
        <v>330</v>
      </c>
      <c r="UKD221" t="s">
        <v>330</v>
      </c>
      <c r="UKE221" t="s">
        <v>330</v>
      </c>
      <c r="UKF221" t="s">
        <v>330</v>
      </c>
      <c r="UKG221" t="s">
        <v>330</v>
      </c>
      <c r="UKH221" t="s">
        <v>330</v>
      </c>
      <c r="UKI221" t="s">
        <v>330</v>
      </c>
      <c r="UKJ221" t="s">
        <v>330</v>
      </c>
      <c r="UKK221" t="s">
        <v>330</v>
      </c>
      <c r="UKL221" t="s">
        <v>330</v>
      </c>
      <c r="UKM221" t="s">
        <v>330</v>
      </c>
      <c r="UKN221" t="s">
        <v>330</v>
      </c>
      <c r="UKO221" t="s">
        <v>330</v>
      </c>
      <c r="UKP221" t="s">
        <v>330</v>
      </c>
      <c r="UKQ221" t="s">
        <v>330</v>
      </c>
      <c r="UKR221" t="s">
        <v>330</v>
      </c>
      <c r="UKS221" t="s">
        <v>330</v>
      </c>
      <c r="UKT221" t="s">
        <v>330</v>
      </c>
      <c r="UKU221" t="s">
        <v>330</v>
      </c>
      <c r="UKV221" t="s">
        <v>330</v>
      </c>
      <c r="UKW221" t="s">
        <v>330</v>
      </c>
      <c r="UKX221" t="s">
        <v>330</v>
      </c>
      <c r="UKY221" t="s">
        <v>330</v>
      </c>
      <c r="UKZ221" t="s">
        <v>330</v>
      </c>
      <c r="ULA221" t="s">
        <v>330</v>
      </c>
      <c r="ULB221" t="s">
        <v>330</v>
      </c>
      <c r="ULC221" t="s">
        <v>330</v>
      </c>
      <c r="ULD221" t="s">
        <v>330</v>
      </c>
      <c r="ULE221" t="s">
        <v>330</v>
      </c>
      <c r="ULF221" t="s">
        <v>330</v>
      </c>
      <c r="ULG221" t="s">
        <v>330</v>
      </c>
      <c r="ULH221" t="s">
        <v>330</v>
      </c>
      <c r="ULI221" t="s">
        <v>330</v>
      </c>
      <c r="ULJ221" t="s">
        <v>330</v>
      </c>
      <c r="ULK221" t="s">
        <v>330</v>
      </c>
      <c r="ULL221" t="s">
        <v>330</v>
      </c>
      <c r="ULM221" t="s">
        <v>330</v>
      </c>
      <c r="ULN221" t="s">
        <v>330</v>
      </c>
      <c r="ULO221" t="s">
        <v>330</v>
      </c>
      <c r="ULP221" t="s">
        <v>330</v>
      </c>
      <c r="ULQ221" t="s">
        <v>330</v>
      </c>
      <c r="ULR221" t="s">
        <v>330</v>
      </c>
      <c r="ULS221" t="s">
        <v>330</v>
      </c>
      <c r="ULT221" t="s">
        <v>330</v>
      </c>
      <c r="ULU221" t="s">
        <v>330</v>
      </c>
      <c r="ULV221" t="s">
        <v>330</v>
      </c>
      <c r="ULW221" t="s">
        <v>330</v>
      </c>
      <c r="ULX221" t="s">
        <v>330</v>
      </c>
      <c r="ULY221" t="s">
        <v>330</v>
      </c>
      <c r="ULZ221" t="s">
        <v>330</v>
      </c>
      <c r="UMA221" t="s">
        <v>330</v>
      </c>
      <c r="UMB221" t="s">
        <v>330</v>
      </c>
      <c r="UMC221" t="s">
        <v>330</v>
      </c>
      <c r="UMD221" t="s">
        <v>330</v>
      </c>
      <c r="UME221" t="s">
        <v>330</v>
      </c>
      <c r="UMF221" t="s">
        <v>330</v>
      </c>
      <c r="UMG221" t="s">
        <v>330</v>
      </c>
      <c r="UMH221" t="s">
        <v>330</v>
      </c>
      <c r="UMI221" t="s">
        <v>330</v>
      </c>
      <c r="UMJ221" t="s">
        <v>330</v>
      </c>
      <c r="UMK221" t="s">
        <v>330</v>
      </c>
      <c r="UML221" t="s">
        <v>330</v>
      </c>
      <c r="UMM221" t="s">
        <v>330</v>
      </c>
      <c r="UMN221" t="s">
        <v>330</v>
      </c>
      <c r="UMO221" t="s">
        <v>330</v>
      </c>
      <c r="UMP221" t="s">
        <v>330</v>
      </c>
      <c r="UMQ221" t="s">
        <v>330</v>
      </c>
      <c r="UMR221" t="s">
        <v>330</v>
      </c>
      <c r="UMS221" t="s">
        <v>330</v>
      </c>
      <c r="UMT221" t="s">
        <v>330</v>
      </c>
      <c r="UMU221" t="s">
        <v>330</v>
      </c>
      <c r="UMV221" t="s">
        <v>330</v>
      </c>
      <c r="UMW221" t="s">
        <v>330</v>
      </c>
      <c r="UMX221" t="s">
        <v>330</v>
      </c>
      <c r="UMY221" t="s">
        <v>330</v>
      </c>
      <c r="UMZ221" t="s">
        <v>330</v>
      </c>
      <c r="UNA221" t="s">
        <v>330</v>
      </c>
      <c r="UNB221" t="s">
        <v>330</v>
      </c>
      <c r="UNC221" t="s">
        <v>330</v>
      </c>
      <c r="UND221" t="s">
        <v>330</v>
      </c>
      <c r="UNE221" t="s">
        <v>330</v>
      </c>
      <c r="UNF221" t="s">
        <v>330</v>
      </c>
      <c r="UNG221" t="s">
        <v>330</v>
      </c>
      <c r="UNH221" t="s">
        <v>330</v>
      </c>
      <c r="UNI221" t="s">
        <v>330</v>
      </c>
      <c r="UNJ221" t="s">
        <v>330</v>
      </c>
      <c r="UNK221" t="s">
        <v>330</v>
      </c>
      <c r="UNL221" t="s">
        <v>330</v>
      </c>
      <c r="UNM221" t="s">
        <v>330</v>
      </c>
      <c r="UNN221" t="s">
        <v>330</v>
      </c>
      <c r="UNO221" t="s">
        <v>330</v>
      </c>
      <c r="UNP221" t="s">
        <v>330</v>
      </c>
      <c r="UNQ221" t="s">
        <v>330</v>
      </c>
      <c r="UNR221" t="s">
        <v>330</v>
      </c>
      <c r="UNS221" t="s">
        <v>330</v>
      </c>
      <c r="UNT221" t="s">
        <v>330</v>
      </c>
      <c r="UNU221" t="s">
        <v>330</v>
      </c>
      <c r="UNV221" t="s">
        <v>330</v>
      </c>
      <c r="UNW221" t="s">
        <v>330</v>
      </c>
      <c r="UNX221" t="s">
        <v>330</v>
      </c>
      <c r="UNY221" t="s">
        <v>330</v>
      </c>
      <c r="UNZ221" t="s">
        <v>330</v>
      </c>
      <c r="UOA221" t="s">
        <v>330</v>
      </c>
      <c r="UOB221" t="s">
        <v>330</v>
      </c>
      <c r="UOC221" t="s">
        <v>330</v>
      </c>
      <c r="UOD221" t="s">
        <v>330</v>
      </c>
      <c r="UOE221" t="s">
        <v>330</v>
      </c>
      <c r="UOF221" t="s">
        <v>330</v>
      </c>
      <c r="UOG221" t="s">
        <v>330</v>
      </c>
      <c r="UOH221" t="s">
        <v>330</v>
      </c>
      <c r="UOI221" t="s">
        <v>330</v>
      </c>
      <c r="UOJ221" t="s">
        <v>330</v>
      </c>
      <c r="UOK221" t="s">
        <v>330</v>
      </c>
      <c r="UOL221" t="s">
        <v>330</v>
      </c>
      <c r="UOM221" t="s">
        <v>330</v>
      </c>
      <c r="UON221" t="s">
        <v>330</v>
      </c>
      <c r="UOO221" t="s">
        <v>330</v>
      </c>
      <c r="UOP221" t="s">
        <v>330</v>
      </c>
      <c r="UOQ221" t="s">
        <v>330</v>
      </c>
      <c r="UOR221" t="s">
        <v>330</v>
      </c>
      <c r="UOS221" t="s">
        <v>330</v>
      </c>
      <c r="UOT221" t="s">
        <v>330</v>
      </c>
      <c r="UOU221" t="s">
        <v>330</v>
      </c>
      <c r="UOV221" t="s">
        <v>330</v>
      </c>
      <c r="UOW221" t="s">
        <v>330</v>
      </c>
      <c r="UOX221" t="s">
        <v>330</v>
      </c>
      <c r="UOY221" t="s">
        <v>330</v>
      </c>
      <c r="UOZ221" t="s">
        <v>330</v>
      </c>
      <c r="UPA221" t="s">
        <v>330</v>
      </c>
      <c r="UPB221" t="s">
        <v>330</v>
      </c>
      <c r="UPC221" t="s">
        <v>330</v>
      </c>
      <c r="UPD221" t="s">
        <v>330</v>
      </c>
      <c r="UPE221" t="s">
        <v>330</v>
      </c>
      <c r="UPF221" t="s">
        <v>330</v>
      </c>
      <c r="UPG221" t="s">
        <v>330</v>
      </c>
      <c r="UPH221" t="s">
        <v>330</v>
      </c>
      <c r="UPI221" t="s">
        <v>330</v>
      </c>
      <c r="UPJ221" t="s">
        <v>330</v>
      </c>
      <c r="UPK221" t="s">
        <v>330</v>
      </c>
      <c r="UPL221" t="s">
        <v>330</v>
      </c>
      <c r="UPM221" t="s">
        <v>330</v>
      </c>
      <c r="UPN221" t="s">
        <v>330</v>
      </c>
      <c r="UPO221" t="s">
        <v>330</v>
      </c>
      <c r="UPP221" t="s">
        <v>330</v>
      </c>
      <c r="UPQ221" t="s">
        <v>330</v>
      </c>
      <c r="UPR221" t="s">
        <v>330</v>
      </c>
      <c r="UPS221" t="s">
        <v>330</v>
      </c>
      <c r="UPT221" t="s">
        <v>330</v>
      </c>
      <c r="UPU221" t="s">
        <v>330</v>
      </c>
      <c r="UPV221" t="s">
        <v>330</v>
      </c>
      <c r="UPW221" t="s">
        <v>330</v>
      </c>
      <c r="UPX221" t="s">
        <v>330</v>
      </c>
      <c r="UPY221" t="s">
        <v>330</v>
      </c>
      <c r="UPZ221" t="s">
        <v>330</v>
      </c>
      <c r="UQA221" t="s">
        <v>330</v>
      </c>
      <c r="UQB221" t="s">
        <v>330</v>
      </c>
      <c r="UQC221" t="s">
        <v>330</v>
      </c>
      <c r="UQD221" t="s">
        <v>330</v>
      </c>
      <c r="UQE221" t="s">
        <v>330</v>
      </c>
      <c r="UQF221" t="s">
        <v>330</v>
      </c>
      <c r="UQG221" t="s">
        <v>330</v>
      </c>
      <c r="UQH221" t="s">
        <v>330</v>
      </c>
      <c r="UQI221" t="s">
        <v>330</v>
      </c>
      <c r="UQJ221" t="s">
        <v>330</v>
      </c>
      <c r="UQK221" t="s">
        <v>330</v>
      </c>
      <c r="UQL221" t="s">
        <v>330</v>
      </c>
      <c r="UQM221" t="s">
        <v>330</v>
      </c>
      <c r="UQN221" t="s">
        <v>330</v>
      </c>
      <c r="UQO221" t="s">
        <v>330</v>
      </c>
      <c r="UQP221" t="s">
        <v>330</v>
      </c>
      <c r="UQQ221" t="s">
        <v>330</v>
      </c>
      <c r="UQR221" t="s">
        <v>330</v>
      </c>
      <c r="UQS221" t="s">
        <v>330</v>
      </c>
      <c r="UQT221" t="s">
        <v>330</v>
      </c>
      <c r="UQU221" t="s">
        <v>330</v>
      </c>
      <c r="UQV221" t="s">
        <v>330</v>
      </c>
      <c r="UQW221" t="s">
        <v>330</v>
      </c>
      <c r="UQX221" t="s">
        <v>330</v>
      </c>
      <c r="UQY221" t="s">
        <v>330</v>
      </c>
      <c r="UQZ221" t="s">
        <v>330</v>
      </c>
      <c r="URA221" t="s">
        <v>330</v>
      </c>
      <c r="URB221" t="s">
        <v>330</v>
      </c>
      <c r="URC221" t="s">
        <v>330</v>
      </c>
      <c r="URD221" t="s">
        <v>330</v>
      </c>
      <c r="URE221" t="s">
        <v>330</v>
      </c>
      <c r="URF221" t="s">
        <v>330</v>
      </c>
      <c r="URG221" t="s">
        <v>330</v>
      </c>
      <c r="URH221" t="s">
        <v>330</v>
      </c>
      <c r="URI221" t="s">
        <v>330</v>
      </c>
      <c r="URJ221" t="s">
        <v>330</v>
      </c>
      <c r="URK221" t="s">
        <v>330</v>
      </c>
      <c r="URL221" t="s">
        <v>330</v>
      </c>
      <c r="URM221" t="s">
        <v>330</v>
      </c>
      <c r="URN221" t="s">
        <v>330</v>
      </c>
      <c r="URO221" t="s">
        <v>330</v>
      </c>
      <c r="URP221" t="s">
        <v>330</v>
      </c>
      <c r="URQ221" t="s">
        <v>330</v>
      </c>
      <c r="URR221" t="s">
        <v>330</v>
      </c>
      <c r="URS221" t="s">
        <v>330</v>
      </c>
      <c r="URT221" t="s">
        <v>330</v>
      </c>
      <c r="URU221" t="s">
        <v>330</v>
      </c>
      <c r="URV221" t="s">
        <v>330</v>
      </c>
      <c r="URW221" t="s">
        <v>330</v>
      </c>
      <c r="URX221" t="s">
        <v>330</v>
      </c>
      <c r="URY221" t="s">
        <v>330</v>
      </c>
      <c r="URZ221" t="s">
        <v>330</v>
      </c>
      <c r="USA221" t="s">
        <v>330</v>
      </c>
      <c r="USB221" t="s">
        <v>330</v>
      </c>
      <c r="USC221" t="s">
        <v>330</v>
      </c>
      <c r="USD221" t="s">
        <v>330</v>
      </c>
      <c r="USE221" t="s">
        <v>330</v>
      </c>
      <c r="USF221" t="s">
        <v>330</v>
      </c>
      <c r="USG221" t="s">
        <v>330</v>
      </c>
      <c r="USH221" t="s">
        <v>330</v>
      </c>
      <c r="USI221" t="s">
        <v>330</v>
      </c>
      <c r="USJ221" t="s">
        <v>330</v>
      </c>
      <c r="USK221" t="s">
        <v>330</v>
      </c>
      <c r="USL221" t="s">
        <v>330</v>
      </c>
      <c r="USM221" t="s">
        <v>330</v>
      </c>
      <c r="USN221" t="s">
        <v>330</v>
      </c>
      <c r="USO221" t="s">
        <v>330</v>
      </c>
      <c r="USP221" t="s">
        <v>330</v>
      </c>
      <c r="USQ221" t="s">
        <v>330</v>
      </c>
      <c r="USR221" t="s">
        <v>330</v>
      </c>
      <c r="USS221" t="s">
        <v>330</v>
      </c>
      <c r="UST221" t="s">
        <v>330</v>
      </c>
      <c r="USU221" t="s">
        <v>330</v>
      </c>
      <c r="USV221" t="s">
        <v>330</v>
      </c>
      <c r="USW221" t="s">
        <v>330</v>
      </c>
      <c r="USX221" t="s">
        <v>330</v>
      </c>
      <c r="USY221" t="s">
        <v>330</v>
      </c>
      <c r="USZ221" t="s">
        <v>330</v>
      </c>
      <c r="UTA221" t="s">
        <v>330</v>
      </c>
      <c r="UTB221" t="s">
        <v>330</v>
      </c>
      <c r="UTC221" t="s">
        <v>330</v>
      </c>
      <c r="UTD221" t="s">
        <v>330</v>
      </c>
      <c r="UTE221" t="s">
        <v>330</v>
      </c>
      <c r="UTF221" t="s">
        <v>330</v>
      </c>
      <c r="UTG221" t="s">
        <v>330</v>
      </c>
      <c r="UTH221" t="s">
        <v>330</v>
      </c>
      <c r="UTI221" t="s">
        <v>330</v>
      </c>
      <c r="UTJ221" t="s">
        <v>330</v>
      </c>
      <c r="UTK221" t="s">
        <v>330</v>
      </c>
      <c r="UTL221" t="s">
        <v>330</v>
      </c>
      <c r="UTM221" t="s">
        <v>330</v>
      </c>
      <c r="UTN221" t="s">
        <v>330</v>
      </c>
      <c r="UTO221" t="s">
        <v>330</v>
      </c>
      <c r="UTP221" t="s">
        <v>330</v>
      </c>
      <c r="UTQ221" t="s">
        <v>330</v>
      </c>
      <c r="UTR221" t="s">
        <v>330</v>
      </c>
      <c r="UTS221" t="s">
        <v>330</v>
      </c>
      <c r="UTT221" t="s">
        <v>330</v>
      </c>
      <c r="UTU221" t="s">
        <v>330</v>
      </c>
      <c r="UTV221" t="s">
        <v>330</v>
      </c>
      <c r="UTW221" t="s">
        <v>330</v>
      </c>
      <c r="UTX221" t="s">
        <v>330</v>
      </c>
      <c r="UTY221" t="s">
        <v>330</v>
      </c>
      <c r="UTZ221" t="s">
        <v>330</v>
      </c>
      <c r="UUA221" t="s">
        <v>330</v>
      </c>
      <c r="UUB221" t="s">
        <v>330</v>
      </c>
      <c r="UUC221" t="s">
        <v>330</v>
      </c>
      <c r="UUD221" t="s">
        <v>330</v>
      </c>
      <c r="UUE221" t="s">
        <v>330</v>
      </c>
      <c r="UUF221" t="s">
        <v>330</v>
      </c>
      <c r="UUG221" t="s">
        <v>330</v>
      </c>
      <c r="UUH221" t="s">
        <v>330</v>
      </c>
      <c r="UUI221" t="s">
        <v>330</v>
      </c>
      <c r="UUJ221" t="s">
        <v>330</v>
      </c>
      <c r="UUK221" t="s">
        <v>330</v>
      </c>
      <c r="UUL221" t="s">
        <v>330</v>
      </c>
      <c r="UUM221" t="s">
        <v>330</v>
      </c>
      <c r="UUN221" t="s">
        <v>330</v>
      </c>
      <c r="UUO221" t="s">
        <v>330</v>
      </c>
      <c r="UUP221" t="s">
        <v>330</v>
      </c>
      <c r="UUQ221" t="s">
        <v>330</v>
      </c>
      <c r="UUR221" t="s">
        <v>330</v>
      </c>
      <c r="UUS221" t="s">
        <v>330</v>
      </c>
      <c r="UUT221" t="s">
        <v>330</v>
      </c>
      <c r="UUU221" t="s">
        <v>330</v>
      </c>
      <c r="UUV221" t="s">
        <v>330</v>
      </c>
      <c r="UUW221" t="s">
        <v>330</v>
      </c>
      <c r="UUX221" t="s">
        <v>330</v>
      </c>
      <c r="UUY221" t="s">
        <v>330</v>
      </c>
      <c r="UUZ221" t="s">
        <v>330</v>
      </c>
      <c r="UVA221" t="s">
        <v>330</v>
      </c>
      <c r="UVB221" t="s">
        <v>330</v>
      </c>
      <c r="UVC221" t="s">
        <v>330</v>
      </c>
      <c r="UVD221" t="s">
        <v>330</v>
      </c>
      <c r="UVE221" t="s">
        <v>330</v>
      </c>
      <c r="UVF221" t="s">
        <v>330</v>
      </c>
      <c r="UVG221" t="s">
        <v>330</v>
      </c>
      <c r="UVH221" t="s">
        <v>330</v>
      </c>
      <c r="UVI221" t="s">
        <v>330</v>
      </c>
      <c r="UVJ221" t="s">
        <v>330</v>
      </c>
      <c r="UVK221" t="s">
        <v>330</v>
      </c>
      <c r="UVL221" t="s">
        <v>330</v>
      </c>
      <c r="UVM221" t="s">
        <v>330</v>
      </c>
      <c r="UVN221" t="s">
        <v>330</v>
      </c>
      <c r="UVO221" t="s">
        <v>330</v>
      </c>
      <c r="UVP221" t="s">
        <v>330</v>
      </c>
      <c r="UVQ221" t="s">
        <v>330</v>
      </c>
      <c r="UVR221" t="s">
        <v>330</v>
      </c>
      <c r="UVS221" t="s">
        <v>330</v>
      </c>
      <c r="UVT221" t="s">
        <v>330</v>
      </c>
      <c r="UVU221" t="s">
        <v>330</v>
      </c>
      <c r="UVV221" t="s">
        <v>330</v>
      </c>
      <c r="UVW221" t="s">
        <v>330</v>
      </c>
      <c r="UVX221" t="s">
        <v>330</v>
      </c>
      <c r="UVY221" t="s">
        <v>330</v>
      </c>
      <c r="UVZ221" t="s">
        <v>330</v>
      </c>
      <c r="UWA221" t="s">
        <v>330</v>
      </c>
      <c r="UWB221" t="s">
        <v>330</v>
      </c>
      <c r="UWC221" t="s">
        <v>330</v>
      </c>
      <c r="UWD221" t="s">
        <v>330</v>
      </c>
      <c r="UWE221" t="s">
        <v>330</v>
      </c>
      <c r="UWF221" t="s">
        <v>330</v>
      </c>
      <c r="UWG221" t="s">
        <v>330</v>
      </c>
      <c r="UWH221" t="s">
        <v>330</v>
      </c>
      <c r="UWI221" t="s">
        <v>330</v>
      </c>
      <c r="UWJ221" t="s">
        <v>330</v>
      </c>
      <c r="UWK221" t="s">
        <v>330</v>
      </c>
      <c r="UWL221" t="s">
        <v>330</v>
      </c>
      <c r="UWM221" t="s">
        <v>330</v>
      </c>
      <c r="UWN221" t="s">
        <v>330</v>
      </c>
      <c r="UWO221" t="s">
        <v>330</v>
      </c>
      <c r="UWP221" t="s">
        <v>330</v>
      </c>
      <c r="UWQ221" t="s">
        <v>330</v>
      </c>
      <c r="UWR221" t="s">
        <v>330</v>
      </c>
      <c r="UWS221" t="s">
        <v>330</v>
      </c>
      <c r="UWT221" t="s">
        <v>330</v>
      </c>
      <c r="UWU221" t="s">
        <v>330</v>
      </c>
      <c r="UWV221" t="s">
        <v>330</v>
      </c>
      <c r="UWW221" t="s">
        <v>330</v>
      </c>
      <c r="UWX221" t="s">
        <v>330</v>
      </c>
      <c r="UWY221" t="s">
        <v>330</v>
      </c>
      <c r="UWZ221" t="s">
        <v>330</v>
      </c>
      <c r="UXA221" t="s">
        <v>330</v>
      </c>
      <c r="UXB221" t="s">
        <v>330</v>
      </c>
      <c r="UXC221" t="s">
        <v>330</v>
      </c>
      <c r="UXD221" t="s">
        <v>330</v>
      </c>
      <c r="UXE221" t="s">
        <v>330</v>
      </c>
      <c r="UXF221" t="s">
        <v>330</v>
      </c>
      <c r="UXG221" t="s">
        <v>330</v>
      </c>
      <c r="UXH221" t="s">
        <v>330</v>
      </c>
      <c r="UXI221" t="s">
        <v>330</v>
      </c>
      <c r="UXJ221" t="s">
        <v>330</v>
      </c>
      <c r="UXK221" t="s">
        <v>330</v>
      </c>
      <c r="UXL221" t="s">
        <v>330</v>
      </c>
      <c r="UXM221" t="s">
        <v>330</v>
      </c>
      <c r="UXN221" t="s">
        <v>330</v>
      </c>
      <c r="UXO221" t="s">
        <v>330</v>
      </c>
      <c r="UXP221" t="s">
        <v>330</v>
      </c>
      <c r="UXQ221" t="s">
        <v>330</v>
      </c>
      <c r="UXR221" t="s">
        <v>330</v>
      </c>
      <c r="UXS221" t="s">
        <v>330</v>
      </c>
      <c r="UXT221" t="s">
        <v>330</v>
      </c>
      <c r="UXU221" t="s">
        <v>330</v>
      </c>
      <c r="UXV221" t="s">
        <v>330</v>
      </c>
      <c r="UXW221" t="s">
        <v>330</v>
      </c>
      <c r="UXX221" t="s">
        <v>330</v>
      </c>
      <c r="UXY221" t="s">
        <v>330</v>
      </c>
      <c r="UXZ221" t="s">
        <v>330</v>
      </c>
      <c r="UYA221" t="s">
        <v>330</v>
      </c>
      <c r="UYB221" t="s">
        <v>330</v>
      </c>
      <c r="UYC221" t="s">
        <v>330</v>
      </c>
      <c r="UYD221" t="s">
        <v>330</v>
      </c>
      <c r="UYE221" t="s">
        <v>330</v>
      </c>
      <c r="UYF221" t="s">
        <v>330</v>
      </c>
      <c r="UYG221" t="s">
        <v>330</v>
      </c>
      <c r="UYH221" t="s">
        <v>330</v>
      </c>
      <c r="UYI221" t="s">
        <v>330</v>
      </c>
      <c r="UYJ221" t="s">
        <v>330</v>
      </c>
      <c r="UYK221" t="s">
        <v>330</v>
      </c>
      <c r="UYL221" t="s">
        <v>330</v>
      </c>
      <c r="UYM221" t="s">
        <v>330</v>
      </c>
      <c r="UYN221" t="s">
        <v>330</v>
      </c>
      <c r="UYO221" t="s">
        <v>330</v>
      </c>
      <c r="UYP221" t="s">
        <v>330</v>
      </c>
      <c r="UYQ221" t="s">
        <v>330</v>
      </c>
      <c r="UYR221" t="s">
        <v>330</v>
      </c>
      <c r="UYS221" t="s">
        <v>330</v>
      </c>
      <c r="UYT221" t="s">
        <v>330</v>
      </c>
      <c r="UYU221" t="s">
        <v>330</v>
      </c>
      <c r="UYV221" t="s">
        <v>330</v>
      </c>
      <c r="UYW221" t="s">
        <v>330</v>
      </c>
      <c r="UYX221" t="s">
        <v>330</v>
      </c>
      <c r="UYY221" t="s">
        <v>330</v>
      </c>
      <c r="UYZ221" t="s">
        <v>330</v>
      </c>
      <c r="UZA221" t="s">
        <v>330</v>
      </c>
      <c r="UZB221" t="s">
        <v>330</v>
      </c>
      <c r="UZC221" t="s">
        <v>330</v>
      </c>
      <c r="UZD221" t="s">
        <v>330</v>
      </c>
      <c r="UZE221" t="s">
        <v>330</v>
      </c>
      <c r="UZF221" t="s">
        <v>330</v>
      </c>
      <c r="UZG221" t="s">
        <v>330</v>
      </c>
      <c r="UZH221" t="s">
        <v>330</v>
      </c>
      <c r="UZI221" t="s">
        <v>330</v>
      </c>
      <c r="UZJ221" t="s">
        <v>330</v>
      </c>
      <c r="UZK221" t="s">
        <v>330</v>
      </c>
      <c r="UZL221" t="s">
        <v>330</v>
      </c>
      <c r="UZM221" t="s">
        <v>330</v>
      </c>
      <c r="UZN221" t="s">
        <v>330</v>
      </c>
      <c r="UZO221" t="s">
        <v>330</v>
      </c>
      <c r="UZP221" t="s">
        <v>330</v>
      </c>
      <c r="UZQ221" t="s">
        <v>330</v>
      </c>
      <c r="UZR221" t="s">
        <v>330</v>
      </c>
      <c r="UZS221" t="s">
        <v>330</v>
      </c>
      <c r="UZT221" t="s">
        <v>330</v>
      </c>
      <c r="UZU221" t="s">
        <v>330</v>
      </c>
      <c r="UZV221" t="s">
        <v>330</v>
      </c>
      <c r="UZW221" t="s">
        <v>330</v>
      </c>
      <c r="UZX221" t="s">
        <v>330</v>
      </c>
      <c r="UZY221" t="s">
        <v>330</v>
      </c>
      <c r="UZZ221" t="s">
        <v>330</v>
      </c>
      <c r="VAA221" t="s">
        <v>330</v>
      </c>
      <c r="VAB221" t="s">
        <v>330</v>
      </c>
      <c r="VAC221" t="s">
        <v>330</v>
      </c>
      <c r="VAD221" t="s">
        <v>330</v>
      </c>
      <c r="VAE221" t="s">
        <v>330</v>
      </c>
      <c r="VAF221" t="s">
        <v>330</v>
      </c>
      <c r="VAG221" t="s">
        <v>330</v>
      </c>
      <c r="VAH221" t="s">
        <v>330</v>
      </c>
      <c r="VAI221" t="s">
        <v>330</v>
      </c>
      <c r="VAJ221" t="s">
        <v>330</v>
      </c>
      <c r="VAK221" t="s">
        <v>330</v>
      </c>
      <c r="VAL221" t="s">
        <v>330</v>
      </c>
      <c r="VAM221" t="s">
        <v>330</v>
      </c>
      <c r="VAN221" t="s">
        <v>330</v>
      </c>
      <c r="VAO221" t="s">
        <v>330</v>
      </c>
      <c r="VAP221" t="s">
        <v>330</v>
      </c>
      <c r="VAQ221" t="s">
        <v>330</v>
      </c>
      <c r="VAR221" t="s">
        <v>330</v>
      </c>
      <c r="VAS221" t="s">
        <v>330</v>
      </c>
      <c r="VAT221" t="s">
        <v>330</v>
      </c>
      <c r="VAU221" t="s">
        <v>330</v>
      </c>
      <c r="VAV221" t="s">
        <v>330</v>
      </c>
      <c r="VAW221" t="s">
        <v>330</v>
      </c>
      <c r="VAX221" t="s">
        <v>330</v>
      </c>
      <c r="VAY221" t="s">
        <v>330</v>
      </c>
      <c r="VAZ221" t="s">
        <v>330</v>
      </c>
      <c r="VBA221" t="s">
        <v>330</v>
      </c>
      <c r="VBB221" t="s">
        <v>330</v>
      </c>
      <c r="VBC221" t="s">
        <v>330</v>
      </c>
      <c r="VBD221" t="s">
        <v>330</v>
      </c>
      <c r="VBE221" t="s">
        <v>330</v>
      </c>
      <c r="VBF221" t="s">
        <v>330</v>
      </c>
      <c r="VBG221" t="s">
        <v>330</v>
      </c>
      <c r="VBH221" t="s">
        <v>330</v>
      </c>
      <c r="VBI221" t="s">
        <v>330</v>
      </c>
      <c r="VBJ221" t="s">
        <v>330</v>
      </c>
      <c r="VBK221" t="s">
        <v>330</v>
      </c>
      <c r="VBL221" t="s">
        <v>330</v>
      </c>
      <c r="VBM221" t="s">
        <v>330</v>
      </c>
      <c r="VBN221" t="s">
        <v>330</v>
      </c>
      <c r="VBO221" t="s">
        <v>330</v>
      </c>
      <c r="VBP221" t="s">
        <v>330</v>
      </c>
      <c r="VBQ221" t="s">
        <v>330</v>
      </c>
      <c r="VBR221" t="s">
        <v>330</v>
      </c>
      <c r="VBS221" t="s">
        <v>330</v>
      </c>
      <c r="VBT221" t="s">
        <v>330</v>
      </c>
      <c r="VBU221" t="s">
        <v>330</v>
      </c>
      <c r="VBV221" t="s">
        <v>330</v>
      </c>
      <c r="VBW221" t="s">
        <v>330</v>
      </c>
      <c r="VBX221" t="s">
        <v>330</v>
      </c>
      <c r="VBY221" t="s">
        <v>330</v>
      </c>
      <c r="VBZ221" t="s">
        <v>330</v>
      </c>
      <c r="VCA221" t="s">
        <v>330</v>
      </c>
      <c r="VCB221" t="s">
        <v>330</v>
      </c>
      <c r="VCC221" t="s">
        <v>330</v>
      </c>
      <c r="VCD221" t="s">
        <v>330</v>
      </c>
      <c r="VCE221" t="s">
        <v>330</v>
      </c>
      <c r="VCF221" t="s">
        <v>330</v>
      </c>
      <c r="VCG221" t="s">
        <v>330</v>
      </c>
      <c r="VCH221" t="s">
        <v>330</v>
      </c>
      <c r="VCI221" t="s">
        <v>330</v>
      </c>
      <c r="VCJ221" t="s">
        <v>330</v>
      </c>
      <c r="VCK221" t="s">
        <v>330</v>
      </c>
      <c r="VCL221" t="s">
        <v>330</v>
      </c>
      <c r="VCM221" t="s">
        <v>330</v>
      </c>
      <c r="VCN221" t="s">
        <v>330</v>
      </c>
      <c r="VCO221" t="s">
        <v>330</v>
      </c>
      <c r="VCP221" t="s">
        <v>330</v>
      </c>
      <c r="VCQ221" t="s">
        <v>330</v>
      </c>
      <c r="VCR221" t="s">
        <v>330</v>
      </c>
      <c r="VCS221" t="s">
        <v>330</v>
      </c>
      <c r="VCT221" t="s">
        <v>330</v>
      </c>
      <c r="VCU221" t="s">
        <v>330</v>
      </c>
      <c r="VCV221" t="s">
        <v>330</v>
      </c>
      <c r="VCW221" t="s">
        <v>330</v>
      </c>
      <c r="VCX221" t="s">
        <v>330</v>
      </c>
      <c r="VCY221" t="s">
        <v>330</v>
      </c>
      <c r="VCZ221" t="s">
        <v>330</v>
      </c>
      <c r="VDA221" t="s">
        <v>330</v>
      </c>
      <c r="VDB221" t="s">
        <v>330</v>
      </c>
      <c r="VDC221" t="s">
        <v>330</v>
      </c>
      <c r="VDD221" t="s">
        <v>330</v>
      </c>
      <c r="VDE221" t="s">
        <v>330</v>
      </c>
      <c r="VDF221" t="s">
        <v>330</v>
      </c>
      <c r="VDG221" t="s">
        <v>330</v>
      </c>
      <c r="VDH221" t="s">
        <v>330</v>
      </c>
      <c r="VDI221" t="s">
        <v>330</v>
      </c>
      <c r="VDJ221" t="s">
        <v>330</v>
      </c>
      <c r="VDK221" t="s">
        <v>330</v>
      </c>
      <c r="VDL221" t="s">
        <v>330</v>
      </c>
      <c r="VDM221" t="s">
        <v>330</v>
      </c>
      <c r="VDN221" t="s">
        <v>330</v>
      </c>
      <c r="VDO221" t="s">
        <v>330</v>
      </c>
      <c r="VDP221" t="s">
        <v>330</v>
      </c>
      <c r="VDQ221" t="s">
        <v>330</v>
      </c>
      <c r="VDR221" t="s">
        <v>330</v>
      </c>
      <c r="VDS221" t="s">
        <v>330</v>
      </c>
      <c r="VDT221" t="s">
        <v>330</v>
      </c>
      <c r="VDU221" t="s">
        <v>330</v>
      </c>
      <c r="VDV221" t="s">
        <v>330</v>
      </c>
      <c r="VDW221" t="s">
        <v>330</v>
      </c>
      <c r="VDX221" t="s">
        <v>330</v>
      </c>
      <c r="VDY221" t="s">
        <v>330</v>
      </c>
      <c r="VDZ221" t="s">
        <v>330</v>
      </c>
      <c r="VEA221" t="s">
        <v>330</v>
      </c>
      <c r="VEB221" t="s">
        <v>330</v>
      </c>
      <c r="VEC221" t="s">
        <v>330</v>
      </c>
      <c r="VED221" t="s">
        <v>330</v>
      </c>
      <c r="VEE221" t="s">
        <v>330</v>
      </c>
      <c r="VEF221" t="s">
        <v>330</v>
      </c>
      <c r="VEG221" t="s">
        <v>330</v>
      </c>
      <c r="VEH221" t="s">
        <v>330</v>
      </c>
      <c r="VEI221" t="s">
        <v>330</v>
      </c>
      <c r="VEJ221" t="s">
        <v>330</v>
      </c>
      <c r="VEK221" t="s">
        <v>330</v>
      </c>
      <c r="VEL221" t="s">
        <v>330</v>
      </c>
      <c r="VEM221" t="s">
        <v>330</v>
      </c>
      <c r="VEN221" t="s">
        <v>330</v>
      </c>
      <c r="VEO221" t="s">
        <v>330</v>
      </c>
      <c r="VEP221" t="s">
        <v>330</v>
      </c>
      <c r="VEQ221" t="s">
        <v>330</v>
      </c>
      <c r="VER221" t="s">
        <v>330</v>
      </c>
      <c r="VES221" t="s">
        <v>330</v>
      </c>
      <c r="VET221" t="s">
        <v>330</v>
      </c>
      <c r="VEU221" t="s">
        <v>330</v>
      </c>
      <c r="VEV221" t="s">
        <v>330</v>
      </c>
      <c r="VEW221" t="s">
        <v>330</v>
      </c>
      <c r="VEX221" t="s">
        <v>330</v>
      </c>
      <c r="VEY221" t="s">
        <v>330</v>
      </c>
      <c r="VEZ221" t="s">
        <v>330</v>
      </c>
      <c r="VFA221" t="s">
        <v>330</v>
      </c>
      <c r="VFB221" t="s">
        <v>330</v>
      </c>
      <c r="VFC221" t="s">
        <v>330</v>
      </c>
      <c r="VFD221" t="s">
        <v>330</v>
      </c>
      <c r="VFE221" t="s">
        <v>330</v>
      </c>
      <c r="VFF221" t="s">
        <v>330</v>
      </c>
      <c r="VFG221" t="s">
        <v>330</v>
      </c>
      <c r="VFH221" t="s">
        <v>330</v>
      </c>
      <c r="VFI221" t="s">
        <v>330</v>
      </c>
      <c r="VFJ221" t="s">
        <v>330</v>
      </c>
      <c r="VFK221" t="s">
        <v>330</v>
      </c>
      <c r="VFL221" t="s">
        <v>330</v>
      </c>
      <c r="VFM221" t="s">
        <v>330</v>
      </c>
      <c r="VFN221" t="s">
        <v>330</v>
      </c>
      <c r="VFO221" t="s">
        <v>330</v>
      </c>
      <c r="VFP221" t="s">
        <v>330</v>
      </c>
      <c r="VFQ221" t="s">
        <v>330</v>
      </c>
      <c r="VFR221" t="s">
        <v>330</v>
      </c>
      <c r="VFS221" t="s">
        <v>330</v>
      </c>
      <c r="VFT221" t="s">
        <v>330</v>
      </c>
      <c r="VFU221" t="s">
        <v>330</v>
      </c>
      <c r="VFV221" t="s">
        <v>330</v>
      </c>
      <c r="VFW221" t="s">
        <v>330</v>
      </c>
      <c r="VFX221" t="s">
        <v>330</v>
      </c>
      <c r="VFY221" t="s">
        <v>330</v>
      </c>
      <c r="VFZ221" t="s">
        <v>330</v>
      </c>
      <c r="VGA221" t="s">
        <v>330</v>
      </c>
      <c r="VGB221" t="s">
        <v>330</v>
      </c>
      <c r="VGC221" t="s">
        <v>330</v>
      </c>
      <c r="VGD221" t="s">
        <v>330</v>
      </c>
      <c r="VGE221" t="s">
        <v>330</v>
      </c>
      <c r="VGF221" t="s">
        <v>330</v>
      </c>
      <c r="VGG221" t="s">
        <v>330</v>
      </c>
      <c r="VGH221" t="s">
        <v>330</v>
      </c>
      <c r="VGI221" t="s">
        <v>330</v>
      </c>
      <c r="VGJ221" t="s">
        <v>330</v>
      </c>
      <c r="VGK221" t="s">
        <v>330</v>
      </c>
      <c r="VGL221" t="s">
        <v>330</v>
      </c>
      <c r="VGM221" t="s">
        <v>330</v>
      </c>
      <c r="VGN221" t="s">
        <v>330</v>
      </c>
      <c r="VGO221" t="s">
        <v>330</v>
      </c>
      <c r="VGP221" t="s">
        <v>330</v>
      </c>
      <c r="VGQ221" t="s">
        <v>330</v>
      </c>
      <c r="VGR221" t="s">
        <v>330</v>
      </c>
      <c r="VGS221" t="s">
        <v>330</v>
      </c>
      <c r="VGT221" t="s">
        <v>330</v>
      </c>
      <c r="VGU221" t="s">
        <v>330</v>
      </c>
      <c r="VGV221" t="s">
        <v>330</v>
      </c>
      <c r="VGW221" t="s">
        <v>330</v>
      </c>
      <c r="VGX221" t="s">
        <v>330</v>
      </c>
      <c r="VGY221" t="s">
        <v>330</v>
      </c>
      <c r="VGZ221" t="s">
        <v>330</v>
      </c>
      <c r="VHA221" t="s">
        <v>330</v>
      </c>
      <c r="VHB221" t="s">
        <v>330</v>
      </c>
      <c r="VHC221" t="s">
        <v>330</v>
      </c>
      <c r="VHD221" t="s">
        <v>330</v>
      </c>
      <c r="VHE221" t="s">
        <v>330</v>
      </c>
      <c r="VHF221" t="s">
        <v>330</v>
      </c>
      <c r="VHG221" t="s">
        <v>330</v>
      </c>
      <c r="VHH221" t="s">
        <v>330</v>
      </c>
      <c r="VHI221" t="s">
        <v>330</v>
      </c>
      <c r="VHJ221" t="s">
        <v>330</v>
      </c>
      <c r="VHK221" t="s">
        <v>330</v>
      </c>
      <c r="VHL221" t="s">
        <v>330</v>
      </c>
      <c r="VHM221" t="s">
        <v>330</v>
      </c>
      <c r="VHN221" t="s">
        <v>330</v>
      </c>
      <c r="VHO221" t="s">
        <v>330</v>
      </c>
      <c r="VHP221" t="s">
        <v>330</v>
      </c>
      <c r="VHQ221" t="s">
        <v>330</v>
      </c>
      <c r="VHR221" t="s">
        <v>330</v>
      </c>
      <c r="VHS221" t="s">
        <v>330</v>
      </c>
      <c r="VHT221" t="s">
        <v>330</v>
      </c>
      <c r="VHU221" t="s">
        <v>330</v>
      </c>
      <c r="VHV221" t="s">
        <v>330</v>
      </c>
      <c r="VHW221" t="s">
        <v>330</v>
      </c>
      <c r="VHX221" t="s">
        <v>330</v>
      </c>
      <c r="VHY221" t="s">
        <v>330</v>
      </c>
      <c r="VHZ221" t="s">
        <v>330</v>
      </c>
      <c r="VIA221" t="s">
        <v>330</v>
      </c>
      <c r="VIB221" t="s">
        <v>330</v>
      </c>
      <c r="VIC221" t="s">
        <v>330</v>
      </c>
      <c r="VID221" t="s">
        <v>330</v>
      </c>
      <c r="VIE221" t="s">
        <v>330</v>
      </c>
      <c r="VIF221" t="s">
        <v>330</v>
      </c>
      <c r="VIG221" t="s">
        <v>330</v>
      </c>
      <c r="VIH221" t="s">
        <v>330</v>
      </c>
      <c r="VII221" t="s">
        <v>330</v>
      </c>
      <c r="VIJ221" t="s">
        <v>330</v>
      </c>
      <c r="VIK221" t="s">
        <v>330</v>
      </c>
      <c r="VIL221" t="s">
        <v>330</v>
      </c>
      <c r="VIM221" t="s">
        <v>330</v>
      </c>
      <c r="VIN221" t="s">
        <v>330</v>
      </c>
      <c r="VIO221" t="s">
        <v>330</v>
      </c>
      <c r="VIP221" t="s">
        <v>330</v>
      </c>
      <c r="VIQ221" t="s">
        <v>330</v>
      </c>
      <c r="VIR221" t="s">
        <v>330</v>
      </c>
      <c r="VIS221" t="s">
        <v>330</v>
      </c>
      <c r="VIT221" t="s">
        <v>330</v>
      </c>
      <c r="VIU221" t="s">
        <v>330</v>
      </c>
      <c r="VIV221" t="s">
        <v>330</v>
      </c>
      <c r="VIW221" t="s">
        <v>330</v>
      </c>
      <c r="VIX221" t="s">
        <v>330</v>
      </c>
      <c r="VIY221" t="s">
        <v>330</v>
      </c>
      <c r="VIZ221" t="s">
        <v>330</v>
      </c>
      <c r="VJA221" t="s">
        <v>330</v>
      </c>
      <c r="VJB221" t="s">
        <v>330</v>
      </c>
      <c r="VJC221" t="s">
        <v>330</v>
      </c>
      <c r="VJD221" t="s">
        <v>330</v>
      </c>
      <c r="VJE221" t="s">
        <v>330</v>
      </c>
      <c r="VJF221" t="s">
        <v>330</v>
      </c>
      <c r="VJG221" t="s">
        <v>330</v>
      </c>
      <c r="VJH221" t="s">
        <v>330</v>
      </c>
      <c r="VJI221" t="s">
        <v>330</v>
      </c>
      <c r="VJJ221" t="s">
        <v>330</v>
      </c>
      <c r="VJK221" t="s">
        <v>330</v>
      </c>
      <c r="VJL221" t="s">
        <v>330</v>
      </c>
      <c r="VJM221" t="s">
        <v>330</v>
      </c>
      <c r="VJN221" t="s">
        <v>330</v>
      </c>
      <c r="VJO221" t="s">
        <v>330</v>
      </c>
      <c r="VJP221" t="s">
        <v>330</v>
      </c>
      <c r="VJQ221" t="s">
        <v>330</v>
      </c>
      <c r="VJR221" t="s">
        <v>330</v>
      </c>
      <c r="VJS221" t="s">
        <v>330</v>
      </c>
      <c r="VJT221" t="s">
        <v>330</v>
      </c>
      <c r="VJU221" t="s">
        <v>330</v>
      </c>
      <c r="VJV221" t="s">
        <v>330</v>
      </c>
      <c r="VJW221" t="s">
        <v>330</v>
      </c>
      <c r="VJX221" t="s">
        <v>330</v>
      </c>
      <c r="VJY221" t="s">
        <v>330</v>
      </c>
      <c r="VJZ221" t="s">
        <v>330</v>
      </c>
      <c r="VKA221" t="s">
        <v>330</v>
      </c>
      <c r="VKB221" t="s">
        <v>330</v>
      </c>
      <c r="VKC221" t="s">
        <v>330</v>
      </c>
      <c r="VKD221" t="s">
        <v>330</v>
      </c>
      <c r="VKE221" t="s">
        <v>330</v>
      </c>
      <c r="VKF221" t="s">
        <v>330</v>
      </c>
      <c r="VKG221" t="s">
        <v>330</v>
      </c>
      <c r="VKH221" t="s">
        <v>330</v>
      </c>
      <c r="VKI221" t="s">
        <v>330</v>
      </c>
      <c r="VKJ221" t="s">
        <v>330</v>
      </c>
      <c r="VKK221" t="s">
        <v>330</v>
      </c>
      <c r="VKL221" t="s">
        <v>330</v>
      </c>
      <c r="VKM221" t="s">
        <v>330</v>
      </c>
      <c r="VKN221" t="s">
        <v>330</v>
      </c>
      <c r="VKO221" t="s">
        <v>330</v>
      </c>
      <c r="VKP221" t="s">
        <v>330</v>
      </c>
      <c r="VKQ221" t="s">
        <v>330</v>
      </c>
      <c r="VKR221" t="s">
        <v>330</v>
      </c>
      <c r="VKS221" t="s">
        <v>330</v>
      </c>
      <c r="VKT221" t="s">
        <v>330</v>
      </c>
      <c r="VKU221" t="s">
        <v>330</v>
      </c>
      <c r="VKV221" t="s">
        <v>330</v>
      </c>
      <c r="VKW221" t="s">
        <v>330</v>
      </c>
      <c r="VKX221" t="s">
        <v>330</v>
      </c>
      <c r="VKY221" t="s">
        <v>330</v>
      </c>
      <c r="VKZ221" t="s">
        <v>330</v>
      </c>
      <c r="VLA221" t="s">
        <v>330</v>
      </c>
      <c r="VLB221" t="s">
        <v>330</v>
      </c>
      <c r="VLC221" t="s">
        <v>330</v>
      </c>
      <c r="VLD221" t="s">
        <v>330</v>
      </c>
      <c r="VLE221" t="s">
        <v>330</v>
      </c>
      <c r="VLF221" t="s">
        <v>330</v>
      </c>
      <c r="VLG221" t="s">
        <v>330</v>
      </c>
      <c r="VLH221" t="s">
        <v>330</v>
      </c>
      <c r="VLI221" t="s">
        <v>330</v>
      </c>
      <c r="VLJ221" t="s">
        <v>330</v>
      </c>
      <c r="VLK221" t="s">
        <v>330</v>
      </c>
      <c r="VLL221" t="s">
        <v>330</v>
      </c>
      <c r="VLM221" t="s">
        <v>330</v>
      </c>
      <c r="VLN221" t="s">
        <v>330</v>
      </c>
      <c r="VLO221" t="s">
        <v>330</v>
      </c>
      <c r="VLP221" t="s">
        <v>330</v>
      </c>
      <c r="VLQ221" t="s">
        <v>330</v>
      </c>
      <c r="VLR221" t="s">
        <v>330</v>
      </c>
      <c r="VLS221" t="s">
        <v>330</v>
      </c>
      <c r="VLT221" t="s">
        <v>330</v>
      </c>
      <c r="VLU221" t="s">
        <v>330</v>
      </c>
      <c r="VLV221" t="s">
        <v>330</v>
      </c>
      <c r="VLW221" t="s">
        <v>330</v>
      </c>
      <c r="VLX221" t="s">
        <v>330</v>
      </c>
      <c r="VLY221" t="s">
        <v>330</v>
      </c>
      <c r="VLZ221" t="s">
        <v>330</v>
      </c>
      <c r="VMA221" t="s">
        <v>330</v>
      </c>
      <c r="VMB221" t="s">
        <v>330</v>
      </c>
      <c r="VMC221" t="s">
        <v>330</v>
      </c>
      <c r="VMD221" t="s">
        <v>330</v>
      </c>
      <c r="VME221" t="s">
        <v>330</v>
      </c>
      <c r="VMF221" t="s">
        <v>330</v>
      </c>
      <c r="VMG221" t="s">
        <v>330</v>
      </c>
      <c r="VMH221" t="s">
        <v>330</v>
      </c>
      <c r="VMI221" t="s">
        <v>330</v>
      </c>
      <c r="VMJ221" t="s">
        <v>330</v>
      </c>
      <c r="VMK221" t="s">
        <v>330</v>
      </c>
      <c r="VML221" t="s">
        <v>330</v>
      </c>
      <c r="VMM221" t="s">
        <v>330</v>
      </c>
      <c r="VMN221" t="s">
        <v>330</v>
      </c>
      <c r="VMO221" t="s">
        <v>330</v>
      </c>
      <c r="VMP221" t="s">
        <v>330</v>
      </c>
      <c r="VMQ221" t="s">
        <v>330</v>
      </c>
      <c r="VMR221" t="s">
        <v>330</v>
      </c>
      <c r="VMS221" t="s">
        <v>330</v>
      </c>
      <c r="VMT221" t="s">
        <v>330</v>
      </c>
      <c r="VMU221" t="s">
        <v>330</v>
      </c>
      <c r="VMV221" t="s">
        <v>330</v>
      </c>
      <c r="VMW221" t="s">
        <v>330</v>
      </c>
      <c r="VMX221" t="s">
        <v>330</v>
      </c>
      <c r="VMY221" t="s">
        <v>330</v>
      </c>
      <c r="VMZ221" t="s">
        <v>330</v>
      </c>
      <c r="VNA221" t="s">
        <v>330</v>
      </c>
      <c r="VNB221" t="s">
        <v>330</v>
      </c>
      <c r="VNC221" t="s">
        <v>330</v>
      </c>
      <c r="VND221" t="s">
        <v>330</v>
      </c>
      <c r="VNE221" t="s">
        <v>330</v>
      </c>
      <c r="VNF221" t="s">
        <v>330</v>
      </c>
      <c r="VNG221" t="s">
        <v>330</v>
      </c>
      <c r="VNH221" t="s">
        <v>330</v>
      </c>
      <c r="VNI221" t="s">
        <v>330</v>
      </c>
      <c r="VNJ221" t="s">
        <v>330</v>
      </c>
      <c r="VNK221" t="s">
        <v>330</v>
      </c>
      <c r="VNL221" t="s">
        <v>330</v>
      </c>
      <c r="VNM221" t="s">
        <v>330</v>
      </c>
      <c r="VNN221" t="s">
        <v>330</v>
      </c>
      <c r="VNO221" t="s">
        <v>330</v>
      </c>
      <c r="VNP221" t="s">
        <v>330</v>
      </c>
      <c r="VNQ221" t="s">
        <v>330</v>
      </c>
      <c r="VNR221" t="s">
        <v>330</v>
      </c>
      <c r="VNS221" t="s">
        <v>330</v>
      </c>
      <c r="VNT221" t="s">
        <v>330</v>
      </c>
      <c r="VNU221" t="s">
        <v>330</v>
      </c>
      <c r="VNV221" t="s">
        <v>330</v>
      </c>
      <c r="VNW221" t="s">
        <v>330</v>
      </c>
      <c r="VNX221" t="s">
        <v>330</v>
      </c>
      <c r="VNY221" t="s">
        <v>330</v>
      </c>
      <c r="VNZ221" t="s">
        <v>330</v>
      </c>
      <c r="VOA221" t="s">
        <v>330</v>
      </c>
      <c r="VOB221" t="s">
        <v>330</v>
      </c>
      <c r="VOC221" t="s">
        <v>330</v>
      </c>
      <c r="VOD221" t="s">
        <v>330</v>
      </c>
      <c r="VOE221" t="s">
        <v>330</v>
      </c>
      <c r="VOF221" t="s">
        <v>330</v>
      </c>
      <c r="VOG221" t="s">
        <v>330</v>
      </c>
      <c r="VOH221" t="s">
        <v>330</v>
      </c>
      <c r="VOI221" t="s">
        <v>330</v>
      </c>
      <c r="VOJ221" t="s">
        <v>330</v>
      </c>
      <c r="VOK221" t="s">
        <v>330</v>
      </c>
      <c r="VOL221" t="s">
        <v>330</v>
      </c>
      <c r="VOM221" t="s">
        <v>330</v>
      </c>
      <c r="VON221" t="s">
        <v>330</v>
      </c>
      <c r="VOO221" t="s">
        <v>330</v>
      </c>
      <c r="VOP221" t="s">
        <v>330</v>
      </c>
      <c r="VOQ221" t="s">
        <v>330</v>
      </c>
      <c r="VOR221" t="s">
        <v>330</v>
      </c>
      <c r="VOS221" t="s">
        <v>330</v>
      </c>
      <c r="VOT221" t="s">
        <v>330</v>
      </c>
      <c r="VOU221" t="s">
        <v>330</v>
      </c>
      <c r="VOV221" t="s">
        <v>330</v>
      </c>
      <c r="VOW221" t="s">
        <v>330</v>
      </c>
      <c r="VOX221" t="s">
        <v>330</v>
      </c>
      <c r="VOY221" t="s">
        <v>330</v>
      </c>
      <c r="VOZ221" t="s">
        <v>330</v>
      </c>
      <c r="VPA221" t="s">
        <v>330</v>
      </c>
      <c r="VPB221" t="s">
        <v>330</v>
      </c>
      <c r="VPC221" t="s">
        <v>330</v>
      </c>
      <c r="VPD221" t="s">
        <v>330</v>
      </c>
      <c r="VPE221" t="s">
        <v>330</v>
      </c>
      <c r="VPF221" t="s">
        <v>330</v>
      </c>
      <c r="VPG221" t="s">
        <v>330</v>
      </c>
      <c r="VPH221" t="s">
        <v>330</v>
      </c>
      <c r="VPI221" t="s">
        <v>330</v>
      </c>
      <c r="VPJ221" t="s">
        <v>330</v>
      </c>
      <c r="VPK221" t="s">
        <v>330</v>
      </c>
      <c r="VPL221" t="s">
        <v>330</v>
      </c>
      <c r="VPM221" t="s">
        <v>330</v>
      </c>
      <c r="VPN221" t="s">
        <v>330</v>
      </c>
      <c r="VPO221" t="s">
        <v>330</v>
      </c>
      <c r="VPP221" t="s">
        <v>330</v>
      </c>
      <c r="VPQ221" t="s">
        <v>330</v>
      </c>
      <c r="VPR221" t="s">
        <v>330</v>
      </c>
      <c r="VPS221" t="s">
        <v>330</v>
      </c>
      <c r="VPT221" t="s">
        <v>330</v>
      </c>
      <c r="VPU221" t="s">
        <v>330</v>
      </c>
      <c r="VPV221" t="s">
        <v>330</v>
      </c>
      <c r="VPW221" t="s">
        <v>330</v>
      </c>
      <c r="VPX221" t="s">
        <v>330</v>
      </c>
      <c r="VPY221" t="s">
        <v>330</v>
      </c>
      <c r="VPZ221" t="s">
        <v>330</v>
      </c>
      <c r="VQA221" t="s">
        <v>330</v>
      </c>
      <c r="VQB221" t="s">
        <v>330</v>
      </c>
      <c r="VQC221" t="s">
        <v>330</v>
      </c>
      <c r="VQD221" t="s">
        <v>330</v>
      </c>
      <c r="VQE221" t="s">
        <v>330</v>
      </c>
      <c r="VQF221" t="s">
        <v>330</v>
      </c>
      <c r="VQG221" t="s">
        <v>330</v>
      </c>
      <c r="VQH221" t="s">
        <v>330</v>
      </c>
      <c r="VQI221" t="s">
        <v>330</v>
      </c>
      <c r="VQJ221" t="s">
        <v>330</v>
      </c>
      <c r="VQK221" t="s">
        <v>330</v>
      </c>
      <c r="VQL221" t="s">
        <v>330</v>
      </c>
      <c r="VQM221" t="s">
        <v>330</v>
      </c>
      <c r="VQN221" t="s">
        <v>330</v>
      </c>
      <c r="VQO221" t="s">
        <v>330</v>
      </c>
      <c r="VQP221" t="s">
        <v>330</v>
      </c>
      <c r="VQQ221" t="s">
        <v>330</v>
      </c>
      <c r="VQR221" t="s">
        <v>330</v>
      </c>
      <c r="VQS221" t="s">
        <v>330</v>
      </c>
      <c r="VQT221" t="s">
        <v>330</v>
      </c>
      <c r="VQU221" t="s">
        <v>330</v>
      </c>
      <c r="VQV221" t="s">
        <v>330</v>
      </c>
      <c r="VQW221" t="s">
        <v>330</v>
      </c>
      <c r="VQX221" t="s">
        <v>330</v>
      </c>
      <c r="VQY221" t="s">
        <v>330</v>
      </c>
      <c r="VQZ221" t="s">
        <v>330</v>
      </c>
      <c r="VRA221" t="s">
        <v>330</v>
      </c>
      <c r="VRB221" t="s">
        <v>330</v>
      </c>
      <c r="VRC221" t="s">
        <v>330</v>
      </c>
      <c r="VRD221" t="s">
        <v>330</v>
      </c>
      <c r="VRE221" t="s">
        <v>330</v>
      </c>
      <c r="VRF221" t="s">
        <v>330</v>
      </c>
      <c r="VRG221" t="s">
        <v>330</v>
      </c>
      <c r="VRH221" t="s">
        <v>330</v>
      </c>
      <c r="VRI221" t="s">
        <v>330</v>
      </c>
      <c r="VRJ221" t="s">
        <v>330</v>
      </c>
      <c r="VRK221" t="s">
        <v>330</v>
      </c>
      <c r="VRL221" t="s">
        <v>330</v>
      </c>
      <c r="VRM221" t="s">
        <v>330</v>
      </c>
      <c r="VRN221" t="s">
        <v>330</v>
      </c>
      <c r="VRO221" t="s">
        <v>330</v>
      </c>
      <c r="VRP221" t="s">
        <v>330</v>
      </c>
      <c r="VRQ221" t="s">
        <v>330</v>
      </c>
      <c r="VRR221" t="s">
        <v>330</v>
      </c>
      <c r="VRS221" t="s">
        <v>330</v>
      </c>
      <c r="VRT221" t="s">
        <v>330</v>
      </c>
      <c r="VRU221" t="s">
        <v>330</v>
      </c>
      <c r="VRV221" t="s">
        <v>330</v>
      </c>
      <c r="VRW221" t="s">
        <v>330</v>
      </c>
      <c r="VRX221" t="s">
        <v>330</v>
      </c>
      <c r="VRY221" t="s">
        <v>330</v>
      </c>
      <c r="VRZ221" t="s">
        <v>330</v>
      </c>
      <c r="VSA221" t="s">
        <v>330</v>
      </c>
      <c r="VSB221" t="s">
        <v>330</v>
      </c>
      <c r="VSC221" t="s">
        <v>330</v>
      </c>
      <c r="VSD221" t="s">
        <v>330</v>
      </c>
      <c r="VSE221" t="s">
        <v>330</v>
      </c>
      <c r="VSF221" t="s">
        <v>330</v>
      </c>
      <c r="VSG221" t="s">
        <v>330</v>
      </c>
      <c r="VSH221" t="s">
        <v>330</v>
      </c>
      <c r="VSI221" t="s">
        <v>330</v>
      </c>
      <c r="VSJ221" t="s">
        <v>330</v>
      </c>
      <c r="VSK221" t="s">
        <v>330</v>
      </c>
      <c r="VSL221" t="s">
        <v>330</v>
      </c>
      <c r="VSM221" t="s">
        <v>330</v>
      </c>
      <c r="VSN221" t="s">
        <v>330</v>
      </c>
      <c r="VSO221" t="s">
        <v>330</v>
      </c>
      <c r="VSP221" t="s">
        <v>330</v>
      </c>
      <c r="VSQ221" t="s">
        <v>330</v>
      </c>
      <c r="VSR221" t="s">
        <v>330</v>
      </c>
      <c r="VSS221" t="s">
        <v>330</v>
      </c>
      <c r="VST221" t="s">
        <v>330</v>
      </c>
      <c r="VSU221" t="s">
        <v>330</v>
      </c>
      <c r="VSV221" t="s">
        <v>330</v>
      </c>
      <c r="VSW221" t="s">
        <v>330</v>
      </c>
      <c r="VSX221" t="s">
        <v>330</v>
      </c>
      <c r="VSY221" t="s">
        <v>330</v>
      </c>
      <c r="VSZ221" t="s">
        <v>330</v>
      </c>
      <c r="VTA221" t="s">
        <v>330</v>
      </c>
      <c r="VTB221" t="s">
        <v>330</v>
      </c>
      <c r="VTC221" t="s">
        <v>330</v>
      </c>
      <c r="VTD221" t="s">
        <v>330</v>
      </c>
      <c r="VTE221" t="s">
        <v>330</v>
      </c>
      <c r="VTF221" t="s">
        <v>330</v>
      </c>
      <c r="VTG221" t="s">
        <v>330</v>
      </c>
      <c r="VTH221" t="s">
        <v>330</v>
      </c>
      <c r="VTI221" t="s">
        <v>330</v>
      </c>
      <c r="VTJ221" t="s">
        <v>330</v>
      </c>
      <c r="VTK221" t="s">
        <v>330</v>
      </c>
      <c r="VTL221" t="s">
        <v>330</v>
      </c>
      <c r="VTM221" t="s">
        <v>330</v>
      </c>
      <c r="VTN221" t="s">
        <v>330</v>
      </c>
      <c r="VTO221" t="s">
        <v>330</v>
      </c>
      <c r="VTP221" t="s">
        <v>330</v>
      </c>
      <c r="VTQ221" t="s">
        <v>330</v>
      </c>
      <c r="VTR221" t="s">
        <v>330</v>
      </c>
      <c r="VTS221" t="s">
        <v>330</v>
      </c>
      <c r="VTT221" t="s">
        <v>330</v>
      </c>
      <c r="VTU221" t="s">
        <v>330</v>
      </c>
      <c r="VTV221" t="s">
        <v>330</v>
      </c>
      <c r="VTW221" t="s">
        <v>330</v>
      </c>
      <c r="VTX221" t="s">
        <v>330</v>
      </c>
      <c r="VTY221" t="s">
        <v>330</v>
      </c>
      <c r="VTZ221" t="s">
        <v>330</v>
      </c>
      <c r="VUA221" t="s">
        <v>330</v>
      </c>
      <c r="VUB221" t="s">
        <v>330</v>
      </c>
      <c r="VUC221" t="s">
        <v>330</v>
      </c>
      <c r="VUD221" t="s">
        <v>330</v>
      </c>
      <c r="VUE221" t="s">
        <v>330</v>
      </c>
      <c r="VUF221" t="s">
        <v>330</v>
      </c>
      <c r="VUG221" t="s">
        <v>330</v>
      </c>
      <c r="VUH221" t="s">
        <v>330</v>
      </c>
      <c r="VUI221" t="s">
        <v>330</v>
      </c>
      <c r="VUJ221" t="s">
        <v>330</v>
      </c>
      <c r="VUK221" t="s">
        <v>330</v>
      </c>
      <c r="VUL221" t="s">
        <v>330</v>
      </c>
      <c r="VUM221" t="s">
        <v>330</v>
      </c>
      <c r="VUN221" t="s">
        <v>330</v>
      </c>
      <c r="VUO221" t="s">
        <v>330</v>
      </c>
      <c r="VUP221" t="s">
        <v>330</v>
      </c>
      <c r="VUQ221" t="s">
        <v>330</v>
      </c>
      <c r="VUR221" t="s">
        <v>330</v>
      </c>
      <c r="VUS221" t="s">
        <v>330</v>
      </c>
      <c r="VUT221" t="s">
        <v>330</v>
      </c>
      <c r="VUU221" t="s">
        <v>330</v>
      </c>
      <c r="VUV221" t="s">
        <v>330</v>
      </c>
      <c r="VUW221" t="s">
        <v>330</v>
      </c>
      <c r="VUX221" t="s">
        <v>330</v>
      </c>
      <c r="VUY221" t="s">
        <v>330</v>
      </c>
      <c r="VUZ221" t="s">
        <v>330</v>
      </c>
      <c r="VVA221" t="s">
        <v>330</v>
      </c>
      <c r="VVB221" t="s">
        <v>330</v>
      </c>
      <c r="VVC221" t="s">
        <v>330</v>
      </c>
      <c r="VVD221" t="s">
        <v>330</v>
      </c>
      <c r="VVE221" t="s">
        <v>330</v>
      </c>
      <c r="VVF221" t="s">
        <v>330</v>
      </c>
      <c r="VVG221" t="s">
        <v>330</v>
      </c>
      <c r="VVH221" t="s">
        <v>330</v>
      </c>
      <c r="VVI221" t="s">
        <v>330</v>
      </c>
      <c r="VVJ221" t="s">
        <v>330</v>
      </c>
      <c r="VVK221" t="s">
        <v>330</v>
      </c>
      <c r="VVL221" t="s">
        <v>330</v>
      </c>
      <c r="VVM221" t="s">
        <v>330</v>
      </c>
      <c r="VVN221" t="s">
        <v>330</v>
      </c>
      <c r="VVO221" t="s">
        <v>330</v>
      </c>
      <c r="VVP221" t="s">
        <v>330</v>
      </c>
      <c r="VVQ221" t="s">
        <v>330</v>
      </c>
      <c r="VVR221" t="s">
        <v>330</v>
      </c>
      <c r="VVS221" t="s">
        <v>330</v>
      </c>
      <c r="VVT221" t="s">
        <v>330</v>
      </c>
      <c r="VVU221" t="s">
        <v>330</v>
      </c>
      <c r="VVV221" t="s">
        <v>330</v>
      </c>
      <c r="VVW221" t="s">
        <v>330</v>
      </c>
      <c r="VVX221" t="s">
        <v>330</v>
      </c>
      <c r="VVY221" t="s">
        <v>330</v>
      </c>
      <c r="VVZ221" t="s">
        <v>330</v>
      </c>
      <c r="VWA221" t="s">
        <v>330</v>
      </c>
      <c r="VWB221" t="s">
        <v>330</v>
      </c>
      <c r="VWC221" t="s">
        <v>330</v>
      </c>
      <c r="VWD221" t="s">
        <v>330</v>
      </c>
      <c r="VWE221" t="s">
        <v>330</v>
      </c>
      <c r="VWF221" t="s">
        <v>330</v>
      </c>
      <c r="VWG221" t="s">
        <v>330</v>
      </c>
      <c r="VWH221" t="s">
        <v>330</v>
      </c>
      <c r="VWI221" t="s">
        <v>330</v>
      </c>
      <c r="VWJ221" t="s">
        <v>330</v>
      </c>
      <c r="VWK221" t="s">
        <v>330</v>
      </c>
      <c r="VWL221" t="s">
        <v>330</v>
      </c>
      <c r="VWM221" t="s">
        <v>330</v>
      </c>
      <c r="VWN221" t="s">
        <v>330</v>
      </c>
      <c r="VWO221" t="s">
        <v>330</v>
      </c>
      <c r="VWP221" t="s">
        <v>330</v>
      </c>
      <c r="VWQ221" t="s">
        <v>330</v>
      </c>
      <c r="VWR221" t="s">
        <v>330</v>
      </c>
      <c r="VWS221" t="s">
        <v>330</v>
      </c>
      <c r="VWT221" t="s">
        <v>330</v>
      </c>
      <c r="VWU221" t="s">
        <v>330</v>
      </c>
      <c r="VWV221" t="s">
        <v>330</v>
      </c>
      <c r="VWW221" t="s">
        <v>330</v>
      </c>
      <c r="VWX221" t="s">
        <v>330</v>
      </c>
      <c r="VWY221" t="s">
        <v>330</v>
      </c>
      <c r="VWZ221" t="s">
        <v>330</v>
      </c>
      <c r="VXA221" t="s">
        <v>330</v>
      </c>
      <c r="VXB221" t="s">
        <v>330</v>
      </c>
      <c r="VXC221" t="s">
        <v>330</v>
      </c>
      <c r="VXD221" t="s">
        <v>330</v>
      </c>
      <c r="VXE221" t="s">
        <v>330</v>
      </c>
      <c r="VXF221" t="s">
        <v>330</v>
      </c>
      <c r="VXG221" t="s">
        <v>330</v>
      </c>
      <c r="VXH221" t="s">
        <v>330</v>
      </c>
      <c r="VXI221" t="s">
        <v>330</v>
      </c>
      <c r="VXJ221" t="s">
        <v>330</v>
      </c>
      <c r="VXK221" t="s">
        <v>330</v>
      </c>
      <c r="VXL221" t="s">
        <v>330</v>
      </c>
      <c r="VXM221" t="s">
        <v>330</v>
      </c>
      <c r="VXN221" t="s">
        <v>330</v>
      </c>
      <c r="VXO221" t="s">
        <v>330</v>
      </c>
      <c r="VXP221" t="s">
        <v>330</v>
      </c>
      <c r="VXQ221" t="s">
        <v>330</v>
      </c>
      <c r="VXR221" t="s">
        <v>330</v>
      </c>
      <c r="VXS221" t="s">
        <v>330</v>
      </c>
      <c r="VXT221" t="s">
        <v>330</v>
      </c>
      <c r="VXU221" t="s">
        <v>330</v>
      </c>
      <c r="VXV221" t="s">
        <v>330</v>
      </c>
      <c r="VXW221" t="s">
        <v>330</v>
      </c>
      <c r="VXX221" t="s">
        <v>330</v>
      </c>
      <c r="VXY221" t="s">
        <v>330</v>
      </c>
      <c r="VXZ221" t="s">
        <v>330</v>
      </c>
      <c r="VYA221" t="s">
        <v>330</v>
      </c>
      <c r="VYB221" t="s">
        <v>330</v>
      </c>
      <c r="VYC221" t="s">
        <v>330</v>
      </c>
      <c r="VYD221" t="s">
        <v>330</v>
      </c>
      <c r="VYE221" t="s">
        <v>330</v>
      </c>
      <c r="VYF221" t="s">
        <v>330</v>
      </c>
      <c r="VYG221" t="s">
        <v>330</v>
      </c>
      <c r="VYH221" t="s">
        <v>330</v>
      </c>
      <c r="VYI221" t="s">
        <v>330</v>
      </c>
      <c r="VYJ221" t="s">
        <v>330</v>
      </c>
      <c r="VYK221" t="s">
        <v>330</v>
      </c>
      <c r="VYL221" t="s">
        <v>330</v>
      </c>
      <c r="VYM221" t="s">
        <v>330</v>
      </c>
      <c r="VYN221" t="s">
        <v>330</v>
      </c>
      <c r="VYO221" t="s">
        <v>330</v>
      </c>
      <c r="VYP221" t="s">
        <v>330</v>
      </c>
      <c r="VYQ221" t="s">
        <v>330</v>
      </c>
      <c r="VYR221" t="s">
        <v>330</v>
      </c>
      <c r="VYS221" t="s">
        <v>330</v>
      </c>
      <c r="VYT221" t="s">
        <v>330</v>
      </c>
      <c r="VYU221" t="s">
        <v>330</v>
      </c>
      <c r="VYV221" t="s">
        <v>330</v>
      </c>
      <c r="VYW221" t="s">
        <v>330</v>
      </c>
      <c r="VYX221" t="s">
        <v>330</v>
      </c>
      <c r="VYY221" t="s">
        <v>330</v>
      </c>
      <c r="VYZ221" t="s">
        <v>330</v>
      </c>
      <c r="VZA221" t="s">
        <v>330</v>
      </c>
      <c r="VZB221" t="s">
        <v>330</v>
      </c>
      <c r="VZC221" t="s">
        <v>330</v>
      </c>
      <c r="VZD221" t="s">
        <v>330</v>
      </c>
      <c r="VZE221" t="s">
        <v>330</v>
      </c>
      <c r="VZF221" t="s">
        <v>330</v>
      </c>
      <c r="VZG221" t="s">
        <v>330</v>
      </c>
      <c r="VZH221" t="s">
        <v>330</v>
      </c>
      <c r="VZI221" t="s">
        <v>330</v>
      </c>
      <c r="VZJ221" t="s">
        <v>330</v>
      </c>
      <c r="VZK221" t="s">
        <v>330</v>
      </c>
      <c r="VZL221" t="s">
        <v>330</v>
      </c>
      <c r="VZM221" t="s">
        <v>330</v>
      </c>
      <c r="VZN221" t="s">
        <v>330</v>
      </c>
      <c r="VZO221" t="s">
        <v>330</v>
      </c>
      <c r="VZP221" t="s">
        <v>330</v>
      </c>
      <c r="VZQ221" t="s">
        <v>330</v>
      </c>
      <c r="VZR221" t="s">
        <v>330</v>
      </c>
      <c r="VZS221" t="s">
        <v>330</v>
      </c>
      <c r="VZT221" t="s">
        <v>330</v>
      </c>
      <c r="VZU221" t="s">
        <v>330</v>
      </c>
      <c r="VZV221" t="s">
        <v>330</v>
      </c>
      <c r="VZW221" t="s">
        <v>330</v>
      </c>
      <c r="VZX221" t="s">
        <v>330</v>
      </c>
      <c r="VZY221" t="s">
        <v>330</v>
      </c>
      <c r="VZZ221" t="s">
        <v>330</v>
      </c>
      <c r="WAA221" t="s">
        <v>330</v>
      </c>
      <c r="WAB221" t="s">
        <v>330</v>
      </c>
      <c r="WAC221" t="s">
        <v>330</v>
      </c>
      <c r="WAD221" t="s">
        <v>330</v>
      </c>
      <c r="WAE221" t="s">
        <v>330</v>
      </c>
      <c r="WAF221" t="s">
        <v>330</v>
      </c>
      <c r="WAG221" t="s">
        <v>330</v>
      </c>
      <c r="WAH221" t="s">
        <v>330</v>
      </c>
      <c r="WAI221" t="s">
        <v>330</v>
      </c>
      <c r="WAJ221" t="s">
        <v>330</v>
      </c>
      <c r="WAK221" t="s">
        <v>330</v>
      </c>
      <c r="WAL221" t="s">
        <v>330</v>
      </c>
      <c r="WAM221" t="s">
        <v>330</v>
      </c>
      <c r="WAN221" t="s">
        <v>330</v>
      </c>
      <c r="WAO221" t="s">
        <v>330</v>
      </c>
      <c r="WAP221" t="s">
        <v>330</v>
      </c>
      <c r="WAQ221" t="s">
        <v>330</v>
      </c>
      <c r="WAR221" t="s">
        <v>330</v>
      </c>
      <c r="WAS221" t="s">
        <v>330</v>
      </c>
      <c r="WAT221" t="s">
        <v>330</v>
      </c>
      <c r="WAU221" t="s">
        <v>330</v>
      </c>
      <c r="WAV221" t="s">
        <v>330</v>
      </c>
      <c r="WAW221" t="s">
        <v>330</v>
      </c>
      <c r="WAX221" t="s">
        <v>330</v>
      </c>
      <c r="WAY221" t="s">
        <v>330</v>
      </c>
      <c r="WAZ221" t="s">
        <v>330</v>
      </c>
      <c r="WBA221" t="s">
        <v>330</v>
      </c>
      <c r="WBB221" t="s">
        <v>330</v>
      </c>
      <c r="WBC221" t="s">
        <v>330</v>
      </c>
      <c r="WBD221" t="s">
        <v>330</v>
      </c>
      <c r="WBE221" t="s">
        <v>330</v>
      </c>
      <c r="WBF221" t="s">
        <v>330</v>
      </c>
      <c r="WBG221" t="s">
        <v>330</v>
      </c>
      <c r="WBH221" t="s">
        <v>330</v>
      </c>
      <c r="WBI221" t="s">
        <v>330</v>
      </c>
      <c r="WBJ221" t="s">
        <v>330</v>
      </c>
      <c r="WBK221" t="s">
        <v>330</v>
      </c>
      <c r="WBL221" t="s">
        <v>330</v>
      </c>
      <c r="WBM221" t="s">
        <v>330</v>
      </c>
      <c r="WBN221" t="s">
        <v>330</v>
      </c>
      <c r="WBO221" t="s">
        <v>330</v>
      </c>
      <c r="WBP221" t="s">
        <v>330</v>
      </c>
      <c r="WBQ221" t="s">
        <v>330</v>
      </c>
      <c r="WBR221" t="s">
        <v>330</v>
      </c>
      <c r="WBS221" t="s">
        <v>330</v>
      </c>
      <c r="WBT221" t="s">
        <v>330</v>
      </c>
      <c r="WBU221" t="s">
        <v>330</v>
      </c>
      <c r="WBV221" t="s">
        <v>330</v>
      </c>
      <c r="WBW221" t="s">
        <v>330</v>
      </c>
      <c r="WBX221" t="s">
        <v>330</v>
      </c>
      <c r="WBY221" t="s">
        <v>330</v>
      </c>
      <c r="WBZ221" t="s">
        <v>330</v>
      </c>
      <c r="WCA221" t="s">
        <v>330</v>
      </c>
      <c r="WCB221" t="s">
        <v>330</v>
      </c>
      <c r="WCC221" t="s">
        <v>330</v>
      </c>
      <c r="WCD221" t="s">
        <v>330</v>
      </c>
      <c r="WCE221" t="s">
        <v>330</v>
      </c>
      <c r="WCF221" t="s">
        <v>330</v>
      </c>
      <c r="WCG221" t="s">
        <v>330</v>
      </c>
      <c r="WCH221" t="s">
        <v>330</v>
      </c>
      <c r="WCI221" t="s">
        <v>330</v>
      </c>
      <c r="WCJ221" t="s">
        <v>330</v>
      </c>
      <c r="WCK221" t="s">
        <v>330</v>
      </c>
      <c r="WCL221" t="s">
        <v>330</v>
      </c>
      <c r="WCM221" t="s">
        <v>330</v>
      </c>
      <c r="WCN221" t="s">
        <v>330</v>
      </c>
      <c r="WCO221" t="s">
        <v>330</v>
      </c>
      <c r="WCP221" t="s">
        <v>330</v>
      </c>
      <c r="WCQ221" t="s">
        <v>330</v>
      </c>
      <c r="WCR221" t="s">
        <v>330</v>
      </c>
      <c r="WCS221" t="s">
        <v>330</v>
      </c>
      <c r="WCT221" t="s">
        <v>330</v>
      </c>
      <c r="WCU221" t="s">
        <v>330</v>
      </c>
      <c r="WCV221" t="s">
        <v>330</v>
      </c>
      <c r="WCW221" t="s">
        <v>330</v>
      </c>
      <c r="WCX221" t="s">
        <v>330</v>
      </c>
      <c r="WCY221" t="s">
        <v>330</v>
      </c>
      <c r="WCZ221" t="s">
        <v>330</v>
      </c>
      <c r="WDA221" t="s">
        <v>330</v>
      </c>
      <c r="WDB221" t="s">
        <v>330</v>
      </c>
      <c r="WDC221" t="s">
        <v>330</v>
      </c>
      <c r="WDD221" t="s">
        <v>330</v>
      </c>
      <c r="WDE221" t="s">
        <v>330</v>
      </c>
      <c r="WDF221" t="s">
        <v>330</v>
      </c>
      <c r="WDG221" t="s">
        <v>330</v>
      </c>
      <c r="WDH221" t="s">
        <v>330</v>
      </c>
      <c r="WDI221" t="s">
        <v>330</v>
      </c>
      <c r="WDJ221" t="s">
        <v>330</v>
      </c>
      <c r="WDK221" t="s">
        <v>330</v>
      </c>
      <c r="WDL221" t="s">
        <v>330</v>
      </c>
      <c r="WDM221" t="s">
        <v>330</v>
      </c>
      <c r="WDN221" t="s">
        <v>330</v>
      </c>
      <c r="WDO221" t="s">
        <v>330</v>
      </c>
      <c r="WDP221" t="s">
        <v>330</v>
      </c>
      <c r="WDQ221" t="s">
        <v>330</v>
      </c>
      <c r="WDR221" t="s">
        <v>330</v>
      </c>
      <c r="WDS221" t="s">
        <v>330</v>
      </c>
      <c r="WDT221" t="s">
        <v>330</v>
      </c>
      <c r="WDU221" t="s">
        <v>330</v>
      </c>
      <c r="WDV221" t="s">
        <v>330</v>
      </c>
      <c r="WDW221" t="s">
        <v>330</v>
      </c>
      <c r="WDX221" t="s">
        <v>330</v>
      </c>
      <c r="WDY221" t="s">
        <v>330</v>
      </c>
      <c r="WDZ221" t="s">
        <v>330</v>
      </c>
      <c r="WEA221" t="s">
        <v>330</v>
      </c>
      <c r="WEB221" t="s">
        <v>330</v>
      </c>
      <c r="WEC221" t="s">
        <v>330</v>
      </c>
      <c r="WED221" t="s">
        <v>330</v>
      </c>
      <c r="WEE221" t="s">
        <v>330</v>
      </c>
      <c r="WEF221" t="s">
        <v>330</v>
      </c>
      <c r="WEG221" t="s">
        <v>330</v>
      </c>
      <c r="WEH221" t="s">
        <v>330</v>
      </c>
      <c r="WEI221" t="s">
        <v>330</v>
      </c>
      <c r="WEJ221" t="s">
        <v>330</v>
      </c>
      <c r="WEK221" t="s">
        <v>330</v>
      </c>
      <c r="WEL221" t="s">
        <v>330</v>
      </c>
      <c r="WEM221" t="s">
        <v>330</v>
      </c>
      <c r="WEN221" t="s">
        <v>330</v>
      </c>
      <c r="WEO221" t="s">
        <v>330</v>
      </c>
      <c r="WEP221" t="s">
        <v>330</v>
      </c>
      <c r="WEQ221" t="s">
        <v>330</v>
      </c>
      <c r="WER221" t="s">
        <v>330</v>
      </c>
      <c r="WES221" t="s">
        <v>330</v>
      </c>
      <c r="WET221" t="s">
        <v>330</v>
      </c>
      <c r="WEU221" t="s">
        <v>330</v>
      </c>
      <c r="WEV221" t="s">
        <v>330</v>
      </c>
      <c r="WEW221" t="s">
        <v>330</v>
      </c>
      <c r="WEX221" t="s">
        <v>330</v>
      </c>
      <c r="WEY221" t="s">
        <v>330</v>
      </c>
      <c r="WEZ221" t="s">
        <v>330</v>
      </c>
      <c r="WFA221" t="s">
        <v>330</v>
      </c>
      <c r="WFB221" t="s">
        <v>330</v>
      </c>
      <c r="WFC221" t="s">
        <v>330</v>
      </c>
      <c r="WFD221" t="s">
        <v>330</v>
      </c>
      <c r="WFE221" t="s">
        <v>330</v>
      </c>
      <c r="WFF221" t="s">
        <v>330</v>
      </c>
      <c r="WFG221" t="s">
        <v>330</v>
      </c>
      <c r="WFH221" t="s">
        <v>330</v>
      </c>
      <c r="WFI221" t="s">
        <v>330</v>
      </c>
      <c r="WFJ221" t="s">
        <v>330</v>
      </c>
      <c r="WFK221" t="s">
        <v>330</v>
      </c>
      <c r="WFL221" t="s">
        <v>330</v>
      </c>
      <c r="WFM221" t="s">
        <v>330</v>
      </c>
      <c r="WFN221" t="s">
        <v>330</v>
      </c>
      <c r="WFO221" t="s">
        <v>330</v>
      </c>
      <c r="WFP221" t="s">
        <v>330</v>
      </c>
      <c r="WFQ221" t="s">
        <v>330</v>
      </c>
      <c r="WFR221" t="s">
        <v>330</v>
      </c>
      <c r="WFS221" t="s">
        <v>330</v>
      </c>
      <c r="WFT221" t="s">
        <v>330</v>
      </c>
      <c r="WFU221" t="s">
        <v>330</v>
      </c>
      <c r="WFV221" t="s">
        <v>330</v>
      </c>
      <c r="WFW221" t="s">
        <v>330</v>
      </c>
      <c r="WFX221" t="s">
        <v>330</v>
      </c>
      <c r="WFY221" t="s">
        <v>330</v>
      </c>
      <c r="WFZ221" t="s">
        <v>330</v>
      </c>
      <c r="WGA221" t="s">
        <v>330</v>
      </c>
      <c r="WGB221" t="s">
        <v>330</v>
      </c>
      <c r="WGC221" t="s">
        <v>330</v>
      </c>
      <c r="WGD221" t="s">
        <v>330</v>
      </c>
      <c r="WGE221" t="s">
        <v>330</v>
      </c>
      <c r="WGF221" t="s">
        <v>330</v>
      </c>
      <c r="WGG221" t="s">
        <v>330</v>
      </c>
      <c r="WGH221" t="s">
        <v>330</v>
      </c>
      <c r="WGI221" t="s">
        <v>330</v>
      </c>
      <c r="WGJ221" t="s">
        <v>330</v>
      </c>
      <c r="WGK221" t="s">
        <v>330</v>
      </c>
      <c r="WGL221" t="s">
        <v>330</v>
      </c>
      <c r="WGM221" t="s">
        <v>330</v>
      </c>
      <c r="WGN221" t="s">
        <v>330</v>
      </c>
      <c r="WGO221" t="s">
        <v>330</v>
      </c>
      <c r="WGP221" t="s">
        <v>330</v>
      </c>
      <c r="WGQ221" t="s">
        <v>330</v>
      </c>
      <c r="WGR221" t="s">
        <v>330</v>
      </c>
      <c r="WGS221" t="s">
        <v>330</v>
      </c>
      <c r="WGT221" t="s">
        <v>330</v>
      </c>
      <c r="WGU221" t="s">
        <v>330</v>
      </c>
      <c r="WGV221" t="s">
        <v>330</v>
      </c>
      <c r="WGW221" t="s">
        <v>330</v>
      </c>
      <c r="WGX221" t="s">
        <v>330</v>
      </c>
      <c r="WGY221" t="s">
        <v>330</v>
      </c>
      <c r="WGZ221" t="s">
        <v>330</v>
      </c>
      <c r="WHA221" t="s">
        <v>330</v>
      </c>
      <c r="WHB221" t="s">
        <v>330</v>
      </c>
      <c r="WHC221" t="s">
        <v>330</v>
      </c>
      <c r="WHD221" t="s">
        <v>330</v>
      </c>
      <c r="WHE221" t="s">
        <v>330</v>
      </c>
      <c r="WHF221" t="s">
        <v>330</v>
      </c>
      <c r="WHG221" t="s">
        <v>330</v>
      </c>
      <c r="WHH221" t="s">
        <v>330</v>
      </c>
      <c r="WHI221" t="s">
        <v>330</v>
      </c>
      <c r="WHJ221" t="s">
        <v>330</v>
      </c>
      <c r="WHK221" t="s">
        <v>330</v>
      </c>
      <c r="WHL221" t="s">
        <v>330</v>
      </c>
      <c r="WHM221" t="s">
        <v>330</v>
      </c>
      <c r="WHN221" t="s">
        <v>330</v>
      </c>
      <c r="WHO221" t="s">
        <v>330</v>
      </c>
      <c r="WHP221" t="s">
        <v>330</v>
      </c>
      <c r="WHQ221" t="s">
        <v>330</v>
      </c>
      <c r="WHR221" t="s">
        <v>330</v>
      </c>
      <c r="WHS221" t="s">
        <v>330</v>
      </c>
      <c r="WHT221" t="s">
        <v>330</v>
      </c>
      <c r="WHU221" t="s">
        <v>330</v>
      </c>
      <c r="WHV221" t="s">
        <v>330</v>
      </c>
      <c r="WHW221" t="s">
        <v>330</v>
      </c>
      <c r="WHX221" t="s">
        <v>330</v>
      </c>
      <c r="WHY221" t="s">
        <v>330</v>
      </c>
      <c r="WHZ221" t="s">
        <v>330</v>
      </c>
      <c r="WIA221" t="s">
        <v>330</v>
      </c>
      <c r="WIB221" t="s">
        <v>330</v>
      </c>
      <c r="WIC221" t="s">
        <v>330</v>
      </c>
      <c r="WID221" t="s">
        <v>330</v>
      </c>
      <c r="WIE221" t="s">
        <v>330</v>
      </c>
      <c r="WIF221" t="s">
        <v>330</v>
      </c>
      <c r="WIG221" t="s">
        <v>330</v>
      </c>
      <c r="WIH221" t="s">
        <v>330</v>
      </c>
      <c r="WII221" t="s">
        <v>330</v>
      </c>
      <c r="WIJ221" t="s">
        <v>330</v>
      </c>
      <c r="WIK221" t="s">
        <v>330</v>
      </c>
      <c r="WIL221" t="s">
        <v>330</v>
      </c>
      <c r="WIM221" t="s">
        <v>330</v>
      </c>
      <c r="WIN221" t="s">
        <v>330</v>
      </c>
      <c r="WIO221" t="s">
        <v>330</v>
      </c>
      <c r="WIP221" t="s">
        <v>330</v>
      </c>
      <c r="WIQ221" t="s">
        <v>330</v>
      </c>
      <c r="WIR221" t="s">
        <v>330</v>
      </c>
      <c r="WIS221" t="s">
        <v>330</v>
      </c>
      <c r="WIT221" t="s">
        <v>330</v>
      </c>
      <c r="WIU221" t="s">
        <v>330</v>
      </c>
      <c r="WIV221" t="s">
        <v>330</v>
      </c>
      <c r="WIW221" t="s">
        <v>330</v>
      </c>
      <c r="WIX221" t="s">
        <v>330</v>
      </c>
      <c r="WIY221" t="s">
        <v>330</v>
      </c>
      <c r="WIZ221" t="s">
        <v>330</v>
      </c>
      <c r="WJA221" t="s">
        <v>330</v>
      </c>
      <c r="WJB221" t="s">
        <v>330</v>
      </c>
      <c r="WJC221" t="s">
        <v>330</v>
      </c>
      <c r="WJD221" t="s">
        <v>330</v>
      </c>
      <c r="WJE221" t="s">
        <v>330</v>
      </c>
      <c r="WJF221" t="s">
        <v>330</v>
      </c>
      <c r="WJG221" t="s">
        <v>330</v>
      </c>
      <c r="WJH221" t="s">
        <v>330</v>
      </c>
      <c r="WJI221" t="s">
        <v>330</v>
      </c>
      <c r="WJJ221" t="s">
        <v>330</v>
      </c>
      <c r="WJK221" t="s">
        <v>330</v>
      </c>
      <c r="WJL221" t="s">
        <v>330</v>
      </c>
      <c r="WJM221" t="s">
        <v>330</v>
      </c>
      <c r="WJN221" t="s">
        <v>330</v>
      </c>
      <c r="WJO221" t="s">
        <v>330</v>
      </c>
      <c r="WJP221" t="s">
        <v>330</v>
      </c>
      <c r="WJQ221" t="s">
        <v>330</v>
      </c>
      <c r="WJR221" t="s">
        <v>330</v>
      </c>
      <c r="WJS221" t="s">
        <v>330</v>
      </c>
      <c r="WJT221" t="s">
        <v>330</v>
      </c>
      <c r="WJU221" t="s">
        <v>330</v>
      </c>
      <c r="WJV221" t="s">
        <v>330</v>
      </c>
      <c r="WJW221" t="s">
        <v>330</v>
      </c>
      <c r="WJX221" t="s">
        <v>330</v>
      </c>
      <c r="WJY221" t="s">
        <v>330</v>
      </c>
      <c r="WJZ221" t="s">
        <v>330</v>
      </c>
      <c r="WKA221" t="s">
        <v>330</v>
      </c>
      <c r="WKB221" t="s">
        <v>330</v>
      </c>
      <c r="WKC221" t="s">
        <v>330</v>
      </c>
      <c r="WKD221" t="s">
        <v>330</v>
      </c>
      <c r="WKE221" t="s">
        <v>330</v>
      </c>
      <c r="WKF221" t="s">
        <v>330</v>
      </c>
      <c r="WKG221" t="s">
        <v>330</v>
      </c>
      <c r="WKH221" t="s">
        <v>330</v>
      </c>
      <c r="WKI221" t="s">
        <v>330</v>
      </c>
      <c r="WKJ221" t="s">
        <v>330</v>
      </c>
      <c r="WKK221" t="s">
        <v>330</v>
      </c>
      <c r="WKL221" t="s">
        <v>330</v>
      </c>
      <c r="WKM221" t="s">
        <v>330</v>
      </c>
      <c r="WKN221" t="s">
        <v>330</v>
      </c>
      <c r="WKO221" t="s">
        <v>330</v>
      </c>
      <c r="WKP221" t="s">
        <v>330</v>
      </c>
      <c r="WKQ221" t="s">
        <v>330</v>
      </c>
      <c r="WKR221" t="s">
        <v>330</v>
      </c>
      <c r="WKS221" t="s">
        <v>330</v>
      </c>
      <c r="WKT221" t="s">
        <v>330</v>
      </c>
      <c r="WKU221" t="s">
        <v>330</v>
      </c>
      <c r="WKV221" t="s">
        <v>330</v>
      </c>
      <c r="WKW221" t="s">
        <v>330</v>
      </c>
      <c r="WKX221" t="s">
        <v>330</v>
      </c>
      <c r="WKY221" t="s">
        <v>330</v>
      </c>
      <c r="WKZ221" t="s">
        <v>330</v>
      </c>
      <c r="WLA221" t="s">
        <v>330</v>
      </c>
      <c r="WLB221" t="s">
        <v>330</v>
      </c>
      <c r="WLC221" t="s">
        <v>330</v>
      </c>
      <c r="WLD221" t="s">
        <v>330</v>
      </c>
      <c r="WLE221" t="s">
        <v>330</v>
      </c>
      <c r="WLF221" t="s">
        <v>330</v>
      </c>
      <c r="WLG221" t="s">
        <v>330</v>
      </c>
      <c r="WLH221" t="s">
        <v>330</v>
      </c>
      <c r="WLI221" t="s">
        <v>330</v>
      </c>
      <c r="WLJ221" t="s">
        <v>330</v>
      </c>
      <c r="WLK221" t="s">
        <v>330</v>
      </c>
      <c r="WLL221" t="s">
        <v>330</v>
      </c>
      <c r="WLM221" t="s">
        <v>330</v>
      </c>
      <c r="WLN221" t="s">
        <v>330</v>
      </c>
      <c r="WLO221" t="s">
        <v>330</v>
      </c>
      <c r="WLP221" t="s">
        <v>330</v>
      </c>
      <c r="WLQ221" t="s">
        <v>330</v>
      </c>
      <c r="WLR221" t="s">
        <v>330</v>
      </c>
      <c r="WLS221" t="s">
        <v>330</v>
      </c>
      <c r="WLT221" t="s">
        <v>330</v>
      </c>
      <c r="WLU221" t="s">
        <v>330</v>
      </c>
      <c r="WLV221" t="s">
        <v>330</v>
      </c>
      <c r="WLW221" t="s">
        <v>330</v>
      </c>
      <c r="WLX221" t="s">
        <v>330</v>
      </c>
      <c r="WLY221" t="s">
        <v>330</v>
      </c>
      <c r="WLZ221" t="s">
        <v>330</v>
      </c>
      <c r="WMA221" t="s">
        <v>330</v>
      </c>
      <c r="WMB221" t="s">
        <v>330</v>
      </c>
      <c r="WMC221" t="s">
        <v>330</v>
      </c>
      <c r="WMD221" t="s">
        <v>330</v>
      </c>
      <c r="WME221" t="s">
        <v>330</v>
      </c>
      <c r="WMF221" t="s">
        <v>330</v>
      </c>
      <c r="WMG221" t="s">
        <v>330</v>
      </c>
      <c r="WMH221" t="s">
        <v>330</v>
      </c>
      <c r="WMI221" t="s">
        <v>330</v>
      </c>
      <c r="WMJ221" t="s">
        <v>330</v>
      </c>
      <c r="WMK221" t="s">
        <v>330</v>
      </c>
      <c r="WML221" t="s">
        <v>330</v>
      </c>
      <c r="WMM221" t="s">
        <v>330</v>
      </c>
      <c r="WMN221" t="s">
        <v>330</v>
      </c>
      <c r="WMO221" t="s">
        <v>330</v>
      </c>
      <c r="WMP221" t="s">
        <v>330</v>
      </c>
      <c r="WMQ221" t="s">
        <v>330</v>
      </c>
      <c r="WMR221" t="s">
        <v>330</v>
      </c>
      <c r="WMS221" t="s">
        <v>330</v>
      </c>
      <c r="WMT221" t="s">
        <v>330</v>
      </c>
      <c r="WMU221" t="s">
        <v>330</v>
      </c>
      <c r="WMV221" t="s">
        <v>330</v>
      </c>
      <c r="WMW221" t="s">
        <v>330</v>
      </c>
      <c r="WMX221" t="s">
        <v>330</v>
      </c>
      <c r="WMY221" t="s">
        <v>330</v>
      </c>
      <c r="WMZ221" t="s">
        <v>330</v>
      </c>
      <c r="WNA221" t="s">
        <v>330</v>
      </c>
      <c r="WNB221" t="s">
        <v>330</v>
      </c>
      <c r="WNC221" t="s">
        <v>330</v>
      </c>
      <c r="WND221" t="s">
        <v>330</v>
      </c>
      <c r="WNE221" t="s">
        <v>330</v>
      </c>
      <c r="WNF221" t="s">
        <v>330</v>
      </c>
      <c r="WNG221" t="s">
        <v>330</v>
      </c>
      <c r="WNH221" t="s">
        <v>330</v>
      </c>
      <c r="WNI221" t="s">
        <v>330</v>
      </c>
      <c r="WNJ221" t="s">
        <v>330</v>
      </c>
      <c r="WNK221" t="s">
        <v>330</v>
      </c>
      <c r="WNL221" t="s">
        <v>330</v>
      </c>
      <c r="WNM221" t="s">
        <v>330</v>
      </c>
      <c r="WNN221" t="s">
        <v>330</v>
      </c>
      <c r="WNO221" t="s">
        <v>330</v>
      </c>
      <c r="WNP221" t="s">
        <v>330</v>
      </c>
      <c r="WNQ221" t="s">
        <v>330</v>
      </c>
      <c r="WNR221" t="s">
        <v>330</v>
      </c>
      <c r="WNS221" t="s">
        <v>330</v>
      </c>
      <c r="WNT221" t="s">
        <v>330</v>
      </c>
      <c r="WNU221" t="s">
        <v>330</v>
      </c>
      <c r="WNV221" t="s">
        <v>330</v>
      </c>
      <c r="WNW221" t="s">
        <v>330</v>
      </c>
      <c r="WNX221" t="s">
        <v>330</v>
      </c>
      <c r="WNY221" t="s">
        <v>330</v>
      </c>
      <c r="WNZ221" t="s">
        <v>330</v>
      </c>
      <c r="WOA221" t="s">
        <v>330</v>
      </c>
      <c r="WOB221" t="s">
        <v>330</v>
      </c>
      <c r="WOC221" t="s">
        <v>330</v>
      </c>
      <c r="WOD221" t="s">
        <v>330</v>
      </c>
      <c r="WOE221" t="s">
        <v>330</v>
      </c>
      <c r="WOF221" t="s">
        <v>330</v>
      </c>
      <c r="WOG221" t="s">
        <v>330</v>
      </c>
      <c r="WOH221" t="s">
        <v>330</v>
      </c>
      <c r="WOI221" t="s">
        <v>330</v>
      </c>
      <c r="WOJ221" t="s">
        <v>330</v>
      </c>
      <c r="WOK221" t="s">
        <v>330</v>
      </c>
      <c r="WOL221" t="s">
        <v>330</v>
      </c>
      <c r="WOM221" t="s">
        <v>330</v>
      </c>
      <c r="WON221" t="s">
        <v>330</v>
      </c>
      <c r="WOO221" t="s">
        <v>330</v>
      </c>
      <c r="WOP221" t="s">
        <v>330</v>
      </c>
      <c r="WOQ221" t="s">
        <v>330</v>
      </c>
      <c r="WOR221" t="s">
        <v>330</v>
      </c>
      <c r="WOS221" t="s">
        <v>330</v>
      </c>
      <c r="WOT221" t="s">
        <v>330</v>
      </c>
      <c r="WOU221" t="s">
        <v>330</v>
      </c>
      <c r="WOV221" t="s">
        <v>330</v>
      </c>
      <c r="WOW221" t="s">
        <v>330</v>
      </c>
      <c r="WOX221" t="s">
        <v>330</v>
      </c>
      <c r="WOY221" t="s">
        <v>330</v>
      </c>
      <c r="WOZ221" t="s">
        <v>330</v>
      </c>
      <c r="WPA221" t="s">
        <v>330</v>
      </c>
      <c r="WPB221" t="s">
        <v>330</v>
      </c>
      <c r="WPC221" t="s">
        <v>330</v>
      </c>
      <c r="WPD221" t="s">
        <v>330</v>
      </c>
      <c r="WPE221" t="s">
        <v>330</v>
      </c>
      <c r="WPF221" t="s">
        <v>330</v>
      </c>
      <c r="WPG221" t="s">
        <v>330</v>
      </c>
      <c r="WPH221" t="s">
        <v>330</v>
      </c>
      <c r="WPI221" t="s">
        <v>330</v>
      </c>
      <c r="WPJ221" t="s">
        <v>330</v>
      </c>
      <c r="WPK221" t="s">
        <v>330</v>
      </c>
      <c r="WPL221" t="s">
        <v>330</v>
      </c>
      <c r="WPM221" t="s">
        <v>330</v>
      </c>
      <c r="WPN221" t="s">
        <v>330</v>
      </c>
      <c r="WPO221" t="s">
        <v>330</v>
      </c>
      <c r="WPP221" t="s">
        <v>330</v>
      </c>
      <c r="WPQ221" t="s">
        <v>330</v>
      </c>
      <c r="WPR221" t="s">
        <v>330</v>
      </c>
      <c r="WPS221" t="s">
        <v>330</v>
      </c>
      <c r="WPT221" t="s">
        <v>330</v>
      </c>
      <c r="WPU221" t="s">
        <v>330</v>
      </c>
      <c r="WPV221" t="s">
        <v>330</v>
      </c>
      <c r="WPW221" t="s">
        <v>330</v>
      </c>
      <c r="WPX221" t="s">
        <v>330</v>
      </c>
      <c r="WPY221" t="s">
        <v>330</v>
      </c>
      <c r="WPZ221" t="s">
        <v>330</v>
      </c>
      <c r="WQA221" t="s">
        <v>330</v>
      </c>
      <c r="WQB221" t="s">
        <v>330</v>
      </c>
      <c r="WQC221" t="s">
        <v>330</v>
      </c>
      <c r="WQD221" t="s">
        <v>330</v>
      </c>
      <c r="WQE221" t="s">
        <v>330</v>
      </c>
      <c r="WQF221" t="s">
        <v>330</v>
      </c>
      <c r="WQG221" t="s">
        <v>330</v>
      </c>
      <c r="WQH221" t="s">
        <v>330</v>
      </c>
      <c r="WQI221" t="s">
        <v>330</v>
      </c>
      <c r="WQJ221" t="s">
        <v>330</v>
      </c>
      <c r="WQK221" t="s">
        <v>330</v>
      </c>
      <c r="WQL221" t="s">
        <v>330</v>
      </c>
      <c r="WQM221" t="s">
        <v>330</v>
      </c>
      <c r="WQN221" t="s">
        <v>330</v>
      </c>
      <c r="WQO221" t="s">
        <v>330</v>
      </c>
      <c r="WQP221" t="s">
        <v>330</v>
      </c>
      <c r="WQQ221" t="s">
        <v>330</v>
      </c>
      <c r="WQR221" t="s">
        <v>330</v>
      </c>
      <c r="WQS221" t="s">
        <v>330</v>
      </c>
      <c r="WQT221" t="s">
        <v>330</v>
      </c>
      <c r="WQU221" t="s">
        <v>330</v>
      </c>
      <c r="WQV221" t="s">
        <v>330</v>
      </c>
      <c r="WQW221" t="s">
        <v>330</v>
      </c>
      <c r="WQX221" t="s">
        <v>330</v>
      </c>
      <c r="WQY221" t="s">
        <v>330</v>
      </c>
      <c r="WQZ221" t="s">
        <v>330</v>
      </c>
      <c r="WRA221" t="s">
        <v>330</v>
      </c>
      <c r="WRB221" t="s">
        <v>330</v>
      </c>
      <c r="WRC221" t="s">
        <v>330</v>
      </c>
      <c r="WRD221" t="s">
        <v>330</v>
      </c>
      <c r="WRE221" t="s">
        <v>330</v>
      </c>
      <c r="WRF221" t="s">
        <v>330</v>
      </c>
      <c r="WRG221" t="s">
        <v>330</v>
      </c>
      <c r="WRH221" t="s">
        <v>330</v>
      </c>
      <c r="WRI221" t="s">
        <v>330</v>
      </c>
      <c r="WRJ221" t="s">
        <v>330</v>
      </c>
      <c r="WRK221" t="s">
        <v>330</v>
      </c>
      <c r="WRL221" t="s">
        <v>330</v>
      </c>
      <c r="WRM221" t="s">
        <v>330</v>
      </c>
      <c r="WRN221" t="s">
        <v>330</v>
      </c>
      <c r="WRO221" t="s">
        <v>330</v>
      </c>
      <c r="WRP221" t="s">
        <v>330</v>
      </c>
      <c r="WRQ221" t="s">
        <v>330</v>
      </c>
      <c r="WRR221" t="s">
        <v>330</v>
      </c>
      <c r="WRS221" t="s">
        <v>330</v>
      </c>
      <c r="WRT221" t="s">
        <v>330</v>
      </c>
      <c r="WRU221" t="s">
        <v>330</v>
      </c>
      <c r="WRV221" t="s">
        <v>330</v>
      </c>
      <c r="WRW221" t="s">
        <v>330</v>
      </c>
      <c r="WRX221" t="s">
        <v>330</v>
      </c>
      <c r="WRY221" t="s">
        <v>330</v>
      </c>
      <c r="WRZ221" t="s">
        <v>330</v>
      </c>
      <c r="WSA221" t="s">
        <v>330</v>
      </c>
      <c r="WSB221" t="s">
        <v>330</v>
      </c>
      <c r="WSC221" t="s">
        <v>330</v>
      </c>
      <c r="WSD221" t="s">
        <v>330</v>
      </c>
      <c r="WSE221" t="s">
        <v>330</v>
      </c>
      <c r="WSF221" t="s">
        <v>330</v>
      </c>
      <c r="WSG221" t="s">
        <v>330</v>
      </c>
      <c r="WSH221" t="s">
        <v>330</v>
      </c>
      <c r="WSI221" t="s">
        <v>330</v>
      </c>
      <c r="WSJ221" t="s">
        <v>330</v>
      </c>
      <c r="WSK221" t="s">
        <v>330</v>
      </c>
      <c r="WSL221" t="s">
        <v>330</v>
      </c>
      <c r="WSM221" t="s">
        <v>330</v>
      </c>
      <c r="WSN221" t="s">
        <v>330</v>
      </c>
      <c r="WSO221" t="s">
        <v>330</v>
      </c>
      <c r="WSP221" t="s">
        <v>330</v>
      </c>
      <c r="WSQ221" t="s">
        <v>330</v>
      </c>
      <c r="WSR221" t="s">
        <v>330</v>
      </c>
      <c r="WSS221" t="s">
        <v>330</v>
      </c>
      <c r="WST221" t="s">
        <v>330</v>
      </c>
      <c r="WSU221" t="s">
        <v>330</v>
      </c>
      <c r="WSV221" t="s">
        <v>330</v>
      </c>
      <c r="WSW221" t="s">
        <v>330</v>
      </c>
      <c r="WSX221" t="s">
        <v>330</v>
      </c>
      <c r="WSY221" t="s">
        <v>330</v>
      </c>
      <c r="WSZ221" t="s">
        <v>330</v>
      </c>
      <c r="WTA221" t="s">
        <v>330</v>
      </c>
      <c r="WTB221" t="s">
        <v>330</v>
      </c>
      <c r="WTC221" t="s">
        <v>330</v>
      </c>
      <c r="WTD221" t="s">
        <v>330</v>
      </c>
      <c r="WTE221" t="s">
        <v>330</v>
      </c>
      <c r="WTF221" t="s">
        <v>330</v>
      </c>
      <c r="WTG221" t="s">
        <v>330</v>
      </c>
      <c r="WTH221" t="s">
        <v>330</v>
      </c>
      <c r="WTI221" t="s">
        <v>330</v>
      </c>
      <c r="WTJ221" t="s">
        <v>330</v>
      </c>
      <c r="WTK221" t="s">
        <v>330</v>
      </c>
      <c r="WTL221" t="s">
        <v>330</v>
      </c>
      <c r="WTM221" t="s">
        <v>330</v>
      </c>
      <c r="WTN221" t="s">
        <v>330</v>
      </c>
      <c r="WTO221" t="s">
        <v>330</v>
      </c>
      <c r="WTP221" t="s">
        <v>330</v>
      </c>
      <c r="WTQ221" t="s">
        <v>330</v>
      </c>
      <c r="WTR221" t="s">
        <v>330</v>
      </c>
      <c r="WTS221" t="s">
        <v>330</v>
      </c>
      <c r="WTT221" t="s">
        <v>330</v>
      </c>
      <c r="WTU221" t="s">
        <v>330</v>
      </c>
      <c r="WTV221" t="s">
        <v>330</v>
      </c>
      <c r="WTW221" t="s">
        <v>330</v>
      </c>
      <c r="WTX221" t="s">
        <v>330</v>
      </c>
      <c r="WTY221" t="s">
        <v>330</v>
      </c>
      <c r="WTZ221" t="s">
        <v>330</v>
      </c>
      <c r="WUA221" t="s">
        <v>330</v>
      </c>
      <c r="WUB221" t="s">
        <v>330</v>
      </c>
      <c r="WUC221" t="s">
        <v>330</v>
      </c>
      <c r="WUD221" t="s">
        <v>330</v>
      </c>
      <c r="WUE221" t="s">
        <v>330</v>
      </c>
      <c r="WUF221" t="s">
        <v>330</v>
      </c>
      <c r="WUG221" t="s">
        <v>330</v>
      </c>
      <c r="WUH221" t="s">
        <v>330</v>
      </c>
      <c r="WUI221" t="s">
        <v>330</v>
      </c>
      <c r="WUJ221" t="s">
        <v>330</v>
      </c>
      <c r="WUK221" t="s">
        <v>330</v>
      </c>
      <c r="WUL221" t="s">
        <v>330</v>
      </c>
      <c r="WUM221" t="s">
        <v>330</v>
      </c>
      <c r="WUN221" t="s">
        <v>330</v>
      </c>
      <c r="WUO221" t="s">
        <v>330</v>
      </c>
      <c r="WUP221" t="s">
        <v>330</v>
      </c>
      <c r="WUQ221" t="s">
        <v>330</v>
      </c>
      <c r="WUR221" t="s">
        <v>330</v>
      </c>
      <c r="WUS221" t="s">
        <v>330</v>
      </c>
      <c r="WUT221" t="s">
        <v>330</v>
      </c>
      <c r="WUU221" t="s">
        <v>330</v>
      </c>
      <c r="WUV221" t="s">
        <v>330</v>
      </c>
      <c r="WUW221" t="s">
        <v>330</v>
      </c>
      <c r="WUX221" t="s">
        <v>330</v>
      </c>
      <c r="WUY221" t="s">
        <v>330</v>
      </c>
      <c r="WUZ221" t="s">
        <v>330</v>
      </c>
      <c r="WVA221" t="s">
        <v>330</v>
      </c>
      <c r="WVB221" t="s">
        <v>330</v>
      </c>
      <c r="WVC221" t="s">
        <v>330</v>
      </c>
      <c r="WVD221" t="s">
        <v>330</v>
      </c>
      <c r="WVE221" t="s">
        <v>330</v>
      </c>
      <c r="WVF221" t="s">
        <v>330</v>
      </c>
      <c r="WVG221" t="s">
        <v>330</v>
      </c>
      <c r="WVH221" t="s">
        <v>330</v>
      </c>
      <c r="WVI221" t="s">
        <v>330</v>
      </c>
      <c r="WVJ221" t="s">
        <v>330</v>
      </c>
      <c r="WVK221" t="s">
        <v>330</v>
      </c>
      <c r="WVL221" t="s">
        <v>330</v>
      </c>
      <c r="WVM221" t="s">
        <v>330</v>
      </c>
      <c r="WVN221" t="s">
        <v>330</v>
      </c>
      <c r="WVO221" t="s">
        <v>330</v>
      </c>
      <c r="WVP221" t="s">
        <v>330</v>
      </c>
      <c r="WVQ221" t="s">
        <v>330</v>
      </c>
      <c r="WVR221" t="s">
        <v>330</v>
      </c>
      <c r="WVS221" t="s">
        <v>330</v>
      </c>
      <c r="WVT221" t="s">
        <v>330</v>
      </c>
      <c r="WVU221" t="s">
        <v>330</v>
      </c>
      <c r="WVV221" t="s">
        <v>330</v>
      </c>
      <c r="WVW221" t="s">
        <v>330</v>
      </c>
      <c r="WVX221" t="s">
        <v>330</v>
      </c>
      <c r="WVY221" t="s">
        <v>330</v>
      </c>
      <c r="WVZ221" t="s">
        <v>330</v>
      </c>
      <c r="WWA221" t="s">
        <v>330</v>
      </c>
      <c r="WWB221" t="s">
        <v>330</v>
      </c>
      <c r="WWC221" t="s">
        <v>330</v>
      </c>
      <c r="WWD221" t="s">
        <v>330</v>
      </c>
      <c r="WWE221" t="s">
        <v>330</v>
      </c>
      <c r="WWF221" t="s">
        <v>330</v>
      </c>
      <c r="WWG221" t="s">
        <v>330</v>
      </c>
      <c r="WWH221" t="s">
        <v>330</v>
      </c>
      <c r="WWI221" t="s">
        <v>330</v>
      </c>
      <c r="WWJ221" t="s">
        <v>330</v>
      </c>
      <c r="WWK221" t="s">
        <v>330</v>
      </c>
      <c r="WWL221" t="s">
        <v>330</v>
      </c>
      <c r="WWM221" t="s">
        <v>330</v>
      </c>
      <c r="WWN221" t="s">
        <v>330</v>
      </c>
      <c r="WWO221" t="s">
        <v>330</v>
      </c>
      <c r="WWP221" t="s">
        <v>330</v>
      </c>
      <c r="WWQ221" t="s">
        <v>330</v>
      </c>
      <c r="WWR221" t="s">
        <v>330</v>
      </c>
      <c r="WWS221" t="s">
        <v>330</v>
      </c>
      <c r="WWT221" t="s">
        <v>330</v>
      </c>
      <c r="WWU221" t="s">
        <v>330</v>
      </c>
      <c r="WWV221" t="s">
        <v>330</v>
      </c>
      <c r="WWW221" t="s">
        <v>330</v>
      </c>
      <c r="WWX221" t="s">
        <v>330</v>
      </c>
      <c r="WWY221" t="s">
        <v>330</v>
      </c>
      <c r="WWZ221" t="s">
        <v>330</v>
      </c>
      <c r="WXA221" t="s">
        <v>330</v>
      </c>
      <c r="WXB221" t="s">
        <v>330</v>
      </c>
      <c r="WXC221" t="s">
        <v>330</v>
      </c>
      <c r="WXD221" t="s">
        <v>330</v>
      </c>
      <c r="WXE221" t="s">
        <v>330</v>
      </c>
      <c r="WXF221" t="s">
        <v>330</v>
      </c>
      <c r="WXG221" t="s">
        <v>330</v>
      </c>
      <c r="WXH221" t="s">
        <v>330</v>
      </c>
      <c r="WXI221" t="s">
        <v>330</v>
      </c>
      <c r="WXJ221" t="s">
        <v>330</v>
      </c>
      <c r="WXK221" t="s">
        <v>330</v>
      </c>
      <c r="WXL221" t="s">
        <v>330</v>
      </c>
      <c r="WXM221" t="s">
        <v>330</v>
      </c>
      <c r="WXN221" t="s">
        <v>330</v>
      </c>
      <c r="WXO221" t="s">
        <v>330</v>
      </c>
      <c r="WXP221" t="s">
        <v>330</v>
      </c>
      <c r="WXQ221" t="s">
        <v>330</v>
      </c>
      <c r="WXR221" t="s">
        <v>330</v>
      </c>
      <c r="WXS221" t="s">
        <v>330</v>
      </c>
      <c r="WXT221" t="s">
        <v>330</v>
      </c>
      <c r="WXU221" t="s">
        <v>330</v>
      </c>
      <c r="WXV221" t="s">
        <v>330</v>
      </c>
      <c r="WXW221" t="s">
        <v>330</v>
      </c>
      <c r="WXX221" t="s">
        <v>330</v>
      </c>
      <c r="WXY221" t="s">
        <v>330</v>
      </c>
      <c r="WXZ221" t="s">
        <v>330</v>
      </c>
      <c r="WYA221" t="s">
        <v>330</v>
      </c>
      <c r="WYB221" t="s">
        <v>330</v>
      </c>
      <c r="WYC221" t="s">
        <v>330</v>
      </c>
      <c r="WYD221" t="s">
        <v>330</v>
      </c>
      <c r="WYE221" t="s">
        <v>330</v>
      </c>
      <c r="WYF221" t="s">
        <v>330</v>
      </c>
      <c r="WYG221" t="s">
        <v>330</v>
      </c>
      <c r="WYH221" t="s">
        <v>330</v>
      </c>
      <c r="WYI221" t="s">
        <v>330</v>
      </c>
      <c r="WYJ221" t="s">
        <v>330</v>
      </c>
      <c r="WYK221" t="s">
        <v>330</v>
      </c>
      <c r="WYL221" t="s">
        <v>330</v>
      </c>
      <c r="WYM221" t="s">
        <v>330</v>
      </c>
      <c r="WYN221" t="s">
        <v>330</v>
      </c>
      <c r="WYO221" t="s">
        <v>330</v>
      </c>
      <c r="WYP221" t="s">
        <v>330</v>
      </c>
      <c r="WYQ221" t="s">
        <v>330</v>
      </c>
      <c r="WYR221" t="s">
        <v>330</v>
      </c>
      <c r="WYS221" t="s">
        <v>330</v>
      </c>
      <c r="WYT221" t="s">
        <v>330</v>
      </c>
      <c r="WYU221" t="s">
        <v>330</v>
      </c>
      <c r="WYV221" t="s">
        <v>330</v>
      </c>
      <c r="WYW221" t="s">
        <v>330</v>
      </c>
      <c r="WYX221" t="s">
        <v>330</v>
      </c>
      <c r="WYY221" t="s">
        <v>330</v>
      </c>
      <c r="WYZ221" t="s">
        <v>330</v>
      </c>
      <c r="WZA221" t="s">
        <v>330</v>
      </c>
      <c r="WZB221" t="s">
        <v>330</v>
      </c>
      <c r="WZC221" t="s">
        <v>330</v>
      </c>
      <c r="WZD221" t="s">
        <v>330</v>
      </c>
      <c r="WZE221" t="s">
        <v>330</v>
      </c>
      <c r="WZF221" t="s">
        <v>330</v>
      </c>
      <c r="WZG221" t="s">
        <v>330</v>
      </c>
      <c r="WZH221" t="s">
        <v>330</v>
      </c>
      <c r="WZI221" t="s">
        <v>330</v>
      </c>
      <c r="WZJ221" t="s">
        <v>330</v>
      </c>
      <c r="WZK221" t="s">
        <v>330</v>
      </c>
      <c r="WZL221" t="s">
        <v>330</v>
      </c>
      <c r="WZM221" t="s">
        <v>330</v>
      </c>
      <c r="WZN221" t="s">
        <v>330</v>
      </c>
      <c r="WZO221" t="s">
        <v>330</v>
      </c>
      <c r="WZP221" t="s">
        <v>330</v>
      </c>
      <c r="WZQ221" t="s">
        <v>330</v>
      </c>
      <c r="WZR221" t="s">
        <v>330</v>
      </c>
      <c r="WZS221" t="s">
        <v>330</v>
      </c>
      <c r="WZT221" t="s">
        <v>330</v>
      </c>
      <c r="WZU221" t="s">
        <v>330</v>
      </c>
      <c r="WZV221" t="s">
        <v>330</v>
      </c>
      <c r="WZW221" t="s">
        <v>330</v>
      </c>
      <c r="WZX221" t="s">
        <v>330</v>
      </c>
      <c r="WZY221" t="s">
        <v>330</v>
      </c>
      <c r="WZZ221" t="s">
        <v>330</v>
      </c>
      <c r="XAA221" t="s">
        <v>330</v>
      </c>
      <c r="XAB221" t="s">
        <v>330</v>
      </c>
      <c r="XAC221" t="s">
        <v>330</v>
      </c>
      <c r="XAD221" t="s">
        <v>330</v>
      </c>
      <c r="XAE221" t="s">
        <v>330</v>
      </c>
      <c r="XAF221" t="s">
        <v>330</v>
      </c>
      <c r="XAG221" t="s">
        <v>330</v>
      </c>
      <c r="XAH221" t="s">
        <v>330</v>
      </c>
      <c r="XAI221" t="s">
        <v>330</v>
      </c>
      <c r="XAJ221" t="s">
        <v>330</v>
      </c>
      <c r="XAK221" t="s">
        <v>330</v>
      </c>
      <c r="XAL221" t="s">
        <v>330</v>
      </c>
      <c r="XAM221" t="s">
        <v>330</v>
      </c>
      <c r="XAN221" t="s">
        <v>330</v>
      </c>
      <c r="XAO221" t="s">
        <v>330</v>
      </c>
      <c r="XAP221" t="s">
        <v>330</v>
      </c>
      <c r="XAQ221" t="s">
        <v>330</v>
      </c>
      <c r="XAR221" t="s">
        <v>330</v>
      </c>
      <c r="XAS221" t="s">
        <v>330</v>
      </c>
      <c r="XAT221" t="s">
        <v>330</v>
      </c>
      <c r="XAU221" t="s">
        <v>330</v>
      </c>
      <c r="XAV221" t="s">
        <v>330</v>
      </c>
      <c r="XAW221" t="s">
        <v>330</v>
      </c>
      <c r="XAX221" t="s">
        <v>330</v>
      </c>
      <c r="XAY221" t="s">
        <v>330</v>
      </c>
      <c r="XAZ221" t="s">
        <v>330</v>
      </c>
      <c r="XBA221" t="s">
        <v>330</v>
      </c>
      <c r="XBB221" t="s">
        <v>330</v>
      </c>
      <c r="XBC221" t="s">
        <v>330</v>
      </c>
      <c r="XBD221" t="s">
        <v>330</v>
      </c>
      <c r="XBE221" t="s">
        <v>330</v>
      </c>
      <c r="XBF221" t="s">
        <v>330</v>
      </c>
      <c r="XBG221" t="s">
        <v>330</v>
      </c>
      <c r="XBH221" t="s">
        <v>330</v>
      </c>
      <c r="XBI221" t="s">
        <v>330</v>
      </c>
      <c r="XBJ221" t="s">
        <v>330</v>
      </c>
      <c r="XBK221" t="s">
        <v>330</v>
      </c>
      <c r="XBL221" t="s">
        <v>330</v>
      </c>
      <c r="XBM221" t="s">
        <v>330</v>
      </c>
      <c r="XBN221" t="s">
        <v>330</v>
      </c>
      <c r="XBO221" t="s">
        <v>330</v>
      </c>
      <c r="XBP221" t="s">
        <v>330</v>
      </c>
      <c r="XBQ221" t="s">
        <v>330</v>
      </c>
      <c r="XBR221" t="s">
        <v>330</v>
      </c>
      <c r="XBS221" t="s">
        <v>330</v>
      </c>
      <c r="XBT221" t="s">
        <v>330</v>
      </c>
      <c r="XBU221" t="s">
        <v>330</v>
      </c>
      <c r="XBV221" t="s">
        <v>330</v>
      </c>
      <c r="XBW221" t="s">
        <v>330</v>
      </c>
      <c r="XBX221" t="s">
        <v>330</v>
      </c>
      <c r="XBY221" t="s">
        <v>330</v>
      </c>
      <c r="XBZ221" t="s">
        <v>330</v>
      </c>
      <c r="XCA221" t="s">
        <v>330</v>
      </c>
      <c r="XCB221" t="s">
        <v>330</v>
      </c>
      <c r="XCC221" t="s">
        <v>330</v>
      </c>
      <c r="XCD221" t="s">
        <v>330</v>
      </c>
      <c r="XCE221" t="s">
        <v>330</v>
      </c>
      <c r="XCF221" t="s">
        <v>330</v>
      </c>
      <c r="XCG221" t="s">
        <v>330</v>
      </c>
      <c r="XCH221" t="s">
        <v>330</v>
      </c>
      <c r="XCI221" t="s">
        <v>330</v>
      </c>
      <c r="XCJ221" t="s">
        <v>330</v>
      </c>
      <c r="XCK221" t="s">
        <v>330</v>
      </c>
      <c r="XCL221" t="s">
        <v>330</v>
      </c>
      <c r="XCM221" t="s">
        <v>330</v>
      </c>
      <c r="XCN221" t="s">
        <v>330</v>
      </c>
      <c r="XCO221" t="s">
        <v>330</v>
      </c>
      <c r="XCP221" t="s">
        <v>330</v>
      </c>
      <c r="XCQ221" t="s">
        <v>330</v>
      </c>
      <c r="XCR221" t="s">
        <v>330</v>
      </c>
      <c r="XCS221" t="s">
        <v>330</v>
      </c>
      <c r="XCT221" t="s">
        <v>330</v>
      </c>
      <c r="XCU221" t="s">
        <v>330</v>
      </c>
      <c r="XCV221" t="s">
        <v>330</v>
      </c>
      <c r="XCW221" t="s">
        <v>330</v>
      </c>
      <c r="XCX221" t="s">
        <v>330</v>
      </c>
      <c r="XCY221" t="s">
        <v>330</v>
      </c>
      <c r="XCZ221" t="s">
        <v>330</v>
      </c>
      <c r="XDA221" t="s">
        <v>330</v>
      </c>
      <c r="XDB221" t="s">
        <v>330</v>
      </c>
      <c r="XDC221" t="s">
        <v>330</v>
      </c>
      <c r="XDD221" t="s">
        <v>330</v>
      </c>
      <c r="XDE221" t="s">
        <v>330</v>
      </c>
      <c r="XDF221" t="s">
        <v>330</v>
      </c>
      <c r="XDG221" t="s">
        <v>330</v>
      </c>
      <c r="XDH221" t="s">
        <v>330</v>
      </c>
      <c r="XDI221" t="s">
        <v>330</v>
      </c>
      <c r="XDJ221" t="s">
        <v>330</v>
      </c>
      <c r="XDK221" t="s">
        <v>330</v>
      </c>
      <c r="XDL221" t="s">
        <v>330</v>
      </c>
      <c r="XDM221" t="s">
        <v>330</v>
      </c>
      <c r="XDN221" t="s">
        <v>330</v>
      </c>
      <c r="XDO221" t="s">
        <v>330</v>
      </c>
      <c r="XDP221" t="s">
        <v>330</v>
      </c>
      <c r="XDQ221" t="s">
        <v>330</v>
      </c>
      <c r="XDR221" t="s">
        <v>330</v>
      </c>
      <c r="XDS221" t="s">
        <v>330</v>
      </c>
      <c r="XDT221" t="s">
        <v>330</v>
      </c>
      <c r="XDU221" t="s">
        <v>330</v>
      </c>
      <c r="XDV221" t="s">
        <v>330</v>
      </c>
      <c r="XDW221" t="s">
        <v>330</v>
      </c>
      <c r="XDX221" t="s">
        <v>330</v>
      </c>
      <c r="XDY221" t="s">
        <v>330</v>
      </c>
      <c r="XDZ221" t="s">
        <v>330</v>
      </c>
      <c r="XEA221" t="s">
        <v>330</v>
      </c>
      <c r="XEB221" t="s">
        <v>330</v>
      </c>
      <c r="XEC221" t="s">
        <v>330</v>
      </c>
      <c r="XED221" t="s">
        <v>330</v>
      </c>
      <c r="XEE221" t="s">
        <v>330</v>
      </c>
      <c r="XEF221" t="s">
        <v>330</v>
      </c>
      <c r="XEG221" t="s">
        <v>330</v>
      </c>
      <c r="XEH221" t="s">
        <v>330</v>
      </c>
      <c r="XEI221" t="s">
        <v>330</v>
      </c>
      <c r="XEJ221" t="s">
        <v>330</v>
      </c>
      <c r="XEK221" t="s">
        <v>330</v>
      </c>
      <c r="XEL221" t="s">
        <v>330</v>
      </c>
      <c r="XEM221" t="s">
        <v>330</v>
      </c>
      <c r="XEN221" t="s">
        <v>330</v>
      </c>
      <c r="XEO221" t="s">
        <v>330</v>
      </c>
      <c r="XEP221" t="s">
        <v>330</v>
      </c>
      <c r="XEQ221" t="s">
        <v>330</v>
      </c>
      <c r="XER221" t="s">
        <v>330</v>
      </c>
      <c r="XES221" t="s">
        <v>330</v>
      </c>
      <c r="XET221" t="s">
        <v>330</v>
      </c>
      <c r="XEU221" t="s">
        <v>330</v>
      </c>
      <c r="XEV221" t="s">
        <v>330</v>
      </c>
      <c r="XEW221" t="s">
        <v>330</v>
      </c>
      <c r="XEX221" t="s">
        <v>330</v>
      </c>
      <c r="XEY221" t="s">
        <v>330</v>
      </c>
      <c r="XEZ221" t="s">
        <v>330</v>
      </c>
      <c r="XFA221" t="s">
        <v>330</v>
      </c>
      <c r="XFB221" t="s">
        <v>330</v>
      </c>
      <c r="XFC221" t="s">
        <v>330</v>
      </c>
      <c r="XFD221" t="s">
        <v>330</v>
      </c>
    </row>
    <row r="222" spans="1:16384" customFormat="1" x14ac:dyDescent="0.25">
      <c r="A222" t="s">
        <v>278</v>
      </c>
      <c r="B222" t="s">
        <v>259</v>
      </c>
    </row>
    <row r="223" spans="1:16384" customFormat="1" x14ac:dyDescent="0.25">
      <c r="A223" t="s">
        <v>368</v>
      </c>
      <c r="B223" t="s">
        <v>105</v>
      </c>
    </row>
    <row r="224" spans="1:16384" customFormat="1" x14ac:dyDescent="0.25">
      <c r="A224" t="s">
        <v>370</v>
      </c>
      <c r="B224" t="s">
        <v>330</v>
      </c>
    </row>
    <row r="225" spans="1:4" x14ac:dyDescent="0.25">
      <c r="A225" t="s">
        <v>225</v>
      </c>
      <c r="B225" t="s">
        <v>262</v>
      </c>
    </row>
    <row r="226" spans="1:4" x14ac:dyDescent="0.25">
      <c r="A226" t="s">
        <v>210</v>
      </c>
      <c r="B226" t="s">
        <v>263</v>
      </c>
    </row>
    <row r="227" spans="1:4" x14ac:dyDescent="0.25">
      <c r="A227" t="s">
        <v>194</v>
      </c>
      <c r="B227" t="s">
        <v>264</v>
      </c>
    </row>
    <row r="228" spans="1:4" x14ac:dyDescent="0.25">
      <c r="A228" t="s">
        <v>248</v>
      </c>
      <c r="B228" t="s">
        <v>265</v>
      </c>
    </row>
    <row r="229" spans="1:4" x14ac:dyDescent="0.25">
      <c r="A229" t="s">
        <v>195</v>
      </c>
      <c r="B229" t="s">
        <v>268</v>
      </c>
    </row>
    <row r="230" spans="1:4" x14ac:dyDescent="0.25">
      <c r="A230" t="s">
        <v>293</v>
      </c>
      <c r="B230" t="s">
        <v>270</v>
      </c>
    </row>
    <row r="231" spans="1:4" x14ac:dyDescent="0.25">
      <c r="A231" t="s">
        <v>211</v>
      </c>
      <c r="B231" t="s">
        <v>207</v>
      </c>
    </row>
    <row r="232" spans="1:4" x14ac:dyDescent="0.25">
      <c r="A232" t="s">
        <v>422</v>
      </c>
      <c r="B232" t="s">
        <v>271</v>
      </c>
    </row>
    <row r="233" spans="1:4" x14ac:dyDescent="0.25">
      <c r="A233" t="s">
        <v>423</v>
      </c>
      <c r="B233" t="s">
        <v>329</v>
      </c>
    </row>
    <row r="234" spans="1:4" x14ac:dyDescent="0.25">
      <c r="A234" t="s">
        <v>294</v>
      </c>
    </row>
    <row r="235" spans="1:4" x14ac:dyDescent="0.25">
      <c r="A235" t="s">
        <v>295</v>
      </c>
    </row>
    <row r="236" spans="1:4" x14ac:dyDescent="0.25">
      <c r="A236" t="s">
        <v>300</v>
      </c>
    </row>
    <row r="237" spans="1:4" x14ac:dyDescent="0.25">
      <c r="A237" t="s">
        <v>232</v>
      </c>
      <c r="D237" t="s">
        <v>158</v>
      </c>
    </row>
    <row r="238" spans="1:4" x14ac:dyDescent="0.25">
      <c r="A238" t="s">
        <v>279</v>
      </c>
      <c r="D238" t="s">
        <v>424</v>
      </c>
    </row>
    <row r="239" spans="1:4" x14ac:dyDescent="0.25">
      <c r="A239" t="s">
        <v>250</v>
      </c>
      <c r="D239" t="s">
        <v>159</v>
      </c>
    </row>
    <row r="240" spans="1:4" x14ac:dyDescent="0.25">
      <c r="A240" t="s">
        <v>303</v>
      </c>
      <c r="D240" t="s">
        <v>160</v>
      </c>
    </row>
    <row r="241" spans="1:4" x14ac:dyDescent="0.25">
      <c r="A241" t="s">
        <v>386</v>
      </c>
      <c r="D241" t="s">
        <v>161</v>
      </c>
    </row>
    <row r="242" spans="1:4" x14ac:dyDescent="0.25">
      <c r="A242" t="s">
        <v>387</v>
      </c>
      <c r="D242" t="s">
        <v>162</v>
      </c>
    </row>
    <row r="243" spans="1:4" x14ac:dyDescent="0.25">
      <c r="A243" t="s">
        <v>226</v>
      </c>
      <c r="D243" t="s">
        <v>163</v>
      </c>
    </row>
    <row r="244" spans="1:4" x14ac:dyDescent="0.25">
      <c r="A244" t="s">
        <v>252</v>
      </c>
      <c r="B244" t="s">
        <v>2</v>
      </c>
      <c r="D244" t="s">
        <v>164</v>
      </c>
    </row>
    <row r="245" spans="1:4" x14ac:dyDescent="0.25">
      <c r="A245" t="s">
        <v>322</v>
      </c>
      <c r="B245" t="s">
        <v>3</v>
      </c>
      <c r="D245" t="s">
        <v>165</v>
      </c>
    </row>
    <row r="246" spans="1:4" x14ac:dyDescent="0.25">
      <c r="A246" t="s">
        <v>283</v>
      </c>
      <c r="B246" t="s">
        <v>4</v>
      </c>
      <c r="D246" t="s">
        <v>166</v>
      </c>
    </row>
    <row r="247" spans="1:4" x14ac:dyDescent="0.25">
      <c r="A247" t="s">
        <v>273</v>
      </c>
      <c r="B247" t="s">
        <v>5</v>
      </c>
      <c r="D247" t="s">
        <v>167</v>
      </c>
    </row>
    <row r="248" spans="1:4" x14ac:dyDescent="0.25">
      <c r="A248" t="s">
        <v>314</v>
      </c>
      <c r="B248" t="s">
        <v>6</v>
      </c>
      <c r="D248" t="s">
        <v>168</v>
      </c>
    </row>
    <row r="249" spans="1:4" x14ac:dyDescent="0.25">
      <c r="A249" t="s">
        <v>206</v>
      </c>
      <c r="B249" t="s">
        <v>7</v>
      </c>
      <c r="D249" t="s">
        <v>169</v>
      </c>
    </row>
    <row r="250" spans="1:4" x14ac:dyDescent="0.25">
      <c r="A250" t="s">
        <v>304</v>
      </c>
      <c r="B250" t="s">
        <v>8</v>
      </c>
      <c r="D250" t="s">
        <v>426</v>
      </c>
    </row>
    <row r="251" spans="1:4" x14ac:dyDescent="0.25">
      <c r="A251" t="s">
        <v>328</v>
      </c>
      <c r="B251" t="s">
        <v>425</v>
      </c>
      <c r="D251" t="s">
        <v>171</v>
      </c>
    </row>
    <row r="252" spans="1:4" x14ac:dyDescent="0.25">
      <c r="A252" t="s">
        <v>395</v>
      </c>
      <c r="B252" t="s">
        <v>10</v>
      </c>
    </row>
    <row r="253" spans="1:4" x14ac:dyDescent="0.25">
      <c r="A253" t="s">
        <v>288</v>
      </c>
      <c r="B253" t="s">
        <v>443</v>
      </c>
    </row>
    <row r="254" spans="1:4" x14ac:dyDescent="0.25">
      <c r="A254" t="s">
        <v>239</v>
      </c>
      <c r="B254" t="s">
        <v>11</v>
      </c>
    </row>
    <row r="255" spans="1:4" x14ac:dyDescent="0.25">
      <c r="A255" t="s">
        <v>254</v>
      </c>
      <c r="B255" t="s">
        <v>12</v>
      </c>
    </row>
    <row r="256" spans="1:4" x14ac:dyDescent="0.25">
      <c r="A256" t="s">
        <v>324</v>
      </c>
      <c r="B256" t="s">
        <v>13</v>
      </c>
    </row>
    <row r="257" spans="1:2" x14ac:dyDescent="0.25">
      <c r="A257" t="s">
        <v>306</v>
      </c>
      <c r="B257" t="s">
        <v>14</v>
      </c>
    </row>
    <row r="258" spans="1:2" x14ac:dyDescent="0.25">
      <c r="A258" t="s">
        <v>397</v>
      </c>
      <c r="B258" t="s">
        <v>15</v>
      </c>
    </row>
    <row r="259" spans="1:2" x14ac:dyDescent="0.25">
      <c r="A259" t="s">
        <v>280</v>
      </c>
      <c r="B259" t="s">
        <v>16</v>
      </c>
    </row>
    <row r="260" spans="1:2" x14ac:dyDescent="0.25">
      <c r="A260" t="s">
        <v>197</v>
      </c>
      <c r="B260" t="s">
        <v>17</v>
      </c>
    </row>
    <row r="261" spans="1:2" x14ac:dyDescent="0.25">
      <c r="A261" t="s">
        <v>320</v>
      </c>
      <c r="B261" t="s">
        <v>18</v>
      </c>
    </row>
    <row r="262" spans="1:2" x14ac:dyDescent="0.25">
      <c r="A262" t="s">
        <v>400</v>
      </c>
      <c r="B262" t="s">
        <v>19</v>
      </c>
    </row>
    <row r="263" spans="1:2" x14ac:dyDescent="0.25">
      <c r="A263" t="s">
        <v>289</v>
      </c>
      <c r="B263" t="s">
        <v>20</v>
      </c>
    </row>
    <row r="264" spans="1:2" x14ac:dyDescent="0.25">
      <c r="A264" t="s">
        <v>317</v>
      </c>
      <c r="B264" t="s">
        <v>21</v>
      </c>
    </row>
    <row r="265" spans="1:2" x14ac:dyDescent="0.25">
      <c r="A265" t="s">
        <v>212</v>
      </c>
      <c r="B265" t="s">
        <v>22</v>
      </c>
    </row>
    <row r="266" spans="1:2" x14ac:dyDescent="0.25">
      <c r="A266" t="s">
        <v>255</v>
      </c>
      <c r="B266" t="s">
        <v>23</v>
      </c>
    </row>
    <row r="267" spans="1:2" x14ac:dyDescent="0.25">
      <c r="A267" t="s">
        <v>301</v>
      </c>
      <c r="B267" t="s">
        <v>24</v>
      </c>
    </row>
    <row r="268" spans="1:2" x14ac:dyDescent="0.25">
      <c r="A268" t="s">
        <v>309</v>
      </c>
      <c r="B268" t="s">
        <v>25</v>
      </c>
    </row>
    <row r="269" spans="1:2" x14ac:dyDescent="0.25">
      <c r="A269" t="s">
        <v>198</v>
      </c>
      <c r="B269" t="s">
        <v>26</v>
      </c>
    </row>
    <row r="270" spans="1:2" x14ac:dyDescent="0.25">
      <c r="A270" t="s">
        <v>427</v>
      </c>
      <c r="B270" t="s">
        <v>27</v>
      </c>
    </row>
    <row r="271" spans="1:2" x14ac:dyDescent="0.25">
      <c r="A271" t="s">
        <v>402</v>
      </c>
      <c r="B271" t="s">
        <v>28</v>
      </c>
    </row>
    <row r="272" spans="1:2" x14ac:dyDescent="0.25">
      <c r="A272" t="s">
        <v>313</v>
      </c>
      <c r="B272" t="s">
        <v>29</v>
      </c>
    </row>
    <row r="273" spans="1:2" x14ac:dyDescent="0.25">
      <c r="A273" t="s">
        <v>256</v>
      </c>
      <c r="B273" t="s">
        <v>30</v>
      </c>
    </row>
    <row r="274" spans="1:2" x14ac:dyDescent="0.25">
      <c r="A274" t="s">
        <v>213</v>
      </c>
      <c r="B274" t="s">
        <v>31</v>
      </c>
    </row>
    <row r="275" spans="1:2" x14ac:dyDescent="0.25">
      <c r="A275" t="s">
        <v>403</v>
      </c>
      <c r="B275" t="s">
        <v>32</v>
      </c>
    </row>
    <row r="276" spans="1:2" x14ac:dyDescent="0.25">
      <c r="A276" t="s">
        <v>228</v>
      </c>
      <c r="B276" t="s">
        <v>33</v>
      </c>
    </row>
    <row r="277" spans="1:2" x14ac:dyDescent="0.25">
      <c r="A277" t="s">
        <v>274</v>
      </c>
      <c r="B277" t="s">
        <v>34</v>
      </c>
    </row>
    <row r="278" spans="1:2" x14ac:dyDescent="0.25">
      <c r="A278" t="s">
        <v>257</v>
      </c>
      <c r="B278" t="s">
        <v>35</v>
      </c>
    </row>
    <row r="279" spans="1:2" x14ac:dyDescent="0.25">
      <c r="A279" t="s">
        <v>281</v>
      </c>
      <c r="B279" t="s">
        <v>151</v>
      </c>
    </row>
    <row r="280" spans="1:2" x14ac:dyDescent="0.25">
      <c r="A280" t="s">
        <v>319</v>
      </c>
      <c r="B280" t="s">
        <v>36</v>
      </c>
    </row>
    <row r="281" spans="1:2" x14ac:dyDescent="0.25">
      <c r="A281" t="s">
        <v>229</v>
      </c>
      <c r="B281" t="s">
        <v>37</v>
      </c>
    </row>
    <row r="282" spans="1:2" x14ac:dyDescent="0.25">
      <c r="A282" t="s">
        <v>214</v>
      </c>
      <c r="B282" t="s">
        <v>38</v>
      </c>
    </row>
    <row r="283" spans="1:2" x14ac:dyDescent="0.25">
      <c r="A283" t="s">
        <v>240</v>
      </c>
      <c r="B283" t="s">
        <v>39</v>
      </c>
    </row>
    <row r="284" spans="1:2" x14ac:dyDescent="0.25">
      <c r="A284" t="s">
        <v>296</v>
      </c>
      <c r="B284" t="s">
        <v>40</v>
      </c>
    </row>
    <row r="285" spans="1:2" x14ac:dyDescent="0.25">
      <c r="A285" t="s">
        <v>199</v>
      </c>
      <c r="B285" t="s">
        <v>41</v>
      </c>
    </row>
    <row r="286" spans="1:2" x14ac:dyDescent="0.25">
      <c r="A286" t="s">
        <v>405</v>
      </c>
      <c r="B286" t="s">
        <v>42</v>
      </c>
    </row>
    <row r="287" spans="1:2" x14ac:dyDescent="0.25">
      <c r="A287" t="s">
        <v>215</v>
      </c>
      <c r="B287" t="s">
        <v>43</v>
      </c>
    </row>
    <row r="288" spans="1:2" x14ac:dyDescent="0.25">
      <c r="A288" t="s">
        <v>258</v>
      </c>
      <c r="B288" t="s">
        <v>44</v>
      </c>
    </row>
    <row r="289" spans="1:2" x14ac:dyDescent="0.25">
      <c r="A289" t="s">
        <v>285</v>
      </c>
      <c r="B289" t="s">
        <v>45</v>
      </c>
    </row>
    <row r="290" spans="1:2" x14ac:dyDescent="0.25">
      <c r="A290" t="s">
        <v>216</v>
      </c>
      <c r="B290" t="s">
        <v>46</v>
      </c>
    </row>
    <row r="291" spans="1:2" x14ac:dyDescent="0.25">
      <c r="A291" t="s">
        <v>241</v>
      </c>
      <c r="B291" t="s">
        <v>47</v>
      </c>
    </row>
    <row r="292" spans="1:2" x14ac:dyDescent="0.25">
      <c r="A292" t="s">
        <v>230</v>
      </c>
      <c r="B292" t="s">
        <v>48</v>
      </c>
    </row>
    <row r="293" spans="1:2" x14ac:dyDescent="0.25">
      <c r="A293" t="s">
        <v>201</v>
      </c>
      <c r="B293" t="s">
        <v>49</v>
      </c>
    </row>
    <row r="294" spans="1:2" x14ac:dyDescent="0.25">
      <c r="A294" t="s">
        <v>407</v>
      </c>
      <c r="B294" t="s">
        <v>50</v>
      </c>
    </row>
    <row r="295" spans="1:2" x14ac:dyDescent="0.25">
      <c r="A295" t="s">
        <v>217</v>
      </c>
      <c r="B295" t="s">
        <v>51</v>
      </c>
    </row>
    <row r="296" spans="1:2" x14ac:dyDescent="0.25">
      <c r="A296" t="s">
        <v>259</v>
      </c>
      <c r="B296" t="s">
        <v>52</v>
      </c>
    </row>
    <row r="297" spans="1:2" x14ac:dyDescent="0.25">
      <c r="A297" t="s">
        <v>310</v>
      </c>
      <c r="B297" t="s">
        <v>53</v>
      </c>
    </row>
    <row r="298" spans="1:2" x14ac:dyDescent="0.25">
      <c r="A298" t="s">
        <v>409</v>
      </c>
      <c r="B298" t="s">
        <v>54</v>
      </c>
    </row>
    <row r="299" spans="1:2" x14ac:dyDescent="0.25">
      <c r="A299" t="s">
        <v>302</v>
      </c>
      <c r="B299" t="s">
        <v>55</v>
      </c>
    </row>
    <row r="300" spans="1:2" x14ac:dyDescent="0.25">
      <c r="A300" t="s">
        <v>202</v>
      </c>
      <c r="B300" t="s">
        <v>56</v>
      </c>
    </row>
    <row r="301" spans="1:2" x14ac:dyDescent="0.25">
      <c r="A301" t="s">
        <v>203</v>
      </c>
      <c r="B301" t="s">
        <v>57</v>
      </c>
    </row>
    <row r="302" spans="1:2" x14ac:dyDescent="0.25">
      <c r="A302" t="s">
        <v>411</v>
      </c>
      <c r="B302" t="s">
        <v>58</v>
      </c>
    </row>
    <row r="303" spans="1:2" x14ac:dyDescent="0.25">
      <c r="A303" t="s">
        <v>242</v>
      </c>
      <c r="B303" t="s">
        <v>59</v>
      </c>
    </row>
    <row r="304" spans="1:2" x14ac:dyDescent="0.25">
      <c r="A304" t="s">
        <v>282</v>
      </c>
      <c r="B304" t="s">
        <v>60</v>
      </c>
    </row>
    <row r="305" spans="1:3" x14ac:dyDescent="0.25">
      <c r="A305" t="s">
        <v>231</v>
      </c>
      <c r="B305" t="s">
        <v>61</v>
      </c>
    </row>
    <row r="306" spans="1:3" x14ac:dyDescent="0.25">
      <c r="A306" t="s">
        <v>428</v>
      </c>
      <c r="B306" t="s">
        <v>62</v>
      </c>
    </row>
    <row r="307" spans="1:3" x14ac:dyDescent="0.25">
      <c r="A307" t="s">
        <v>260</v>
      </c>
      <c r="B307" t="s">
        <v>63</v>
      </c>
    </row>
    <row r="308" spans="1:3" x14ac:dyDescent="0.25">
      <c r="A308" t="s">
        <v>275</v>
      </c>
      <c r="B308" t="s">
        <v>64</v>
      </c>
    </row>
    <row r="309" spans="1:3" x14ac:dyDescent="0.25">
      <c r="A309" t="s">
        <v>261</v>
      </c>
      <c r="B309" t="s">
        <v>65</v>
      </c>
    </row>
    <row r="310" spans="1:3" x14ac:dyDescent="0.25">
      <c r="A310" t="s">
        <v>429</v>
      </c>
      <c r="B310" t="s">
        <v>66</v>
      </c>
      <c r="C310" t="s">
        <v>323</v>
      </c>
    </row>
    <row r="311" spans="1:3" x14ac:dyDescent="0.25">
      <c r="A311" t="s">
        <v>218</v>
      </c>
      <c r="B311" t="s">
        <v>67</v>
      </c>
    </row>
    <row r="312" spans="1:3" x14ac:dyDescent="0.25">
      <c r="A312" t="s">
        <v>413</v>
      </c>
      <c r="B312" t="s">
        <v>68</v>
      </c>
    </row>
    <row r="313" spans="1:3" x14ac:dyDescent="0.25">
      <c r="A313" t="s">
        <v>414</v>
      </c>
      <c r="B313" t="s">
        <v>69</v>
      </c>
    </row>
    <row r="314" spans="1:3" x14ac:dyDescent="0.25">
      <c r="A314" t="s">
        <v>415</v>
      </c>
      <c r="B314" t="s">
        <v>70</v>
      </c>
    </row>
    <row r="315" spans="1:3" x14ac:dyDescent="0.25">
      <c r="A315" t="s">
        <v>265</v>
      </c>
      <c r="B315" t="s">
        <v>71</v>
      </c>
    </row>
    <row r="316" spans="1:3" x14ac:dyDescent="0.25">
      <c r="A316" t="s">
        <v>286</v>
      </c>
      <c r="B316" t="s">
        <v>72</v>
      </c>
    </row>
    <row r="317" spans="1:3" x14ac:dyDescent="0.25">
      <c r="A317" t="s">
        <v>266</v>
      </c>
      <c r="B317" t="s">
        <v>73</v>
      </c>
    </row>
    <row r="318" spans="1:3" x14ac:dyDescent="0.25">
      <c r="A318" t="s">
        <v>267</v>
      </c>
      <c r="B318" t="s">
        <v>74</v>
      </c>
    </row>
    <row r="319" spans="1:3" x14ac:dyDescent="0.25">
      <c r="A319" t="s">
        <v>430</v>
      </c>
      <c r="B319" t="s">
        <v>75</v>
      </c>
    </row>
    <row r="320" spans="1:3" x14ac:dyDescent="0.25">
      <c r="A320" t="s">
        <v>325</v>
      </c>
      <c r="B320" t="s">
        <v>76</v>
      </c>
    </row>
    <row r="321" spans="1:2" x14ac:dyDescent="0.25">
      <c r="A321" t="s">
        <v>305</v>
      </c>
      <c r="B321" t="s">
        <v>77</v>
      </c>
    </row>
    <row r="322" spans="1:2" x14ac:dyDescent="0.25">
      <c r="A322" t="s">
        <v>236</v>
      </c>
      <c r="B322" t="s">
        <v>78</v>
      </c>
    </row>
    <row r="323" spans="1:2" x14ac:dyDescent="0.25">
      <c r="A323" t="s">
        <v>316</v>
      </c>
      <c r="B323" t="s">
        <v>79</v>
      </c>
    </row>
    <row r="324" spans="1:2" x14ac:dyDescent="0.25">
      <c r="A324" t="s">
        <v>268</v>
      </c>
      <c r="B324" t="s">
        <v>80</v>
      </c>
    </row>
    <row r="325" spans="1:2" x14ac:dyDescent="0.25">
      <c r="A325" t="s">
        <v>269</v>
      </c>
      <c r="B325" t="s">
        <v>81</v>
      </c>
    </row>
    <row r="326" spans="1:2" x14ac:dyDescent="0.25">
      <c r="A326" t="s">
        <v>204</v>
      </c>
      <c r="B326" t="s">
        <v>82</v>
      </c>
    </row>
    <row r="327" spans="1:2" x14ac:dyDescent="0.25">
      <c r="A327" t="s">
        <v>298</v>
      </c>
      <c r="B327" t="s">
        <v>83</v>
      </c>
    </row>
    <row r="328" spans="1:2" x14ac:dyDescent="0.25">
      <c r="A328" t="s">
        <v>291</v>
      </c>
      <c r="B328" t="s">
        <v>84</v>
      </c>
    </row>
    <row r="329" spans="1:2" x14ac:dyDescent="0.25">
      <c r="A329" t="s">
        <v>219</v>
      </c>
      <c r="B329" t="s">
        <v>85</v>
      </c>
    </row>
    <row r="330" spans="1:2" x14ac:dyDescent="0.25">
      <c r="A330" t="s">
        <v>270</v>
      </c>
      <c r="B330" t="s">
        <v>86</v>
      </c>
    </row>
    <row r="331" spans="1:2" x14ac:dyDescent="0.25">
      <c r="A331" t="s">
        <v>287</v>
      </c>
      <c r="B331" t="s">
        <v>87</v>
      </c>
    </row>
    <row r="332" spans="1:2" x14ac:dyDescent="0.25">
      <c r="A332" t="s">
        <v>220</v>
      </c>
      <c r="B332" t="s">
        <v>88</v>
      </c>
    </row>
    <row r="333" spans="1:2" x14ac:dyDescent="0.25">
      <c r="A333" t="s">
        <v>431</v>
      </c>
      <c r="B333" t="s">
        <v>89</v>
      </c>
    </row>
    <row r="334" spans="1:2" x14ac:dyDescent="0.25">
      <c r="A334" t="s">
        <v>271</v>
      </c>
      <c r="B334" t="s">
        <v>90</v>
      </c>
    </row>
    <row r="335" spans="1:2" x14ac:dyDescent="0.25">
      <c r="A335" t="s">
        <v>321</v>
      </c>
      <c r="B335" t="s">
        <v>91</v>
      </c>
    </row>
    <row r="336" spans="1:2" x14ac:dyDescent="0.25">
      <c r="A336" t="s">
        <v>299</v>
      </c>
      <c r="B336" t="s">
        <v>92</v>
      </c>
    </row>
    <row r="337" spans="1:2" x14ac:dyDescent="0.25">
      <c r="B337" t="s">
        <v>93</v>
      </c>
    </row>
    <row r="338" spans="1:2" x14ac:dyDescent="0.25">
      <c r="A338" t="s">
        <v>318</v>
      </c>
      <c r="B338" t="s">
        <v>94</v>
      </c>
    </row>
    <row r="339" spans="1:2" x14ac:dyDescent="0.25">
      <c r="B339" t="s">
        <v>95</v>
      </c>
    </row>
    <row r="340" spans="1:2" x14ac:dyDescent="0.25">
      <c r="B340" t="s">
        <v>96</v>
      </c>
    </row>
    <row r="341" spans="1:2" x14ac:dyDescent="0.25">
      <c r="B341" t="s">
        <v>97</v>
      </c>
    </row>
    <row r="342" spans="1:2" x14ac:dyDescent="0.25">
      <c r="B342" t="s">
        <v>98</v>
      </c>
    </row>
    <row r="343" spans="1:2" x14ac:dyDescent="0.25">
      <c r="B343" t="s">
        <v>99</v>
      </c>
    </row>
    <row r="344" spans="1:2" x14ac:dyDescent="0.25">
      <c r="B344" t="s">
        <v>100</v>
      </c>
    </row>
    <row r="345" spans="1:2" x14ac:dyDescent="0.25">
      <c r="B345" t="s">
        <v>101</v>
      </c>
    </row>
    <row r="346" spans="1:2" x14ac:dyDescent="0.25">
      <c r="B346" t="s">
        <v>102</v>
      </c>
    </row>
    <row r="347" spans="1:2" x14ac:dyDescent="0.25">
      <c r="B347" t="s">
        <v>103</v>
      </c>
    </row>
    <row r="348" spans="1:2" x14ac:dyDescent="0.25">
      <c r="B348" t="s">
        <v>104</v>
      </c>
    </row>
    <row r="349" spans="1:2" x14ac:dyDescent="0.25">
      <c r="B349" t="s">
        <v>105</v>
      </c>
    </row>
    <row r="350" spans="1:2" x14ac:dyDescent="0.25">
      <c r="B350" t="s">
        <v>106</v>
      </c>
    </row>
    <row r="351" spans="1:2" x14ac:dyDescent="0.25">
      <c r="B351" t="s">
        <v>107</v>
      </c>
    </row>
    <row r="352" spans="1:2" x14ac:dyDescent="0.25">
      <c r="B352" t="s">
        <v>108</v>
      </c>
    </row>
    <row r="353" spans="2:2" x14ac:dyDescent="0.25">
      <c r="B353" t="s">
        <v>109</v>
      </c>
    </row>
    <row r="354" spans="2:2" x14ac:dyDescent="0.25">
      <c r="B354" t="s">
        <v>110</v>
      </c>
    </row>
    <row r="355" spans="2:2" x14ac:dyDescent="0.25">
      <c r="B355" t="s">
        <v>111</v>
      </c>
    </row>
    <row r="356" spans="2:2" x14ac:dyDescent="0.25">
      <c r="B356" t="s">
        <v>112</v>
      </c>
    </row>
    <row r="357" spans="2:2" x14ac:dyDescent="0.25">
      <c r="B357" t="s">
        <v>113</v>
      </c>
    </row>
    <row r="358" spans="2:2" x14ac:dyDescent="0.25">
      <c r="B358" t="s">
        <v>114</v>
      </c>
    </row>
    <row r="359" spans="2:2" x14ac:dyDescent="0.25">
      <c r="B359" t="s">
        <v>115</v>
      </c>
    </row>
    <row r="360" spans="2:2" x14ac:dyDescent="0.25">
      <c r="B360" t="s">
        <v>116</v>
      </c>
    </row>
    <row r="361" spans="2:2" x14ac:dyDescent="0.25">
      <c r="B361" t="s">
        <v>117</v>
      </c>
    </row>
    <row r="362" spans="2:2" x14ac:dyDescent="0.25">
      <c r="B362" t="s">
        <v>118</v>
      </c>
    </row>
    <row r="363" spans="2:2" x14ac:dyDescent="0.25">
      <c r="B363" t="s">
        <v>119</v>
      </c>
    </row>
    <row r="364" spans="2:2" x14ac:dyDescent="0.25">
      <c r="B364" t="s">
        <v>120</v>
      </c>
    </row>
    <row r="365" spans="2:2" x14ac:dyDescent="0.25">
      <c r="B365" t="s">
        <v>121</v>
      </c>
    </row>
    <row r="366" spans="2:2" x14ac:dyDescent="0.25">
      <c r="B366" t="s">
        <v>122</v>
      </c>
    </row>
    <row r="367" spans="2:2" x14ac:dyDescent="0.25">
      <c r="B367" t="s">
        <v>123</v>
      </c>
    </row>
    <row r="368" spans="2:2" x14ac:dyDescent="0.25">
      <c r="B368" t="s">
        <v>124</v>
      </c>
    </row>
    <row r="369" spans="2:2" x14ac:dyDescent="0.25">
      <c r="B369" t="s">
        <v>125</v>
      </c>
    </row>
    <row r="370" spans="2:2" x14ac:dyDescent="0.25">
      <c r="B370" t="s">
        <v>126</v>
      </c>
    </row>
    <row r="371" spans="2:2" x14ac:dyDescent="0.25">
      <c r="B371" t="s">
        <v>127</v>
      </c>
    </row>
    <row r="372" spans="2:2" x14ac:dyDescent="0.25">
      <c r="B372" t="s">
        <v>128</v>
      </c>
    </row>
    <row r="373" spans="2:2" x14ac:dyDescent="0.25">
      <c r="B373" t="s">
        <v>129</v>
      </c>
    </row>
    <row r="374" spans="2:2" x14ac:dyDescent="0.25">
      <c r="B374" t="s">
        <v>130</v>
      </c>
    </row>
    <row r="375" spans="2:2" x14ac:dyDescent="0.25">
      <c r="B375" t="s">
        <v>131</v>
      </c>
    </row>
    <row r="376" spans="2:2" x14ac:dyDescent="0.25">
      <c r="B376" t="s">
        <v>132</v>
      </c>
    </row>
    <row r="377" spans="2:2" x14ac:dyDescent="0.25">
      <c r="B377" t="s">
        <v>133</v>
      </c>
    </row>
    <row r="378" spans="2:2" x14ac:dyDescent="0.25">
      <c r="B378" t="s">
        <v>134</v>
      </c>
    </row>
    <row r="379" spans="2:2" x14ac:dyDescent="0.25">
      <c r="B379" t="s">
        <v>135</v>
      </c>
    </row>
    <row r="380" spans="2:2" x14ac:dyDescent="0.25">
      <c r="B380" t="s">
        <v>136</v>
      </c>
    </row>
    <row r="381" spans="2:2" x14ac:dyDescent="0.25">
      <c r="B381" t="s">
        <v>137</v>
      </c>
    </row>
    <row r="382" spans="2:2" x14ac:dyDescent="0.25">
      <c r="B382" t="s">
        <v>412</v>
      </c>
    </row>
    <row r="383" spans="2:2" x14ac:dyDescent="0.25">
      <c r="B383" t="s">
        <v>139</v>
      </c>
    </row>
    <row r="384" spans="2:2" x14ac:dyDescent="0.25">
      <c r="B384" t="s">
        <v>140</v>
      </c>
    </row>
    <row r="385" spans="2:2" x14ac:dyDescent="0.25">
      <c r="B385" t="s">
        <v>141</v>
      </c>
    </row>
    <row r="386" spans="2:2" x14ac:dyDescent="0.25">
      <c r="B386" t="s">
        <v>142</v>
      </c>
    </row>
    <row r="387" spans="2:2" x14ac:dyDescent="0.25">
      <c r="B387" t="s">
        <v>143</v>
      </c>
    </row>
    <row r="388" spans="2:2" x14ac:dyDescent="0.25">
      <c r="B388" t="s">
        <v>144</v>
      </c>
    </row>
    <row r="389" spans="2:2" x14ac:dyDescent="0.25">
      <c r="B389" t="s">
        <v>145</v>
      </c>
    </row>
    <row r="390" spans="2:2" x14ac:dyDescent="0.25">
      <c r="B390" t="s">
        <v>138</v>
      </c>
    </row>
  </sheetData>
  <sortState xmlns:xlrd2="http://schemas.microsoft.com/office/spreadsheetml/2017/richdata2" ref="B3:B189">
    <sortCondition ref="B189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2022-07-05T17:58:25Z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