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hidePivotFieldList="1" defaultThemeVersion="124226"/>
  <bookViews>
    <workbookView xWindow="11145" yWindow="-255" windowWidth="9450" windowHeight="8190" activeTab="1"/>
  </bookViews>
  <sheets>
    <sheet name="CTA CTE SOCIOS MDQ" sheetId="2" r:id="rId1"/>
    <sheet name="CAJA DE MDQ" sheetId="1" r:id="rId2"/>
    <sheet name="Grafico" sheetId="3" r:id="rId3"/>
    <sheet name="Hoja1" sheetId="4" r:id="rId4"/>
  </sheet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16" i="3" l="1"/>
  <c r="C17" i="3"/>
  <c r="B17" i="3" l="1"/>
  <c r="J17" i="3" s="1"/>
  <c r="J20" i="3" s="1"/>
  <c r="B16" i="3"/>
  <c r="B15" i="3" l="1"/>
  <c r="C15" i="3" l="1"/>
  <c r="B14" i="3" l="1"/>
  <c r="D25" i="2" l="1"/>
  <c r="C14" i="3"/>
  <c r="B13" i="3" l="1"/>
  <c r="C13" i="3" l="1"/>
  <c r="B12" i="3" l="1"/>
  <c r="B11" i="3" l="1"/>
  <c r="C12" i="3" l="1"/>
  <c r="C11" i="3"/>
  <c r="B10" i="3" l="1"/>
  <c r="C10" i="3" l="1"/>
  <c r="B9" i="3"/>
  <c r="C9" i="3" l="1"/>
  <c r="C7" i="3" l="1"/>
  <c r="B8" i="3" l="1"/>
  <c r="C8" i="3" l="1"/>
  <c r="E164" i="1" l="1"/>
  <c r="G22" i="1"/>
  <c r="E8" i="3" s="1"/>
  <c r="B7" i="3" l="1"/>
  <c r="S104" i="2" l="1"/>
  <c r="C18" i="3" l="1"/>
  <c r="B18" i="3" l="1"/>
  <c r="C16" i="3" l="1"/>
  <c r="S102" i="2" l="1"/>
  <c r="S100" i="2"/>
  <c r="S98" i="2"/>
  <c r="S96" i="2"/>
  <c r="S94" i="2"/>
  <c r="S92" i="2"/>
  <c r="S90" i="2"/>
  <c r="S88" i="2"/>
  <c r="S86" i="2"/>
  <c r="S84" i="2"/>
  <c r="S82" i="2"/>
  <c r="S80" i="2"/>
  <c r="S78" i="2"/>
  <c r="S76" i="2"/>
  <c r="S74" i="2"/>
  <c r="S72" i="2"/>
  <c r="S70" i="2"/>
  <c r="S68" i="2"/>
  <c r="H19" i="3"/>
  <c r="G19" i="3"/>
  <c r="F19" i="3"/>
  <c r="N162" i="1"/>
  <c r="H162" i="1"/>
  <c r="I162" i="1"/>
  <c r="J162" i="1"/>
  <c r="K162" i="1"/>
  <c r="L162" i="1"/>
  <c r="M162" i="1"/>
  <c r="G162" i="1"/>
  <c r="I163" i="1" l="1"/>
  <c r="E167" i="1" s="1"/>
  <c r="K163" i="1"/>
  <c r="E170" i="1" s="1"/>
  <c r="G163" i="1"/>
  <c r="M163" i="1"/>
  <c r="E19" i="3"/>
  <c r="E6" i="1"/>
  <c r="E8" i="1" l="1"/>
  <c r="D6" i="3"/>
  <c r="D7" i="3" s="1"/>
  <c r="D8" i="3" s="1"/>
  <c r="C19" i="3"/>
  <c r="B19" i="3"/>
  <c r="D9" i="3" l="1"/>
  <c r="D10" i="3" s="1"/>
  <c r="D11" i="3" s="1"/>
  <c r="D12" i="3" s="1"/>
  <c r="D13" i="3" s="1"/>
  <c r="D14" i="3" s="1"/>
  <c r="Q50" i="2"/>
  <c r="R50" i="2"/>
  <c r="F50" i="2"/>
  <c r="G50" i="2"/>
  <c r="H50" i="2"/>
  <c r="I50" i="2"/>
  <c r="J50" i="2"/>
  <c r="K50" i="2"/>
  <c r="L50" i="2"/>
  <c r="M50" i="2"/>
  <c r="N50" i="2"/>
  <c r="O50" i="2"/>
  <c r="P50" i="2"/>
  <c r="D50" i="2"/>
  <c r="C50" i="2"/>
  <c r="D15" i="3" l="1"/>
  <c r="D16" i="3" s="1"/>
  <c r="D17" i="3" s="1"/>
  <c r="D18" i="3" s="1"/>
  <c r="D19" i="3" s="1"/>
  <c r="E50" i="2"/>
  <c r="S50" i="2" s="1"/>
  <c r="C18" i="2" l="1"/>
  <c r="C16" i="2"/>
  <c r="C7" i="2"/>
  <c r="C8" i="2"/>
  <c r="C14" i="2"/>
  <c r="C12" i="2"/>
  <c r="C15" i="2"/>
  <c r="C17" i="2"/>
  <c r="C9" i="2"/>
  <c r="C13" i="2"/>
  <c r="C6" i="2"/>
  <c r="C11" i="2"/>
  <c r="C10" i="2"/>
  <c r="C21" i="2"/>
  <c r="C19" i="2"/>
  <c r="E9" i="1" l="1"/>
  <c r="E10" i="1" s="1"/>
  <c r="E11" i="1" s="1"/>
  <c r="E162" i="1"/>
  <c r="E12" i="1" l="1"/>
  <c r="E13" i="1" s="1"/>
  <c r="E14" i="1" s="1"/>
  <c r="E15" i="1" s="1"/>
  <c r="E16" i="1" s="1"/>
  <c r="E17" i="1" s="1"/>
  <c r="E18" i="1" s="1"/>
  <c r="E19" i="1" s="1"/>
  <c r="E20" i="1" s="1"/>
  <c r="E21" i="1" s="1"/>
  <c r="E22" i="1" s="1"/>
  <c r="E23" i="1" s="1"/>
  <c r="E24" i="1" s="1"/>
  <c r="S105" i="2"/>
  <c r="C20" i="2"/>
  <c r="C25" i="2" s="1"/>
  <c r="E25" i="1" l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E36" i="1" s="1"/>
  <c r="E37" i="1" s="1"/>
  <c r="E38" i="1" s="1"/>
  <c r="E39" i="1" s="1"/>
  <c r="E40" i="1" s="1"/>
  <c r="E41" i="1" s="1"/>
  <c r="E42" i="1" s="1"/>
  <c r="E43" i="1" s="1"/>
  <c r="E44" i="1" s="1"/>
  <c r="E45" i="1" s="1"/>
  <c r="E46" i="1" s="1"/>
  <c r="E47" i="1" s="1"/>
  <c r="E48" i="1" s="1"/>
  <c r="E49" i="1" s="1"/>
  <c r="E50" i="1" s="1"/>
  <c r="E51" i="1" s="1"/>
  <c r="E52" i="1" s="1"/>
  <c r="E53" i="1" s="1"/>
  <c r="E54" i="1" s="1"/>
  <c r="E55" i="1" s="1"/>
  <c r="E56" i="1" s="1"/>
  <c r="E57" i="1" s="1"/>
  <c r="E58" i="1" s="1"/>
  <c r="E59" i="1" s="1"/>
  <c r="E60" i="1" s="1"/>
  <c r="E61" i="1" s="1"/>
  <c r="E62" i="1" s="1"/>
  <c r="E63" i="1" s="1"/>
  <c r="E64" i="1" s="1"/>
  <c r="E65" i="1" s="1"/>
  <c r="E66" i="1" s="1"/>
  <c r="E67" i="1" s="1"/>
  <c r="E68" i="1" s="1"/>
  <c r="E69" i="1" s="1"/>
  <c r="E70" i="1" s="1"/>
  <c r="E71" i="1" s="1"/>
  <c r="E72" i="1" s="1"/>
  <c r="E73" i="1" s="1"/>
  <c r="E74" i="1" s="1"/>
  <c r="E75" i="1" s="1"/>
  <c r="E76" i="1" s="1"/>
  <c r="E77" i="1" s="1"/>
  <c r="E78" i="1" s="1"/>
  <c r="E79" i="1" s="1"/>
  <c r="E80" i="1" s="1"/>
  <c r="E81" i="1" s="1"/>
  <c r="E82" i="1" s="1"/>
  <c r="E83" i="1" s="1"/>
  <c r="E84" i="1" s="1"/>
  <c r="E85" i="1" s="1"/>
  <c r="E86" i="1" s="1"/>
  <c r="E87" i="1" s="1"/>
  <c r="E88" i="1" s="1"/>
  <c r="E89" i="1" s="1"/>
  <c r="E90" i="1" s="1"/>
  <c r="E91" i="1" s="1"/>
  <c r="E92" i="1" s="1"/>
  <c r="E93" i="1" s="1"/>
  <c r="E94" i="1" s="1"/>
  <c r="E95" i="1" s="1"/>
  <c r="E96" i="1" s="1"/>
  <c r="E97" i="1" s="1"/>
  <c r="E98" i="1" s="1"/>
  <c r="E99" i="1" s="1"/>
  <c r="E100" i="1" s="1"/>
  <c r="E101" i="1" s="1"/>
  <c r="E102" i="1" s="1"/>
  <c r="E103" i="1" s="1"/>
  <c r="E104" i="1" s="1"/>
  <c r="E105" i="1" s="1"/>
  <c r="E106" i="1" s="1"/>
  <c r="E107" i="1" s="1"/>
  <c r="E108" i="1" s="1"/>
  <c r="E109" i="1" s="1"/>
  <c r="E110" i="1" s="1"/>
  <c r="E111" i="1" s="1"/>
  <c r="E112" i="1" s="1"/>
  <c r="E113" i="1" s="1"/>
  <c r="E114" i="1" s="1"/>
  <c r="E115" i="1" s="1"/>
  <c r="E116" i="1" s="1"/>
  <c r="E117" i="1" s="1"/>
  <c r="E118" i="1" s="1"/>
  <c r="E119" i="1" s="1"/>
  <c r="E120" i="1" s="1"/>
  <c r="E121" i="1" s="1"/>
  <c r="E122" i="1" s="1"/>
  <c r="E123" i="1" s="1"/>
  <c r="E124" i="1" s="1"/>
  <c r="E125" i="1" s="1"/>
  <c r="E126" i="1" s="1"/>
  <c r="E127" i="1" s="1"/>
  <c r="E128" i="1" s="1"/>
  <c r="E129" i="1" s="1"/>
  <c r="E130" i="1" s="1"/>
  <c r="E131" i="1" s="1"/>
  <c r="E132" i="1" s="1"/>
  <c r="E133" i="1" s="1"/>
  <c r="E134" i="1" s="1"/>
  <c r="E135" i="1" s="1"/>
  <c r="E136" i="1" s="1"/>
  <c r="E137" i="1" s="1"/>
  <c r="E138" i="1" s="1"/>
  <c r="E139" i="1" s="1"/>
  <c r="E140" i="1" s="1"/>
  <c r="E141" i="1" s="1"/>
  <c r="E142" i="1" s="1"/>
  <c r="E143" i="1" s="1"/>
  <c r="E144" i="1" s="1"/>
  <c r="E145" i="1" s="1"/>
  <c r="E146" i="1" s="1"/>
  <c r="E147" i="1" s="1"/>
  <c r="E148" i="1" s="1"/>
  <c r="E149" i="1" s="1"/>
  <c r="E150" i="1" s="1"/>
  <c r="E151" i="1" s="1"/>
  <c r="E152" i="1" s="1"/>
  <c r="E153" i="1" s="1"/>
  <c r="E154" i="1" s="1"/>
  <c r="E155" i="1" s="1"/>
  <c r="E156" i="1" s="1"/>
  <c r="E157" i="1" s="1"/>
  <c r="E158" i="1" s="1"/>
  <c r="E159" i="1" s="1"/>
</calcChain>
</file>

<file path=xl/sharedStrings.xml><?xml version="1.0" encoding="utf-8"?>
<sst xmlns="http://schemas.openxmlformats.org/spreadsheetml/2006/main" count="289" uniqueCount="109">
  <si>
    <t>CTA CTE SOCIOS NAP MAR DEL PLATA</t>
  </si>
  <si>
    <t>SALDO</t>
  </si>
  <si>
    <t>TOTAL DEUDA NAP MAR DEL PLATA</t>
  </si>
  <si>
    <t>SERVICIOS NAP FACTURADOS</t>
  </si>
  <si>
    <t>Concepto</t>
  </si>
  <si>
    <t xml:space="preserve">Facturado </t>
  </si>
  <si>
    <t>Facturado</t>
  </si>
  <si>
    <t>ACUERDOS ESPECIALES NAP (FONDO DE RESERVA)</t>
  </si>
  <si>
    <t>COBRANZAS</t>
  </si>
  <si>
    <t xml:space="preserve">TOTAL </t>
  </si>
  <si>
    <t>Fecha</t>
  </si>
  <si>
    <t>Ingresos/ cobrado</t>
  </si>
  <si>
    <t>Egresos</t>
  </si>
  <si>
    <t>Saldo</t>
  </si>
  <si>
    <t>SALDO DE CAJA</t>
  </si>
  <si>
    <t>Ingreso</t>
  </si>
  <si>
    <t>Egreso</t>
  </si>
  <si>
    <t>Julio</t>
  </si>
  <si>
    <t>Agosto</t>
  </si>
  <si>
    <t>Septiembre</t>
  </si>
  <si>
    <t>Octubre</t>
  </si>
  <si>
    <t>Noviembre</t>
  </si>
  <si>
    <t>Diciembre</t>
  </si>
  <si>
    <t>Enero</t>
  </si>
  <si>
    <t>Febrero</t>
  </si>
  <si>
    <t>Marzo</t>
  </si>
  <si>
    <t>Abril</t>
  </si>
  <si>
    <t>Mayo</t>
  </si>
  <si>
    <t>Junio</t>
  </si>
  <si>
    <t>COOPERATIVA DE ELECTRICIDAD Y SERVICIOS ANEXOS DE DIONISIA LTDA</t>
  </si>
  <si>
    <t>Facturado 2019</t>
  </si>
  <si>
    <t>Cobrado 2019</t>
  </si>
  <si>
    <t>CESOP - COOP DE ELEC SERV Y OB PCAS SAN BERNARDO LTDA</t>
  </si>
  <si>
    <t>COOTELS LTDA - COOP TELEF Y OTROS SERV STA CLARA DEL MAR</t>
  </si>
  <si>
    <t>COPETEL -COOP. TELEF. CARLOS TEJEDOR DE PROVISION DE SERV. PUBLICOS, VIVIENDA, PROV. Y CONS. LTDA</t>
  </si>
  <si>
    <t>COTEL LTDA</t>
  </si>
  <si>
    <t>CYBERWAVE S.A.</t>
  </si>
  <si>
    <t>SILICA NETWORK S.A.</t>
  </si>
  <si>
    <t>SITERNET SRL</t>
  </si>
  <si>
    <t>TECOAR SA</t>
  </si>
  <si>
    <t>TELMEX ARGENTINA SA</t>
  </si>
  <si>
    <t>Universidad Tecnológica (UTN) Próximamente 2018</t>
  </si>
  <si>
    <t>Fondo de reserva U$D</t>
  </si>
  <si>
    <t>Caja Fdo Rva 1</t>
  </si>
  <si>
    <t>Caja fondo de Rva 2 $</t>
  </si>
  <si>
    <t>Caja Fdo Rva U$D</t>
  </si>
  <si>
    <t>Plazo Fijo</t>
  </si>
  <si>
    <t>Ingresos</t>
  </si>
  <si>
    <t>Fondo de reserva 1</t>
  </si>
  <si>
    <t>Fondo de reserva 2</t>
  </si>
  <si>
    <t>Comprar U$D 3,000 (caja y Fdo Rva)</t>
  </si>
  <si>
    <t>Reserva Plazo Fijo</t>
  </si>
  <si>
    <t>TOTAL FONDO DE RESERVA 2 $</t>
  </si>
  <si>
    <t>TOTAL FONDO DE RESERVA  U$D</t>
  </si>
  <si>
    <t>TOTAL FONDO DE RESERVA 1</t>
  </si>
  <si>
    <t>Compra de SWICH HUAWEI 48 potrs</t>
  </si>
  <si>
    <t>COOP BATAN DE OBRAS Y SERV PCOS LTDA</t>
  </si>
  <si>
    <t>COOPDEPROVDEELECYO.SERV.PCOSLDA CAMET</t>
  </si>
  <si>
    <t>COOP DE SERV PCOS LTDA UNIÓN DEL SUD</t>
  </si>
  <si>
    <t>COOPERATIVA DE PROVISIÓN DE ELEC, SERVICIOS PCOS, VIVIENDA Y CRÉDITO DE MAR DEL PLATA LTDA</t>
  </si>
  <si>
    <t>COOPERATIVA TELEFÓNICA DE PINAMAR LTDA (TELPIN)</t>
  </si>
  <si>
    <t>Facturado 2020</t>
  </si>
  <si>
    <t>Cobrado 2020</t>
  </si>
  <si>
    <t xml:space="preserve">   Gtos Directos Julio 2019</t>
  </si>
  <si>
    <t xml:space="preserve">   Gtos Indirectos Julio 2019</t>
  </si>
  <si>
    <t>Saldo 30 de Junio 2019</t>
  </si>
  <si>
    <t>Saldo 30.06.2019</t>
  </si>
  <si>
    <t>SALDO TOTAL AL 30.06.2020</t>
  </si>
  <si>
    <t>CESOP - Coop de Elec Serv y Ob Pcas San Bernardo LTDA</t>
  </si>
  <si>
    <t>Coop Batan de Obras y Serv Pcos LTDA</t>
  </si>
  <si>
    <t>Coop de Serv Pcos Ltda Unión del Sud</t>
  </si>
  <si>
    <t>Coop de provdeelecyo. Serv. Pcoslda CAMET</t>
  </si>
  <si>
    <t>Cooperativa De Electricidad Y Servicios Anexos De Dionisia LTDA</t>
  </si>
  <si>
    <t>Cooperativa de Provisión de Elec, Servicios Pcos, Vivienda y Crédito De Mar Del Plata LTDA</t>
  </si>
  <si>
    <t>Cooperativa Telefónica de Pinamar Ltda (Telpin)</t>
  </si>
  <si>
    <t>COPETEL -Coop. Telef. Carlos Tejedor de Provision de Serv. Publicos, Vivienda, Prov. y Cons. LTDA</t>
  </si>
  <si>
    <t>Cotel LTDA</t>
  </si>
  <si>
    <t>Cyberwave S.A.</t>
  </si>
  <si>
    <t>Silica Network S.A.</t>
  </si>
  <si>
    <t>Siternet SRL</t>
  </si>
  <si>
    <t>Tecoar SA</t>
  </si>
  <si>
    <t>Telmex Argentina SA</t>
  </si>
  <si>
    <t>Ap Inic y Fdo Rva</t>
  </si>
  <si>
    <t xml:space="preserve">   Gtos Directos Agosto 2019</t>
  </si>
  <si>
    <t xml:space="preserve">   Gtos Indirectos Agosto 2019</t>
  </si>
  <si>
    <t>MP-010</t>
  </si>
  <si>
    <t xml:space="preserve">   Gtos Directos Septiembre 2019</t>
  </si>
  <si>
    <t xml:space="preserve">   Gtos Indirectos Septiembre 2019</t>
  </si>
  <si>
    <t xml:space="preserve">   Gtos Directos Octubre 2019</t>
  </si>
  <si>
    <t xml:space="preserve">   Gtos Indirectos Octubre 2019</t>
  </si>
  <si>
    <t xml:space="preserve">   Gtos Directos Noviembre 2019</t>
  </si>
  <si>
    <t xml:space="preserve">   Gtos Indirectos Noviembre 2019</t>
  </si>
  <si>
    <t>debito</t>
  </si>
  <si>
    <t xml:space="preserve">   Gtos Directos Diciembre 2019</t>
  </si>
  <si>
    <t xml:space="preserve">   Gtos Indirectos Diciembre 2019</t>
  </si>
  <si>
    <t>COOTELSER LTDA - Coop Telef y Otros Serv Sta Clara del Mar</t>
  </si>
  <si>
    <t xml:space="preserve">    Fondo de Reserva COOTELSER LTDA - Coop Telef y Otros Serv Sta Clara del Mar</t>
  </si>
  <si>
    <t>COOTELSERER LTDA - Coop Telef y Otros Serv Sta Clara del Mar</t>
  </si>
  <si>
    <t>COOTELSER LTDA - COOP TELEF Y OTROS SERV STA CLARA DEL MAR</t>
  </si>
  <si>
    <t xml:space="preserve">   Gtos Directos Enero 2020</t>
  </si>
  <si>
    <t xml:space="preserve">   Gtos Indirectos Enero 2020</t>
  </si>
  <si>
    <t>cambiar nombre como sistema 20-21</t>
  </si>
  <si>
    <t xml:space="preserve">   Gtos Directos Febrero 2020</t>
  </si>
  <si>
    <t xml:space="preserve">   Gtos Indirectos Febrero 2020</t>
  </si>
  <si>
    <t xml:space="preserve">   Gtos Directos Marzo 2020</t>
  </si>
  <si>
    <t xml:space="preserve">   Gtos Indirectos Marzo 2020</t>
  </si>
  <si>
    <t xml:space="preserve">   Gtos Directos Abril 2020</t>
  </si>
  <si>
    <t xml:space="preserve">   Gtos Indirectos Abril 2020</t>
  </si>
  <si>
    <r>
      <t xml:space="preserve">Coop </t>
    </r>
    <r>
      <rPr>
        <sz val="10"/>
        <color rgb="FFFF0000"/>
        <rFont val="Arial"/>
        <family val="2"/>
      </rPr>
      <t>Batan</t>
    </r>
    <r>
      <rPr>
        <sz val="10"/>
        <rFont val="Arial"/>
      </rPr>
      <t xml:space="preserve"> de Obras y Serv Pcos LTDA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</si>
</sst>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8" formatCode="&quot;$&quot;\ #,##0.00;[Red]\-&quot;$&quot;\ #,##0.00"/>
    <numFmt numFmtId="164" formatCode="&quot;$&quot;\ #,##0.00;[Red]&quot;$&quot;\ \-#,##0.00"/>
    <numFmt numFmtId="165" formatCode="&quot;$&quot;\ #,##0.00"/>
    <numFmt numFmtId="166" formatCode="dd/mm/yyyy;@"/>
    <numFmt numFmtId="167" formatCode="&quot;$&quot;#,##0.00"/>
    <numFmt numFmtId="168" formatCode="_ [$€-2]\ * #,##0.00_ ;_ [$€-2]\ * \-#,##0.00_ ;_ [$€-2]\ * &quot;-&quot;??_ "/>
    <numFmt numFmtId="169" formatCode="[$$-2C0A]\ #,##0.00"/>
    <numFmt numFmtId="170" formatCode="#,##0.00\ [$USD]"/>
    <numFmt numFmtId="171" formatCode="[$USD]\ #,##0.00"/>
  </numFmts>
  <fonts count="44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b/>
      <sz val="10"/>
      <color indexed="42"/>
      <name val="Arial"/>
      <family val="2"/>
    </font>
    <font>
      <sz val="10"/>
      <color indexed="18"/>
      <name val="Arial"/>
      <family val="2"/>
    </font>
    <font>
      <sz val="10"/>
      <name val="Arial"/>
      <family val="2"/>
    </font>
    <font>
      <sz val="10"/>
      <name val="Bookman Old Style"/>
      <family val="1"/>
    </font>
    <font>
      <b/>
      <sz val="10"/>
      <name val="Bookman Old Style"/>
      <family val="1"/>
    </font>
    <font>
      <sz val="8"/>
      <name val="Arial"/>
      <family val="2"/>
    </font>
    <font>
      <sz val="11"/>
      <name val="Calibri"/>
      <family val="2"/>
    </font>
    <font>
      <b/>
      <sz val="10"/>
      <color indexed="18"/>
      <name val="Arial"/>
      <family val="2"/>
    </font>
    <font>
      <sz val="10"/>
      <color indexed="12"/>
      <name val="Arial"/>
      <family val="2"/>
    </font>
    <font>
      <sz val="10"/>
      <color indexed="12"/>
      <name val="Bookman Old Style"/>
      <family val="1"/>
    </font>
    <font>
      <sz val="10"/>
      <color indexed="17"/>
      <name val="Arial"/>
      <family val="2"/>
    </font>
    <font>
      <b/>
      <u/>
      <sz val="11"/>
      <name val="Bookman Old Style"/>
      <family val="1"/>
    </font>
    <font>
      <b/>
      <sz val="14"/>
      <name val="Arial"/>
      <family val="2"/>
    </font>
    <font>
      <sz val="8"/>
      <name val="Arial"/>
      <family val="2"/>
    </font>
    <font>
      <sz val="10"/>
      <color rgb="FF000080"/>
      <name val="Arial"/>
      <family val="2"/>
    </font>
    <font>
      <sz val="11"/>
      <color rgb="FF00000A"/>
      <name val="Calibri"/>
      <family val="2"/>
    </font>
    <font>
      <b/>
      <sz val="11"/>
      <color indexed="42"/>
      <name val="Palatino Linotype"/>
      <family val="1"/>
    </font>
    <font>
      <b/>
      <sz val="10"/>
      <color indexed="42"/>
      <name val="Bookman Old Style"/>
      <family val="1"/>
    </font>
    <font>
      <sz val="10"/>
      <color rgb="FF002060"/>
      <name val="Arial"/>
      <family val="2"/>
    </font>
    <font>
      <sz val="10"/>
      <color rgb="FF0000FF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theme="0"/>
      <name val="Arial"/>
      <family val="2"/>
    </font>
    <font>
      <b/>
      <sz val="12"/>
      <name val="Arial"/>
      <family val="2"/>
    </font>
    <font>
      <b/>
      <sz val="10"/>
      <color rgb="FFFF0000"/>
      <name val="Arial"/>
      <family val="2"/>
    </font>
    <font>
      <b/>
      <sz val="11"/>
      <color rgb="FFFF0000"/>
      <name val="Calibri"/>
      <family val="2"/>
      <scheme val="minor"/>
    </font>
    <font>
      <b/>
      <sz val="14"/>
      <color theme="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0"/>
      <color theme="3"/>
      <name val="Bookman Old Style"/>
      <family val="1"/>
    </font>
    <font>
      <b/>
      <sz val="10"/>
      <color theme="3"/>
      <name val="Arial"/>
      <family val="2"/>
    </font>
    <font>
      <b/>
      <sz val="10"/>
      <color theme="0"/>
      <name val="Bookman Old Style"/>
      <family val="1"/>
    </font>
    <font>
      <b/>
      <sz val="10"/>
      <color indexed="12"/>
      <name val="Arial"/>
      <family val="2"/>
    </font>
    <font>
      <b/>
      <sz val="11"/>
      <color theme="0"/>
      <name val="Arial"/>
      <family val="2"/>
    </font>
    <font>
      <b/>
      <sz val="11"/>
      <name val="Arial"/>
      <family val="2"/>
    </font>
    <font>
      <b/>
      <sz val="11"/>
      <color rgb="FF0000FF"/>
      <name val="Arial"/>
      <family val="2"/>
    </font>
    <font>
      <b/>
      <sz val="12"/>
      <color rgb="FFFF0000"/>
      <name val="Arial"/>
      <family val="2"/>
    </font>
    <font>
      <b/>
      <sz val="10"/>
      <color rgb="FF0000FF"/>
      <name val="Arial"/>
      <family val="2"/>
    </font>
    <font>
      <sz val="10"/>
      <color rgb="FF0000FF"/>
      <name val="Bookman Old Style"/>
      <family val="1"/>
    </font>
  </fonts>
  <fills count="23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CC66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</fills>
  <borders count="4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3">
    <xf numFmtId="0" fontId="0" fillId="0" borderId="0"/>
    <xf numFmtId="168" fontId="2" fillId="0" borderId="0" applyFont="0" applyFill="0" applyBorder="0" applyAlignment="0" applyProtection="0"/>
    <xf numFmtId="0" fontId="1" fillId="0" borderId="0"/>
  </cellStyleXfs>
  <cellXfs count="305">
    <xf numFmtId="0" fontId="0" fillId="0" borderId="0" xfId="0"/>
    <xf numFmtId="0" fontId="3" fillId="0" borderId="0" xfId="0" applyFont="1"/>
    <xf numFmtId="165" fontId="4" fillId="0" borderId="0" xfId="0" applyNumberFormat="1" applyFont="1"/>
    <xf numFmtId="0" fontId="7" fillId="0" borderId="0" xfId="0" applyFont="1"/>
    <xf numFmtId="14" fontId="8" fillId="0" borderId="0" xfId="0" applyNumberFormat="1" applyFont="1"/>
    <xf numFmtId="0" fontId="8" fillId="0" borderId="0" xfId="0" applyFont="1" applyFill="1"/>
    <xf numFmtId="0" fontId="8" fillId="0" borderId="0" xfId="0" applyFont="1"/>
    <xf numFmtId="14" fontId="8" fillId="0" borderId="0" xfId="0" applyNumberFormat="1" applyFont="1" applyFill="1" applyBorder="1"/>
    <xf numFmtId="0" fontId="8" fillId="0" borderId="0" xfId="0" applyFont="1" applyFill="1" applyBorder="1" applyAlignment="1">
      <alignment wrapText="1"/>
    </xf>
    <xf numFmtId="14" fontId="8" fillId="0" borderId="0" xfId="0" applyNumberFormat="1" applyFont="1" applyFill="1"/>
    <xf numFmtId="14" fontId="0" fillId="0" borderId="0" xfId="0" applyNumberFormat="1"/>
    <xf numFmtId="0" fontId="4" fillId="0" borderId="0" xfId="0" applyFont="1"/>
    <xf numFmtId="0" fontId="6" fillId="0" borderId="0" xfId="0" applyFont="1" applyAlignment="1">
      <alignment horizontal="center"/>
    </xf>
    <xf numFmtId="165" fontId="6" fillId="0" borderId="0" xfId="0" applyNumberFormat="1" applyFont="1" applyAlignment="1">
      <alignment horizontal="center"/>
    </xf>
    <xf numFmtId="167" fontId="3" fillId="0" borderId="0" xfId="0" applyNumberFormat="1" applyFont="1"/>
    <xf numFmtId="0" fontId="7" fillId="0" borderId="0" xfId="0" applyFont="1" applyFill="1"/>
    <xf numFmtId="0" fontId="0" fillId="0" borderId="0" xfId="0" applyFill="1"/>
    <xf numFmtId="0" fontId="7" fillId="0" borderId="0" xfId="0" applyFont="1" applyFill="1" applyAlignment="1"/>
    <xf numFmtId="17" fontId="7" fillId="0" borderId="0" xfId="0" applyNumberFormat="1" applyFont="1" applyFill="1"/>
    <xf numFmtId="165" fontId="8" fillId="0" borderId="0" xfId="0" applyNumberFormat="1" applyFont="1" applyFill="1"/>
    <xf numFmtId="165" fontId="8" fillId="0" borderId="0" xfId="0" applyNumberFormat="1" applyFont="1"/>
    <xf numFmtId="165" fontId="8" fillId="0" borderId="0" xfId="0" applyNumberFormat="1" applyFont="1" applyFill="1" applyBorder="1"/>
    <xf numFmtId="165" fontId="7" fillId="0" borderId="0" xfId="0" applyNumberFormat="1" applyFont="1" applyFill="1"/>
    <xf numFmtId="0" fontId="11" fillId="0" borderId="0" xfId="0" applyFont="1" applyFill="1" applyBorder="1" applyAlignment="1">
      <alignment wrapText="1"/>
    </xf>
    <xf numFmtId="165" fontId="9" fillId="0" borderId="0" xfId="0" applyNumberFormat="1" applyFont="1" applyFill="1"/>
    <xf numFmtId="165" fontId="7" fillId="0" borderId="0" xfId="0" applyNumberFormat="1" applyFont="1" applyFill="1" applyAlignment="1">
      <alignment horizontal="right"/>
    </xf>
    <xf numFmtId="165" fontId="7" fillId="0" borderId="0" xfId="0" applyNumberFormat="1" applyFont="1" applyFill="1" applyBorder="1"/>
    <xf numFmtId="17" fontId="8" fillId="0" borderId="0" xfId="0" applyNumberFormat="1" applyFont="1" applyFill="1"/>
    <xf numFmtId="0" fontId="8" fillId="0" borderId="0" xfId="0" applyFont="1" applyFill="1" applyBorder="1"/>
    <xf numFmtId="17" fontId="2" fillId="0" borderId="0" xfId="0" applyNumberFormat="1" applyFont="1" applyFill="1"/>
    <xf numFmtId="0" fontId="9" fillId="0" borderId="0" xfId="0" applyFont="1" applyFill="1"/>
    <xf numFmtId="0" fontId="12" fillId="0" borderId="0" xfId="0" applyFont="1" applyBorder="1" applyAlignment="1">
      <alignment horizontal="left" indent="1"/>
    </xf>
    <xf numFmtId="165" fontId="0" fillId="0" borderId="0" xfId="0" applyNumberFormat="1"/>
    <xf numFmtId="0" fontId="13" fillId="0" borderId="0" xfId="0" applyFont="1"/>
    <xf numFmtId="14" fontId="14" fillId="0" borderId="0" xfId="0" applyNumberFormat="1" applyFont="1" applyFill="1"/>
    <xf numFmtId="165" fontId="13" fillId="0" borderId="0" xfId="0" applyNumberFormat="1" applyFont="1" applyFill="1"/>
    <xf numFmtId="165" fontId="15" fillId="0" borderId="0" xfId="0" applyNumberFormat="1" applyFont="1" applyFill="1"/>
    <xf numFmtId="0" fontId="0" fillId="0" borderId="0" xfId="0" applyAlignment="1">
      <alignment horizontal="center"/>
    </xf>
    <xf numFmtId="0" fontId="9" fillId="0" borderId="0" xfId="0" applyFont="1" applyFill="1" applyBorder="1" applyAlignment="1">
      <alignment horizontal="center"/>
    </xf>
    <xf numFmtId="164" fontId="0" fillId="0" borderId="0" xfId="0" applyNumberFormat="1"/>
    <xf numFmtId="0" fontId="3" fillId="0" borderId="0" xfId="0" applyFont="1" applyAlignment="1">
      <alignment horizontal="right"/>
    </xf>
    <xf numFmtId="0" fontId="0" fillId="0" borderId="0" xfId="0" applyBorder="1"/>
    <xf numFmtId="14" fontId="6" fillId="0" borderId="0" xfId="0" applyNumberFormat="1" applyFont="1" applyBorder="1" applyAlignment="1">
      <alignment horizontal="center"/>
    </xf>
    <xf numFmtId="166" fontId="3" fillId="0" borderId="0" xfId="0" applyNumberFormat="1" applyFont="1" applyBorder="1"/>
    <xf numFmtId="167" fontId="3" fillId="0" borderId="0" xfId="0" applyNumberFormat="1" applyFont="1" applyBorder="1"/>
    <xf numFmtId="0" fontId="0" fillId="0" borderId="4" xfId="0" applyBorder="1"/>
    <xf numFmtId="14" fontId="6" fillId="0" borderId="4" xfId="0" applyNumberFormat="1" applyFont="1" applyBorder="1" applyAlignment="1">
      <alignment horizontal="center"/>
    </xf>
    <xf numFmtId="14" fontId="6" fillId="0" borderId="2" xfId="0" applyNumberFormat="1" applyFont="1" applyFill="1" applyBorder="1"/>
    <xf numFmtId="165" fontId="6" fillId="0" borderId="3" xfId="0" applyNumberFormat="1" applyFont="1" applyFill="1" applyBorder="1"/>
    <xf numFmtId="165" fontId="3" fillId="0" borderId="6" xfId="0" applyNumberFormat="1" applyFont="1" applyFill="1" applyBorder="1"/>
    <xf numFmtId="165" fontId="14" fillId="0" borderId="0" xfId="0" applyNumberFormat="1" applyFont="1" applyFill="1"/>
    <xf numFmtId="0" fontId="0" fillId="0" borderId="0" xfId="0" applyFill="1" applyBorder="1"/>
    <xf numFmtId="166" fontId="3" fillId="0" borderId="0" xfId="0" applyNumberFormat="1" applyFont="1" applyFill="1" applyBorder="1"/>
    <xf numFmtId="167" fontId="3" fillId="0" borderId="0" xfId="0" applyNumberFormat="1" applyFont="1" applyFill="1" applyBorder="1"/>
    <xf numFmtId="14" fontId="6" fillId="0" borderId="0" xfId="0" applyNumberFormat="1" applyFont="1" applyFill="1" applyBorder="1" applyAlignment="1">
      <alignment horizontal="center"/>
    </xf>
    <xf numFmtId="0" fontId="0" fillId="0" borderId="4" xfId="0" applyFill="1" applyBorder="1"/>
    <xf numFmtId="14" fontId="6" fillId="0" borderId="4" xfId="0" applyNumberFormat="1" applyFont="1" applyFill="1" applyBorder="1" applyAlignment="1">
      <alignment horizontal="center"/>
    </xf>
    <xf numFmtId="0" fontId="17" fillId="0" borderId="0" xfId="0" applyFont="1"/>
    <xf numFmtId="164" fontId="8" fillId="0" borderId="0" xfId="0" applyNumberFormat="1" applyFont="1" applyFill="1"/>
    <xf numFmtId="164" fontId="8" fillId="0" borderId="0" xfId="0" applyNumberFormat="1" applyFont="1" applyFill="1" applyBorder="1"/>
    <xf numFmtId="164" fontId="4" fillId="0" borderId="0" xfId="0" applyNumberFormat="1" applyFont="1" applyFill="1"/>
    <xf numFmtId="0" fontId="20" fillId="0" borderId="0" xfId="0" applyFont="1"/>
    <xf numFmtId="0" fontId="2" fillId="0" borderId="0" xfId="0" applyFont="1"/>
    <xf numFmtId="170" fontId="0" fillId="0" borderId="0" xfId="0" applyNumberFormat="1"/>
    <xf numFmtId="0" fontId="19" fillId="0" borderId="0" xfId="2" applyFont="1" applyProtection="1">
      <protection locked="0"/>
    </xf>
    <xf numFmtId="165" fontId="13" fillId="0" borderId="0" xfId="0" applyNumberFormat="1" applyFont="1" applyFill="1" applyBorder="1"/>
    <xf numFmtId="0" fontId="2" fillId="0" borderId="0" xfId="0" applyNumberFormat="1" applyFont="1" applyFill="1" applyBorder="1" applyAlignment="1">
      <alignment horizontal="center"/>
    </xf>
    <xf numFmtId="165" fontId="19" fillId="0" borderId="0" xfId="0" applyNumberFormat="1" applyFont="1" applyFill="1" applyBorder="1"/>
    <xf numFmtId="0" fontId="19" fillId="0" borderId="0" xfId="0" applyFont="1" applyAlignment="1">
      <alignment horizontal="left"/>
    </xf>
    <xf numFmtId="0" fontId="19" fillId="0" borderId="0" xfId="0" applyFont="1" applyFill="1" applyBorder="1" applyAlignment="1">
      <alignment horizontal="left"/>
    </xf>
    <xf numFmtId="0" fontId="3" fillId="3" borderId="17" xfId="0" applyFont="1" applyFill="1" applyBorder="1"/>
    <xf numFmtId="14" fontId="3" fillId="3" borderId="16" xfId="0" applyNumberFormat="1" applyFont="1" applyFill="1" applyBorder="1"/>
    <xf numFmtId="0" fontId="2" fillId="4" borderId="6" xfId="0" applyFont="1" applyFill="1" applyBorder="1"/>
    <xf numFmtId="165" fontId="23" fillId="4" borderId="6" xfId="0" applyNumberFormat="1" applyFont="1" applyFill="1" applyBorder="1"/>
    <xf numFmtId="165" fontId="2" fillId="4" borderId="6" xfId="0" applyNumberFormat="1" applyFont="1" applyFill="1" applyBorder="1"/>
    <xf numFmtId="165" fontId="2" fillId="4" borderId="18" xfId="0" applyNumberFormat="1" applyFont="1" applyFill="1" applyBorder="1"/>
    <xf numFmtId="167" fontId="6" fillId="0" borderId="3" xfId="0" applyNumberFormat="1" applyFont="1" applyFill="1" applyBorder="1"/>
    <xf numFmtId="0" fontId="0" fillId="5" borderId="0" xfId="0" applyFill="1" applyAlignment="1">
      <alignment horizontal="center"/>
    </xf>
    <xf numFmtId="0" fontId="6" fillId="5" borderId="0" xfId="0" applyFont="1" applyFill="1" applyBorder="1" applyAlignment="1" applyProtection="1">
      <alignment horizontal="left"/>
      <protection locked="0"/>
    </xf>
    <xf numFmtId="14" fontId="6" fillId="5" borderId="0" xfId="0" applyNumberFormat="1" applyFont="1" applyFill="1" applyBorder="1"/>
    <xf numFmtId="165" fontId="6" fillId="5" borderId="0" xfId="0" applyNumberFormat="1" applyFont="1" applyFill="1" applyBorder="1"/>
    <xf numFmtId="0" fontId="19" fillId="5" borderId="3" xfId="2" applyFont="1" applyFill="1" applyBorder="1" applyProtection="1">
      <protection locked="0"/>
    </xf>
    <xf numFmtId="167" fontId="6" fillId="5" borderId="0" xfId="0" applyNumberFormat="1" applyFont="1" applyFill="1" applyBorder="1"/>
    <xf numFmtId="0" fontId="19" fillId="0" borderId="3" xfId="0" applyFont="1" applyFill="1" applyBorder="1" applyAlignment="1">
      <alignment horizontal="left"/>
    </xf>
    <xf numFmtId="165" fontId="3" fillId="0" borderId="5" xfId="0" applyNumberFormat="1" applyFont="1" applyFill="1" applyBorder="1"/>
    <xf numFmtId="0" fontId="2" fillId="0" borderId="0" xfId="2" applyNumberFormat="1" applyFont="1" applyFill="1" applyAlignment="1" applyProtection="1">
      <alignment horizontal="center"/>
      <protection locked="0"/>
    </xf>
    <xf numFmtId="0" fontId="2" fillId="0" borderId="0" xfId="0" applyNumberFormat="1" applyFont="1" applyFill="1" applyAlignment="1">
      <alignment horizontal="center"/>
    </xf>
    <xf numFmtId="165" fontId="3" fillId="5" borderId="7" xfId="0" applyNumberFormat="1" applyFont="1" applyFill="1" applyBorder="1"/>
    <xf numFmtId="165" fontId="3" fillId="5" borderId="6" xfId="0" applyNumberFormat="1" applyFont="1" applyFill="1" applyBorder="1"/>
    <xf numFmtId="165" fontId="3" fillId="6" borderId="1" xfId="0" applyNumberFormat="1" applyFont="1" applyFill="1" applyBorder="1"/>
    <xf numFmtId="167" fontId="6" fillId="0" borderId="0" xfId="0" applyNumberFormat="1" applyFont="1" applyFill="1" applyBorder="1"/>
    <xf numFmtId="0" fontId="2" fillId="0" borderId="0" xfId="0" applyFont="1" applyFill="1" applyBorder="1"/>
    <xf numFmtId="165" fontId="23" fillId="0" borderId="0" xfId="0" applyNumberFormat="1" applyFont="1" applyFill="1" applyBorder="1"/>
    <xf numFmtId="165" fontId="2" fillId="0" borderId="0" xfId="0" applyNumberFormat="1" applyFont="1" applyFill="1" applyBorder="1"/>
    <xf numFmtId="0" fontId="21" fillId="6" borderId="0" xfId="0" applyFont="1" applyFill="1" applyBorder="1"/>
    <xf numFmtId="169" fontId="22" fillId="6" borderId="0" xfId="0" applyNumberFormat="1" applyFont="1" applyFill="1"/>
    <xf numFmtId="165" fontId="22" fillId="6" borderId="0" xfId="0" applyNumberFormat="1" applyFont="1" applyFill="1"/>
    <xf numFmtId="164" fontId="22" fillId="6" borderId="0" xfId="0" applyNumberFormat="1" applyFont="1" applyFill="1"/>
    <xf numFmtId="165" fontId="3" fillId="6" borderId="24" xfId="0" applyNumberFormat="1" applyFont="1" applyFill="1" applyBorder="1"/>
    <xf numFmtId="165" fontId="0" fillId="6" borderId="25" xfId="0" applyNumberFormat="1" applyFill="1" applyBorder="1"/>
    <xf numFmtId="165" fontId="0" fillId="6" borderId="24" xfId="0" applyNumberFormat="1" applyFill="1" applyBorder="1"/>
    <xf numFmtId="165" fontId="28" fillId="6" borderId="25" xfId="0" applyNumberFormat="1" applyFont="1" applyFill="1" applyBorder="1"/>
    <xf numFmtId="165" fontId="2" fillId="6" borderId="25" xfId="0" applyNumberFormat="1" applyFont="1" applyFill="1" applyBorder="1"/>
    <xf numFmtId="165" fontId="0" fillId="12" borderId="24" xfId="0" applyNumberFormat="1" applyFill="1" applyBorder="1"/>
    <xf numFmtId="165" fontId="0" fillId="12" borderId="25" xfId="0" applyNumberFormat="1" applyFill="1" applyBorder="1"/>
    <xf numFmtId="165" fontId="0" fillId="13" borderId="24" xfId="0" applyNumberFormat="1" applyFill="1" applyBorder="1"/>
    <xf numFmtId="165" fontId="0" fillId="13" borderId="25" xfId="0" applyNumberFormat="1" applyFill="1" applyBorder="1"/>
    <xf numFmtId="165" fontId="2" fillId="15" borderId="24" xfId="0" applyNumberFormat="1" applyFont="1" applyFill="1" applyBorder="1"/>
    <xf numFmtId="165" fontId="2" fillId="15" borderId="25" xfId="0" applyNumberFormat="1" applyFont="1" applyFill="1" applyBorder="1"/>
    <xf numFmtId="165" fontId="25" fillId="12" borderId="1" xfId="0" applyNumberFormat="1" applyFont="1" applyFill="1" applyBorder="1"/>
    <xf numFmtId="165" fontId="29" fillId="12" borderId="1" xfId="0" applyNumberFormat="1" applyFont="1" applyFill="1" applyBorder="1"/>
    <xf numFmtId="165" fontId="25" fillId="13" borderId="1" xfId="0" applyNumberFormat="1" applyFont="1" applyFill="1" applyBorder="1"/>
    <xf numFmtId="165" fontId="29" fillId="13" borderId="1" xfId="0" applyNumberFormat="1" applyFont="1" applyFill="1" applyBorder="1"/>
    <xf numFmtId="165" fontId="25" fillId="15" borderId="1" xfId="0" applyNumberFormat="1" applyFont="1" applyFill="1" applyBorder="1"/>
    <xf numFmtId="165" fontId="29" fillId="15" borderId="1" xfId="0" applyNumberFormat="1" applyFont="1" applyFill="1" applyBorder="1"/>
    <xf numFmtId="165" fontId="31" fillId="2" borderId="1" xfId="0" applyNumberFormat="1" applyFont="1" applyFill="1" applyBorder="1" applyAlignment="1">
      <alignment horizontal="left"/>
    </xf>
    <xf numFmtId="165" fontId="32" fillId="15" borderId="25" xfId="0" applyNumberFormat="1" applyFont="1" applyFill="1" applyBorder="1" applyAlignment="1">
      <alignment horizontal="right"/>
    </xf>
    <xf numFmtId="165" fontId="2" fillId="15" borderId="25" xfId="0" applyNumberFormat="1" applyFont="1" applyFill="1" applyBorder="1" applyAlignment="1">
      <alignment horizontal="right"/>
    </xf>
    <xf numFmtId="165" fontId="3" fillId="9" borderId="1" xfId="0" applyNumberFormat="1" applyFont="1" applyFill="1" applyBorder="1"/>
    <xf numFmtId="165" fontId="3" fillId="10" borderId="1" xfId="0" applyNumberFormat="1" applyFont="1" applyFill="1" applyBorder="1"/>
    <xf numFmtId="165" fontId="3" fillId="11" borderId="1" xfId="0" applyNumberFormat="1" applyFont="1" applyFill="1" applyBorder="1" applyAlignment="1">
      <alignment horizontal="right" wrapText="1"/>
    </xf>
    <xf numFmtId="165" fontId="0" fillId="12" borderId="33" xfId="0" applyNumberFormat="1" applyFill="1" applyBorder="1"/>
    <xf numFmtId="165" fontId="0" fillId="12" borderId="34" xfId="0" applyNumberFormat="1" applyFill="1" applyBorder="1"/>
    <xf numFmtId="165" fontId="0" fillId="12" borderId="36" xfId="0" applyNumberFormat="1" applyFill="1" applyBorder="1"/>
    <xf numFmtId="165" fontId="32" fillId="13" borderId="30" xfId="0" applyNumberFormat="1" applyFont="1" applyFill="1" applyBorder="1" applyAlignment="1">
      <alignment horizontal="right"/>
    </xf>
    <xf numFmtId="165" fontId="0" fillId="13" borderId="31" xfId="0" applyNumberFormat="1" applyFill="1" applyBorder="1" applyAlignment="1">
      <alignment horizontal="center"/>
    </xf>
    <xf numFmtId="165" fontId="0" fillId="13" borderId="35" xfId="0" applyNumberFormat="1" applyFill="1" applyBorder="1" applyAlignment="1">
      <alignment horizontal="center"/>
    </xf>
    <xf numFmtId="165" fontId="33" fillId="16" borderId="1" xfId="0" applyNumberFormat="1" applyFont="1" applyFill="1" applyBorder="1" applyAlignment="1">
      <alignment horizontal="left" wrapText="1"/>
    </xf>
    <xf numFmtId="165" fontId="33" fillId="16" borderId="1" xfId="0" applyNumberFormat="1" applyFont="1" applyFill="1" applyBorder="1"/>
    <xf numFmtId="8" fontId="33" fillId="16" borderId="1" xfId="0" applyNumberFormat="1" applyFont="1" applyFill="1" applyBorder="1"/>
    <xf numFmtId="165" fontId="31" fillId="16" borderId="1" xfId="0" applyNumberFormat="1" applyFont="1" applyFill="1" applyBorder="1" applyAlignment="1">
      <alignment horizontal="center" vertical="center"/>
    </xf>
    <xf numFmtId="165" fontId="5" fillId="16" borderId="1" xfId="0" applyNumberFormat="1" applyFont="1" applyFill="1" applyBorder="1" applyAlignment="1">
      <alignment horizontal="center" vertical="center"/>
    </xf>
    <xf numFmtId="165" fontId="31" fillId="9" borderId="1" xfId="0" applyNumberFormat="1" applyFont="1" applyFill="1" applyBorder="1" applyAlignment="1">
      <alignment horizontal="center" vertical="center" wrapText="1"/>
    </xf>
    <xf numFmtId="165" fontId="31" fillId="10" borderId="1" xfId="0" applyNumberFormat="1" applyFont="1" applyFill="1" applyBorder="1" applyAlignment="1">
      <alignment horizontal="center" vertical="center" wrapText="1"/>
    </xf>
    <xf numFmtId="165" fontId="31" fillId="7" borderId="1" xfId="0" applyNumberFormat="1" applyFont="1" applyFill="1" applyBorder="1" applyAlignment="1">
      <alignment horizontal="center" vertical="center" wrapText="1"/>
    </xf>
    <xf numFmtId="165" fontId="31" fillId="11" borderId="1" xfId="0" applyNumberFormat="1" applyFont="1" applyFill="1" applyBorder="1" applyAlignment="1">
      <alignment horizontal="center" vertical="center" wrapText="1"/>
    </xf>
    <xf numFmtId="0" fontId="24" fillId="0" borderId="0" xfId="0" applyFont="1"/>
    <xf numFmtId="0" fontId="24" fillId="0" borderId="0" xfId="0" applyFont="1" applyFill="1" applyBorder="1"/>
    <xf numFmtId="164" fontId="9" fillId="17" borderId="1" xfId="0" applyNumberFormat="1" applyFont="1" applyFill="1" applyBorder="1"/>
    <xf numFmtId="0" fontId="9" fillId="10" borderId="1" xfId="0" applyFont="1" applyFill="1" applyBorder="1" applyAlignment="1">
      <alignment horizontal="center"/>
    </xf>
    <xf numFmtId="169" fontId="9" fillId="10" borderId="1" xfId="0" applyNumberFormat="1" applyFont="1" applyFill="1" applyBorder="1"/>
    <xf numFmtId="0" fontId="34" fillId="0" borderId="0" xfId="0" applyFont="1" applyFill="1"/>
    <xf numFmtId="170" fontId="35" fillId="0" borderId="0" xfId="0" applyNumberFormat="1" applyFont="1" applyFill="1"/>
    <xf numFmtId="0" fontId="9" fillId="7" borderId="1" xfId="0" applyFont="1" applyFill="1" applyBorder="1" applyAlignment="1">
      <alignment horizontal="center"/>
    </xf>
    <xf numFmtId="0" fontId="36" fillId="8" borderId="1" xfId="0" applyFont="1" applyFill="1" applyBorder="1" applyAlignment="1">
      <alignment horizontal="center"/>
    </xf>
    <xf numFmtId="0" fontId="9" fillId="9" borderId="1" xfId="0" applyFont="1" applyFill="1" applyBorder="1" applyAlignment="1">
      <alignment horizontal="center"/>
    </xf>
    <xf numFmtId="164" fontId="9" fillId="9" borderId="1" xfId="0" applyNumberFormat="1" applyFont="1" applyFill="1" applyBorder="1"/>
    <xf numFmtId="164" fontId="8" fillId="18" borderId="0" xfId="0" applyNumberFormat="1" applyFont="1" applyFill="1"/>
    <xf numFmtId="171" fontId="2" fillId="14" borderId="30" xfId="0" applyNumberFormat="1" applyFont="1" applyFill="1" applyBorder="1"/>
    <xf numFmtId="171" fontId="2" fillId="14" borderId="31" xfId="0" applyNumberFormat="1" applyFont="1" applyFill="1" applyBorder="1" applyAlignment="1">
      <alignment horizontal="right"/>
    </xf>
    <xf numFmtId="171" fontId="2" fillId="14" borderId="31" xfId="0" applyNumberFormat="1" applyFont="1" applyFill="1" applyBorder="1"/>
    <xf numFmtId="171" fontId="0" fillId="14" borderId="31" xfId="0" applyNumberFormat="1" applyFill="1" applyBorder="1" applyAlignment="1">
      <alignment horizontal="right"/>
    </xf>
    <xf numFmtId="171" fontId="3" fillId="7" borderId="1" xfId="0" applyNumberFormat="1" applyFont="1" applyFill="1" applyBorder="1"/>
    <xf numFmtId="171" fontId="9" fillId="7" borderId="1" xfId="0" applyNumberFormat="1" applyFont="1" applyFill="1" applyBorder="1"/>
    <xf numFmtId="171" fontId="3" fillId="14" borderId="1" xfId="0" applyNumberFormat="1" applyFont="1" applyFill="1" applyBorder="1" applyAlignment="1">
      <alignment horizontal="center"/>
    </xf>
    <xf numFmtId="171" fontId="28" fillId="14" borderId="1" xfId="0" applyNumberFormat="1" applyFont="1" applyFill="1" applyBorder="1" applyAlignment="1">
      <alignment horizontal="center"/>
    </xf>
    <xf numFmtId="171" fontId="3" fillId="6" borderId="24" xfId="0" applyNumberFormat="1" applyFont="1" applyFill="1" applyBorder="1"/>
    <xf numFmtId="171" fontId="0" fillId="6" borderId="25" xfId="0" applyNumberFormat="1" applyFill="1" applyBorder="1"/>
    <xf numFmtId="171" fontId="0" fillId="14" borderId="24" xfId="0" applyNumberFormat="1" applyFill="1" applyBorder="1"/>
    <xf numFmtId="171" fontId="0" fillId="14" borderId="25" xfId="0" applyNumberFormat="1" applyFill="1" applyBorder="1"/>
    <xf numFmtId="0" fontId="0" fillId="19" borderId="0" xfId="0" applyFill="1"/>
    <xf numFmtId="0" fontId="8" fillId="12" borderId="0" xfId="0" applyFont="1" applyFill="1"/>
    <xf numFmtId="165" fontId="8" fillId="12" borderId="0" xfId="0" applyNumberFormat="1" applyFont="1" applyFill="1"/>
    <xf numFmtId="0" fontId="19" fillId="20" borderId="0" xfId="2" applyFont="1" applyFill="1" applyProtection="1">
      <protection locked="0"/>
    </xf>
    <xf numFmtId="0" fontId="3" fillId="16" borderId="1" xfId="0" applyFont="1" applyFill="1" applyBorder="1" applyAlignment="1">
      <alignment horizontal="center"/>
    </xf>
    <xf numFmtId="0" fontId="0" fillId="20" borderId="10" xfId="0" applyFill="1" applyBorder="1" applyAlignment="1">
      <alignment horizontal="center"/>
    </xf>
    <xf numFmtId="0" fontId="19" fillId="20" borderId="11" xfId="2" applyFont="1" applyFill="1" applyBorder="1" applyAlignment="1" applyProtection="1">
      <alignment horizontal="left"/>
      <protection locked="0"/>
    </xf>
    <xf numFmtId="164" fontId="2" fillId="20" borderId="12" xfId="0" applyNumberFormat="1" applyFont="1" applyFill="1" applyBorder="1"/>
    <xf numFmtId="0" fontId="0" fillId="20" borderId="13" xfId="0" applyFill="1" applyBorder="1" applyAlignment="1">
      <alignment horizontal="center"/>
    </xf>
    <xf numFmtId="165" fontId="19" fillId="20" borderId="14" xfId="0" applyNumberFormat="1" applyFont="1" applyFill="1" applyBorder="1" applyAlignment="1">
      <alignment horizontal="left"/>
    </xf>
    <xf numFmtId="164" fontId="2" fillId="20" borderId="15" xfId="0" applyNumberFormat="1" applyFont="1" applyFill="1" applyBorder="1"/>
    <xf numFmtId="0" fontId="19" fillId="20" borderId="14" xfId="2" applyFont="1" applyFill="1" applyBorder="1" applyAlignment="1" applyProtection="1">
      <alignment horizontal="left"/>
      <protection locked="0"/>
    </xf>
    <xf numFmtId="0" fontId="19" fillId="20" borderId="14" xfId="0" applyFont="1" applyFill="1" applyBorder="1" applyAlignment="1">
      <alignment horizontal="left"/>
    </xf>
    <xf numFmtId="0" fontId="19" fillId="20" borderId="14" xfId="0" applyFont="1" applyFill="1" applyBorder="1" applyAlignment="1" applyProtection="1">
      <alignment horizontal="left"/>
      <protection locked="0"/>
    </xf>
    <xf numFmtId="0" fontId="19" fillId="20" borderId="14" xfId="2" applyFont="1" applyFill="1" applyBorder="1" applyProtection="1">
      <protection locked="0"/>
    </xf>
    <xf numFmtId="0" fontId="0" fillId="4" borderId="37" xfId="0" applyFill="1" applyBorder="1" applyAlignment="1">
      <alignment horizontal="center"/>
    </xf>
    <xf numFmtId="0" fontId="19" fillId="4" borderId="38" xfId="2" applyFont="1" applyFill="1" applyBorder="1" applyProtection="1">
      <protection locked="0"/>
    </xf>
    <xf numFmtId="164" fontId="2" fillId="4" borderId="39" xfId="0" applyNumberFormat="1" applyFont="1" applyFill="1" applyBorder="1"/>
    <xf numFmtId="164" fontId="3" fillId="16" borderId="16" xfId="0" applyNumberFormat="1" applyFont="1" applyFill="1" applyBorder="1"/>
    <xf numFmtId="15" fontId="19" fillId="16" borderId="17" xfId="0" applyNumberFormat="1" applyFont="1" applyFill="1" applyBorder="1" applyAlignment="1">
      <alignment horizontal="center"/>
    </xf>
    <xf numFmtId="14" fontId="6" fillId="16" borderId="16" xfId="0" applyNumberFormat="1" applyFont="1" applyFill="1" applyBorder="1" applyAlignment="1">
      <alignment horizontal="center"/>
    </xf>
    <xf numFmtId="0" fontId="2" fillId="20" borderId="0" xfId="2" applyNumberFormat="1" applyFont="1" applyFill="1" applyAlignment="1" applyProtection="1">
      <alignment horizontal="center"/>
      <protection locked="0"/>
    </xf>
    <xf numFmtId="165" fontId="13" fillId="20" borderId="0" xfId="0" applyNumberFormat="1" applyFont="1" applyFill="1" applyBorder="1"/>
    <xf numFmtId="0" fontId="0" fillId="20" borderId="32" xfId="0" applyFill="1" applyBorder="1" applyAlignment="1">
      <alignment horizontal="center"/>
    </xf>
    <xf numFmtId="0" fontId="19" fillId="20" borderId="30" xfId="2" applyFont="1" applyFill="1" applyBorder="1" applyProtection="1">
      <protection locked="0"/>
    </xf>
    <xf numFmtId="164" fontId="2" fillId="20" borderId="41" xfId="0" applyNumberFormat="1" applyFont="1" applyFill="1" applyBorder="1"/>
    <xf numFmtId="0" fontId="2" fillId="4" borderId="0" xfId="2" applyNumberFormat="1" applyFont="1" applyFill="1" applyAlignment="1" applyProtection="1">
      <alignment horizontal="center"/>
      <protection locked="0"/>
    </xf>
    <xf numFmtId="0" fontId="19" fillId="4" borderId="0" xfId="2" applyFont="1" applyFill="1" applyProtection="1">
      <protection locked="0"/>
    </xf>
    <xf numFmtId="165" fontId="13" fillId="4" borderId="0" xfId="0" applyNumberFormat="1" applyFont="1" applyFill="1" applyBorder="1"/>
    <xf numFmtId="0" fontId="0" fillId="4" borderId="32" xfId="0" applyFill="1" applyBorder="1" applyAlignment="1">
      <alignment horizontal="center"/>
    </xf>
    <xf numFmtId="0" fontId="19" fillId="4" borderId="30" xfId="2" applyFont="1" applyFill="1" applyBorder="1" applyProtection="1">
      <protection locked="0"/>
    </xf>
    <xf numFmtId="164" fontId="2" fillId="4" borderId="41" xfId="0" applyNumberFormat="1" applyFont="1" applyFill="1" applyBorder="1"/>
    <xf numFmtId="167" fontId="37" fillId="16" borderId="1" xfId="0" applyNumberFormat="1" applyFont="1" applyFill="1" applyBorder="1"/>
    <xf numFmtId="167" fontId="24" fillId="16" borderId="1" xfId="0" applyNumberFormat="1" applyFont="1" applyFill="1" applyBorder="1"/>
    <xf numFmtId="165" fontId="3" fillId="17" borderId="1" xfId="0" applyNumberFormat="1" applyFont="1" applyFill="1" applyBorder="1"/>
    <xf numFmtId="0" fontId="0" fillId="6" borderId="42" xfId="0" applyFill="1" applyBorder="1"/>
    <xf numFmtId="0" fontId="16" fillId="6" borderId="2" xfId="0" applyFont="1" applyFill="1" applyBorder="1"/>
    <xf numFmtId="167" fontId="0" fillId="6" borderId="2" xfId="0" applyNumberFormat="1" applyFill="1" applyBorder="1"/>
    <xf numFmtId="0" fontId="0" fillId="6" borderId="43" xfId="0" applyFill="1" applyBorder="1"/>
    <xf numFmtId="0" fontId="16" fillId="6" borderId="3" xfId="0" applyFont="1" applyFill="1" applyBorder="1"/>
    <xf numFmtId="167" fontId="0" fillId="6" borderId="3" xfId="0" applyNumberFormat="1" applyFill="1" applyBorder="1"/>
    <xf numFmtId="0" fontId="0" fillId="4" borderId="0" xfId="0" applyFill="1" applyAlignment="1">
      <alignment horizontal="center"/>
    </xf>
    <xf numFmtId="0" fontId="6" fillId="4" borderId="0" xfId="0" applyFont="1" applyFill="1" applyBorder="1" applyAlignment="1" applyProtection="1">
      <alignment horizontal="left"/>
      <protection locked="0"/>
    </xf>
    <xf numFmtId="14" fontId="6" fillId="4" borderId="0" xfId="0" applyNumberFormat="1" applyFont="1" applyFill="1" applyBorder="1"/>
    <xf numFmtId="165" fontId="6" fillId="4" borderId="0" xfId="0" applyNumberFormat="1" applyFont="1" applyFill="1" applyBorder="1"/>
    <xf numFmtId="165" fontId="3" fillId="4" borderId="7" xfId="0" applyNumberFormat="1" applyFont="1" applyFill="1" applyBorder="1"/>
    <xf numFmtId="0" fontId="19" fillId="4" borderId="3" xfId="2" applyFont="1" applyFill="1" applyBorder="1" applyProtection="1">
      <protection locked="0"/>
    </xf>
    <xf numFmtId="167" fontId="6" fillId="4" borderId="3" xfId="0" applyNumberFormat="1" applyFont="1" applyFill="1" applyBorder="1"/>
    <xf numFmtId="165" fontId="6" fillId="4" borderId="3" xfId="0" applyNumberFormat="1" applyFont="1" applyFill="1" applyBorder="1"/>
    <xf numFmtId="165" fontId="3" fillId="4" borderId="6" xfId="0" applyNumberFormat="1" applyFont="1" applyFill="1" applyBorder="1"/>
    <xf numFmtId="14" fontId="8" fillId="20" borderId="0" xfId="0" applyNumberFormat="1" applyFont="1" applyFill="1"/>
    <xf numFmtId="0" fontId="7" fillId="20" borderId="0" xfId="0" applyFont="1" applyFill="1"/>
    <xf numFmtId="165" fontId="8" fillId="20" borderId="0" xfId="0" applyNumberFormat="1" applyFont="1" applyFill="1"/>
    <xf numFmtId="165" fontId="14" fillId="20" borderId="0" xfId="0" applyNumberFormat="1" applyFont="1" applyFill="1"/>
    <xf numFmtId="0" fontId="8" fillId="20" borderId="0" xfId="0" applyFont="1" applyFill="1"/>
    <xf numFmtId="0" fontId="8" fillId="20" borderId="0" xfId="0" applyFont="1" applyFill="1" applyBorder="1" applyAlignment="1">
      <alignment wrapText="1"/>
    </xf>
    <xf numFmtId="165" fontId="8" fillId="20" borderId="0" xfId="0" applyNumberFormat="1" applyFont="1" applyFill="1" applyBorder="1"/>
    <xf numFmtId="0" fontId="2" fillId="20" borderId="0" xfId="0" applyFont="1" applyFill="1"/>
    <xf numFmtId="0" fontId="8" fillId="20" borderId="0" xfId="0" applyFont="1" applyFill="1" applyBorder="1"/>
    <xf numFmtId="164" fontId="8" fillId="20" borderId="0" xfId="0" applyNumberFormat="1" applyFont="1" applyFill="1"/>
    <xf numFmtId="14" fontId="38" fillId="2" borderId="0" xfId="0" applyNumberFormat="1" applyFont="1" applyFill="1" applyAlignment="1">
      <alignment vertical="center"/>
    </xf>
    <xf numFmtId="0" fontId="38" fillId="2" borderId="0" xfId="0" applyFont="1" applyFill="1" applyAlignment="1">
      <alignment vertical="center"/>
    </xf>
    <xf numFmtId="165" fontId="39" fillId="2" borderId="0" xfId="0" applyNumberFormat="1" applyFont="1" applyFill="1" applyAlignment="1">
      <alignment horizontal="center" vertical="center" wrapText="1"/>
    </xf>
    <xf numFmtId="165" fontId="40" fillId="2" borderId="0" xfId="0" applyNumberFormat="1" applyFont="1" applyFill="1" applyAlignment="1">
      <alignment horizontal="center" vertical="center"/>
    </xf>
    <xf numFmtId="164" fontId="38" fillId="2" borderId="0" xfId="0" applyNumberFormat="1" applyFont="1" applyFill="1" applyAlignment="1">
      <alignment horizontal="center" vertical="center"/>
    </xf>
    <xf numFmtId="14" fontId="8" fillId="21" borderId="0" xfId="0" applyNumberFormat="1" applyFont="1" applyFill="1"/>
    <xf numFmtId="0" fontId="2" fillId="21" borderId="0" xfId="0" applyFont="1" applyFill="1"/>
    <xf numFmtId="164" fontId="9" fillId="21" borderId="0" xfId="0" applyNumberFormat="1" applyFont="1" applyFill="1"/>
    <xf numFmtId="165" fontId="2" fillId="21" borderId="0" xfId="0" applyNumberFormat="1" applyFont="1" applyFill="1"/>
    <xf numFmtId="165" fontId="27" fillId="9" borderId="1" xfId="0" applyNumberFormat="1" applyFont="1" applyFill="1" applyBorder="1" applyAlignment="1">
      <alignment horizontal="center"/>
    </xf>
    <xf numFmtId="165" fontId="41" fillId="9" borderId="1" xfId="0" applyNumberFormat="1" applyFont="1" applyFill="1" applyBorder="1" applyAlignment="1">
      <alignment horizontal="center"/>
    </xf>
    <xf numFmtId="165" fontId="27" fillId="10" borderId="1" xfId="0" applyNumberFormat="1" applyFont="1" applyFill="1" applyBorder="1" applyAlignment="1">
      <alignment horizontal="center"/>
    </xf>
    <xf numFmtId="165" fontId="41" fillId="10" borderId="1" xfId="0" applyNumberFormat="1" applyFont="1" applyFill="1" applyBorder="1" applyAlignment="1">
      <alignment horizontal="center"/>
    </xf>
    <xf numFmtId="165" fontId="27" fillId="7" borderId="1" xfId="0" applyNumberFormat="1" applyFont="1" applyFill="1" applyBorder="1" applyAlignment="1">
      <alignment horizontal="center"/>
    </xf>
    <xf numFmtId="165" fontId="41" fillId="7" borderId="1" xfId="0" applyNumberFormat="1" applyFont="1" applyFill="1" applyBorder="1" applyAlignment="1">
      <alignment horizontal="center"/>
    </xf>
    <xf numFmtId="165" fontId="27" fillId="11" borderId="1" xfId="0" applyNumberFormat="1" applyFont="1" applyFill="1" applyBorder="1" applyAlignment="1">
      <alignment horizontal="center"/>
    </xf>
    <xf numFmtId="165" fontId="41" fillId="11" borderId="1" xfId="0" applyNumberFormat="1" applyFont="1" applyFill="1" applyBorder="1" applyAlignment="1">
      <alignment horizontal="center"/>
    </xf>
    <xf numFmtId="165" fontId="3" fillId="0" borderId="24" xfId="0" applyNumberFormat="1" applyFont="1" applyBorder="1"/>
    <xf numFmtId="165" fontId="0" fillId="0" borderId="25" xfId="0" applyNumberFormat="1" applyBorder="1"/>
    <xf numFmtId="165" fontId="0" fillId="0" borderId="26" xfId="0" applyNumberFormat="1" applyBorder="1"/>
    <xf numFmtId="165" fontId="0" fillId="0" borderId="27" xfId="0" applyNumberFormat="1" applyBorder="1"/>
    <xf numFmtId="170" fontId="3" fillId="0" borderId="24" xfId="0" applyNumberFormat="1" applyFont="1" applyBorder="1"/>
    <xf numFmtId="0" fontId="0" fillId="0" borderId="25" xfId="0" applyBorder="1"/>
    <xf numFmtId="165" fontId="2" fillId="0" borderId="25" xfId="0" applyNumberFormat="1" applyFont="1" applyBorder="1"/>
    <xf numFmtId="165" fontId="37" fillId="0" borderId="0" xfId="0" applyNumberFormat="1" applyFont="1" applyFill="1" applyBorder="1"/>
    <xf numFmtId="165" fontId="37" fillId="20" borderId="0" xfId="0" applyNumberFormat="1" applyFont="1" applyFill="1" applyBorder="1"/>
    <xf numFmtId="0" fontId="3" fillId="0" borderId="1" xfId="0" applyFont="1" applyFill="1" applyBorder="1" applyAlignment="1">
      <alignment wrapText="1"/>
    </xf>
    <xf numFmtId="0" fontId="0" fillId="0" borderId="8" xfId="0" applyFill="1" applyBorder="1"/>
    <xf numFmtId="0" fontId="0" fillId="0" borderId="9" xfId="0" applyFill="1" applyBorder="1"/>
    <xf numFmtId="165" fontId="28" fillId="0" borderId="9" xfId="0" applyNumberFormat="1" applyFont="1" applyFill="1" applyBorder="1"/>
    <xf numFmtId="165" fontId="3" fillId="0" borderId="9" xfId="0" applyNumberFormat="1" applyFont="1" applyFill="1" applyBorder="1"/>
    <xf numFmtId="165" fontId="3" fillId="0" borderId="29" xfId="0" applyNumberFormat="1" applyFont="1" applyFill="1" applyBorder="1"/>
    <xf numFmtId="171" fontId="3" fillId="0" borderId="9" xfId="0" applyNumberFormat="1" applyFont="1" applyFill="1" applyBorder="1"/>
    <xf numFmtId="165" fontId="2" fillId="0" borderId="25" xfId="0" applyNumberFormat="1" applyFont="1" applyFill="1" applyBorder="1" applyAlignment="1">
      <alignment horizontal="right"/>
    </xf>
    <xf numFmtId="165" fontId="8" fillId="20" borderId="32" xfId="0" applyNumberFormat="1" applyFont="1" applyFill="1" applyBorder="1"/>
    <xf numFmtId="164" fontId="8" fillId="20" borderId="30" xfId="0" applyNumberFormat="1" applyFont="1" applyFill="1" applyBorder="1"/>
    <xf numFmtId="165" fontId="8" fillId="20" borderId="24" xfId="0" applyNumberFormat="1" applyFont="1" applyFill="1" applyBorder="1"/>
    <xf numFmtId="164" fontId="8" fillId="20" borderId="31" xfId="0" applyNumberFormat="1" applyFont="1" applyFill="1" applyBorder="1"/>
    <xf numFmtId="164" fontId="8" fillId="20" borderId="35" xfId="0" applyNumberFormat="1" applyFont="1" applyFill="1" applyBorder="1"/>
    <xf numFmtId="165" fontId="3" fillId="16" borderId="1" xfId="0" applyNumberFormat="1" applyFont="1" applyFill="1" applyBorder="1" applyAlignment="1">
      <alignment horizontal="center" vertical="center"/>
    </xf>
    <xf numFmtId="165" fontId="42" fillId="16" borderId="1" xfId="0" applyNumberFormat="1" applyFont="1" applyFill="1" applyBorder="1" applyAlignment="1">
      <alignment horizontal="center" vertical="center"/>
    </xf>
    <xf numFmtId="165" fontId="43" fillId="20" borderId="30" xfId="0" applyNumberFormat="1" applyFont="1" applyFill="1" applyBorder="1"/>
    <xf numFmtId="165" fontId="43" fillId="20" borderId="31" xfId="0" applyNumberFormat="1" applyFont="1" applyFill="1" applyBorder="1"/>
    <xf numFmtId="165" fontId="43" fillId="20" borderId="35" xfId="0" applyNumberFormat="1" applyFont="1" applyFill="1" applyBorder="1"/>
    <xf numFmtId="165" fontId="42" fillId="16" borderId="1" xfId="0" applyNumberFormat="1" applyFont="1" applyFill="1" applyBorder="1"/>
    <xf numFmtId="0" fontId="11" fillId="0" borderId="0" xfId="0" applyFont="1" applyAlignment="1">
      <alignment vertical="center"/>
    </xf>
    <xf numFmtId="0" fontId="8" fillId="20" borderId="0" xfId="0" applyFont="1" applyFill="1" applyBorder="1" applyAlignment="1"/>
    <xf numFmtId="0" fontId="0" fillId="22" borderId="0" xfId="0" applyFill="1"/>
    <xf numFmtId="0" fontId="32" fillId="20" borderId="0" xfId="2" applyFont="1" applyFill="1" applyProtection="1">
      <protection locked="0"/>
    </xf>
    <xf numFmtId="14" fontId="8" fillId="12" borderId="0" xfId="0" applyNumberFormat="1" applyFont="1" applyFill="1"/>
    <xf numFmtId="0" fontId="32" fillId="0" borderId="0" xfId="0" applyFont="1"/>
    <xf numFmtId="0" fontId="3" fillId="16" borderId="22" xfId="0" applyFont="1" applyFill="1" applyBorder="1" applyAlignment="1">
      <alignment horizontal="center"/>
    </xf>
    <xf numFmtId="0" fontId="3" fillId="16" borderId="23" xfId="0" applyFont="1" applyFill="1" applyBorder="1" applyAlignment="1">
      <alignment horizontal="center"/>
    </xf>
    <xf numFmtId="0" fontId="3" fillId="16" borderId="20" xfId="0" applyFont="1" applyFill="1" applyBorder="1" applyAlignment="1">
      <alignment horizontal="center"/>
    </xf>
    <xf numFmtId="0" fontId="3" fillId="16" borderId="21" xfId="0" applyFont="1" applyFill="1" applyBorder="1" applyAlignment="1">
      <alignment horizontal="center"/>
    </xf>
    <xf numFmtId="14" fontId="3" fillId="16" borderId="28" xfId="0" applyNumberFormat="1" applyFont="1" applyFill="1" applyBorder="1" applyAlignment="1">
      <alignment horizontal="center"/>
    </xf>
    <xf numFmtId="14" fontId="3" fillId="16" borderId="40" xfId="0" applyNumberFormat="1" applyFont="1" applyFill="1" applyBorder="1" applyAlignment="1">
      <alignment horizontal="center"/>
    </xf>
    <xf numFmtId="0" fontId="3" fillId="6" borderId="5" xfId="0" applyFont="1" applyFill="1" applyBorder="1" applyAlignment="1">
      <alignment horizontal="center" vertical="center"/>
    </xf>
    <xf numFmtId="0" fontId="3" fillId="6" borderId="6" xfId="0" applyFont="1" applyFill="1" applyBorder="1" applyAlignment="1">
      <alignment horizontal="center" vertical="center"/>
    </xf>
    <xf numFmtId="14" fontId="6" fillId="16" borderId="17" xfId="0" applyNumberFormat="1" applyFont="1" applyFill="1" applyBorder="1" applyAlignment="1">
      <alignment horizontal="center" wrapText="1"/>
    </xf>
    <xf numFmtId="14" fontId="6" fillId="16" borderId="16" xfId="0" applyNumberFormat="1" applyFont="1" applyFill="1" applyBorder="1" applyAlignment="1">
      <alignment horizontal="center" wrapText="1"/>
    </xf>
    <xf numFmtId="14" fontId="6" fillId="3" borderId="17" xfId="0" applyNumberFormat="1" applyFont="1" applyFill="1" applyBorder="1" applyAlignment="1">
      <alignment horizontal="center" vertical="center"/>
    </xf>
    <xf numFmtId="14" fontId="6" fillId="3" borderId="16" xfId="0" applyNumberFormat="1" applyFont="1" applyFill="1" applyBorder="1" applyAlignment="1">
      <alignment horizontal="center" vertical="center"/>
    </xf>
    <xf numFmtId="167" fontId="3" fillId="3" borderId="17" xfId="0" applyNumberFormat="1" applyFont="1" applyFill="1" applyBorder="1" applyAlignment="1">
      <alignment horizontal="center" vertical="center"/>
    </xf>
    <xf numFmtId="167" fontId="3" fillId="3" borderId="16" xfId="0" applyNumberFormat="1" applyFont="1" applyFill="1" applyBorder="1" applyAlignment="1">
      <alignment horizontal="center" vertical="center"/>
    </xf>
    <xf numFmtId="165" fontId="25" fillId="9" borderId="22" xfId="0" applyNumberFormat="1" applyFont="1" applyFill="1" applyBorder="1" applyAlignment="1">
      <alignment horizontal="center"/>
    </xf>
    <xf numFmtId="0" fontId="25" fillId="9" borderId="23" xfId="0" applyFont="1" applyFill="1" applyBorder="1" applyAlignment="1">
      <alignment horizontal="center"/>
    </xf>
    <xf numFmtId="165" fontId="25" fillId="10" borderId="22" xfId="0" applyNumberFormat="1" applyFont="1" applyFill="1" applyBorder="1" applyAlignment="1">
      <alignment horizontal="center"/>
    </xf>
    <xf numFmtId="0" fontId="25" fillId="10" borderId="23" xfId="0" applyFont="1" applyFill="1" applyBorder="1" applyAlignment="1">
      <alignment horizontal="center"/>
    </xf>
    <xf numFmtId="171" fontId="3" fillId="7" borderId="22" xfId="0" applyNumberFormat="1" applyFont="1" applyFill="1" applyBorder="1" applyAlignment="1">
      <alignment horizontal="center"/>
    </xf>
    <xf numFmtId="171" fontId="3" fillId="7" borderId="23" xfId="0" applyNumberFormat="1" applyFont="1" applyFill="1" applyBorder="1" applyAlignment="1">
      <alignment horizontal="center"/>
    </xf>
    <xf numFmtId="165" fontId="25" fillId="11" borderId="22" xfId="0" applyNumberFormat="1" applyFont="1" applyFill="1" applyBorder="1" applyAlignment="1">
      <alignment horizontal="center"/>
    </xf>
    <xf numFmtId="0" fontId="25" fillId="11" borderId="23" xfId="0" applyFont="1" applyFill="1" applyBorder="1" applyAlignment="1">
      <alignment horizontal="center"/>
    </xf>
    <xf numFmtId="165" fontId="26" fillId="0" borderId="19" xfId="0" applyNumberFormat="1" applyFont="1" applyFill="1" applyBorder="1" applyAlignment="1">
      <alignment horizontal="center" vertical="center"/>
    </xf>
    <xf numFmtId="165" fontId="26" fillId="0" borderId="0" xfId="0" applyNumberFormat="1" applyFont="1" applyFill="1" applyBorder="1" applyAlignment="1">
      <alignment horizontal="center" vertical="center"/>
    </xf>
    <xf numFmtId="165" fontId="26" fillId="9" borderId="20" xfId="0" applyNumberFormat="1" applyFont="1" applyFill="1" applyBorder="1" applyAlignment="1">
      <alignment horizontal="center" vertical="center"/>
    </xf>
    <xf numFmtId="165" fontId="26" fillId="9" borderId="21" xfId="0" applyNumberFormat="1" applyFont="1" applyFill="1" applyBorder="1" applyAlignment="1">
      <alignment horizontal="center" vertical="center"/>
    </xf>
    <xf numFmtId="165" fontId="26" fillId="10" borderId="22" xfId="0" applyNumberFormat="1" applyFont="1" applyFill="1" applyBorder="1" applyAlignment="1">
      <alignment horizontal="center" vertical="center" wrapText="1"/>
    </xf>
    <xf numFmtId="165" fontId="26" fillId="10" borderId="23" xfId="0" applyNumberFormat="1" applyFont="1" applyFill="1" applyBorder="1" applyAlignment="1">
      <alignment horizontal="center" vertical="center" wrapText="1"/>
    </xf>
    <xf numFmtId="165" fontId="26" fillId="7" borderId="20" xfId="0" applyNumberFormat="1" applyFont="1" applyFill="1" applyBorder="1" applyAlignment="1">
      <alignment horizontal="center" vertical="center"/>
    </xf>
    <xf numFmtId="165" fontId="26" fillId="7" borderId="21" xfId="0" applyNumberFormat="1" applyFont="1" applyFill="1" applyBorder="1" applyAlignment="1">
      <alignment horizontal="center" vertical="center"/>
    </xf>
    <xf numFmtId="165" fontId="26" fillId="11" borderId="20" xfId="0" applyNumberFormat="1" applyFont="1" applyFill="1" applyBorder="1" applyAlignment="1">
      <alignment horizontal="center" vertical="center"/>
    </xf>
    <xf numFmtId="165" fontId="26" fillId="11" borderId="21" xfId="0" applyNumberFormat="1" applyFont="1" applyFill="1" applyBorder="1" applyAlignment="1">
      <alignment horizontal="center" vertical="center"/>
    </xf>
    <xf numFmtId="0" fontId="30" fillId="0" borderId="28" xfId="0" applyFont="1" applyFill="1" applyBorder="1" applyAlignment="1">
      <alignment horizontal="center" vertical="center"/>
    </xf>
    <xf numFmtId="0" fontId="30" fillId="0" borderId="4" xfId="0" applyFont="1" applyFill="1" applyBorder="1" applyAlignment="1">
      <alignment horizontal="center" vertical="center"/>
    </xf>
  </cellXfs>
  <cellStyles count="3">
    <cellStyle name="Euro" xfId="1"/>
    <cellStyle name="Normal" xfId="0" builtinId="0"/>
    <cellStyle name="Normal 2" xfId="2"/>
  </cellStyles>
  <dxfs count="0"/>
  <tableStyles count="0" defaultTableStyle="TableStyleMedium9" defaultPivotStyle="PivotStyleLight16"/>
  <colors>
    <mruColors>
      <color rgb="FFFFFF66"/>
      <color rgb="FF0000FF"/>
      <color rgb="FFCCFF66"/>
      <color rgb="FF99FF66"/>
      <color rgb="FFCCFF99"/>
      <color rgb="FFFFFF99"/>
      <color rgb="FF66FFFF"/>
      <color rgb="FFCC3399"/>
      <color rgb="FF000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19050</xdr:colOff>
      <xdr:row>4</xdr:row>
      <xdr:rowOff>0</xdr:rowOff>
    </xdr:to>
    <xdr:pic>
      <xdr:nvPicPr>
        <xdr:cNvPr id="2" name="1 Imagen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4387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3371850</xdr:colOff>
      <xdr:row>0</xdr:row>
      <xdr:rowOff>57150</xdr:rowOff>
    </xdr:from>
    <xdr:to>
      <xdr:col>2</xdr:col>
      <xdr:colOff>895350</xdr:colOff>
      <xdr:row>3</xdr:row>
      <xdr:rowOff>114300</xdr:rowOff>
    </xdr:to>
    <xdr:pic>
      <xdr:nvPicPr>
        <xdr:cNvPr id="3" name="Imagen 3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0" y="57150"/>
          <a:ext cx="17240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9527</xdr:colOff>
      <xdr:row>0</xdr:row>
      <xdr:rowOff>9525</xdr:rowOff>
    </xdr:from>
    <xdr:to>
      <xdr:col>1</xdr:col>
      <xdr:colOff>2057401</xdr:colOff>
      <xdr:row>3</xdr:row>
      <xdr:rowOff>161925</xdr:rowOff>
    </xdr:to>
    <xdr:sp macro="" textlink="">
      <xdr:nvSpPr>
        <xdr:cNvPr id="4" name="Cuadro de texto 1" descr="Balance de situación" title="Título 1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9527" y="9525"/>
          <a:ext cx="2333624" cy="638175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algn="ctr" rtl="0"/>
          <a:r>
            <a:rPr lang="es" sz="1600">
              <a:solidFill>
                <a:schemeClr val="bg1"/>
              </a:solidFill>
              <a:latin typeface="Constantia" panose="02030602050306030303" pitchFamily="18" charset="0"/>
            </a:rPr>
            <a:t>CABASE</a:t>
          </a:r>
        </a:p>
        <a:p>
          <a:pPr marL="0" algn="ctr" rtl="0"/>
          <a:r>
            <a:rPr lang="es" sz="1600">
              <a:solidFill>
                <a:schemeClr val="tx2">
                  <a:lumMod val="20000"/>
                  <a:lumOff val="80000"/>
                </a:schemeClr>
              </a:solidFill>
              <a:latin typeface="Constantia" panose="02030602050306030303" pitchFamily="18" charset="0"/>
            </a:rPr>
            <a:t>NAP MAR DEL PLATA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133350</xdr:rowOff>
    </xdr:from>
    <xdr:to>
      <xdr:col>5</xdr:col>
      <xdr:colOff>0</xdr:colOff>
      <xdr:row>4</xdr:row>
      <xdr:rowOff>19050</xdr:rowOff>
    </xdr:to>
    <xdr:pic>
      <xdr:nvPicPr>
        <xdr:cNvPr id="2" name="1 Imagen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3350"/>
          <a:ext cx="694372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685800</xdr:colOff>
      <xdr:row>1</xdr:row>
      <xdr:rowOff>19050</xdr:rowOff>
    </xdr:from>
    <xdr:to>
      <xdr:col>4</xdr:col>
      <xdr:colOff>910745</xdr:colOff>
      <xdr:row>3</xdr:row>
      <xdr:rowOff>333375</xdr:rowOff>
    </xdr:to>
    <xdr:pic>
      <xdr:nvPicPr>
        <xdr:cNvPr id="3" name="Imagen 3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209550"/>
          <a:ext cx="225377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1</xdr:row>
      <xdr:rowOff>0</xdr:rowOff>
    </xdr:from>
    <xdr:to>
      <xdr:col>1</xdr:col>
      <xdr:colOff>1549509</xdr:colOff>
      <xdr:row>3</xdr:row>
      <xdr:rowOff>314325</xdr:rowOff>
    </xdr:to>
    <xdr:sp macro="" textlink="">
      <xdr:nvSpPr>
        <xdr:cNvPr id="4" name="Cuadro de texto 1" descr="Balance de situación" title="Título 1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8100" y="190500"/>
          <a:ext cx="2340084" cy="704850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algn="ctr" rtl="0"/>
          <a:r>
            <a:rPr lang="es" sz="1800">
              <a:solidFill>
                <a:schemeClr val="bg1"/>
              </a:solidFill>
              <a:latin typeface="Constantia" panose="02030602050306030303" pitchFamily="18" charset="0"/>
            </a:rPr>
            <a:t>CABASE</a:t>
          </a:r>
        </a:p>
        <a:p>
          <a:pPr marL="0" algn="ctr" rtl="0"/>
          <a:r>
            <a:rPr lang="es" sz="1800">
              <a:solidFill>
                <a:schemeClr val="tx2">
                  <a:lumMod val="20000"/>
                  <a:lumOff val="80000"/>
                </a:schemeClr>
              </a:solidFill>
              <a:latin typeface="Constantia" panose="02030602050306030303" pitchFamily="18" charset="0"/>
            </a:rPr>
            <a:t>CAJA NAP MDQ 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123825</xdr:rowOff>
    </xdr:from>
    <xdr:to>
      <xdr:col>8</xdr:col>
      <xdr:colOff>9525</xdr:colOff>
      <xdr:row>4</xdr:row>
      <xdr:rowOff>9525</xdr:rowOff>
    </xdr:to>
    <xdr:pic>
      <xdr:nvPicPr>
        <xdr:cNvPr id="2" name="9 Imagen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825"/>
          <a:ext cx="709612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838200</xdr:colOff>
      <xdr:row>1</xdr:row>
      <xdr:rowOff>9525</xdr:rowOff>
    </xdr:from>
    <xdr:to>
      <xdr:col>7</xdr:col>
      <xdr:colOff>600075</xdr:colOff>
      <xdr:row>3</xdr:row>
      <xdr:rowOff>323850</xdr:rowOff>
    </xdr:to>
    <xdr:pic>
      <xdr:nvPicPr>
        <xdr:cNvPr id="3" name="Imagen 3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6300" y="171450"/>
          <a:ext cx="223837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47626</xdr:colOff>
      <xdr:row>0</xdr:row>
      <xdr:rowOff>152401</xdr:rowOff>
    </xdr:from>
    <xdr:to>
      <xdr:col>2</xdr:col>
      <xdr:colOff>647700</xdr:colOff>
      <xdr:row>3</xdr:row>
      <xdr:rowOff>304801</xdr:rowOff>
    </xdr:to>
    <xdr:sp macro="" textlink="">
      <xdr:nvSpPr>
        <xdr:cNvPr id="4" name="Cuadro de texto 1" descr="Balance de situación" title="Título 1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47626" y="152401"/>
          <a:ext cx="2447924" cy="704850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algn="ctr" rtl="0"/>
          <a:r>
            <a:rPr lang="es" sz="1800">
              <a:solidFill>
                <a:schemeClr val="bg1"/>
              </a:solidFill>
              <a:latin typeface="Constantia" panose="02030602050306030303" pitchFamily="18" charset="0"/>
            </a:rPr>
            <a:t>CABASE</a:t>
          </a:r>
        </a:p>
        <a:p>
          <a:pPr marL="0" algn="ctr" rtl="0"/>
          <a:r>
            <a:rPr lang="es" sz="1800">
              <a:solidFill>
                <a:schemeClr val="tx2">
                  <a:lumMod val="20000"/>
                  <a:lumOff val="80000"/>
                </a:schemeClr>
              </a:solidFill>
              <a:latin typeface="Constantia" panose="02030602050306030303" pitchFamily="18" charset="0"/>
            </a:rPr>
            <a:t>NAP MDQ 2019-2020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4:W105"/>
  <sheetViews>
    <sheetView topLeftCell="H79" workbookViewId="0">
      <selection activeCell="D14" sqref="D14"/>
    </sheetView>
  </sheetViews>
  <sheetFormatPr baseColWidth="10" defaultColWidth="9.140625" defaultRowHeight="12.75" x14ac:dyDescent="0.2"/>
  <cols>
    <col min="1" max="1" width="4.28515625" style="37" customWidth="1"/>
    <col min="2" max="2" width="63" customWidth="1"/>
    <col min="3" max="3" width="14" customWidth="1"/>
    <col min="4" max="4" width="13.28515625" customWidth="1"/>
    <col min="5" max="5" width="13.85546875" customWidth="1"/>
    <col min="6" max="6" width="13.28515625" customWidth="1"/>
    <col min="7" max="8" width="10.85546875" customWidth="1"/>
    <col min="9" max="9" width="11.28515625" customWidth="1"/>
    <col min="10" max="10" width="10.85546875" customWidth="1"/>
    <col min="11" max="11" width="11.28515625" customWidth="1"/>
    <col min="12" max="12" width="11" customWidth="1"/>
    <col min="13" max="15" width="11.7109375" customWidth="1"/>
    <col min="16" max="16" width="13.28515625" customWidth="1"/>
    <col min="17" max="18" width="11.42578125" customWidth="1"/>
    <col min="19" max="19" width="13.28515625" bestFit="1" customWidth="1"/>
    <col min="20" max="249" width="11.42578125" customWidth="1"/>
  </cols>
  <sheetData>
    <row r="4" spans="1:5" ht="13.5" thickBot="1" x14ac:dyDescent="0.25"/>
    <row r="5" spans="1:5" ht="18" customHeight="1" thickBot="1" x14ac:dyDescent="0.25">
      <c r="A5" s="271" t="s">
        <v>0</v>
      </c>
      <c r="B5" s="272"/>
      <c r="C5" s="164" t="s">
        <v>1</v>
      </c>
      <c r="D5" s="16"/>
    </row>
    <row r="6" spans="1:5" x14ac:dyDescent="0.2">
      <c r="A6" s="165">
        <v>1</v>
      </c>
      <c r="B6" s="166" t="s">
        <v>32</v>
      </c>
      <c r="C6" s="167">
        <f>S68-SUM(C31:AF31)</f>
        <v>0</v>
      </c>
      <c r="E6" s="35"/>
    </row>
    <row r="7" spans="1:5" x14ac:dyDescent="0.2">
      <c r="A7" s="168">
        <v>3</v>
      </c>
      <c r="B7" s="169" t="s">
        <v>56</v>
      </c>
      <c r="C7" s="170">
        <f>S70-SUM(C32:R32)</f>
        <v>0</v>
      </c>
      <c r="E7" s="35"/>
    </row>
    <row r="8" spans="1:5" x14ac:dyDescent="0.2">
      <c r="A8" s="168">
        <v>2</v>
      </c>
      <c r="B8" s="171" t="s">
        <v>58</v>
      </c>
      <c r="C8" s="170">
        <f>S72-SUM(C33:R33)</f>
        <v>-6696.1399999999994</v>
      </c>
      <c r="E8" s="35"/>
    </row>
    <row r="9" spans="1:5" x14ac:dyDescent="0.2">
      <c r="A9" s="168">
        <v>4</v>
      </c>
      <c r="B9" s="171" t="s">
        <v>57</v>
      </c>
      <c r="C9" s="170">
        <f>S74-SUM(C34:R34)</f>
        <v>0</v>
      </c>
      <c r="E9" s="15"/>
    </row>
    <row r="10" spans="1:5" x14ac:dyDescent="0.2">
      <c r="A10" s="168">
        <v>5</v>
      </c>
      <c r="B10" s="172" t="s">
        <v>29</v>
      </c>
      <c r="C10" s="170">
        <f>S76-SUM(C35:R35)</f>
        <v>-12915.540000000008</v>
      </c>
      <c r="E10" s="35"/>
    </row>
    <row r="11" spans="1:5" x14ac:dyDescent="0.2">
      <c r="A11" s="168">
        <v>6</v>
      </c>
      <c r="B11" s="173" t="s">
        <v>59</v>
      </c>
      <c r="C11" s="170">
        <f>S78-SUM(C36:R36)</f>
        <v>-6439.6200000000099</v>
      </c>
      <c r="E11" s="35"/>
    </row>
    <row r="12" spans="1:5" x14ac:dyDescent="0.2">
      <c r="A12" s="168">
        <v>7</v>
      </c>
      <c r="B12" s="172" t="s">
        <v>60</v>
      </c>
      <c r="C12" s="170">
        <f>S80-SUM(C37:R37)</f>
        <v>0</v>
      </c>
      <c r="E12" s="35"/>
    </row>
    <row r="13" spans="1:5" x14ac:dyDescent="0.2">
      <c r="A13" s="168">
        <v>8</v>
      </c>
      <c r="B13" s="172" t="s">
        <v>98</v>
      </c>
      <c r="C13" s="170">
        <f>S82-SUM(C38:R38)</f>
        <v>0</v>
      </c>
      <c r="E13" s="35"/>
    </row>
    <row r="14" spans="1:5" x14ac:dyDescent="0.2">
      <c r="A14" s="168">
        <v>9</v>
      </c>
      <c r="B14" s="171" t="s">
        <v>34</v>
      </c>
      <c r="C14" s="170">
        <f>S84-SUM(C39:R39)</f>
        <v>-32288.849999999977</v>
      </c>
      <c r="E14" s="35"/>
    </row>
    <row r="15" spans="1:5" x14ac:dyDescent="0.2">
      <c r="A15" s="168">
        <v>10</v>
      </c>
      <c r="B15" s="172" t="s">
        <v>35</v>
      </c>
      <c r="C15" s="170">
        <f>S86-SUM(C40:R40)</f>
        <v>0</v>
      </c>
      <c r="E15" s="35"/>
    </row>
    <row r="16" spans="1:5" x14ac:dyDescent="0.2">
      <c r="A16" s="168">
        <v>11</v>
      </c>
      <c r="B16" s="172" t="s">
        <v>36</v>
      </c>
      <c r="C16" s="170">
        <f>S88-SUM(C41:R41)</f>
        <v>-33480.700000000026</v>
      </c>
      <c r="E16" s="35"/>
    </row>
    <row r="17" spans="1:23" x14ac:dyDescent="0.2">
      <c r="A17" s="168">
        <v>12</v>
      </c>
      <c r="B17" s="171" t="s">
        <v>37</v>
      </c>
      <c r="C17" s="170">
        <f>S90-SUM(C42:R42)</f>
        <v>0</v>
      </c>
    </row>
    <row r="18" spans="1:23" ht="15" x14ac:dyDescent="0.25">
      <c r="A18" s="168">
        <v>13</v>
      </c>
      <c r="B18" s="171" t="s">
        <v>38</v>
      </c>
      <c r="C18" s="170">
        <f>S92-SUM(C43:R43)</f>
        <v>-64012.740000000005</v>
      </c>
      <c r="G18" s="61"/>
    </row>
    <row r="19" spans="1:23" ht="15" x14ac:dyDescent="0.25">
      <c r="A19" s="168">
        <v>14</v>
      </c>
      <c r="B19" s="172" t="s">
        <v>39</v>
      </c>
      <c r="C19" s="170">
        <f>S94-SUM(C44:R44)</f>
        <v>0</v>
      </c>
      <c r="G19" s="61"/>
    </row>
    <row r="20" spans="1:23" ht="15" x14ac:dyDescent="0.25">
      <c r="A20" s="168">
        <v>15</v>
      </c>
      <c r="B20" s="172" t="s">
        <v>40</v>
      </c>
      <c r="C20" s="170">
        <f>S96-SUM(C45:R45)</f>
        <v>-8586.1600000000035</v>
      </c>
      <c r="G20" s="61"/>
    </row>
    <row r="21" spans="1:23" x14ac:dyDescent="0.2">
      <c r="A21" s="168"/>
      <c r="B21" s="174"/>
      <c r="C21" s="170">
        <f>S98-SUM(C46:R46)</f>
        <v>0</v>
      </c>
    </row>
    <row r="22" spans="1:23" x14ac:dyDescent="0.2">
      <c r="A22" s="183"/>
      <c r="B22" s="184"/>
      <c r="C22" s="185"/>
    </row>
    <row r="23" spans="1:23" x14ac:dyDescent="0.2">
      <c r="A23" s="189"/>
      <c r="B23" s="190"/>
      <c r="C23" s="191"/>
    </row>
    <row r="24" spans="1:23" ht="13.5" thickBot="1" x14ac:dyDescent="0.25">
      <c r="A24" s="175"/>
      <c r="B24" s="176"/>
      <c r="C24" s="177"/>
    </row>
    <row r="25" spans="1:23" ht="13.5" thickBot="1" x14ac:dyDescent="0.25">
      <c r="B25" s="40" t="s">
        <v>2</v>
      </c>
      <c r="C25" s="178">
        <f>SUM(C6:C24)</f>
        <v>-164419.75000000003</v>
      </c>
      <c r="D25" s="39">
        <f>SUM(D6:D24)</f>
        <v>0</v>
      </c>
    </row>
    <row r="26" spans="1:23" x14ac:dyDescent="0.2">
      <c r="C26" s="39"/>
      <c r="D26" s="39"/>
    </row>
    <row r="27" spans="1:23" x14ac:dyDescent="0.2">
      <c r="C27" s="39"/>
    </row>
    <row r="28" spans="1:23" ht="13.5" thickBot="1" x14ac:dyDescent="0.25"/>
    <row r="29" spans="1:23" ht="12.75" customHeight="1" x14ac:dyDescent="0.2">
      <c r="A29" s="273" t="s">
        <v>3</v>
      </c>
      <c r="B29" s="274"/>
      <c r="C29" s="279" t="s">
        <v>66</v>
      </c>
      <c r="D29" s="179">
        <v>43299</v>
      </c>
      <c r="E29" s="179" t="s">
        <v>82</v>
      </c>
      <c r="F29" s="179">
        <v>43689</v>
      </c>
      <c r="G29" s="179">
        <v>43718</v>
      </c>
      <c r="H29" s="179">
        <v>43746</v>
      </c>
      <c r="I29" s="179">
        <v>43782</v>
      </c>
      <c r="J29" s="179">
        <v>43811</v>
      </c>
      <c r="K29" s="179">
        <v>43846</v>
      </c>
      <c r="L29" s="179">
        <v>43873</v>
      </c>
      <c r="M29" s="179">
        <v>43902</v>
      </c>
      <c r="N29" s="179">
        <v>43930</v>
      </c>
      <c r="O29" s="179">
        <v>43964</v>
      </c>
      <c r="P29" s="179"/>
      <c r="Q29" s="179"/>
      <c r="R29" s="179"/>
    </row>
    <row r="30" spans="1:23" ht="13.5" thickBot="1" x14ac:dyDescent="0.25">
      <c r="A30" s="275" t="s">
        <v>4</v>
      </c>
      <c r="B30" s="276"/>
      <c r="C30" s="280" t="s">
        <v>5</v>
      </c>
      <c r="D30" s="180" t="s">
        <v>6</v>
      </c>
      <c r="E30" s="180" t="s">
        <v>6</v>
      </c>
      <c r="F30" s="180" t="s">
        <v>5</v>
      </c>
      <c r="G30" s="180" t="s">
        <v>6</v>
      </c>
      <c r="H30" s="180" t="s">
        <v>6</v>
      </c>
      <c r="I30" s="180" t="s">
        <v>6</v>
      </c>
      <c r="J30" s="180" t="s">
        <v>6</v>
      </c>
      <c r="K30" s="180" t="s">
        <v>6</v>
      </c>
      <c r="L30" s="180" t="s">
        <v>6</v>
      </c>
      <c r="M30" s="180" t="s">
        <v>6</v>
      </c>
      <c r="N30" s="180" t="s">
        <v>6</v>
      </c>
      <c r="O30" s="180" t="s">
        <v>6</v>
      </c>
      <c r="P30" s="180" t="s">
        <v>6</v>
      </c>
      <c r="Q30" s="180" t="s">
        <v>6</v>
      </c>
      <c r="R30" s="180" t="s">
        <v>6</v>
      </c>
    </row>
    <row r="31" spans="1:23" s="16" customFormat="1" x14ac:dyDescent="0.2">
      <c r="A31" s="85">
        <v>1</v>
      </c>
      <c r="B31" s="64" t="s">
        <v>32</v>
      </c>
      <c r="C31" s="244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</row>
    <row r="32" spans="1:23" x14ac:dyDescent="0.2">
      <c r="A32" s="181">
        <v>2</v>
      </c>
      <c r="B32" s="163" t="s">
        <v>56</v>
      </c>
      <c r="C32" s="245"/>
      <c r="D32" s="182">
        <v>5496</v>
      </c>
      <c r="E32" s="182"/>
      <c r="F32" s="182">
        <v>7128</v>
      </c>
      <c r="G32" s="182">
        <v>5994</v>
      </c>
      <c r="H32" s="182">
        <v>7020</v>
      </c>
      <c r="I32" s="182">
        <v>7659.3</v>
      </c>
      <c r="J32" s="182">
        <v>7811.76</v>
      </c>
      <c r="K32" s="182">
        <v>7840.8</v>
      </c>
      <c r="L32" s="182">
        <v>7085.76</v>
      </c>
      <c r="M32" s="182">
        <v>7172.88</v>
      </c>
      <c r="N32" s="182">
        <v>6475.92</v>
      </c>
      <c r="O32" s="182">
        <v>6439.62</v>
      </c>
      <c r="P32" s="182"/>
      <c r="Q32" s="182"/>
      <c r="R32" s="182"/>
    </row>
    <row r="33" spans="1:18" s="16" customFormat="1" x14ac:dyDescent="0.2">
      <c r="A33" s="66">
        <v>3</v>
      </c>
      <c r="B33" s="67" t="s">
        <v>58</v>
      </c>
      <c r="C33" s="244"/>
      <c r="D33" s="65">
        <v>1832</v>
      </c>
      <c r="E33" s="65"/>
      <c r="F33" s="65">
        <v>2376</v>
      </c>
      <c r="G33" s="65">
        <v>1998</v>
      </c>
      <c r="H33" s="65">
        <v>2340</v>
      </c>
      <c r="I33" s="65">
        <v>2553.1</v>
      </c>
      <c r="J33" s="65">
        <v>2603.92</v>
      </c>
      <c r="K33" s="65">
        <v>2613.6</v>
      </c>
      <c r="L33" s="65">
        <v>2361.92</v>
      </c>
      <c r="M33" s="65">
        <v>2390.96</v>
      </c>
      <c r="N33" s="65">
        <v>2158.64</v>
      </c>
      <c r="O33" s="65">
        <v>2146.54</v>
      </c>
      <c r="P33" s="65"/>
      <c r="Q33" s="65"/>
      <c r="R33" s="65"/>
    </row>
    <row r="34" spans="1:18" x14ac:dyDescent="0.2">
      <c r="A34" s="181">
        <v>4</v>
      </c>
      <c r="B34" s="163" t="s">
        <v>57</v>
      </c>
      <c r="C34" s="245"/>
      <c r="D34" s="182">
        <v>4580</v>
      </c>
      <c r="E34" s="182"/>
      <c r="F34" s="182">
        <v>5940</v>
      </c>
      <c r="G34" s="182">
        <v>4995</v>
      </c>
      <c r="H34" s="182">
        <v>5850</v>
      </c>
      <c r="I34" s="182">
        <v>6382.75</v>
      </c>
      <c r="J34" s="182">
        <v>6509.8</v>
      </c>
      <c r="K34" s="182">
        <v>6534</v>
      </c>
      <c r="L34" s="182">
        <v>5904.8</v>
      </c>
      <c r="M34" s="182">
        <v>5977.4</v>
      </c>
      <c r="N34" s="182">
        <v>6475.92</v>
      </c>
      <c r="O34" s="182">
        <v>6439.62</v>
      </c>
      <c r="P34" s="182"/>
      <c r="Q34" s="182"/>
      <c r="R34" s="182"/>
    </row>
    <row r="35" spans="1:18" s="16" customFormat="1" x14ac:dyDescent="0.2">
      <c r="A35" s="86">
        <v>5</v>
      </c>
      <c r="B35" s="68" t="s">
        <v>29</v>
      </c>
      <c r="C35" s="244"/>
      <c r="D35" s="65">
        <v>5496</v>
      </c>
      <c r="E35" s="65"/>
      <c r="F35" s="65">
        <v>7128</v>
      </c>
      <c r="G35" s="65">
        <v>5994</v>
      </c>
      <c r="H35" s="65">
        <v>7020</v>
      </c>
      <c r="I35" s="65">
        <v>7659.3</v>
      </c>
      <c r="J35" s="65">
        <v>7811.76</v>
      </c>
      <c r="K35" s="65">
        <v>7840.8</v>
      </c>
      <c r="L35" s="65">
        <v>7085.76</v>
      </c>
      <c r="M35" s="65">
        <v>7172.88</v>
      </c>
      <c r="N35" s="65">
        <v>6475.92</v>
      </c>
      <c r="O35" s="65">
        <v>6439.62</v>
      </c>
      <c r="P35" s="65"/>
      <c r="Q35" s="65"/>
      <c r="R35" s="65"/>
    </row>
    <row r="36" spans="1:18" x14ac:dyDescent="0.2">
      <c r="A36" s="181">
        <v>6</v>
      </c>
      <c r="B36" s="163" t="s">
        <v>59</v>
      </c>
      <c r="C36" s="245">
        <v>4460</v>
      </c>
      <c r="D36" s="182">
        <v>4580</v>
      </c>
      <c r="E36" s="182"/>
      <c r="F36" s="182">
        <v>5940</v>
      </c>
      <c r="G36" s="182">
        <v>5994</v>
      </c>
      <c r="H36" s="182">
        <v>7020</v>
      </c>
      <c r="I36" s="182">
        <v>7659.3</v>
      </c>
      <c r="J36" s="182">
        <v>7811.76</v>
      </c>
      <c r="K36" s="182">
        <v>7840.8</v>
      </c>
      <c r="L36" s="182">
        <v>7085.76</v>
      </c>
      <c r="M36" s="182">
        <v>7172.88</v>
      </c>
      <c r="N36" s="182">
        <v>6475.92</v>
      </c>
      <c r="O36" s="182">
        <v>6439.62</v>
      </c>
      <c r="P36" s="182"/>
      <c r="Q36" s="182"/>
      <c r="R36" s="182"/>
    </row>
    <row r="37" spans="1:18" s="16" customFormat="1" x14ac:dyDescent="0.2">
      <c r="A37" s="66">
        <v>7</v>
      </c>
      <c r="B37" s="69" t="s">
        <v>60</v>
      </c>
      <c r="C37" s="244"/>
      <c r="D37" s="65">
        <v>9160</v>
      </c>
      <c r="E37" s="65"/>
      <c r="F37" s="65">
        <v>11880</v>
      </c>
      <c r="G37" s="65">
        <v>9990</v>
      </c>
      <c r="H37" s="65">
        <v>11700</v>
      </c>
      <c r="I37" s="65">
        <v>12765.5</v>
      </c>
      <c r="J37" s="65">
        <v>13019.6</v>
      </c>
      <c r="K37" s="65">
        <v>13068</v>
      </c>
      <c r="L37" s="65">
        <v>11809.6</v>
      </c>
      <c r="M37" s="65">
        <v>11954.8</v>
      </c>
      <c r="N37" s="65">
        <v>10793.2</v>
      </c>
      <c r="O37" s="65">
        <v>10732.7</v>
      </c>
      <c r="P37" s="65"/>
      <c r="Q37" s="65"/>
      <c r="R37" s="65"/>
    </row>
    <row r="38" spans="1:18" x14ac:dyDescent="0.2">
      <c r="A38" s="181">
        <v>8</v>
      </c>
      <c r="B38" s="163" t="s">
        <v>98</v>
      </c>
      <c r="C38" s="245"/>
      <c r="D38" s="182">
        <v>0</v>
      </c>
      <c r="E38" s="182">
        <v>43500</v>
      </c>
      <c r="F38" s="182">
        <v>7128</v>
      </c>
      <c r="G38" s="182">
        <v>5994</v>
      </c>
      <c r="H38" s="182">
        <v>7020</v>
      </c>
      <c r="I38" s="182">
        <v>7659.3</v>
      </c>
      <c r="J38" s="182">
        <v>7811.76</v>
      </c>
      <c r="K38" s="182">
        <v>7840.8</v>
      </c>
      <c r="L38" s="182">
        <v>7085.76</v>
      </c>
      <c r="M38" s="182">
        <v>7172.88</v>
      </c>
      <c r="N38" s="182">
        <v>6475.92</v>
      </c>
      <c r="O38" s="182">
        <v>6439.62</v>
      </c>
      <c r="P38" s="182"/>
      <c r="Q38" s="182"/>
      <c r="R38" s="182"/>
    </row>
    <row r="39" spans="1:18" s="16" customFormat="1" x14ac:dyDescent="0.2">
      <c r="A39" s="66">
        <v>9</v>
      </c>
      <c r="B39" s="69" t="s">
        <v>34</v>
      </c>
      <c r="C39" s="244">
        <v>13380</v>
      </c>
      <c r="D39" s="65">
        <v>13740</v>
      </c>
      <c r="E39" s="65"/>
      <c r="F39" s="65">
        <v>17820</v>
      </c>
      <c r="G39" s="65">
        <v>14985</v>
      </c>
      <c r="H39" s="65">
        <v>17550</v>
      </c>
      <c r="I39" s="65">
        <v>19148.25</v>
      </c>
      <c r="J39" s="65">
        <v>19529.400000000001</v>
      </c>
      <c r="K39" s="65">
        <v>19602</v>
      </c>
      <c r="L39" s="65">
        <v>17714.400000000001</v>
      </c>
      <c r="M39" s="65">
        <v>17932.2</v>
      </c>
      <c r="N39" s="65">
        <v>16189.8</v>
      </c>
      <c r="O39" s="65">
        <v>16099.05</v>
      </c>
      <c r="P39" s="65"/>
      <c r="Q39" s="65"/>
      <c r="R39" s="65"/>
    </row>
    <row r="40" spans="1:18" x14ac:dyDescent="0.2">
      <c r="A40" s="181">
        <v>10</v>
      </c>
      <c r="B40" s="163" t="s">
        <v>35</v>
      </c>
      <c r="C40" s="245">
        <v>13380</v>
      </c>
      <c r="D40" s="182">
        <v>13740</v>
      </c>
      <c r="E40" s="182"/>
      <c r="F40" s="182">
        <v>17820</v>
      </c>
      <c r="G40" s="182">
        <v>14985</v>
      </c>
      <c r="H40" s="182">
        <v>17550</v>
      </c>
      <c r="I40" s="182">
        <v>19148.25</v>
      </c>
      <c r="J40" s="182">
        <v>19529.400000000001</v>
      </c>
      <c r="K40" s="182">
        <v>19602</v>
      </c>
      <c r="L40" s="182">
        <v>17714.400000000001</v>
      </c>
      <c r="M40" s="182">
        <v>17932.2</v>
      </c>
      <c r="N40" s="182">
        <v>16189.8</v>
      </c>
      <c r="O40" s="182">
        <v>16099.05</v>
      </c>
      <c r="P40" s="182"/>
      <c r="Q40" s="182"/>
      <c r="R40" s="182"/>
    </row>
    <row r="41" spans="1:18" s="16" customFormat="1" x14ac:dyDescent="0.2">
      <c r="A41" s="66">
        <v>11</v>
      </c>
      <c r="B41" s="69" t="s">
        <v>36</v>
      </c>
      <c r="C41" s="244">
        <v>8920</v>
      </c>
      <c r="D41" s="65">
        <v>9160</v>
      </c>
      <c r="E41" s="65"/>
      <c r="F41" s="65">
        <v>11880</v>
      </c>
      <c r="G41" s="65">
        <v>9990</v>
      </c>
      <c r="H41" s="65">
        <v>11700</v>
      </c>
      <c r="I41" s="65">
        <v>12765.5</v>
      </c>
      <c r="J41" s="65">
        <v>13019.6</v>
      </c>
      <c r="K41" s="65">
        <v>13068</v>
      </c>
      <c r="L41" s="65">
        <v>11809.6</v>
      </c>
      <c r="M41" s="65">
        <v>11954.8</v>
      </c>
      <c r="N41" s="65">
        <v>10793.2</v>
      </c>
      <c r="O41" s="65">
        <v>10732.7</v>
      </c>
      <c r="P41" s="65"/>
      <c r="Q41" s="65"/>
      <c r="R41" s="65"/>
    </row>
    <row r="42" spans="1:18" x14ac:dyDescent="0.2">
      <c r="A42" s="181">
        <v>12</v>
      </c>
      <c r="B42" s="163" t="s">
        <v>37</v>
      </c>
      <c r="C42" s="245"/>
      <c r="D42" s="182">
        <v>1832</v>
      </c>
      <c r="E42" s="182"/>
      <c r="F42" s="182">
        <v>2376</v>
      </c>
      <c r="G42" s="182">
        <v>1998</v>
      </c>
      <c r="H42" s="182">
        <v>2340</v>
      </c>
      <c r="I42" s="182">
        <v>2553.1</v>
      </c>
      <c r="J42" s="182">
        <v>2603.92</v>
      </c>
      <c r="K42" s="182">
        <v>2613.6</v>
      </c>
      <c r="L42" s="182">
        <v>2361.92</v>
      </c>
      <c r="M42" s="182">
        <v>2390.96</v>
      </c>
      <c r="N42" s="182">
        <v>2158.64</v>
      </c>
      <c r="O42" s="182">
        <v>2146.54</v>
      </c>
      <c r="P42" s="182"/>
      <c r="Q42" s="182"/>
      <c r="R42" s="182"/>
    </row>
    <row r="43" spans="1:18" s="16" customFormat="1" x14ac:dyDescent="0.2">
      <c r="A43" s="66">
        <v>13</v>
      </c>
      <c r="B43" s="69" t="s">
        <v>38</v>
      </c>
      <c r="C43" s="244">
        <v>8562</v>
      </c>
      <c r="D43" s="65">
        <v>5496</v>
      </c>
      <c r="E43" s="65"/>
      <c r="F43" s="65">
        <v>7128</v>
      </c>
      <c r="G43" s="65">
        <v>5994</v>
      </c>
      <c r="H43" s="65">
        <v>7020</v>
      </c>
      <c r="I43" s="65">
        <v>7659.3</v>
      </c>
      <c r="J43" s="65">
        <v>7811.76</v>
      </c>
      <c r="K43" s="65">
        <v>7840.8</v>
      </c>
      <c r="L43" s="65">
        <v>7085.76</v>
      </c>
      <c r="M43" s="65">
        <v>7172.88</v>
      </c>
      <c r="N43" s="65">
        <v>6475.92</v>
      </c>
      <c r="O43" s="65">
        <v>6439.62</v>
      </c>
      <c r="P43" s="65"/>
      <c r="Q43" s="65"/>
      <c r="R43" s="65"/>
    </row>
    <row r="44" spans="1:18" x14ac:dyDescent="0.2">
      <c r="A44" s="181">
        <v>14</v>
      </c>
      <c r="B44" s="268" t="s">
        <v>39</v>
      </c>
      <c r="C44" s="245">
        <v>1784</v>
      </c>
      <c r="D44" s="182">
        <v>0</v>
      </c>
      <c r="E44" s="182"/>
      <c r="F44" s="182"/>
      <c r="G44" s="182"/>
      <c r="H44" s="182"/>
      <c r="I44" s="182"/>
      <c r="J44" s="182"/>
      <c r="K44" s="182"/>
      <c r="L44" s="182"/>
      <c r="M44" s="182"/>
      <c r="N44" s="182"/>
      <c r="O44" s="182"/>
      <c r="P44" s="182"/>
      <c r="Q44" s="182"/>
      <c r="R44" s="182"/>
    </row>
    <row r="45" spans="1:18" x14ac:dyDescent="0.2">
      <c r="A45" s="66">
        <v>15</v>
      </c>
      <c r="B45" s="69" t="s">
        <v>40</v>
      </c>
      <c r="C45" s="244">
        <v>7136</v>
      </c>
      <c r="D45" s="65">
        <v>7328</v>
      </c>
      <c r="E45" s="65"/>
      <c r="F45" s="65">
        <v>9504</v>
      </c>
      <c r="G45" s="65">
        <v>7992</v>
      </c>
      <c r="H45" s="65">
        <v>9360</v>
      </c>
      <c r="I45" s="65">
        <v>10212.4</v>
      </c>
      <c r="J45" s="65">
        <v>10415.68</v>
      </c>
      <c r="K45" s="65">
        <v>10454.4</v>
      </c>
      <c r="L45" s="65">
        <v>9447.68</v>
      </c>
      <c r="M45" s="65">
        <v>9563.84</v>
      </c>
      <c r="N45" s="65">
        <v>8634.56</v>
      </c>
      <c r="O45" s="65">
        <v>8586.16</v>
      </c>
      <c r="P45" s="65"/>
      <c r="Q45" s="65"/>
      <c r="R45" s="65"/>
    </row>
    <row r="46" spans="1:18" x14ac:dyDescent="0.2">
      <c r="A46" s="181"/>
      <c r="B46" s="163"/>
      <c r="C46" s="245"/>
      <c r="D46" s="182"/>
      <c r="E46" s="182"/>
      <c r="F46" s="182"/>
      <c r="G46" s="182"/>
      <c r="H46" s="182"/>
      <c r="I46" s="182"/>
      <c r="J46" s="182"/>
      <c r="K46" s="182"/>
      <c r="L46" s="182"/>
      <c r="M46" s="182"/>
      <c r="N46" s="182"/>
      <c r="O46" s="182"/>
      <c r="P46" s="182"/>
      <c r="Q46" s="182"/>
      <c r="R46" s="182"/>
    </row>
    <row r="47" spans="1:18" x14ac:dyDescent="0.2">
      <c r="A47" s="66"/>
      <c r="B47" s="69"/>
      <c r="C47" s="244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</row>
    <row r="48" spans="1:18" x14ac:dyDescent="0.2">
      <c r="A48" s="186"/>
      <c r="B48" s="187"/>
      <c r="C48" s="188"/>
      <c r="D48" s="188"/>
      <c r="E48" s="188"/>
      <c r="F48" s="188"/>
      <c r="G48" s="188"/>
      <c r="H48" s="188"/>
      <c r="I48" s="188"/>
      <c r="J48" s="188"/>
      <c r="K48" s="188"/>
      <c r="L48" s="188"/>
      <c r="M48" s="188"/>
      <c r="N48" s="188"/>
      <c r="O48" s="188"/>
      <c r="P48" s="188"/>
      <c r="Q48" s="188"/>
      <c r="R48" s="188"/>
    </row>
    <row r="49" spans="1:19" ht="13.5" thickBot="1" x14ac:dyDescent="0.25">
      <c r="A49" s="66"/>
      <c r="B49" s="69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</row>
    <row r="50" spans="1:19" ht="13.5" thickBot="1" x14ac:dyDescent="0.25">
      <c r="B50" s="31"/>
      <c r="C50" s="192">
        <f>SUM(C31:C49)</f>
        <v>57622</v>
      </c>
      <c r="D50" s="193">
        <f>SUM(D31:D49)</f>
        <v>82440</v>
      </c>
      <c r="E50" s="193">
        <f t="shared" ref="E50:P50" si="0">SUM(E31:E49)</f>
        <v>43500</v>
      </c>
      <c r="F50" s="193">
        <f t="shared" si="0"/>
        <v>114048</v>
      </c>
      <c r="G50" s="193">
        <f t="shared" si="0"/>
        <v>96903</v>
      </c>
      <c r="H50" s="193">
        <f t="shared" si="0"/>
        <v>113490</v>
      </c>
      <c r="I50" s="193">
        <f t="shared" si="0"/>
        <v>123825.35</v>
      </c>
      <c r="J50" s="193">
        <f t="shared" si="0"/>
        <v>126290.12</v>
      </c>
      <c r="K50" s="193">
        <f t="shared" si="0"/>
        <v>126759.6</v>
      </c>
      <c r="L50" s="193">
        <f t="shared" si="0"/>
        <v>114553.12</v>
      </c>
      <c r="M50" s="193">
        <f t="shared" si="0"/>
        <v>115961.56000000001</v>
      </c>
      <c r="N50" s="193">
        <f t="shared" si="0"/>
        <v>105773.36</v>
      </c>
      <c r="O50" s="193">
        <f t="shared" si="0"/>
        <v>105180.45999999999</v>
      </c>
      <c r="P50" s="193">
        <f t="shared" si="0"/>
        <v>0</v>
      </c>
      <c r="Q50" s="193">
        <f t="shared" ref="Q50:R50" si="1">SUM(Q31:Q49)</f>
        <v>0</v>
      </c>
      <c r="R50" s="193">
        <f t="shared" si="1"/>
        <v>0</v>
      </c>
      <c r="S50" s="194">
        <f>SUM(C50:R50)</f>
        <v>1326346.57</v>
      </c>
    </row>
    <row r="51" spans="1:19" x14ac:dyDescent="0.2">
      <c r="B51" s="31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</row>
    <row r="52" spans="1:19" x14ac:dyDescent="0.2">
      <c r="B52" s="31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</row>
    <row r="53" spans="1:19" x14ac:dyDescent="0.2">
      <c r="B53" s="31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</row>
    <row r="54" spans="1:19" ht="13.5" thickBot="1" x14ac:dyDescent="0.25">
      <c r="C54" s="16"/>
      <c r="D54" s="16"/>
      <c r="E54" s="16"/>
      <c r="F54" s="51"/>
      <c r="G54" s="51"/>
      <c r="H54" s="41"/>
      <c r="J54" s="14"/>
      <c r="K54" s="14"/>
      <c r="L54" s="14"/>
      <c r="M54" s="14"/>
      <c r="N54" s="14"/>
      <c r="O54" s="1"/>
    </row>
    <row r="55" spans="1:19" x14ac:dyDescent="0.2">
      <c r="B55" s="70" t="s">
        <v>7</v>
      </c>
      <c r="C55" s="281" t="s">
        <v>30</v>
      </c>
      <c r="D55" s="283" t="s">
        <v>31</v>
      </c>
      <c r="E55" s="281" t="s">
        <v>61</v>
      </c>
      <c r="F55" s="283" t="s">
        <v>62</v>
      </c>
      <c r="G55" s="52"/>
      <c r="H55" s="43"/>
      <c r="K55" s="14"/>
      <c r="L55" s="14"/>
      <c r="M55" s="14"/>
      <c r="N55" s="14"/>
      <c r="O55" s="1"/>
    </row>
    <row r="56" spans="1:19" ht="13.5" thickBot="1" x14ac:dyDescent="0.25">
      <c r="B56" s="71" t="s">
        <v>4</v>
      </c>
      <c r="C56" s="282"/>
      <c r="D56" s="284"/>
      <c r="E56" s="282"/>
      <c r="F56" s="284"/>
      <c r="G56" s="53"/>
      <c r="H56" s="44"/>
      <c r="K56" s="14"/>
      <c r="L56" s="14"/>
      <c r="M56" s="44"/>
      <c r="N56" s="14"/>
      <c r="O56" s="14"/>
    </row>
    <row r="57" spans="1:19" x14ac:dyDescent="0.2">
      <c r="A57" s="37">
        <v>1</v>
      </c>
      <c r="B57" s="72" t="s">
        <v>41</v>
      </c>
      <c r="C57" s="73"/>
      <c r="D57" s="74"/>
      <c r="E57" s="73"/>
      <c r="F57" s="75"/>
      <c r="G57" s="51"/>
      <c r="H57" s="41"/>
    </row>
    <row r="58" spans="1:19" x14ac:dyDescent="0.2">
      <c r="A58" s="37">
        <v>2</v>
      </c>
      <c r="B58" s="72"/>
      <c r="C58" s="73"/>
      <c r="D58" s="74"/>
      <c r="E58" s="73"/>
      <c r="F58" s="75"/>
      <c r="G58" s="51"/>
      <c r="H58" s="41"/>
    </row>
    <row r="59" spans="1:19" x14ac:dyDescent="0.2">
      <c r="A59" s="37">
        <v>3</v>
      </c>
      <c r="B59" s="72"/>
      <c r="C59" s="73"/>
      <c r="D59" s="74"/>
      <c r="E59" s="73"/>
      <c r="F59" s="75"/>
      <c r="G59" s="54"/>
      <c r="H59" s="42"/>
      <c r="K59" s="12"/>
      <c r="L59" s="12"/>
      <c r="M59" s="12"/>
      <c r="N59" s="12"/>
      <c r="O59" s="13"/>
    </row>
    <row r="60" spans="1:19" x14ac:dyDescent="0.2">
      <c r="A60" s="37">
        <v>4</v>
      </c>
      <c r="B60" s="72"/>
      <c r="C60" s="73"/>
      <c r="D60" s="74"/>
      <c r="E60" s="73"/>
      <c r="F60" s="75"/>
      <c r="G60" s="54"/>
      <c r="H60" s="42"/>
      <c r="K60" s="12"/>
      <c r="L60" s="12"/>
      <c r="M60" s="12"/>
      <c r="N60" s="12"/>
      <c r="O60" s="13"/>
    </row>
    <row r="61" spans="1:19" x14ac:dyDescent="0.2">
      <c r="B61" s="91"/>
      <c r="C61" s="92"/>
      <c r="D61" s="93"/>
      <c r="E61" s="92"/>
      <c r="F61" s="93"/>
      <c r="G61" s="54"/>
      <c r="H61" s="42"/>
      <c r="K61" s="12"/>
      <c r="L61" s="12"/>
      <c r="M61" s="12"/>
      <c r="N61" s="12"/>
      <c r="O61" s="13"/>
    </row>
    <row r="62" spans="1:19" ht="13.5" thickBot="1" x14ac:dyDescent="0.25">
      <c r="B62" s="45"/>
      <c r="C62" s="55"/>
      <c r="D62" s="55"/>
      <c r="E62" s="56"/>
      <c r="F62" s="56"/>
      <c r="G62" s="56"/>
      <c r="H62" s="46"/>
      <c r="K62" s="12"/>
      <c r="L62" s="12"/>
      <c r="M62" s="12"/>
      <c r="N62" s="12"/>
      <c r="O62" s="13"/>
    </row>
    <row r="63" spans="1:19" x14ac:dyDescent="0.2">
      <c r="B63" s="41"/>
      <c r="C63" s="51"/>
      <c r="D63" s="51"/>
      <c r="E63" s="54"/>
      <c r="F63" s="54"/>
      <c r="G63" s="54"/>
      <c r="H63" s="42"/>
      <c r="K63" s="12"/>
      <c r="L63" s="12"/>
      <c r="M63" s="12"/>
      <c r="N63" s="12"/>
      <c r="O63" s="13"/>
    </row>
    <row r="64" spans="1:19" x14ac:dyDescent="0.2">
      <c r="B64" s="41"/>
      <c r="C64" s="51"/>
      <c r="D64" s="51"/>
      <c r="E64" s="54"/>
      <c r="F64" s="54"/>
      <c r="G64" s="54"/>
      <c r="H64" s="42"/>
      <c r="K64" s="12"/>
      <c r="L64" s="12"/>
      <c r="M64" s="12"/>
      <c r="N64" s="12"/>
      <c r="O64" s="13"/>
    </row>
    <row r="65" spans="1:19" ht="15" x14ac:dyDescent="0.25">
      <c r="A65" s="195"/>
      <c r="B65" s="196" t="s">
        <v>8</v>
      </c>
      <c r="C65" s="197"/>
      <c r="D65" s="197"/>
      <c r="E65" s="197"/>
      <c r="F65" s="197"/>
      <c r="G65" s="197"/>
      <c r="H65" s="197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277" t="s">
        <v>9</v>
      </c>
    </row>
    <row r="66" spans="1:19" ht="15" x14ac:dyDescent="0.25">
      <c r="A66" s="198"/>
      <c r="B66" s="199"/>
      <c r="C66" s="200"/>
      <c r="D66" s="200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78"/>
    </row>
    <row r="67" spans="1:19" x14ac:dyDescent="0.2">
      <c r="B67" s="69"/>
      <c r="C67" s="47"/>
      <c r="D67" s="47"/>
      <c r="E67" s="47"/>
      <c r="F67" s="47"/>
      <c r="G67" s="47"/>
      <c r="H67" s="47"/>
      <c r="I67" s="47"/>
      <c r="J67" s="47"/>
      <c r="K67" s="47"/>
      <c r="L67" s="47"/>
      <c r="M67" s="47"/>
      <c r="N67" s="47"/>
      <c r="O67" s="47"/>
      <c r="P67" s="47"/>
      <c r="Q67" s="47"/>
      <c r="R67" s="47"/>
      <c r="S67" s="84"/>
    </row>
    <row r="68" spans="1:19" s="32" customFormat="1" x14ac:dyDescent="0.2">
      <c r="A68" s="37">
        <v>1</v>
      </c>
      <c r="B68" s="83" t="s">
        <v>32</v>
      </c>
      <c r="C68" s="76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48"/>
      <c r="P68" s="48"/>
      <c r="Q68" s="48"/>
      <c r="R68" s="48"/>
      <c r="S68" s="49">
        <f>SUM(C68:R68)</f>
        <v>0</v>
      </c>
    </row>
    <row r="69" spans="1:19" x14ac:dyDescent="0.2">
      <c r="A69" s="77"/>
      <c r="B69" s="78"/>
      <c r="C69" s="79">
        <v>43661</v>
      </c>
      <c r="D69" s="79">
        <v>43691</v>
      </c>
      <c r="E69" s="79">
        <v>43720</v>
      </c>
      <c r="F69" s="79">
        <v>43754</v>
      </c>
      <c r="G69" s="79">
        <v>43790</v>
      </c>
      <c r="H69" s="79">
        <v>43815</v>
      </c>
      <c r="I69" s="79">
        <v>43852</v>
      </c>
      <c r="J69" s="79">
        <v>43879</v>
      </c>
      <c r="K69" s="79">
        <v>43945</v>
      </c>
      <c r="L69" s="79">
        <v>43948</v>
      </c>
      <c r="M69" s="79">
        <v>43970</v>
      </c>
      <c r="N69" s="79"/>
      <c r="O69" s="79"/>
      <c r="P69" s="79"/>
      <c r="Q69" s="79"/>
      <c r="R69" s="80"/>
      <c r="S69" s="87"/>
    </row>
    <row r="70" spans="1:19" s="32" customFormat="1" x14ac:dyDescent="0.2">
      <c r="A70" s="77">
        <v>2</v>
      </c>
      <c r="B70" s="81" t="s">
        <v>56</v>
      </c>
      <c r="C70" s="82">
        <v>5496</v>
      </c>
      <c r="D70" s="80">
        <v>7128</v>
      </c>
      <c r="E70" s="80">
        <v>5994</v>
      </c>
      <c r="F70" s="80">
        <v>7020</v>
      </c>
      <c r="G70" s="80">
        <v>7659.3</v>
      </c>
      <c r="H70" s="80">
        <v>7811.76</v>
      </c>
      <c r="I70" s="80">
        <v>7840.8</v>
      </c>
      <c r="J70" s="80">
        <v>7085.76</v>
      </c>
      <c r="K70" s="80">
        <v>6475.92</v>
      </c>
      <c r="L70" s="80">
        <v>7172.88</v>
      </c>
      <c r="M70" s="80">
        <v>6439.62</v>
      </c>
      <c r="N70" s="80"/>
      <c r="O70" s="80"/>
      <c r="P70" s="80"/>
      <c r="Q70" s="80"/>
      <c r="R70" s="80"/>
      <c r="S70" s="88">
        <f>SUM(C70:R70)</f>
        <v>76124.040000000008</v>
      </c>
    </row>
    <row r="71" spans="1:19" x14ac:dyDescent="0.2">
      <c r="B71" s="69"/>
      <c r="C71" s="47">
        <v>43661</v>
      </c>
      <c r="D71" s="47">
        <v>43719</v>
      </c>
      <c r="E71" s="47">
        <v>43881</v>
      </c>
      <c r="F71" s="47">
        <v>43962</v>
      </c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84"/>
    </row>
    <row r="72" spans="1:19" s="32" customFormat="1" x14ac:dyDescent="0.2">
      <c r="A72" s="37">
        <v>3</v>
      </c>
      <c r="B72" s="83" t="s">
        <v>58</v>
      </c>
      <c r="C72" s="76">
        <v>1832</v>
      </c>
      <c r="D72" s="48">
        <v>2376</v>
      </c>
      <c r="E72" s="48">
        <v>6891.1</v>
      </c>
      <c r="F72" s="48">
        <v>7579.44</v>
      </c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9">
        <f>SUM(C72:R72)</f>
        <v>18678.54</v>
      </c>
    </row>
    <row r="73" spans="1:19" x14ac:dyDescent="0.2">
      <c r="A73" s="77"/>
      <c r="B73" s="78"/>
      <c r="C73" s="79">
        <v>43691</v>
      </c>
      <c r="D73" s="79">
        <v>43692</v>
      </c>
      <c r="E73" s="79">
        <v>43724</v>
      </c>
      <c r="F73" s="79">
        <v>43756</v>
      </c>
      <c r="G73" s="79">
        <v>43794</v>
      </c>
      <c r="H73" s="79">
        <v>43822</v>
      </c>
      <c r="I73" s="79">
        <v>43857</v>
      </c>
      <c r="J73" s="79">
        <v>43878</v>
      </c>
      <c r="K73" s="79">
        <v>43937</v>
      </c>
      <c r="L73" s="79">
        <v>43944</v>
      </c>
      <c r="M73" s="79">
        <v>43969</v>
      </c>
      <c r="N73" s="79"/>
      <c r="O73" s="79"/>
      <c r="P73" s="79"/>
      <c r="Q73" s="79"/>
      <c r="R73" s="80"/>
      <c r="S73" s="87"/>
    </row>
    <row r="74" spans="1:19" s="32" customFormat="1" x14ac:dyDescent="0.2">
      <c r="A74" s="77">
        <v>4</v>
      </c>
      <c r="B74" s="81" t="s">
        <v>57</v>
      </c>
      <c r="C74" s="82">
        <v>4580</v>
      </c>
      <c r="D74" s="80">
        <v>5940</v>
      </c>
      <c r="E74" s="80">
        <v>4995</v>
      </c>
      <c r="F74" s="80">
        <v>5850</v>
      </c>
      <c r="G74" s="80">
        <v>6382.75</v>
      </c>
      <c r="H74" s="80">
        <v>6509.8</v>
      </c>
      <c r="I74" s="80">
        <v>6534</v>
      </c>
      <c r="J74" s="80">
        <v>5904.8</v>
      </c>
      <c r="K74" s="80">
        <v>5977.4</v>
      </c>
      <c r="L74" s="80">
        <v>6475.92</v>
      </c>
      <c r="M74" s="80">
        <v>6439.62</v>
      </c>
      <c r="N74" s="80"/>
      <c r="O74" s="80"/>
      <c r="P74" s="80"/>
      <c r="Q74" s="80"/>
      <c r="R74" s="80"/>
      <c r="S74" s="88">
        <f>SUM(C74:R74)</f>
        <v>65589.290000000008</v>
      </c>
    </row>
    <row r="75" spans="1:19" x14ac:dyDescent="0.2">
      <c r="B75" s="69"/>
      <c r="C75" s="47">
        <v>43675</v>
      </c>
      <c r="D75" s="47">
        <v>43699</v>
      </c>
      <c r="E75" s="47">
        <v>43728</v>
      </c>
      <c r="F75" s="47">
        <v>43761</v>
      </c>
      <c r="G75" s="47">
        <v>43790</v>
      </c>
      <c r="H75" s="47">
        <v>43839</v>
      </c>
      <c r="I75" s="47">
        <v>43881</v>
      </c>
      <c r="J75" s="47">
        <v>43924</v>
      </c>
      <c r="K75" s="47"/>
      <c r="L75" s="47"/>
      <c r="M75" s="47"/>
      <c r="N75" s="47"/>
      <c r="O75" s="47"/>
      <c r="P75" s="47"/>
      <c r="Q75" s="47"/>
      <c r="R75" s="47"/>
      <c r="S75" s="84"/>
    </row>
    <row r="76" spans="1:19" s="32" customFormat="1" x14ac:dyDescent="0.2">
      <c r="A76" s="37">
        <v>5</v>
      </c>
      <c r="B76" s="83" t="s">
        <v>29</v>
      </c>
      <c r="C76" s="76">
        <v>5496</v>
      </c>
      <c r="D76" s="48">
        <v>7128</v>
      </c>
      <c r="E76" s="48">
        <v>5994</v>
      </c>
      <c r="F76" s="48">
        <v>7020</v>
      </c>
      <c r="G76" s="48">
        <v>7659.3</v>
      </c>
      <c r="H76" s="48">
        <v>7811.76</v>
      </c>
      <c r="I76" s="48">
        <v>14926.56</v>
      </c>
      <c r="J76" s="48">
        <v>7172.88</v>
      </c>
      <c r="K76" s="48"/>
      <c r="L76" s="48"/>
      <c r="M76" s="48"/>
      <c r="N76" s="48"/>
      <c r="O76" s="48"/>
      <c r="P76" s="48"/>
      <c r="Q76" s="48"/>
      <c r="R76" s="48"/>
      <c r="S76" s="49">
        <f>SUM(C76:R76)</f>
        <v>63208.5</v>
      </c>
    </row>
    <row r="77" spans="1:19" x14ac:dyDescent="0.2">
      <c r="A77" s="77"/>
      <c r="B77" s="78"/>
      <c r="C77" s="79">
        <v>43670</v>
      </c>
      <c r="D77" s="79">
        <v>43707</v>
      </c>
      <c r="E77" s="79">
        <v>43726</v>
      </c>
      <c r="F77" s="79">
        <v>43762</v>
      </c>
      <c r="G77" s="79">
        <v>43815</v>
      </c>
      <c r="H77" s="79">
        <v>43875</v>
      </c>
      <c r="I77" s="79">
        <v>43896</v>
      </c>
      <c r="J77" s="79">
        <v>43937</v>
      </c>
      <c r="K77" s="79">
        <v>43969</v>
      </c>
      <c r="L77" s="79"/>
      <c r="M77" s="79"/>
      <c r="N77" s="79"/>
      <c r="O77" s="79"/>
      <c r="P77" s="79"/>
      <c r="Q77" s="79"/>
      <c r="R77" s="80"/>
      <c r="S77" s="87"/>
    </row>
    <row r="78" spans="1:19" s="32" customFormat="1" x14ac:dyDescent="0.2">
      <c r="A78" s="77">
        <v>6</v>
      </c>
      <c r="B78" s="81" t="s">
        <v>59</v>
      </c>
      <c r="C78" s="82">
        <v>9040</v>
      </c>
      <c r="D78" s="80">
        <v>5940</v>
      </c>
      <c r="E78" s="80">
        <v>5994</v>
      </c>
      <c r="F78" s="80">
        <v>7020</v>
      </c>
      <c r="G78" s="80">
        <v>7659.3</v>
      </c>
      <c r="H78" s="80">
        <v>7811.76</v>
      </c>
      <c r="I78" s="80">
        <v>14926.56</v>
      </c>
      <c r="J78" s="80">
        <v>7172.88</v>
      </c>
      <c r="K78" s="80">
        <v>6475.92</v>
      </c>
      <c r="L78" s="80"/>
      <c r="M78" s="80"/>
      <c r="N78" s="80"/>
      <c r="O78" s="80"/>
      <c r="P78" s="80"/>
      <c r="Q78" s="80"/>
      <c r="R78" s="80"/>
      <c r="S78" s="88">
        <f>SUM(C78:R78)</f>
        <v>72040.42</v>
      </c>
    </row>
    <row r="79" spans="1:19" x14ac:dyDescent="0.2">
      <c r="B79" s="69"/>
      <c r="C79" s="47">
        <v>43671</v>
      </c>
      <c r="D79" s="47">
        <v>43699</v>
      </c>
      <c r="E79" s="47">
        <v>43727</v>
      </c>
      <c r="F79" s="47">
        <v>43762</v>
      </c>
      <c r="G79" s="47">
        <v>43795</v>
      </c>
      <c r="H79" s="47">
        <v>43826</v>
      </c>
      <c r="I79" s="47">
        <v>43860</v>
      </c>
      <c r="J79" s="47">
        <v>43889</v>
      </c>
      <c r="K79" s="47">
        <v>43951</v>
      </c>
      <c r="L79" s="47">
        <v>43979</v>
      </c>
      <c r="M79" s="47"/>
      <c r="N79" s="47"/>
      <c r="O79" s="47"/>
      <c r="P79" s="47"/>
      <c r="Q79" s="47"/>
      <c r="R79" s="47"/>
      <c r="S79" s="84"/>
    </row>
    <row r="80" spans="1:19" s="32" customFormat="1" x14ac:dyDescent="0.2">
      <c r="A80" s="37">
        <v>7</v>
      </c>
      <c r="B80" s="83" t="s">
        <v>60</v>
      </c>
      <c r="C80" s="76">
        <v>9160</v>
      </c>
      <c r="D80" s="48">
        <v>11880</v>
      </c>
      <c r="E80" s="48">
        <v>9990</v>
      </c>
      <c r="F80" s="48">
        <v>11700</v>
      </c>
      <c r="G80" s="48">
        <v>12765.5</v>
      </c>
      <c r="H80" s="48">
        <v>13019.6</v>
      </c>
      <c r="I80" s="48">
        <v>13068</v>
      </c>
      <c r="J80" s="48">
        <v>11809.6</v>
      </c>
      <c r="K80" s="48">
        <v>22748</v>
      </c>
      <c r="L80" s="48">
        <v>10732.7</v>
      </c>
      <c r="M80" s="48"/>
      <c r="N80" s="48"/>
      <c r="O80" s="48"/>
      <c r="P80" s="48"/>
      <c r="Q80" s="48"/>
      <c r="R80" s="48"/>
      <c r="S80" s="49">
        <f>SUM(C80:R80)</f>
        <v>126873.40000000001</v>
      </c>
    </row>
    <row r="81" spans="1:19" x14ac:dyDescent="0.2">
      <c r="A81" s="77"/>
      <c r="B81" s="78"/>
      <c r="C81" s="79">
        <v>43683</v>
      </c>
      <c r="D81" s="79">
        <v>43703</v>
      </c>
      <c r="E81" s="79">
        <v>43727</v>
      </c>
      <c r="F81" s="79">
        <v>43762</v>
      </c>
      <c r="G81" s="79">
        <v>43795</v>
      </c>
      <c r="H81" s="79">
        <v>43825</v>
      </c>
      <c r="I81" s="79">
        <v>43859</v>
      </c>
      <c r="J81" s="79">
        <v>43887</v>
      </c>
      <c r="K81" s="79">
        <v>43920</v>
      </c>
      <c r="L81" s="79">
        <v>43945</v>
      </c>
      <c r="M81" s="79">
        <v>43979</v>
      </c>
      <c r="N81" s="79"/>
      <c r="O81" s="79"/>
      <c r="P81" s="79"/>
      <c r="Q81" s="79"/>
      <c r="R81" s="80"/>
      <c r="S81" s="87"/>
    </row>
    <row r="82" spans="1:19" s="32" customFormat="1" x14ac:dyDescent="0.2">
      <c r="A82" s="77">
        <v>8</v>
      </c>
      <c r="B82" s="81" t="s">
        <v>98</v>
      </c>
      <c r="C82" s="82">
        <v>43500</v>
      </c>
      <c r="D82" s="80">
        <v>7128</v>
      </c>
      <c r="E82" s="80">
        <v>5994</v>
      </c>
      <c r="F82" s="80">
        <v>7020</v>
      </c>
      <c r="G82" s="80">
        <v>7659.3</v>
      </c>
      <c r="H82" s="80">
        <v>7811.76</v>
      </c>
      <c r="I82" s="80">
        <v>7840.8</v>
      </c>
      <c r="J82" s="80">
        <v>7085.76</v>
      </c>
      <c r="K82" s="80">
        <v>7172.88</v>
      </c>
      <c r="L82" s="80">
        <v>6475.92</v>
      </c>
      <c r="M82" s="80">
        <v>6439.62</v>
      </c>
      <c r="N82" s="80"/>
      <c r="O82" s="80"/>
      <c r="P82" s="80"/>
      <c r="Q82" s="80"/>
      <c r="R82" s="80"/>
      <c r="S82" s="88">
        <f>SUM(C82:R82)</f>
        <v>114128.04</v>
      </c>
    </row>
    <row r="83" spans="1:19" x14ac:dyDescent="0.2">
      <c r="B83" s="69"/>
      <c r="C83" s="47">
        <v>43663</v>
      </c>
      <c r="D83" s="47">
        <v>43753</v>
      </c>
      <c r="E83" s="47">
        <v>43769</v>
      </c>
      <c r="F83" s="47">
        <v>43964</v>
      </c>
      <c r="G83" s="47">
        <v>43980</v>
      </c>
      <c r="H83" s="47"/>
      <c r="I83" s="47"/>
      <c r="J83" s="47"/>
      <c r="K83" s="47"/>
      <c r="L83" s="47"/>
      <c r="M83" s="47"/>
      <c r="N83" s="47"/>
      <c r="O83" s="47"/>
      <c r="P83" s="47"/>
      <c r="Q83" s="47"/>
      <c r="R83" s="47"/>
      <c r="S83" s="84"/>
    </row>
    <row r="84" spans="1:19" s="32" customFormat="1" x14ac:dyDescent="0.2">
      <c r="A84" s="37">
        <v>9</v>
      </c>
      <c r="B84" s="83" t="s">
        <v>34</v>
      </c>
      <c r="C84" s="76">
        <v>13380</v>
      </c>
      <c r="D84" s="48">
        <v>31560</v>
      </c>
      <c r="E84" s="48">
        <v>32535</v>
      </c>
      <c r="F84" s="48">
        <v>58279.65</v>
      </c>
      <c r="G84" s="48">
        <v>35646.6</v>
      </c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9">
        <f>SUM(C84:R84)</f>
        <v>171401.25</v>
      </c>
    </row>
    <row r="85" spans="1:19" x14ac:dyDescent="0.2">
      <c r="A85" s="77"/>
      <c r="B85" s="78"/>
      <c r="C85" s="79">
        <v>43661</v>
      </c>
      <c r="D85" s="79">
        <v>43730</v>
      </c>
      <c r="E85" s="79">
        <v>43713</v>
      </c>
      <c r="F85" s="79">
        <v>43728</v>
      </c>
      <c r="G85" s="79">
        <v>43755</v>
      </c>
      <c r="H85" s="79">
        <v>43811</v>
      </c>
      <c r="I85" s="79">
        <v>43830</v>
      </c>
      <c r="J85" s="79">
        <v>43865</v>
      </c>
      <c r="K85" s="79">
        <v>43881</v>
      </c>
      <c r="L85" s="79">
        <v>43935</v>
      </c>
      <c r="M85" s="79">
        <v>43964</v>
      </c>
      <c r="N85" s="79">
        <v>43980</v>
      </c>
      <c r="O85" s="79"/>
      <c r="P85" s="79"/>
      <c r="Q85" s="79"/>
      <c r="R85" s="80"/>
      <c r="S85" s="87"/>
    </row>
    <row r="86" spans="1:19" s="32" customFormat="1" x14ac:dyDescent="0.2">
      <c r="A86" s="77">
        <v>10</v>
      </c>
      <c r="B86" s="81" t="s">
        <v>35</v>
      </c>
      <c r="C86" s="82">
        <v>13380</v>
      </c>
      <c r="D86" s="80">
        <v>13740</v>
      </c>
      <c r="E86" s="80">
        <v>17820</v>
      </c>
      <c r="F86" s="80">
        <v>14985</v>
      </c>
      <c r="G86" s="80">
        <v>17550</v>
      </c>
      <c r="H86" s="80">
        <v>19148.25</v>
      </c>
      <c r="I86" s="80">
        <v>19529.400000000001</v>
      </c>
      <c r="J86" s="80">
        <v>19602</v>
      </c>
      <c r="K86" s="80">
        <v>17714.400000000001</v>
      </c>
      <c r="L86" s="80">
        <v>17932.2</v>
      </c>
      <c r="M86" s="80">
        <v>16189.8</v>
      </c>
      <c r="N86" s="80">
        <v>16099.05</v>
      </c>
      <c r="O86" s="80"/>
      <c r="P86" s="80"/>
      <c r="Q86" s="80"/>
      <c r="R86" s="80"/>
      <c r="S86" s="88">
        <f>SUM(C86:R86)</f>
        <v>203690.09999999998</v>
      </c>
    </row>
    <row r="87" spans="1:19" x14ac:dyDescent="0.2">
      <c r="B87" s="69"/>
      <c r="C87" s="47">
        <v>43713</v>
      </c>
      <c r="D87" s="47">
        <v>43761</v>
      </c>
      <c r="E87" s="47">
        <v>43887</v>
      </c>
      <c r="F87" s="47"/>
      <c r="G87" s="47"/>
      <c r="H87" s="47"/>
      <c r="I87" s="47"/>
      <c r="J87" s="47"/>
      <c r="K87" s="47"/>
      <c r="L87" s="47"/>
      <c r="M87" s="47"/>
      <c r="N87" s="47"/>
      <c r="O87" s="47"/>
      <c r="P87" s="47"/>
      <c r="Q87" s="47"/>
      <c r="R87" s="47"/>
      <c r="S87" s="84"/>
    </row>
    <row r="88" spans="1:19" s="32" customFormat="1" x14ac:dyDescent="0.2">
      <c r="A88" s="37">
        <v>11</v>
      </c>
      <c r="B88" s="83" t="s">
        <v>36</v>
      </c>
      <c r="C88" s="76">
        <v>29960</v>
      </c>
      <c r="D88" s="48">
        <v>21690</v>
      </c>
      <c r="E88" s="48">
        <v>50662.7</v>
      </c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9">
        <f>SUM(C88:R88)</f>
        <v>102312.7</v>
      </c>
    </row>
    <row r="89" spans="1:19" x14ac:dyDescent="0.2">
      <c r="A89" s="77"/>
      <c r="B89" s="78"/>
      <c r="C89" s="79">
        <v>43672</v>
      </c>
      <c r="D89" s="79">
        <v>43703</v>
      </c>
      <c r="E89" s="79">
        <v>43727</v>
      </c>
      <c r="F89" s="79">
        <v>43762</v>
      </c>
      <c r="G89" s="79">
        <v>43795</v>
      </c>
      <c r="H89" s="79">
        <v>43825</v>
      </c>
      <c r="I89" s="79">
        <v>43859</v>
      </c>
      <c r="J89" s="79">
        <v>43887</v>
      </c>
      <c r="K89" s="79">
        <v>43981</v>
      </c>
      <c r="L89" s="79">
        <v>43945</v>
      </c>
      <c r="M89" s="79">
        <v>43966</v>
      </c>
      <c r="N89" s="79"/>
      <c r="O89" s="79"/>
      <c r="P89" s="79"/>
      <c r="Q89" s="79"/>
      <c r="R89" s="80"/>
      <c r="S89" s="87"/>
    </row>
    <row r="90" spans="1:19" s="32" customFormat="1" x14ac:dyDescent="0.2">
      <c r="A90" s="77">
        <v>12</v>
      </c>
      <c r="B90" s="81" t="s">
        <v>37</v>
      </c>
      <c r="C90" s="82">
        <v>1832</v>
      </c>
      <c r="D90" s="80">
        <v>2376</v>
      </c>
      <c r="E90" s="80">
        <v>1998</v>
      </c>
      <c r="F90" s="80">
        <v>2340</v>
      </c>
      <c r="G90" s="80">
        <v>2553.1</v>
      </c>
      <c r="H90" s="80">
        <v>2603.92</v>
      </c>
      <c r="I90" s="80">
        <v>2613.6</v>
      </c>
      <c r="J90" s="80">
        <v>2361.92</v>
      </c>
      <c r="K90" s="80">
        <v>2390.96</v>
      </c>
      <c r="L90" s="80">
        <v>2158.64</v>
      </c>
      <c r="M90" s="80">
        <v>2146.54</v>
      </c>
      <c r="N90" s="80"/>
      <c r="O90" s="80"/>
      <c r="P90" s="80"/>
      <c r="Q90" s="80"/>
      <c r="R90" s="80"/>
      <c r="S90" s="88">
        <f>SUM(C90:R90)</f>
        <v>25374.68</v>
      </c>
    </row>
    <row r="91" spans="1:19" x14ac:dyDescent="0.2">
      <c r="B91" s="69"/>
      <c r="C91" s="47">
        <v>43720</v>
      </c>
      <c r="D91" s="47">
        <v>43761</v>
      </c>
      <c r="E91" s="47">
        <v>43789</v>
      </c>
      <c r="F91" s="47"/>
      <c r="G91" s="47"/>
      <c r="H91" s="47"/>
      <c r="I91" s="47"/>
      <c r="J91" s="47"/>
      <c r="K91" s="47"/>
      <c r="L91" s="47"/>
      <c r="M91" s="47"/>
      <c r="N91" s="47"/>
      <c r="O91" s="47"/>
      <c r="P91" s="47"/>
      <c r="Q91" s="47"/>
      <c r="R91" s="47"/>
      <c r="S91" s="84"/>
    </row>
    <row r="92" spans="1:19" s="32" customFormat="1" x14ac:dyDescent="0.2">
      <c r="A92" s="37">
        <v>13</v>
      </c>
      <c r="B92" s="83" t="s">
        <v>38</v>
      </c>
      <c r="C92" s="76">
        <v>5994</v>
      </c>
      <c r="D92" s="48">
        <v>7020</v>
      </c>
      <c r="E92" s="48">
        <v>7659.3</v>
      </c>
      <c r="F92" s="48"/>
      <c r="G92" s="48"/>
      <c r="H92" s="48"/>
      <c r="I92" s="48"/>
      <c r="J92" s="48"/>
      <c r="K92" s="48"/>
      <c r="L92" s="48"/>
      <c r="M92" s="48"/>
      <c r="N92" s="48"/>
      <c r="O92" s="48"/>
      <c r="P92" s="48"/>
      <c r="Q92" s="48"/>
      <c r="R92" s="48"/>
      <c r="S92" s="49">
        <f>SUM(C92:R92)</f>
        <v>20673.3</v>
      </c>
    </row>
    <row r="93" spans="1:19" x14ac:dyDescent="0.2">
      <c r="A93" s="77"/>
      <c r="B93" s="78"/>
      <c r="C93" s="79">
        <v>43675</v>
      </c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80"/>
      <c r="S93" s="87"/>
    </row>
    <row r="94" spans="1:19" s="32" customFormat="1" x14ac:dyDescent="0.2">
      <c r="A94" s="77">
        <v>14</v>
      </c>
      <c r="B94" s="81" t="s">
        <v>39</v>
      </c>
      <c r="C94" s="82">
        <v>1784</v>
      </c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8">
        <f>SUM(C94:R94)</f>
        <v>1784</v>
      </c>
    </row>
    <row r="95" spans="1:19" x14ac:dyDescent="0.2">
      <c r="B95" s="69"/>
      <c r="C95" s="47">
        <v>43730</v>
      </c>
      <c r="D95" s="47">
        <v>43691</v>
      </c>
      <c r="E95" s="47">
        <v>43700</v>
      </c>
      <c r="F95" s="47">
        <v>43759</v>
      </c>
      <c r="G95" s="47">
        <v>43782</v>
      </c>
      <c r="H95" s="47">
        <v>43804</v>
      </c>
      <c r="I95" s="47">
        <v>43851</v>
      </c>
      <c r="J95" s="47">
        <v>43899</v>
      </c>
      <c r="K95" s="47">
        <v>43948</v>
      </c>
      <c r="L95" s="47">
        <v>43969</v>
      </c>
      <c r="M95" s="47"/>
      <c r="N95" s="47"/>
      <c r="O95" s="47"/>
      <c r="P95" s="47"/>
      <c r="Q95" s="47"/>
      <c r="R95" s="47"/>
      <c r="S95" s="84"/>
    </row>
    <row r="96" spans="1:19" s="32" customFormat="1" x14ac:dyDescent="0.2">
      <c r="A96" s="37">
        <v>15</v>
      </c>
      <c r="B96" s="83" t="s">
        <v>40</v>
      </c>
      <c r="C96" s="76">
        <v>7136</v>
      </c>
      <c r="D96" s="48">
        <v>7328</v>
      </c>
      <c r="E96" s="48">
        <v>9504</v>
      </c>
      <c r="F96" s="48">
        <v>7992</v>
      </c>
      <c r="G96" s="48">
        <v>9360</v>
      </c>
      <c r="H96" s="48">
        <v>10212.4</v>
      </c>
      <c r="I96" s="48">
        <v>10415.68</v>
      </c>
      <c r="J96" s="48">
        <v>19902.080000000002</v>
      </c>
      <c r="K96" s="48">
        <v>9563.84</v>
      </c>
      <c r="L96" s="48">
        <v>8634.56</v>
      </c>
      <c r="M96" s="48"/>
      <c r="N96" s="48"/>
      <c r="O96" s="48"/>
      <c r="P96" s="48"/>
      <c r="Q96" s="48"/>
      <c r="R96" s="48"/>
      <c r="S96" s="49">
        <f>SUM(C96:R96)</f>
        <v>100048.56</v>
      </c>
    </row>
    <row r="97" spans="1:19" x14ac:dyDescent="0.2">
      <c r="A97" s="77"/>
      <c r="B97" s="78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80"/>
      <c r="S97" s="87"/>
    </row>
    <row r="98" spans="1:19" s="32" customFormat="1" x14ac:dyDescent="0.2">
      <c r="A98" s="77">
        <v>16</v>
      </c>
      <c r="B98" s="81"/>
      <c r="C98" s="82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8">
        <f>SUM(C98:R98)</f>
        <v>0</v>
      </c>
    </row>
    <row r="99" spans="1:19" x14ac:dyDescent="0.2">
      <c r="B99" s="69"/>
      <c r="C99" s="47"/>
      <c r="D99" s="47"/>
      <c r="E99" s="47"/>
      <c r="F99" s="47"/>
      <c r="G99" s="47"/>
      <c r="H99" s="47"/>
      <c r="I99" s="47"/>
      <c r="J99" s="47"/>
      <c r="K99" s="47"/>
      <c r="L99" s="47"/>
      <c r="M99" s="47"/>
      <c r="N99" s="47"/>
      <c r="O99" s="47"/>
      <c r="P99" s="47"/>
      <c r="Q99" s="47"/>
      <c r="R99" s="47"/>
      <c r="S99" s="84"/>
    </row>
    <row r="100" spans="1:19" s="32" customFormat="1" x14ac:dyDescent="0.2">
      <c r="A100" s="37">
        <v>17</v>
      </c>
      <c r="B100" s="83"/>
      <c r="C100" s="76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9">
        <f>SUM(C100:R100)</f>
        <v>0</v>
      </c>
    </row>
    <row r="101" spans="1:19" x14ac:dyDescent="0.2">
      <c r="A101" s="201"/>
      <c r="B101" s="202"/>
      <c r="C101" s="203"/>
      <c r="D101" s="203"/>
      <c r="E101" s="203"/>
      <c r="F101" s="203"/>
      <c r="G101" s="203"/>
      <c r="H101" s="203"/>
      <c r="I101" s="203"/>
      <c r="J101" s="203"/>
      <c r="K101" s="203"/>
      <c r="L101" s="204"/>
      <c r="M101" s="204"/>
      <c r="N101" s="204"/>
      <c r="O101" s="204"/>
      <c r="P101" s="204"/>
      <c r="Q101" s="204"/>
      <c r="R101" s="204"/>
      <c r="S101" s="205"/>
    </row>
    <row r="102" spans="1:19" s="32" customFormat="1" x14ac:dyDescent="0.2">
      <c r="A102" s="201">
        <v>1</v>
      </c>
      <c r="B102" s="206"/>
      <c r="C102" s="207"/>
      <c r="D102" s="208"/>
      <c r="E102" s="208"/>
      <c r="F102" s="208"/>
      <c r="G102" s="208"/>
      <c r="H102" s="208"/>
      <c r="I102" s="208"/>
      <c r="J102" s="208"/>
      <c r="K102" s="208"/>
      <c r="L102" s="208"/>
      <c r="M102" s="208"/>
      <c r="N102" s="208"/>
      <c r="O102" s="208"/>
      <c r="P102" s="208"/>
      <c r="Q102" s="208"/>
      <c r="R102" s="208"/>
      <c r="S102" s="209">
        <f>SUM(C102:R102)</f>
        <v>0</v>
      </c>
    </row>
    <row r="103" spans="1:19" x14ac:dyDescent="0.2">
      <c r="B103" s="69"/>
      <c r="C103" s="47"/>
      <c r="D103" s="47"/>
      <c r="E103" s="47"/>
      <c r="F103" s="47"/>
      <c r="G103" s="47"/>
      <c r="H103" s="47"/>
      <c r="I103" s="47"/>
      <c r="J103" s="47"/>
      <c r="K103" s="47"/>
      <c r="L103" s="47"/>
      <c r="M103" s="47"/>
      <c r="N103" s="47"/>
      <c r="O103" s="47"/>
      <c r="P103" s="47"/>
      <c r="Q103" s="47"/>
      <c r="R103" s="47"/>
      <c r="S103" s="84"/>
    </row>
    <row r="104" spans="1:19" s="32" customFormat="1" ht="13.5" thickBot="1" x14ac:dyDescent="0.25">
      <c r="A104" s="37"/>
      <c r="B104" s="83"/>
      <c r="C104" s="76"/>
      <c r="D104" s="48"/>
      <c r="E104" s="48"/>
      <c r="F104" s="48"/>
      <c r="G104" s="48"/>
      <c r="H104" s="48"/>
      <c r="I104" s="48"/>
      <c r="J104" s="48"/>
      <c r="K104" s="48"/>
      <c r="L104" s="48"/>
      <c r="M104" s="48"/>
      <c r="N104" s="48"/>
      <c r="O104" s="48"/>
      <c r="P104" s="48"/>
      <c r="Q104" s="48"/>
      <c r="R104" s="48"/>
      <c r="S104" s="49">
        <f>SUM(C104:R104)</f>
        <v>0</v>
      </c>
    </row>
    <row r="105" spans="1:19" ht="13.5" thickBot="1" x14ac:dyDescent="0.25">
      <c r="S105" s="89">
        <f>SUM(S67:S102)</f>
        <v>1161926.82</v>
      </c>
    </row>
  </sheetData>
  <sortState ref="A2:C14">
    <sortCondition ref="B2"/>
  </sortState>
  <mergeCells count="9">
    <mergeCell ref="A5:B5"/>
    <mergeCell ref="A29:B29"/>
    <mergeCell ref="A30:B30"/>
    <mergeCell ref="S65:S66"/>
    <mergeCell ref="C29:C30"/>
    <mergeCell ref="C55:C56"/>
    <mergeCell ref="D55:D56"/>
    <mergeCell ref="E55:E56"/>
    <mergeCell ref="F55:F56"/>
  </mergeCells>
  <phoneticPr fontId="10" type="noConversion"/>
  <pageMargins left="0.74803149606299213" right="0.74803149606299213" top="0.98425196850393704" bottom="0.98425196850393704" header="0" footer="0"/>
  <pageSetup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499984740745262"/>
  </sheetPr>
  <dimension ref="A3:AB738"/>
  <sheetViews>
    <sheetView tabSelected="1" topLeftCell="A124" zoomScaleNormal="100" workbookViewId="0">
      <selection activeCell="B143" sqref="B143"/>
    </sheetView>
  </sheetViews>
  <sheetFormatPr baseColWidth="10" defaultColWidth="9.140625" defaultRowHeight="15" x14ac:dyDescent="0.2"/>
  <cols>
    <col min="1" max="1" width="12.42578125" style="10" bestFit="1" customWidth="1"/>
    <col min="2" max="2" width="45.85546875" style="11" bestFit="1" customWidth="1"/>
    <col min="3" max="3" width="17.28515625" style="2" bestFit="1" customWidth="1"/>
    <col min="4" max="4" width="13.140625" style="2" customWidth="1"/>
    <col min="5" max="5" width="15.42578125" style="60" customWidth="1"/>
    <col min="6" max="14" width="14.7109375" customWidth="1"/>
    <col min="15" max="19" width="23.42578125" customWidth="1"/>
    <col min="20" max="20" width="19.85546875" customWidth="1"/>
    <col min="21" max="21" width="19.7109375" customWidth="1"/>
    <col min="22" max="22" width="28.140625" customWidth="1"/>
    <col min="23" max="25" width="24.7109375" bestFit="1" customWidth="1"/>
    <col min="26" max="26" width="21.85546875" bestFit="1" customWidth="1"/>
    <col min="27" max="27" width="21.7109375" bestFit="1" customWidth="1"/>
    <col min="28" max="28" width="29.42578125" bestFit="1" customWidth="1"/>
    <col min="29" max="256" width="11.42578125" customWidth="1"/>
  </cols>
  <sheetData>
    <row r="3" spans="1:28" ht="15.75" thickBot="1" x14ac:dyDescent="0.25"/>
    <row r="4" spans="1:28" ht="30.75" customHeight="1" thickBot="1" x14ac:dyDescent="0.25">
      <c r="A4" s="293"/>
      <c r="B4" s="294"/>
      <c r="C4" s="294"/>
      <c r="D4" s="294"/>
      <c r="E4" s="294"/>
      <c r="F4" s="63"/>
      <c r="G4" s="295" t="s">
        <v>43</v>
      </c>
      <c r="H4" s="296"/>
      <c r="I4" s="297" t="s">
        <v>44</v>
      </c>
      <c r="J4" s="298"/>
      <c r="K4" s="299" t="s">
        <v>45</v>
      </c>
      <c r="L4" s="300"/>
      <c r="M4" s="301" t="s">
        <v>46</v>
      </c>
      <c r="N4" s="302"/>
    </row>
    <row r="5" spans="1:28" ht="30.75" thickBot="1" x14ac:dyDescent="0.3">
      <c r="A5" s="220" t="s">
        <v>10</v>
      </c>
      <c r="B5" s="221" t="s">
        <v>4</v>
      </c>
      <c r="C5" s="222" t="s">
        <v>11</v>
      </c>
      <c r="D5" s="223" t="s">
        <v>12</v>
      </c>
      <c r="E5" s="224" t="s">
        <v>13</v>
      </c>
      <c r="F5" s="63"/>
      <c r="G5" s="229" t="s">
        <v>47</v>
      </c>
      <c r="H5" s="230" t="s">
        <v>12</v>
      </c>
      <c r="I5" s="231" t="s">
        <v>47</v>
      </c>
      <c r="J5" s="232" t="s">
        <v>12</v>
      </c>
      <c r="K5" s="233" t="s">
        <v>47</v>
      </c>
      <c r="L5" s="234" t="s">
        <v>12</v>
      </c>
      <c r="M5" s="235" t="s">
        <v>47</v>
      </c>
      <c r="N5" s="236" t="s">
        <v>12</v>
      </c>
    </row>
    <row r="6" spans="1:28" x14ac:dyDescent="0.3">
      <c r="A6" s="225" t="s">
        <v>65</v>
      </c>
      <c r="B6" s="226"/>
      <c r="C6" s="227">
        <v>-40901.169999999925</v>
      </c>
      <c r="D6" s="228"/>
      <c r="E6" s="227">
        <f>C6</f>
        <v>-40901.169999999925</v>
      </c>
      <c r="F6" s="63"/>
      <c r="G6" s="237">
        <v>79075</v>
      </c>
      <c r="H6" s="238"/>
      <c r="I6" s="239">
        <v>0</v>
      </c>
      <c r="J6" s="240"/>
      <c r="K6" s="241">
        <v>3000</v>
      </c>
      <c r="L6" s="242"/>
      <c r="M6" s="237">
        <v>0</v>
      </c>
      <c r="N6" s="243"/>
    </row>
    <row r="7" spans="1:28" s="62" customFormat="1" ht="17.25" x14ac:dyDescent="0.35">
      <c r="A7" s="94"/>
      <c r="B7" s="94"/>
      <c r="C7" s="95"/>
      <c r="D7" s="96"/>
      <c r="E7" s="97"/>
      <c r="F7" s="63"/>
      <c r="G7" s="98"/>
      <c r="H7" s="99"/>
      <c r="I7" s="100"/>
      <c r="J7" s="101"/>
      <c r="K7" s="156"/>
      <c r="L7" s="157"/>
      <c r="M7" s="98"/>
      <c r="N7" s="102"/>
    </row>
    <row r="8" spans="1:28" s="3" customFormat="1" x14ac:dyDescent="0.3">
      <c r="A8" s="9"/>
      <c r="B8" s="136" t="s">
        <v>63</v>
      </c>
      <c r="C8" s="19"/>
      <c r="D8" s="50">
        <v>7200</v>
      </c>
      <c r="E8" s="219">
        <f>+E6+C8-D8</f>
        <v>-48101.169999999925</v>
      </c>
      <c r="F8" s="63"/>
      <c r="G8" s="103"/>
      <c r="H8" s="104"/>
      <c r="I8" s="105"/>
      <c r="J8" s="106"/>
      <c r="K8" s="158"/>
      <c r="L8" s="159"/>
      <c r="M8" s="107"/>
      <c r="N8" s="108"/>
    </row>
    <row r="9" spans="1:28" s="3" customFormat="1" x14ac:dyDescent="0.3">
      <c r="A9" s="9"/>
      <c r="B9" s="137" t="s">
        <v>64</v>
      </c>
      <c r="C9" s="19"/>
      <c r="D9" s="50">
        <v>75240</v>
      </c>
      <c r="E9" s="219">
        <f>+E8+C9-D9</f>
        <v>-123341.16999999993</v>
      </c>
      <c r="F9" s="63"/>
      <c r="G9" s="103"/>
      <c r="H9" s="104"/>
      <c r="I9" s="105"/>
      <c r="J9" s="106"/>
      <c r="K9" s="158"/>
      <c r="L9" s="159"/>
      <c r="M9" s="107"/>
      <c r="N9" s="108"/>
      <c r="O9"/>
      <c r="P9"/>
      <c r="Q9"/>
      <c r="R9"/>
      <c r="S9"/>
      <c r="T9"/>
      <c r="U9"/>
      <c r="V9"/>
      <c r="W9"/>
      <c r="X9"/>
      <c r="Y9"/>
      <c r="Z9"/>
      <c r="AA9"/>
      <c r="AB9"/>
    </row>
    <row r="10" spans="1:28" s="3" customFormat="1" x14ac:dyDescent="0.3">
      <c r="A10" s="210">
        <v>43661</v>
      </c>
      <c r="B10" s="211" t="s">
        <v>70</v>
      </c>
      <c r="C10" s="212">
        <v>1832</v>
      </c>
      <c r="D10" s="213"/>
      <c r="E10" s="219">
        <f t="shared" ref="E10:E72" si="0">+E9+C10-D10</f>
        <v>-121509.16999999993</v>
      </c>
      <c r="F10" s="63"/>
      <c r="G10" s="103"/>
      <c r="H10" s="104"/>
      <c r="I10" s="105"/>
      <c r="J10" s="106"/>
      <c r="K10" s="158"/>
      <c r="L10" s="159"/>
      <c r="M10" s="107"/>
      <c r="N10" s="108"/>
      <c r="O10"/>
      <c r="P10"/>
      <c r="Q10"/>
      <c r="R10"/>
      <c r="S10"/>
      <c r="T10"/>
      <c r="U10"/>
      <c r="V10"/>
      <c r="W10"/>
      <c r="X10"/>
      <c r="Y10"/>
      <c r="Z10"/>
      <c r="AA10"/>
      <c r="AB10"/>
    </row>
    <row r="11" spans="1:28" s="3" customFormat="1" x14ac:dyDescent="0.3">
      <c r="A11" s="210">
        <v>43661</v>
      </c>
      <c r="B11" s="214" t="s">
        <v>69</v>
      </c>
      <c r="C11" s="212">
        <v>5496</v>
      </c>
      <c r="D11" s="212"/>
      <c r="E11" s="219">
        <f t="shared" si="0"/>
        <v>-116013.16999999993</v>
      </c>
      <c r="F11" s="63"/>
      <c r="G11" s="103"/>
      <c r="H11" s="104"/>
      <c r="I11" s="105"/>
      <c r="J11" s="106"/>
      <c r="K11" s="158"/>
      <c r="L11" s="159"/>
      <c r="M11" s="107"/>
      <c r="N11" s="108"/>
      <c r="O11"/>
      <c r="P11"/>
      <c r="Q11"/>
      <c r="R11"/>
      <c r="S11"/>
      <c r="T11"/>
      <c r="U11"/>
      <c r="V11"/>
      <c r="W11"/>
      <c r="X11"/>
      <c r="Y11"/>
      <c r="Z11"/>
      <c r="AA11"/>
      <c r="AB11"/>
    </row>
    <row r="12" spans="1:28" s="3" customFormat="1" x14ac:dyDescent="0.3">
      <c r="A12" s="210">
        <v>43661</v>
      </c>
      <c r="B12" s="215" t="s">
        <v>76</v>
      </c>
      <c r="C12" s="212">
        <v>13380</v>
      </c>
      <c r="D12" s="212"/>
      <c r="E12" s="219">
        <f t="shared" si="0"/>
        <v>-102633.16999999993</v>
      </c>
      <c r="F12" s="63"/>
      <c r="G12" s="103"/>
      <c r="H12" s="104"/>
      <c r="I12" s="105"/>
      <c r="J12" s="106"/>
      <c r="K12" s="158"/>
      <c r="L12" s="159"/>
      <c r="M12" s="107"/>
      <c r="N12" s="108"/>
      <c r="O12"/>
      <c r="P12"/>
      <c r="Q12"/>
      <c r="R12"/>
      <c r="S12"/>
      <c r="T12"/>
      <c r="U12"/>
      <c r="V12"/>
      <c r="W12"/>
      <c r="X12"/>
      <c r="Y12"/>
      <c r="Z12"/>
      <c r="AA12"/>
      <c r="AB12"/>
    </row>
    <row r="13" spans="1:28" s="3" customFormat="1" x14ac:dyDescent="0.3">
      <c r="A13" s="210">
        <v>43663</v>
      </c>
      <c r="B13" s="266" t="s">
        <v>75</v>
      </c>
      <c r="C13" s="212">
        <v>13380</v>
      </c>
      <c r="D13" s="212"/>
      <c r="E13" s="219">
        <f t="shared" si="0"/>
        <v>-89253.169999999925</v>
      </c>
      <c r="F13" s="16"/>
      <c r="G13" s="103"/>
      <c r="H13" s="104"/>
      <c r="I13" s="105"/>
      <c r="J13" s="106"/>
      <c r="K13" s="158"/>
      <c r="L13" s="159"/>
      <c r="M13" s="107"/>
      <c r="N13" s="108"/>
      <c r="O13"/>
      <c r="P13"/>
      <c r="Q13"/>
      <c r="R13"/>
      <c r="S13"/>
      <c r="T13"/>
      <c r="U13"/>
      <c r="V13"/>
      <c r="W13"/>
      <c r="X13"/>
      <c r="Y13"/>
      <c r="Z13"/>
      <c r="AA13"/>
      <c r="AB13"/>
    </row>
    <row r="14" spans="1:28" s="3" customFormat="1" x14ac:dyDescent="0.3">
      <c r="A14" s="210">
        <v>43668</v>
      </c>
      <c r="B14" s="215" t="s">
        <v>81</v>
      </c>
      <c r="C14" s="212">
        <v>7136</v>
      </c>
      <c r="D14" s="212"/>
      <c r="E14" s="219">
        <f t="shared" si="0"/>
        <v>-82117.169999999925</v>
      </c>
      <c r="F14" s="16"/>
      <c r="G14" s="103"/>
      <c r="H14" s="104"/>
      <c r="I14" s="105"/>
      <c r="J14" s="106"/>
      <c r="K14" s="158"/>
      <c r="L14" s="159"/>
      <c r="M14" s="107"/>
      <c r="N14" s="108"/>
      <c r="O14"/>
      <c r="P14"/>
      <c r="Q14"/>
      <c r="R14"/>
      <c r="S14"/>
      <c r="T14"/>
      <c r="U14"/>
      <c r="V14"/>
      <c r="W14"/>
      <c r="X14"/>
      <c r="Y14"/>
      <c r="Z14"/>
      <c r="AA14"/>
      <c r="AB14"/>
    </row>
    <row r="15" spans="1:28" s="3" customFormat="1" x14ac:dyDescent="0.3">
      <c r="A15" s="210">
        <v>43668</v>
      </c>
      <c r="B15" s="214" t="s">
        <v>76</v>
      </c>
      <c r="C15" s="216">
        <v>13740</v>
      </c>
      <c r="D15" s="216"/>
      <c r="E15" s="219">
        <f t="shared" si="0"/>
        <v>-68377.169999999925</v>
      </c>
      <c r="F15" s="16"/>
      <c r="G15" s="103"/>
      <c r="H15" s="104"/>
      <c r="I15" s="105"/>
      <c r="J15" s="106"/>
      <c r="K15" s="158"/>
      <c r="L15" s="159"/>
      <c r="M15" s="107"/>
      <c r="N15" s="108"/>
      <c r="O15"/>
      <c r="P15"/>
      <c r="Q15"/>
      <c r="R15"/>
      <c r="S15"/>
      <c r="T15"/>
      <c r="U15"/>
      <c r="V15"/>
    </row>
    <row r="16" spans="1:28" s="3" customFormat="1" x14ac:dyDescent="0.3">
      <c r="A16" s="210">
        <v>43670</v>
      </c>
      <c r="B16" s="266" t="s">
        <v>73</v>
      </c>
      <c r="C16" s="212">
        <v>9040</v>
      </c>
      <c r="D16" s="212"/>
      <c r="E16" s="219">
        <f t="shared" si="0"/>
        <v>-59337.169999999925</v>
      </c>
      <c r="F16" s="16"/>
      <c r="G16" s="103"/>
      <c r="H16" s="104"/>
      <c r="I16" s="105"/>
      <c r="J16" s="106"/>
      <c r="K16" s="158"/>
      <c r="L16" s="159"/>
      <c r="M16" s="107"/>
      <c r="N16" s="108"/>
      <c r="O16"/>
      <c r="P16"/>
      <c r="Q16"/>
      <c r="R16"/>
      <c r="S16"/>
      <c r="T16"/>
      <c r="U16"/>
      <c r="V16"/>
    </row>
    <row r="17" spans="1:22" s="3" customFormat="1" x14ac:dyDescent="0.3">
      <c r="A17" s="210">
        <v>43671</v>
      </c>
      <c r="B17" s="214" t="s">
        <v>74</v>
      </c>
      <c r="C17" s="212">
        <v>9160</v>
      </c>
      <c r="D17" s="212"/>
      <c r="E17" s="219">
        <f t="shared" si="0"/>
        <v>-50177.169999999925</v>
      </c>
      <c r="F17" s="16"/>
      <c r="G17" s="103"/>
      <c r="H17" s="104"/>
      <c r="I17" s="105"/>
      <c r="J17" s="106"/>
      <c r="K17" s="158"/>
      <c r="L17" s="159"/>
      <c r="M17" s="107"/>
      <c r="N17" s="108"/>
      <c r="O17"/>
      <c r="P17"/>
      <c r="Q17"/>
      <c r="R17"/>
      <c r="S17"/>
      <c r="T17"/>
      <c r="U17"/>
      <c r="V17"/>
    </row>
    <row r="18" spans="1:22" s="3" customFormat="1" x14ac:dyDescent="0.3">
      <c r="A18" s="210">
        <v>43672</v>
      </c>
      <c r="B18" s="214" t="s">
        <v>78</v>
      </c>
      <c r="C18" s="212">
        <v>1832</v>
      </c>
      <c r="D18" s="213"/>
      <c r="E18" s="219">
        <f t="shared" si="0"/>
        <v>-48345.169999999925</v>
      </c>
      <c r="F18" s="16"/>
      <c r="G18" s="103"/>
      <c r="H18" s="104"/>
      <c r="I18" s="105"/>
      <c r="J18" s="106"/>
      <c r="K18" s="158"/>
      <c r="L18" s="159"/>
      <c r="M18" s="107"/>
      <c r="N18" s="108"/>
      <c r="O18"/>
      <c r="P18"/>
      <c r="Q18"/>
      <c r="R18"/>
      <c r="S18"/>
      <c r="T18"/>
      <c r="U18"/>
      <c r="V18"/>
    </row>
    <row r="19" spans="1:22" s="3" customFormat="1" x14ac:dyDescent="0.3">
      <c r="A19" s="210">
        <v>43675</v>
      </c>
      <c r="B19" s="214" t="s">
        <v>80</v>
      </c>
      <c r="C19" s="212">
        <v>1784</v>
      </c>
      <c r="D19" s="213"/>
      <c r="E19" s="219">
        <f t="shared" si="0"/>
        <v>-46561.169999999925</v>
      </c>
      <c r="F19" s="16"/>
      <c r="G19" s="103"/>
      <c r="H19" s="104"/>
      <c r="I19" s="105"/>
      <c r="J19" s="106"/>
      <c r="K19" s="158"/>
      <c r="L19" s="159"/>
      <c r="M19" s="107"/>
      <c r="N19" s="108"/>
      <c r="O19"/>
      <c r="P19"/>
      <c r="Q19"/>
      <c r="R19"/>
      <c r="S19"/>
      <c r="T19"/>
      <c r="U19"/>
      <c r="V19"/>
    </row>
    <row r="20" spans="1:22" s="3" customFormat="1" x14ac:dyDescent="0.3">
      <c r="A20" s="210">
        <v>43675</v>
      </c>
      <c r="B20" s="214" t="s">
        <v>72</v>
      </c>
      <c r="C20" s="212">
        <v>5496</v>
      </c>
      <c r="D20" s="212"/>
      <c r="E20" s="147">
        <f t="shared" si="0"/>
        <v>-41065.169999999925</v>
      </c>
      <c r="F20" s="16"/>
      <c r="G20" s="103"/>
      <c r="H20" s="104"/>
      <c r="I20" s="105"/>
      <c r="J20" s="106"/>
      <c r="K20" s="158"/>
      <c r="L20" s="159"/>
      <c r="M20" s="107"/>
      <c r="N20" s="108"/>
      <c r="O20"/>
      <c r="P20"/>
      <c r="Q20"/>
      <c r="R20"/>
      <c r="S20"/>
      <c r="T20"/>
      <c r="U20"/>
      <c r="V20"/>
    </row>
    <row r="21" spans="1:22" s="3" customFormat="1" x14ac:dyDescent="0.3">
      <c r="A21" s="210">
        <v>43682</v>
      </c>
      <c r="B21" s="266" t="s">
        <v>95</v>
      </c>
      <c r="C21" s="212">
        <v>43500</v>
      </c>
      <c r="D21" s="211"/>
      <c r="E21" s="219">
        <f t="shared" si="0"/>
        <v>2434.8300000000745</v>
      </c>
      <c r="F21" s="16"/>
      <c r="G21" s="103"/>
      <c r="H21" s="104"/>
      <c r="I21" s="105"/>
      <c r="J21" s="106"/>
      <c r="K21" s="158"/>
      <c r="L21" s="159"/>
      <c r="M21" s="107"/>
      <c r="N21" s="108"/>
      <c r="O21"/>
      <c r="P21"/>
      <c r="Q21"/>
      <c r="R21"/>
      <c r="S21"/>
      <c r="T21"/>
      <c r="U21"/>
      <c r="V21"/>
    </row>
    <row r="22" spans="1:22" s="3" customFormat="1" x14ac:dyDescent="0.3">
      <c r="A22" s="269"/>
      <c r="B22" s="161" t="s">
        <v>96</v>
      </c>
      <c r="C22" s="162"/>
      <c r="D22" s="162">
        <v>21750</v>
      </c>
      <c r="E22" s="219">
        <f t="shared" si="0"/>
        <v>-19315.169999999925</v>
      </c>
      <c r="F22" s="15"/>
      <c r="G22" s="103">
        <f>D22</f>
        <v>21750</v>
      </c>
      <c r="H22" s="104"/>
      <c r="I22" s="105"/>
      <c r="J22" s="106"/>
      <c r="K22" s="158"/>
      <c r="L22" s="159"/>
      <c r="M22" s="107"/>
      <c r="N22" s="108"/>
      <c r="O22"/>
      <c r="P22"/>
      <c r="Q22"/>
      <c r="R22"/>
      <c r="S22"/>
      <c r="T22"/>
      <c r="U22"/>
      <c r="V22"/>
    </row>
    <row r="23" spans="1:22" s="3" customFormat="1" x14ac:dyDescent="0.3">
      <c r="A23" s="9"/>
      <c r="B23" s="136" t="s">
        <v>83</v>
      </c>
      <c r="C23" s="19"/>
      <c r="D23" s="50">
        <v>32352</v>
      </c>
      <c r="E23" s="219">
        <f t="shared" si="0"/>
        <v>-51667.169999999925</v>
      </c>
      <c r="F23" s="16"/>
      <c r="G23" s="103"/>
      <c r="H23" s="104"/>
      <c r="I23" s="105"/>
      <c r="J23" s="106"/>
      <c r="K23" s="158"/>
      <c r="L23" s="159"/>
      <c r="M23" s="107"/>
      <c r="N23" s="108"/>
      <c r="O23"/>
      <c r="P23"/>
      <c r="Q23"/>
      <c r="R23"/>
      <c r="S23"/>
      <c r="T23"/>
      <c r="U23"/>
      <c r="V23"/>
    </row>
    <row r="24" spans="1:22" s="3" customFormat="1" x14ac:dyDescent="0.3">
      <c r="A24" s="9"/>
      <c r="B24" s="137" t="s">
        <v>84</v>
      </c>
      <c r="C24" s="19"/>
      <c r="D24" s="50">
        <v>81696</v>
      </c>
      <c r="E24" s="219">
        <f t="shared" si="0"/>
        <v>-133363.16999999993</v>
      </c>
      <c r="F24" s="16"/>
      <c r="G24" s="103"/>
      <c r="H24" s="104"/>
      <c r="I24" s="105"/>
      <c r="J24" s="106"/>
      <c r="K24" s="158"/>
      <c r="L24" s="159"/>
      <c r="M24" s="107"/>
      <c r="N24" s="108"/>
      <c r="O24"/>
      <c r="P24"/>
      <c r="Q24"/>
      <c r="R24"/>
      <c r="S24"/>
      <c r="T24"/>
      <c r="U24"/>
      <c r="V24"/>
    </row>
    <row r="25" spans="1:22" s="3" customFormat="1" x14ac:dyDescent="0.3">
      <c r="A25" s="210">
        <v>43691</v>
      </c>
      <c r="B25" s="214" t="s">
        <v>81</v>
      </c>
      <c r="C25" s="216">
        <v>7328</v>
      </c>
      <c r="D25" s="212"/>
      <c r="E25" s="219">
        <f t="shared" si="0"/>
        <v>-126035.16999999993</v>
      </c>
      <c r="F25" s="16"/>
      <c r="G25" s="103"/>
      <c r="H25" s="104"/>
      <c r="I25" s="105"/>
      <c r="J25" s="106"/>
      <c r="K25" s="158"/>
      <c r="L25" s="159"/>
      <c r="M25" s="107"/>
      <c r="N25" s="108"/>
      <c r="O25"/>
      <c r="P25"/>
      <c r="Q25"/>
      <c r="R25"/>
      <c r="S25"/>
      <c r="T25"/>
      <c r="U25"/>
      <c r="V25"/>
    </row>
    <row r="26" spans="1:22" s="3" customFormat="1" x14ac:dyDescent="0.3">
      <c r="A26" s="210">
        <v>43691</v>
      </c>
      <c r="B26" s="214" t="s">
        <v>71</v>
      </c>
      <c r="C26" s="212">
        <v>4580</v>
      </c>
      <c r="D26" s="212"/>
      <c r="E26" s="219">
        <f t="shared" si="0"/>
        <v>-121455.16999999993</v>
      </c>
      <c r="F26" s="16"/>
      <c r="G26" s="103"/>
      <c r="H26" s="104"/>
      <c r="I26" s="105"/>
      <c r="J26" s="106"/>
      <c r="K26" s="158"/>
      <c r="L26" s="159"/>
      <c r="M26" s="107"/>
      <c r="N26" s="108"/>
      <c r="O26"/>
      <c r="P26"/>
      <c r="Q26"/>
      <c r="R26"/>
      <c r="S26"/>
      <c r="T26"/>
      <c r="U26"/>
      <c r="V26"/>
    </row>
    <row r="27" spans="1:22" s="3" customFormat="1" x14ac:dyDescent="0.3">
      <c r="A27" s="210">
        <v>43691</v>
      </c>
      <c r="B27" s="215" t="s">
        <v>69</v>
      </c>
      <c r="C27" s="216">
        <v>7128</v>
      </c>
      <c r="D27" s="212"/>
      <c r="E27" s="219">
        <f t="shared" si="0"/>
        <v>-114327.16999999993</v>
      </c>
      <c r="F27" s="16"/>
      <c r="G27" s="103"/>
      <c r="H27" s="104"/>
      <c r="I27" s="105"/>
      <c r="J27" s="106"/>
      <c r="K27" s="158"/>
      <c r="L27" s="159"/>
      <c r="M27" s="107"/>
      <c r="N27" s="108"/>
      <c r="O27"/>
      <c r="P27"/>
      <c r="Q27"/>
      <c r="R27"/>
      <c r="S27"/>
      <c r="T27"/>
      <c r="U27"/>
      <c r="V27"/>
    </row>
    <row r="28" spans="1:22" s="3" customFormat="1" x14ac:dyDescent="0.3">
      <c r="A28" s="210">
        <v>43692</v>
      </c>
      <c r="B28" s="214" t="s">
        <v>71</v>
      </c>
      <c r="C28" s="212">
        <v>5940</v>
      </c>
      <c r="D28" s="212"/>
      <c r="E28" s="219">
        <f t="shared" si="0"/>
        <v>-108387.16999999993</v>
      </c>
      <c r="F28" s="16"/>
      <c r="G28" s="103"/>
      <c r="H28" s="104"/>
      <c r="I28" s="105"/>
      <c r="J28" s="106"/>
      <c r="K28" s="158"/>
      <c r="L28" s="159"/>
      <c r="M28" s="107"/>
      <c r="N28" s="108"/>
      <c r="O28"/>
      <c r="P28"/>
      <c r="Q28"/>
      <c r="R28"/>
      <c r="S28"/>
      <c r="T28"/>
      <c r="U28"/>
      <c r="V28"/>
    </row>
    <row r="29" spans="1:22" s="3" customFormat="1" x14ac:dyDescent="0.3">
      <c r="A29" s="210">
        <v>43699</v>
      </c>
      <c r="B29" s="214" t="s">
        <v>74</v>
      </c>
      <c r="C29" s="212">
        <v>11880</v>
      </c>
      <c r="D29" s="212"/>
      <c r="E29" s="219">
        <f t="shared" si="0"/>
        <v>-96507.169999999925</v>
      </c>
      <c r="F29" s="16"/>
      <c r="G29" s="103"/>
      <c r="H29" s="104"/>
      <c r="I29" s="105"/>
      <c r="J29" s="106"/>
      <c r="K29" s="158"/>
      <c r="L29" s="159"/>
      <c r="M29" s="107"/>
      <c r="N29" s="108"/>
      <c r="O29"/>
      <c r="P29"/>
      <c r="Q29"/>
      <c r="R29"/>
      <c r="S29"/>
      <c r="T29"/>
      <c r="U29"/>
      <c r="V29"/>
    </row>
    <row r="30" spans="1:22" s="3" customFormat="1" x14ac:dyDescent="0.3">
      <c r="A30" s="210">
        <v>43699</v>
      </c>
      <c r="B30" s="214" t="s">
        <v>72</v>
      </c>
      <c r="C30" s="212">
        <v>7128</v>
      </c>
      <c r="D30" s="213"/>
      <c r="E30" s="219">
        <f t="shared" si="0"/>
        <v>-89379.169999999925</v>
      </c>
      <c r="F30" s="15"/>
      <c r="G30" s="103"/>
      <c r="H30" s="104"/>
      <c r="I30" s="105"/>
      <c r="J30" s="106"/>
      <c r="K30" s="158"/>
      <c r="L30" s="159"/>
      <c r="M30" s="107"/>
      <c r="N30" s="108"/>
      <c r="O30"/>
      <c r="P30"/>
      <c r="Q30"/>
      <c r="R30"/>
      <c r="S30"/>
      <c r="T30"/>
      <c r="U30"/>
      <c r="V30"/>
    </row>
    <row r="31" spans="1:22" s="3" customFormat="1" x14ac:dyDescent="0.3">
      <c r="A31" s="210">
        <v>43700</v>
      </c>
      <c r="B31" s="214" t="s">
        <v>81</v>
      </c>
      <c r="C31" s="216">
        <v>9504</v>
      </c>
      <c r="D31" s="213"/>
      <c r="E31" s="219">
        <f t="shared" si="0"/>
        <v>-79875.169999999925</v>
      </c>
      <c r="F31" s="16"/>
      <c r="G31" s="103"/>
      <c r="H31" s="104"/>
      <c r="I31" s="105"/>
      <c r="J31" s="106"/>
      <c r="K31" s="158"/>
      <c r="L31" s="159"/>
      <c r="M31" s="107"/>
      <c r="N31" s="108"/>
      <c r="O31"/>
      <c r="P31"/>
      <c r="Q31"/>
      <c r="R31"/>
      <c r="S31"/>
      <c r="T31"/>
      <c r="U31"/>
      <c r="V31"/>
    </row>
    <row r="32" spans="1:22" s="3" customFormat="1" x14ac:dyDescent="0.3">
      <c r="A32" s="210">
        <v>43703</v>
      </c>
      <c r="B32" s="214" t="s">
        <v>95</v>
      </c>
      <c r="C32" s="216">
        <v>7128</v>
      </c>
      <c r="D32" s="212"/>
      <c r="E32" s="219">
        <f t="shared" si="0"/>
        <v>-72747.169999999925</v>
      </c>
      <c r="F32" s="16"/>
      <c r="G32" s="103"/>
      <c r="H32" s="104"/>
      <c r="I32" s="105"/>
      <c r="J32" s="106"/>
      <c r="K32" s="158"/>
      <c r="L32" s="159"/>
      <c r="M32" s="107"/>
      <c r="N32" s="108"/>
      <c r="O32"/>
      <c r="P32"/>
      <c r="Q32"/>
      <c r="R32"/>
      <c r="S32"/>
      <c r="T32"/>
      <c r="U32"/>
      <c r="V32"/>
    </row>
    <row r="33" spans="1:22" s="3" customFormat="1" x14ac:dyDescent="0.3">
      <c r="A33" s="210">
        <v>43703</v>
      </c>
      <c r="B33" s="214" t="s">
        <v>78</v>
      </c>
      <c r="C33" s="212">
        <v>2376</v>
      </c>
      <c r="D33" s="212"/>
      <c r="E33" s="219">
        <f t="shared" si="0"/>
        <v>-70371.169999999925</v>
      </c>
      <c r="F33" s="16"/>
      <c r="G33" s="103"/>
      <c r="H33" s="104"/>
      <c r="I33" s="105"/>
      <c r="J33" s="106"/>
      <c r="K33" s="158"/>
      <c r="L33" s="159"/>
      <c r="M33" s="107"/>
      <c r="N33" s="108"/>
      <c r="O33"/>
      <c r="P33"/>
      <c r="Q33"/>
      <c r="R33"/>
      <c r="S33"/>
      <c r="T33"/>
      <c r="U33"/>
      <c r="V33"/>
    </row>
    <row r="34" spans="1:22" s="3" customFormat="1" x14ac:dyDescent="0.3">
      <c r="A34" s="210">
        <v>43707</v>
      </c>
      <c r="B34" s="218" t="s">
        <v>73</v>
      </c>
      <c r="C34" s="212">
        <v>5940</v>
      </c>
      <c r="D34" s="212"/>
      <c r="E34" s="147">
        <f t="shared" si="0"/>
        <v>-64431.169999999925</v>
      </c>
      <c r="F34" s="16"/>
      <c r="G34" s="103"/>
      <c r="H34" s="104"/>
      <c r="I34" s="105"/>
      <c r="J34" s="106"/>
      <c r="K34" s="158"/>
      <c r="L34" s="159"/>
      <c r="M34" s="107"/>
      <c r="N34" s="108"/>
      <c r="O34"/>
      <c r="P34"/>
      <c r="Q34"/>
      <c r="R34"/>
      <c r="S34"/>
      <c r="T34"/>
      <c r="U34"/>
      <c r="V34"/>
    </row>
    <row r="35" spans="1:22" s="3" customFormat="1" x14ac:dyDescent="0.3">
      <c r="A35" s="210">
        <v>43682</v>
      </c>
      <c r="B35" s="214" t="s">
        <v>77</v>
      </c>
      <c r="C35" s="212">
        <v>29960</v>
      </c>
      <c r="D35" s="212"/>
      <c r="E35" s="219">
        <f t="shared" si="0"/>
        <v>-34471.169999999925</v>
      </c>
      <c r="F35" s="16"/>
      <c r="G35" s="103"/>
      <c r="H35" s="104"/>
      <c r="I35" s="105"/>
      <c r="J35" s="106"/>
      <c r="K35" s="158"/>
      <c r="L35" s="159"/>
      <c r="M35" s="107"/>
      <c r="N35" s="108"/>
      <c r="O35"/>
      <c r="P35"/>
      <c r="Q35"/>
      <c r="R35"/>
      <c r="S35"/>
      <c r="T35"/>
      <c r="U35"/>
      <c r="V35"/>
    </row>
    <row r="36" spans="1:22" s="3" customFormat="1" x14ac:dyDescent="0.3">
      <c r="A36" s="210">
        <v>43682</v>
      </c>
      <c r="B36" s="214" t="s">
        <v>76</v>
      </c>
      <c r="C36" s="216">
        <v>17820</v>
      </c>
      <c r="D36" s="212"/>
      <c r="E36" s="219">
        <f t="shared" si="0"/>
        <v>-16651.169999999925</v>
      </c>
      <c r="F36" s="16"/>
      <c r="G36" s="103"/>
      <c r="H36" s="104"/>
      <c r="I36" s="105"/>
      <c r="J36" s="106"/>
      <c r="K36" s="158"/>
      <c r="L36" s="159"/>
      <c r="M36" s="107"/>
      <c r="N36" s="108"/>
      <c r="O36"/>
      <c r="P36"/>
      <c r="Q36"/>
      <c r="R36"/>
      <c r="S36"/>
      <c r="T36"/>
      <c r="U36"/>
      <c r="V36"/>
    </row>
    <row r="37" spans="1:22" s="3" customFormat="1" x14ac:dyDescent="0.3">
      <c r="A37" s="9"/>
      <c r="B37" s="136" t="s">
        <v>86</v>
      </c>
      <c r="C37" s="19"/>
      <c r="D37" s="50">
        <v>9894</v>
      </c>
      <c r="E37" s="219">
        <f t="shared" si="0"/>
        <v>-26545.169999999925</v>
      </c>
      <c r="F37" s="16"/>
      <c r="G37" s="103"/>
      <c r="H37" s="104"/>
      <c r="I37" s="105"/>
      <c r="J37" s="106"/>
      <c r="K37" s="158"/>
      <c r="L37" s="159"/>
      <c r="M37" s="107"/>
      <c r="N37" s="108"/>
      <c r="O37"/>
      <c r="P37"/>
      <c r="Q37"/>
      <c r="R37"/>
      <c r="S37"/>
      <c r="T37"/>
      <c r="U37"/>
      <c r="V37"/>
    </row>
    <row r="38" spans="1:22" s="3" customFormat="1" x14ac:dyDescent="0.3">
      <c r="A38" s="9"/>
      <c r="B38" s="137" t="s">
        <v>87</v>
      </c>
      <c r="C38" s="19"/>
      <c r="D38" s="50">
        <v>87009</v>
      </c>
      <c r="E38" s="219">
        <f t="shared" si="0"/>
        <v>-113554.16999999993</v>
      </c>
      <c r="F38" s="16"/>
      <c r="G38" s="103"/>
      <c r="H38" s="104"/>
      <c r="I38" s="105"/>
      <c r="J38" s="106"/>
      <c r="K38" s="158"/>
      <c r="L38" s="159"/>
      <c r="M38" s="107"/>
      <c r="N38" s="108"/>
      <c r="O38"/>
      <c r="P38"/>
      <c r="Q38"/>
      <c r="R38"/>
      <c r="S38"/>
      <c r="T38"/>
      <c r="U38"/>
      <c r="V38"/>
    </row>
    <row r="39" spans="1:22" s="3" customFormat="1" x14ac:dyDescent="0.3">
      <c r="A39" s="210">
        <v>43719</v>
      </c>
      <c r="B39" s="214" t="s">
        <v>70</v>
      </c>
      <c r="C39" s="212">
        <v>2376</v>
      </c>
      <c r="D39" s="212"/>
      <c r="E39" s="219">
        <f t="shared" si="0"/>
        <v>-111178.16999999993</v>
      </c>
      <c r="F39" s="16"/>
      <c r="G39" s="103"/>
      <c r="H39" s="104"/>
      <c r="I39" s="105"/>
      <c r="J39" s="106"/>
      <c r="K39" s="158"/>
      <c r="L39" s="159"/>
      <c r="M39" s="107"/>
      <c r="N39" s="108"/>
      <c r="O39"/>
      <c r="P39"/>
      <c r="Q39"/>
      <c r="R39"/>
      <c r="S39"/>
      <c r="T39"/>
      <c r="U39"/>
      <c r="V39"/>
    </row>
    <row r="40" spans="1:22" s="3" customFormat="1" x14ac:dyDescent="0.3">
      <c r="A40" s="210">
        <v>43720</v>
      </c>
      <c r="B40" s="214" t="s">
        <v>69</v>
      </c>
      <c r="C40" s="212">
        <v>5994</v>
      </c>
      <c r="D40" s="212"/>
      <c r="E40" s="219">
        <f t="shared" si="0"/>
        <v>-105184.16999999993</v>
      </c>
      <c r="F40" s="16"/>
      <c r="G40" s="103"/>
      <c r="H40" s="104"/>
      <c r="I40" s="105"/>
      <c r="J40" s="106"/>
      <c r="K40" s="158"/>
      <c r="L40" s="159"/>
      <c r="M40" s="107"/>
      <c r="N40" s="108"/>
      <c r="O40"/>
      <c r="P40"/>
      <c r="Q40"/>
      <c r="R40"/>
      <c r="S40"/>
      <c r="T40"/>
      <c r="U40"/>
      <c r="V40"/>
    </row>
    <row r="41" spans="1:22" s="3" customFormat="1" x14ac:dyDescent="0.3">
      <c r="A41" s="210">
        <v>43720</v>
      </c>
      <c r="B41" s="214" t="s">
        <v>79</v>
      </c>
      <c r="C41" s="212">
        <v>5994</v>
      </c>
      <c r="D41" s="212"/>
      <c r="E41" s="219">
        <f t="shared" si="0"/>
        <v>-99190.169999999925</v>
      </c>
      <c r="F41" s="16"/>
      <c r="G41" s="103"/>
      <c r="H41" s="104"/>
      <c r="I41" s="105"/>
      <c r="J41" s="106"/>
      <c r="K41" s="158"/>
      <c r="L41" s="159"/>
      <c r="M41" s="107"/>
      <c r="N41" s="108"/>
      <c r="O41"/>
      <c r="P41"/>
      <c r="Q41"/>
      <c r="R41"/>
      <c r="S41"/>
      <c r="T41"/>
      <c r="U41"/>
      <c r="V41"/>
    </row>
    <row r="42" spans="1:22" s="3" customFormat="1" x14ac:dyDescent="0.3">
      <c r="A42" s="210">
        <v>43724</v>
      </c>
      <c r="B42" s="214" t="s">
        <v>71</v>
      </c>
      <c r="C42" s="212">
        <v>4995</v>
      </c>
      <c r="D42" s="213"/>
      <c r="E42" s="219">
        <f t="shared" si="0"/>
        <v>-94195.169999999925</v>
      </c>
      <c r="F42" s="16"/>
      <c r="G42" s="103"/>
      <c r="H42" s="104"/>
      <c r="I42" s="105"/>
      <c r="J42" s="106"/>
      <c r="K42" s="158"/>
      <c r="L42" s="159"/>
      <c r="M42" s="107"/>
      <c r="N42" s="108"/>
      <c r="O42"/>
      <c r="P42"/>
      <c r="Q42"/>
      <c r="R42"/>
      <c r="S42"/>
      <c r="T42"/>
      <c r="U42"/>
      <c r="V42"/>
    </row>
    <row r="43" spans="1:22" s="3" customFormat="1" x14ac:dyDescent="0.3">
      <c r="A43" s="210">
        <v>43726</v>
      </c>
      <c r="B43" s="266" t="s">
        <v>73</v>
      </c>
      <c r="C43" s="216">
        <v>5994</v>
      </c>
      <c r="D43" s="213"/>
      <c r="E43" s="219">
        <f t="shared" si="0"/>
        <v>-88201.169999999925</v>
      </c>
      <c r="F43" s="16"/>
      <c r="G43" s="103"/>
      <c r="H43" s="104"/>
      <c r="I43" s="105"/>
      <c r="J43" s="106"/>
      <c r="K43" s="158"/>
      <c r="L43" s="159"/>
      <c r="M43" s="107"/>
      <c r="N43" s="108"/>
      <c r="O43"/>
      <c r="P43"/>
      <c r="Q43"/>
      <c r="R43"/>
      <c r="S43"/>
      <c r="T43"/>
      <c r="U43"/>
      <c r="V43"/>
    </row>
    <row r="44" spans="1:22" s="3" customFormat="1" x14ac:dyDescent="0.3">
      <c r="A44" s="210">
        <v>43727</v>
      </c>
      <c r="B44" s="214" t="s">
        <v>74</v>
      </c>
      <c r="C44" s="212">
        <v>9990</v>
      </c>
      <c r="D44" s="212"/>
      <c r="E44" s="219">
        <f t="shared" si="0"/>
        <v>-78211.169999999925</v>
      </c>
      <c r="F44" s="16"/>
      <c r="G44" s="103"/>
      <c r="H44" s="104"/>
      <c r="I44" s="105"/>
      <c r="J44" s="106"/>
      <c r="K44" s="158"/>
      <c r="L44" s="159"/>
      <c r="M44" s="107"/>
      <c r="N44" s="108"/>
      <c r="O44"/>
      <c r="P44"/>
      <c r="Q44"/>
      <c r="R44"/>
      <c r="S44"/>
      <c r="T44"/>
      <c r="U44"/>
      <c r="V44"/>
    </row>
    <row r="45" spans="1:22" s="3" customFormat="1" x14ac:dyDescent="0.3">
      <c r="A45" s="210">
        <v>43727</v>
      </c>
      <c r="B45" s="214" t="s">
        <v>95</v>
      </c>
      <c r="C45" s="212">
        <v>5994</v>
      </c>
      <c r="D45" s="212"/>
      <c r="E45" s="219">
        <f t="shared" si="0"/>
        <v>-72217.169999999925</v>
      </c>
      <c r="F45" s="16"/>
      <c r="G45" s="103"/>
      <c r="H45" s="104"/>
      <c r="I45" s="105"/>
      <c r="J45" s="106"/>
      <c r="K45" s="158"/>
      <c r="L45" s="159"/>
      <c r="M45" s="107"/>
      <c r="N45" s="108"/>
      <c r="O45"/>
      <c r="P45"/>
      <c r="Q45"/>
      <c r="R45"/>
      <c r="S45"/>
      <c r="T45"/>
      <c r="U45"/>
      <c r="V45"/>
    </row>
    <row r="46" spans="1:22" s="3" customFormat="1" x14ac:dyDescent="0.3">
      <c r="A46" s="210">
        <v>43727</v>
      </c>
      <c r="B46" s="214" t="s">
        <v>78</v>
      </c>
      <c r="C46" s="212">
        <v>1998</v>
      </c>
      <c r="D46" s="212"/>
      <c r="E46" s="219">
        <f t="shared" si="0"/>
        <v>-70219.169999999925</v>
      </c>
      <c r="F46" s="16"/>
      <c r="G46" s="103"/>
      <c r="H46" s="104"/>
      <c r="I46" s="105"/>
      <c r="J46" s="106"/>
      <c r="K46" s="158"/>
      <c r="L46" s="159"/>
      <c r="M46" s="107"/>
      <c r="N46" s="108"/>
      <c r="O46"/>
      <c r="P46"/>
      <c r="Q46"/>
      <c r="R46"/>
      <c r="S46"/>
      <c r="T46"/>
      <c r="U46"/>
      <c r="V46"/>
    </row>
    <row r="47" spans="1:22" s="3" customFormat="1" x14ac:dyDescent="0.3">
      <c r="A47" s="210">
        <v>43728</v>
      </c>
      <c r="B47" s="218" t="s">
        <v>72</v>
      </c>
      <c r="C47" s="212">
        <v>5994</v>
      </c>
      <c r="D47" s="212"/>
      <c r="E47" s="219">
        <f t="shared" si="0"/>
        <v>-64225.169999999925</v>
      </c>
      <c r="F47" s="16"/>
      <c r="G47" s="103"/>
      <c r="H47" s="104"/>
      <c r="I47" s="105"/>
      <c r="J47" s="106"/>
      <c r="K47" s="158"/>
      <c r="L47" s="159"/>
      <c r="M47" s="107"/>
      <c r="N47" s="108"/>
      <c r="O47"/>
      <c r="P47"/>
      <c r="Q47"/>
      <c r="R47"/>
      <c r="S47"/>
      <c r="T47"/>
      <c r="U47"/>
      <c r="V47"/>
    </row>
    <row r="48" spans="1:22" s="3" customFormat="1" x14ac:dyDescent="0.3">
      <c r="A48" s="210">
        <v>43728</v>
      </c>
      <c r="B48" s="214" t="s">
        <v>76</v>
      </c>
      <c r="C48" s="212">
        <v>14985</v>
      </c>
      <c r="D48" s="212"/>
      <c r="E48" s="147">
        <f t="shared" si="0"/>
        <v>-49240.169999999925</v>
      </c>
      <c r="F48" s="16"/>
      <c r="G48" s="103"/>
      <c r="H48" s="104"/>
      <c r="I48" s="105"/>
      <c r="J48" s="106"/>
      <c r="K48" s="158"/>
      <c r="L48" s="159"/>
      <c r="M48" s="107"/>
      <c r="N48" s="108"/>
      <c r="O48"/>
      <c r="P48"/>
      <c r="Q48"/>
      <c r="R48"/>
      <c r="S48"/>
      <c r="T48"/>
      <c r="U48"/>
      <c r="V48"/>
    </row>
    <row r="49" spans="1:22" s="3" customFormat="1" x14ac:dyDescent="0.3">
      <c r="A49" s="9"/>
      <c r="B49" s="136" t="s">
        <v>88</v>
      </c>
      <c r="C49" s="19"/>
      <c r="D49" s="50">
        <v>10864</v>
      </c>
      <c r="E49" s="219">
        <f t="shared" si="0"/>
        <v>-60104.169999999925</v>
      </c>
      <c r="F49" s="16"/>
      <c r="G49" s="103"/>
      <c r="H49" s="104"/>
      <c r="I49" s="105"/>
      <c r="J49" s="106"/>
      <c r="K49" s="158"/>
      <c r="L49" s="159"/>
      <c r="M49" s="107"/>
      <c r="N49" s="108"/>
      <c r="O49"/>
      <c r="P49"/>
      <c r="Q49"/>
      <c r="R49"/>
      <c r="S49"/>
      <c r="T49"/>
      <c r="U49"/>
      <c r="V49"/>
    </row>
    <row r="50" spans="1:22" s="3" customFormat="1" x14ac:dyDescent="0.3">
      <c r="A50" s="9"/>
      <c r="B50" s="137" t="s">
        <v>89</v>
      </c>
      <c r="C50" s="19"/>
      <c r="D50" s="50">
        <v>102626</v>
      </c>
      <c r="E50" s="219">
        <f t="shared" si="0"/>
        <v>-162730.16999999993</v>
      </c>
      <c r="F50" s="16"/>
      <c r="G50" s="103"/>
      <c r="H50" s="104"/>
      <c r="I50" s="105"/>
      <c r="J50" s="106"/>
      <c r="K50" s="158"/>
      <c r="L50" s="159"/>
      <c r="M50" s="107"/>
      <c r="N50" s="108"/>
      <c r="O50"/>
      <c r="P50"/>
      <c r="Q50"/>
      <c r="R50"/>
      <c r="S50"/>
      <c r="T50"/>
      <c r="U50"/>
      <c r="V50"/>
    </row>
    <row r="51" spans="1:22" s="3" customFormat="1" x14ac:dyDescent="0.3">
      <c r="A51" s="210">
        <v>43753</v>
      </c>
      <c r="B51" s="214" t="s">
        <v>75</v>
      </c>
      <c r="C51" s="212">
        <v>31560</v>
      </c>
      <c r="D51" s="213"/>
      <c r="E51" s="219">
        <f t="shared" si="0"/>
        <v>-131170.16999999993</v>
      </c>
      <c r="F51" s="16"/>
      <c r="G51" s="103"/>
      <c r="H51" s="104"/>
      <c r="I51" s="105"/>
      <c r="J51" s="106"/>
      <c r="K51" s="158"/>
      <c r="L51" s="159"/>
      <c r="M51" s="107"/>
      <c r="N51" s="108"/>
      <c r="O51"/>
      <c r="P51"/>
      <c r="Q51"/>
      <c r="R51"/>
      <c r="S51"/>
      <c r="T51"/>
      <c r="U51"/>
      <c r="V51"/>
    </row>
    <row r="52" spans="1:22" s="3" customFormat="1" x14ac:dyDescent="0.3">
      <c r="A52" s="210">
        <v>43755</v>
      </c>
      <c r="B52" s="214" t="s">
        <v>76</v>
      </c>
      <c r="C52" s="212">
        <v>17550</v>
      </c>
      <c r="D52" s="213"/>
      <c r="E52" s="219">
        <f t="shared" si="0"/>
        <v>-113620.16999999993</v>
      </c>
      <c r="F52" s="16"/>
      <c r="G52" s="103"/>
      <c r="H52" s="104"/>
      <c r="I52" s="105"/>
      <c r="J52" s="106"/>
      <c r="K52" s="158"/>
      <c r="L52" s="159"/>
      <c r="M52" s="107"/>
      <c r="N52" s="108"/>
      <c r="O52"/>
      <c r="P52"/>
      <c r="Q52"/>
      <c r="R52"/>
      <c r="S52"/>
      <c r="T52"/>
      <c r="U52"/>
      <c r="V52"/>
    </row>
    <row r="53" spans="1:22" s="3" customFormat="1" x14ac:dyDescent="0.3">
      <c r="A53" s="210">
        <v>43755</v>
      </c>
      <c r="B53" s="214" t="s">
        <v>69</v>
      </c>
      <c r="C53" s="212">
        <v>7020</v>
      </c>
      <c r="D53" s="213"/>
      <c r="E53" s="219">
        <f t="shared" si="0"/>
        <v>-106600.16999999993</v>
      </c>
      <c r="F53" s="16"/>
      <c r="G53" s="103"/>
      <c r="H53" s="104"/>
      <c r="I53" s="105"/>
      <c r="J53" s="106"/>
      <c r="K53" s="158"/>
      <c r="L53" s="159"/>
      <c r="M53" s="107"/>
      <c r="N53" s="108"/>
      <c r="O53"/>
      <c r="P53"/>
      <c r="Q53"/>
      <c r="R53"/>
      <c r="S53"/>
      <c r="T53"/>
      <c r="U53"/>
      <c r="V53"/>
    </row>
    <row r="54" spans="1:22" s="3" customFormat="1" x14ac:dyDescent="0.3">
      <c r="A54" s="210">
        <v>43756</v>
      </c>
      <c r="B54" s="214" t="s">
        <v>71</v>
      </c>
      <c r="C54" s="212">
        <v>5850</v>
      </c>
      <c r="D54" s="212"/>
      <c r="E54" s="219">
        <f t="shared" si="0"/>
        <v>-100750.16999999993</v>
      </c>
      <c r="F54" s="16"/>
      <c r="G54" s="103"/>
      <c r="H54" s="104"/>
      <c r="I54" s="105"/>
      <c r="J54" s="106"/>
      <c r="K54" s="158"/>
      <c r="L54" s="159"/>
      <c r="M54" s="107"/>
      <c r="N54" s="108"/>
      <c r="O54"/>
      <c r="P54"/>
      <c r="Q54"/>
      <c r="R54"/>
      <c r="S54"/>
      <c r="T54"/>
      <c r="U54"/>
      <c r="V54"/>
    </row>
    <row r="55" spans="1:22" s="3" customFormat="1" x14ac:dyDescent="0.3">
      <c r="A55" s="210">
        <v>43759</v>
      </c>
      <c r="B55" s="214" t="s">
        <v>81</v>
      </c>
      <c r="C55" s="212">
        <v>7992</v>
      </c>
      <c r="D55" s="213"/>
      <c r="E55" s="219">
        <f t="shared" si="0"/>
        <v>-92758.169999999925</v>
      </c>
      <c r="F55" s="16"/>
      <c r="G55" s="103"/>
      <c r="H55" s="104"/>
      <c r="I55" s="105"/>
      <c r="J55" s="106"/>
      <c r="K55" s="158"/>
      <c r="L55" s="159"/>
      <c r="M55" s="107"/>
      <c r="N55" s="108"/>
      <c r="O55"/>
      <c r="P55"/>
      <c r="Q55"/>
      <c r="R55"/>
      <c r="S55"/>
      <c r="T55"/>
      <c r="U55"/>
      <c r="V55"/>
    </row>
    <row r="56" spans="1:22" s="3" customFormat="1" x14ac:dyDescent="0.3">
      <c r="A56" s="210">
        <v>43761</v>
      </c>
      <c r="B56" s="214" t="s">
        <v>72</v>
      </c>
      <c r="C56" s="216">
        <v>7020</v>
      </c>
      <c r="D56" s="213"/>
      <c r="E56" s="219">
        <f t="shared" si="0"/>
        <v>-85738.169999999925</v>
      </c>
      <c r="F56" s="16"/>
      <c r="G56" s="103"/>
      <c r="H56" s="104"/>
      <c r="I56" s="105"/>
      <c r="J56" s="106"/>
      <c r="K56" s="158"/>
      <c r="L56" s="159"/>
      <c r="M56" s="107"/>
      <c r="N56" s="108"/>
      <c r="O56"/>
      <c r="P56"/>
      <c r="Q56"/>
      <c r="R56"/>
      <c r="S56"/>
      <c r="T56"/>
      <c r="U56"/>
      <c r="V56"/>
    </row>
    <row r="57" spans="1:22" s="3" customFormat="1" x14ac:dyDescent="0.3">
      <c r="A57" s="210">
        <v>43761</v>
      </c>
      <c r="B57" s="214" t="s">
        <v>77</v>
      </c>
      <c r="C57" s="212">
        <v>21690</v>
      </c>
      <c r="D57" s="212"/>
      <c r="E57" s="219">
        <f t="shared" si="0"/>
        <v>-64048.169999999925</v>
      </c>
      <c r="F57" s="16"/>
      <c r="G57" s="103"/>
      <c r="H57" s="104"/>
      <c r="I57" s="105"/>
      <c r="J57" s="106"/>
      <c r="K57" s="158"/>
      <c r="L57" s="159"/>
      <c r="M57" s="107"/>
      <c r="N57" s="108"/>
      <c r="O57"/>
      <c r="P57"/>
      <c r="Q57"/>
      <c r="R57"/>
      <c r="S57"/>
      <c r="T57"/>
      <c r="U57"/>
      <c r="V57"/>
    </row>
    <row r="58" spans="1:22" s="3" customFormat="1" x14ac:dyDescent="0.3">
      <c r="A58" s="210">
        <v>43761</v>
      </c>
      <c r="B58" s="214" t="s">
        <v>79</v>
      </c>
      <c r="C58" s="212">
        <v>7020</v>
      </c>
      <c r="D58" s="213"/>
      <c r="E58" s="219">
        <f t="shared" si="0"/>
        <v>-57028.169999999925</v>
      </c>
      <c r="F58" s="16"/>
      <c r="G58" s="103"/>
      <c r="H58" s="104"/>
      <c r="I58" s="105"/>
      <c r="J58" s="106"/>
      <c r="K58" s="158"/>
      <c r="L58" s="159"/>
      <c r="M58" s="107"/>
      <c r="N58" s="108"/>
      <c r="O58"/>
      <c r="P58"/>
      <c r="Q58"/>
      <c r="R58"/>
      <c r="S58"/>
      <c r="T58"/>
      <c r="U58"/>
      <c r="V58"/>
    </row>
    <row r="59" spans="1:22" s="3" customFormat="1" x14ac:dyDescent="0.3">
      <c r="A59" s="210">
        <v>43762</v>
      </c>
      <c r="B59" s="214" t="s">
        <v>74</v>
      </c>
      <c r="C59" s="212">
        <v>11700</v>
      </c>
      <c r="D59" s="213"/>
      <c r="E59" s="219">
        <f t="shared" si="0"/>
        <v>-45328.169999999925</v>
      </c>
      <c r="F59" s="16"/>
      <c r="G59" s="103"/>
      <c r="H59" s="104"/>
      <c r="I59" s="105"/>
      <c r="J59" s="106"/>
      <c r="K59" s="158"/>
      <c r="L59" s="159"/>
      <c r="M59" s="107"/>
      <c r="N59" s="108"/>
      <c r="O59"/>
      <c r="P59"/>
      <c r="Q59"/>
      <c r="R59"/>
      <c r="S59"/>
      <c r="T59"/>
      <c r="U59"/>
      <c r="V59"/>
    </row>
    <row r="60" spans="1:22" s="3" customFormat="1" x14ac:dyDescent="0.3">
      <c r="A60" s="210">
        <v>43762</v>
      </c>
      <c r="B60" s="214" t="s">
        <v>73</v>
      </c>
      <c r="C60" s="212">
        <v>7020</v>
      </c>
      <c r="D60" s="213"/>
      <c r="E60" s="219">
        <f t="shared" si="0"/>
        <v>-38308.169999999925</v>
      </c>
      <c r="F60" s="16"/>
      <c r="G60" s="103"/>
      <c r="H60" s="104"/>
      <c r="I60" s="105"/>
      <c r="J60" s="106"/>
      <c r="K60" s="158"/>
      <c r="L60" s="159"/>
      <c r="M60" s="107"/>
      <c r="N60" s="108"/>
      <c r="O60"/>
      <c r="P60"/>
      <c r="Q60"/>
      <c r="R60"/>
      <c r="S60"/>
      <c r="T60"/>
      <c r="U60"/>
      <c r="V60"/>
    </row>
    <row r="61" spans="1:22" s="3" customFormat="1" x14ac:dyDescent="0.3">
      <c r="A61" s="210">
        <v>43762</v>
      </c>
      <c r="B61" s="214" t="s">
        <v>95</v>
      </c>
      <c r="C61" s="212">
        <v>7020</v>
      </c>
      <c r="D61" s="212"/>
      <c r="E61" s="219">
        <f t="shared" si="0"/>
        <v>-31288.169999999925</v>
      </c>
      <c r="F61" s="16"/>
      <c r="G61" s="103"/>
      <c r="H61" s="104"/>
      <c r="I61" s="105"/>
      <c r="J61" s="106"/>
      <c r="K61" s="158"/>
      <c r="L61" s="159"/>
      <c r="M61" s="107"/>
      <c r="N61" s="108"/>
      <c r="O61"/>
      <c r="P61"/>
      <c r="Q61"/>
      <c r="R61"/>
      <c r="S61"/>
      <c r="T61"/>
      <c r="U61"/>
      <c r="V61"/>
    </row>
    <row r="62" spans="1:22" s="3" customFormat="1" x14ac:dyDescent="0.3">
      <c r="A62" s="210">
        <v>43762</v>
      </c>
      <c r="B62" s="214" t="s">
        <v>78</v>
      </c>
      <c r="C62" s="212">
        <v>2340</v>
      </c>
      <c r="D62" s="212"/>
      <c r="E62" s="219">
        <f t="shared" si="0"/>
        <v>-28948.169999999925</v>
      </c>
      <c r="F62" s="16"/>
      <c r="G62" s="103"/>
      <c r="H62" s="104"/>
      <c r="I62" s="105"/>
      <c r="J62" s="106"/>
      <c r="K62" s="158"/>
      <c r="L62" s="159"/>
      <c r="M62" s="107"/>
      <c r="N62" s="108"/>
      <c r="O62"/>
      <c r="P62"/>
      <c r="Q62"/>
      <c r="R62"/>
      <c r="S62"/>
      <c r="T62"/>
      <c r="U62"/>
      <c r="V62"/>
    </row>
    <row r="63" spans="1:22" s="3" customFormat="1" x14ac:dyDescent="0.3">
      <c r="A63" s="210">
        <v>43769</v>
      </c>
      <c r="B63" s="214" t="s">
        <v>75</v>
      </c>
      <c r="C63" s="212">
        <v>32535</v>
      </c>
      <c r="D63" s="212"/>
      <c r="E63" s="147">
        <f t="shared" si="0"/>
        <v>3586.8300000000745</v>
      </c>
      <c r="F63" s="16"/>
      <c r="G63" s="103"/>
      <c r="H63" s="104"/>
      <c r="I63" s="105"/>
      <c r="J63" s="106"/>
      <c r="K63" s="158"/>
      <c r="L63" s="159"/>
      <c r="M63" s="107"/>
      <c r="N63" s="108"/>
      <c r="O63"/>
      <c r="P63"/>
      <c r="Q63"/>
      <c r="R63"/>
      <c r="S63"/>
      <c r="T63"/>
      <c r="U63"/>
      <c r="V63"/>
    </row>
    <row r="64" spans="1:22" s="3" customFormat="1" x14ac:dyDescent="0.3">
      <c r="A64" s="210">
        <v>43782</v>
      </c>
      <c r="B64" s="214" t="s">
        <v>81</v>
      </c>
      <c r="C64" s="212">
        <v>9360</v>
      </c>
      <c r="D64" s="212"/>
      <c r="E64" s="219">
        <f t="shared" si="0"/>
        <v>12946.830000000075</v>
      </c>
      <c r="F64" s="16"/>
      <c r="G64" s="103"/>
      <c r="H64" s="104"/>
      <c r="I64" s="105"/>
      <c r="J64" s="106"/>
      <c r="K64" s="158"/>
      <c r="L64" s="159"/>
      <c r="M64" s="107"/>
      <c r="N64" s="108"/>
      <c r="O64"/>
      <c r="P64"/>
      <c r="Q64"/>
      <c r="R64"/>
      <c r="S64"/>
      <c r="T64"/>
      <c r="U64"/>
      <c r="V64"/>
    </row>
    <row r="65" spans="1:22" s="3" customFormat="1" x14ac:dyDescent="0.3">
      <c r="A65" s="9"/>
      <c r="B65" s="136" t="s">
        <v>90</v>
      </c>
      <c r="C65" s="19"/>
      <c r="D65" s="50">
        <v>14084.4</v>
      </c>
      <c r="E65" s="219">
        <f t="shared" si="0"/>
        <v>-1137.5699999999251</v>
      </c>
      <c r="F65" s="16"/>
      <c r="G65" s="103"/>
      <c r="H65" s="104"/>
      <c r="I65" s="105"/>
      <c r="J65" s="106"/>
      <c r="K65" s="158"/>
      <c r="L65" s="159"/>
      <c r="M65" s="107"/>
      <c r="N65" s="108"/>
      <c r="O65"/>
      <c r="P65"/>
      <c r="Q65"/>
      <c r="R65"/>
      <c r="S65"/>
      <c r="T65"/>
      <c r="U65"/>
      <c r="V65"/>
    </row>
    <row r="66" spans="1:22" s="3" customFormat="1" x14ac:dyDescent="0.3">
      <c r="A66" s="9"/>
      <c r="B66" s="137" t="s">
        <v>91</v>
      </c>
      <c r="C66" s="19"/>
      <c r="D66" s="50">
        <v>109740.95</v>
      </c>
      <c r="E66" s="219">
        <f t="shared" si="0"/>
        <v>-110878.51999999992</v>
      </c>
      <c r="F66" s="16"/>
      <c r="G66" s="103"/>
      <c r="H66" s="104"/>
      <c r="I66" s="105"/>
      <c r="J66" s="106"/>
      <c r="K66" s="158"/>
      <c r="L66" s="159"/>
      <c r="M66" s="107"/>
      <c r="N66" s="108"/>
      <c r="O66"/>
      <c r="P66"/>
      <c r="Q66"/>
      <c r="R66"/>
      <c r="S66"/>
      <c r="T66"/>
      <c r="U66"/>
      <c r="V66"/>
    </row>
    <row r="67" spans="1:22" s="3" customFormat="1" x14ac:dyDescent="0.3">
      <c r="A67" s="210">
        <v>43789</v>
      </c>
      <c r="B67" s="214" t="s">
        <v>79</v>
      </c>
      <c r="C67" s="216">
        <v>7659.3</v>
      </c>
      <c r="D67" s="213"/>
      <c r="E67" s="219">
        <f t="shared" si="0"/>
        <v>-103219.21999999991</v>
      </c>
      <c r="F67" s="16"/>
      <c r="G67" s="103"/>
      <c r="H67" s="104"/>
      <c r="I67" s="105"/>
      <c r="J67" s="106"/>
      <c r="K67" s="158"/>
      <c r="L67" s="159"/>
      <c r="M67" s="107"/>
      <c r="N67" s="108"/>
      <c r="O67"/>
      <c r="P67"/>
      <c r="Q67"/>
      <c r="R67"/>
      <c r="S67"/>
      <c r="T67"/>
      <c r="U67"/>
      <c r="V67"/>
    </row>
    <row r="68" spans="1:22" s="3" customFormat="1" x14ac:dyDescent="0.3">
      <c r="A68" s="210">
        <v>43790</v>
      </c>
      <c r="B68" s="214" t="s">
        <v>69</v>
      </c>
      <c r="C68" s="212">
        <v>7659.3</v>
      </c>
      <c r="D68" s="212"/>
      <c r="E68" s="219">
        <f t="shared" si="0"/>
        <v>-95559.919999999911</v>
      </c>
      <c r="F68" s="16"/>
      <c r="G68" s="103"/>
      <c r="H68" s="104"/>
      <c r="I68" s="105"/>
      <c r="J68" s="106"/>
      <c r="K68" s="158"/>
      <c r="L68" s="159"/>
      <c r="M68" s="107"/>
      <c r="N68" s="108"/>
      <c r="O68"/>
      <c r="P68"/>
      <c r="Q68"/>
      <c r="R68"/>
      <c r="S68"/>
      <c r="T68"/>
      <c r="U68"/>
      <c r="V68"/>
    </row>
    <row r="69" spans="1:22" s="3" customFormat="1" x14ac:dyDescent="0.3">
      <c r="A69" s="210">
        <v>43790</v>
      </c>
      <c r="B69" s="214" t="s">
        <v>72</v>
      </c>
      <c r="C69" s="212">
        <v>7659.3</v>
      </c>
      <c r="D69" s="212"/>
      <c r="E69" s="219">
        <f t="shared" si="0"/>
        <v>-87900.619999999908</v>
      </c>
      <c r="F69" s="16"/>
      <c r="G69" s="103"/>
      <c r="H69" s="104"/>
      <c r="I69" s="105"/>
      <c r="J69" s="106"/>
      <c r="K69" s="158"/>
      <c r="L69" s="159"/>
      <c r="M69" s="107"/>
      <c r="N69" s="108"/>
      <c r="O69"/>
      <c r="P69"/>
      <c r="Q69"/>
      <c r="R69"/>
      <c r="S69"/>
      <c r="T69"/>
      <c r="U69"/>
      <c r="V69"/>
    </row>
    <row r="70" spans="1:22" s="3" customFormat="1" x14ac:dyDescent="0.3">
      <c r="A70" s="210">
        <v>43794</v>
      </c>
      <c r="B70" s="214" t="s">
        <v>71</v>
      </c>
      <c r="C70" s="212">
        <v>6382.75</v>
      </c>
      <c r="D70" s="212"/>
      <c r="E70" s="219">
        <f t="shared" si="0"/>
        <v>-81517.869999999908</v>
      </c>
      <c r="F70" s="16"/>
      <c r="G70" s="103"/>
      <c r="H70" s="104"/>
      <c r="I70" s="105"/>
      <c r="J70" s="106"/>
      <c r="K70" s="158"/>
      <c r="L70" s="159"/>
      <c r="M70" s="107"/>
      <c r="N70" s="108"/>
      <c r="O70"/>
      <c r="P70"/>
      <c r="Q70"/>
      <c r="R70"/>
      <c r="S70"/>
      <c r="T70"/>
      <c r="U70"/>
      <c r="V70"/>
    </row>
    <row r="71" spans="1:22" s="3" customFormat="1" x14ac:dyDescent="0.3">
      <c r="A71" s="210">
        <v>43795</v>
      </c>
      <c r="B71" s="217" t="s">
        <v>95</v>
      </c>
      <c r="C71" s="212">
        <v>7659.3</v>
      </c>
      <c r="D71" s="212"/>
      <c r="E71" s="219">
        <f t="shared" si="0"/>
        <v>-73858.569999999905</v>
      </c>
      <c r="F71" s="16"/>
      <c r="G71" s="103"/>
      <c r="H71" s="104"/>
      <c r="I71" s="105"/>
      <c r="J71" s="106"/>
      <c r="K71" s="158"/>
      <c r="L71" s="159"/>
      <c r="M71" s="107"/>
      <c r="N71" s="108"/>
      <c r="O71"/>
      <c r="P71"/>
      <c r="Q71"/>
      <c r="R71"/>
      <c r="S71"/>
      <c r="T71"/>
      <c r="U71"/>
      <c r="V71"/>
    </row>
    <row r="72" spans="1:22" s="3" customFormat="1" x14ac:dyDescent="0.3">
      <c r="A72" s="210">
        <v>43795</v>
      </c>
      <c r="B72" s="214" t="s">
        <v>78</v>
      </c>
      <c r="C72" s="212">
        <v>2553.1</v>
      </c>
      <c r="D72" s="212"/>
      <c r="E72" s="219">
        <f t="shared" si="0"/>
        <v>-71305.469999999899</v>
      </c>
      <c r="F72" s="16"/>
      <c r="G72" s="103"/>
      <c r="H72" s="104"/>
      <c r="I72" s="105"/>
      <c r="J72" s="106"/>
      <c r="K72" s="158"/>
      <c r="L72" s="159"/>
      <c r="M72" s="107"/>
      <c r="N72" s="108"/>
      <c r="O72"/>
      <c r="P72"/>
      <c r="Q72"/>
      <c r="R72"/>
      <c r="S72"/>
      <c r="T72"/>
      <c r="U72"/>
      <c r="V72"/>
    </row>
    <row r="73" spans="1:22" s="3" customFormat="1" x14ac:dyDescent="0.3">
      <c r="A73" s="210">
        <v>43797</v>
      </c>
      <c r="B73" s="214" t="s">
        <v>74</v>
      </c>
      <c r="C73" s="212">
        <v>12765.5</v>
      </c>
      <c r="D73" s="212"/>
      <c r="E73" s="147">
        <f t="shared" ref="E73:E136" si="1">+E72+C73-D73</f>
        <v>-58539.969999999899</v>
      </c>
      <c r="F73" s="16"/>
      <c r="G73" s="103"/>
      <c r="H73" s="104"/>
      <c r="I73" s="105"/>
      <c r="J73" s="106"/>
      <c r="K73" s="158"/>
      <c r="L73" s="159"/>
      <c r="M73" s="107"/>
      <c r="N73" s="108"/>
      <c r="O73"/>
      <c r="P73"/>
      <c r="Q73"/>
      <c r="R73"/>
      <c r="S73"/>
      <c r="T73"/>
      <c r="U73"/>
      <c r="V73"/>
    </row>
    <row r="74" spans="1:22" s="3" customFormat="1" x14ac:dyDescent="0.3">
      <c r="A74" s="210">
        <v>43804</v>
      </c>
      <c r="B74" s="214" t="s">
        <v>81</v>
      </c>
      <c r="C74" s="212">
        <v>10212.4</v>
      </c>
      <c r="D74" s="212"/>
      <c r="E74" s="219">
        <f t="shared" si="1"/>
        <v>-48327.569999999898</v>
      </c>
      <c r="F74" s="16"/>
      <c r="G74" s="103"/>
      <c r="H74" s="104"/>
      <c r="I74" s="105"/>
      <c r="J74" s="106"/>
      <c r="K74" s="158"/>
      <c r="L74" s="159"/>
      <c r="M74" s="107"/>
      <c r="N74" s="108"/>
      <c r="O74"/>
      <c r="P74"/>
      <c r="Q74"/>
      <c r="R74"/>
      <c r="S74"/>
      <c r="T74"/>
      <c r="U74"/>
      <c r="V74"/>
    </row>
    <row r="75" spans="1:22" s="3" customFormat="1" x14ac:dyDescent="0.3">
      <c r="A75" s="210">
        <v>43811</v>
      </c>
      <c r="B75" s="214" t="s">
        <v>76</v>
      </c>
      <c r="C75" s="212">
        <v>19148.25</v>
      </c>
      <c r="D75" s="212"/>
      <c r="E75" s="219">
        <f t="shared" si="1"/>
        <v>-29179.319999999898</v>
      </c>
      <c r="F75" s="16"/>
      <c r="G75" s="103"/>
      <c r="H75" s="104"/>
      <c r="I75" s="105"/>
      <c r="J75" s="106"/>
      <c r="K75" s="158"/>
      <c r="L75" s="159"/>
      <c r="M75" s="107"/>
      <c r="N75" s="108"/>
      <c r="O75"/>
      <c r="P75"/>
      <c r="Q75"/>
      <c r="R75"/>
      <c r="S75"/>
      <c r="T75"/>
      <c r="U75"/>
      <c r="V75"/>
    </row>
    <row r="76" spans="1:22" s="3" customFormat="1" x14ac:dyDescent="0.3">
      <c r="A76" s="9"/>
      <c r="B76" s="136" t="s">
        <v>93</v>
      </c>
      <c r="C76" s="19"/>
      <c r="D76" s="50">
        <v>16079.689999999999</v>
      </c>
      <c r="E76" s="219">
        <f t="shared" si="1"/>
        <v>-45259.009999999893</v>
      </c>
      <c r="F76" s="16"/>
      <c r="G76" s="103"/>
      <c r="H76" s="104"/>
      <c r="I76" s="105"/>
      <c r="J76" s="106"/>
      <c r="K76" s="158"/>
      <c r="L76" s="159"/>
      <c r="M76" s="107"/>
      <c r="N76" s="108"/>
      <c r="O76"/>
      <c r="P76"/>
      <c r="Q76"/>
      <c r="R76"/>
      <c r="S76"/>
      <c r="T76"/>
      <c r="U76"/>
      <c r="V76"/>
    </row>
    <row r="77" spans="1:22" s="3" customFormat="1" x14ac:dyDescent="0.3">
      <c r="A77" s="9"/>
      <c r="B77" s="137" t="s">
        <v>94</v>
      </c>
      <c r="C77" s="19"/>
      <c r="D77" s="50">
        <v>110210.43</v>
      </c>
      <c r="E77" s="219">
        <f t="shared" si="1"/>
        <v>-155469.43999999989</v>
      </c>
      <c r="F77" s="16"/>
      <c r="G77" s="103"/>
      <c r="H77" s="104"/>
      <c r="I77" s="105"/>
      <c r="J77" s="106"/>
      <c r="K77" s="158"/>
      <c r="L77" s="159"/>
      <c r="M77" s="107"/>
      <c r="N77" s="108"/>
      <c r="O77"/>
      <c r="P77"/>
      <c r="Q77"/>
      <c r="R77"/>
      <c r="S77"/>
      <c r="T77"/>
      <c r="U77"/>
      <c r="V77"/>
    </row>
    <row r="78" spans="1:22" s="3" customFormat="1" x14ac:dyDescent="0.3">
      <c r="A78" s="210">
        <v>43815</v>
      </c>
      <c r="B78" s="214" t="s">
        <v>69</v>
      </c>
      <c r="C78" s="212">
        <v>7811.76</v>
      </c>
      <c r="D78" s="212"/>
      <c r="E78" s="219">
        <f t="shared" si="1"/>
        <v>-147657.67999999988</v>
      </c>
      <c r="F78" s="16"/>
      <c r="G78" s="103"/>
      <c r="H78" s="104"/>
      <c r="I78" s="105"/>
      <c r="J78" s="106"/>
      <c r="K78" s="158"/>
      <c r="L78" s="159"/>
      <c r="M78" s="107"/>
      <c r="N78" s="108"/>
      <c r="O78"/>
      <c r="P78"/>
      <c r="Q78"/>
      <c r="R78"/>
      <c r="S78"/>
      <c r="T78"/>
      <c r="U78"/>
      <c r="V78"/>
    </row>
    <row r="79" spans="1:22" s="3" customFormat="1" x14ac:dyDescent="0.3">
      <c r="A79" s="210">
        <v>43815</v>
      </c>
      <c r="B79" s="214" t="s">
        <v>73</v>
      </c>
      <c r="C79" s="212">
        <v>7659.3</v>
      </c>
      <c r="D79" s="212"/>
      <c r="E79" s="219">
        <f t="shared" si="1"/>
        <v>-139998.37999999989</v>
      </c>
      <c r="F79" s="16"/>
      <c r="G79" s="103"/>
      <c r="H79" s="104"/>
      <c r="I79" s="105"/>
      <c r="J79" s="106"/>
      <c r="K79" s="158"/>
      <c r="L79" s="159"/>
      <c r="M79" s="107"/>
      <c r="N79" s="108"/>
      <c r="O79"/>
      <c r="P79"/>
      <c r="Q79"/>
      <c r="R79"/>
      <c r="S79"/>
      <c r="T79"/>
      <c r="U79"/>
      <c r="V79"/>
    </row>
    <row r="80" spans="1:22" s="3" customFormat="1" x14ac:dyDescent="0.3">
      <c r="A80" s="210">
        <v>43822</v>
      </c>
      <c r="B80" s="214" t="s">
        <v>71</v>
      </c>
      <c r="C80" s="212">
        <v>6509.8</v>
      </c>
      <c r="D80" s="212"/>
      <c r="E80" s="219">
        <f t="shared" si="1"/>
        <v>-133488.5799999999</v>
      </c>
      <c r="F80" s="16"/>
      <c r="G80" s="103"/>
      <c r="H80" s="104"/>
      <c r="I80" s="105"/>
      <c r="J80" s="106"/>
      <c r="K80" s="158"/>
      <c r="L80" s="159"/>
      <c r="M80" s="107"/>
      <c r="N80" s="108"/>
      <c r="O80"/>
      <c r="P80"/>
      <c r="Q80"/>
      <c r="R80"/>
      <c r="S80"/>
      <c r="T80"/>
      <c r="U80"/>
      <c r="V80"/>
    </row>
    <row r="81" spans="1:22" s="3" customFormat="1" x14ac:dyDescent="0.3">
      <c r="A81" s="210">
        <v>43825</v>
      </c>
      <c r="B81" s="214" t="s">
        <v>97</v>
      </c>
      <c r="C81" s="212">
        <v>7811.76</v>
      </c>
      <c r="D81" s="212"/>
      <c r="E81" s="219">
        <f t="shared" si="1"/>
        <v>-125676.81999999991</v>
      </c>
      <c r="F81" s="16"/>
      <c r="G81" s="103"/>
      <c r="H81" s="104"/>
      <c r="I81" s="105"/>
      <c r="J81" s="106"/>
      <c r="K81" s="158"/>
      <c r="L81" s="159"/>
      <c r="M81" s="107"/>
      <c r="N81" s="108"/>
      <c r="O81"/>
      <c r="P81"/>
      <c r="Q81"/>
      <c r="R81"/>
      <c r="S81"/>
      <c r="T81"/>
      <c r="U81"/>
      <c r="V81"/>
    </row>
    <row r="82" spans="1:22" s="3" customFormat="1" x14ac:dyDescent="0.3">
      <c r="A82" s="210">
        <v>43825</v>
      </c>
      <c r="B82" s="214" t="s">
        <v>78</v>
      </c>
      <c r="C82" s="212">
        <v>2603.92</v>
      </c>
      <c r="D82" s="213"/>
      <c r="E82" s="219">
        <f t="shared" si="1"/>
        <v>-123072.89999999991</v>
      </c>
      <c r="F82" s="16"/>
      <c r="G82" s="103"/>
      <c r="H82" s="104"/>
      <c r="I82" s="105"/>
      <c r="J82" s="106"/>
      <c r="K82" s="158"/>
      <c r="L82" s="159"/>
      <c r="M82" s="107"/>
      <c r="N82" s="108"/>
      <c r="O82"/>
      <c r="P82"/>
      <c r="Q82"/>
      <c r="R82"/>
      <c r="S82"/>
      <c r="T82"/>
      <c r="U82"/>
      <c r="V82"/>
    </row>
    <row r="83" spans="1:22" s="3" customFormat="1" x14ac:dyDescent="0.3">
      <c r="A83" s="210">
        <v>43826</v>
      </c>
      <c r="B83" s="214" t="s">
        <v>74</v>
      </c>
      <c r="C83" s="216">
        <v>13019.6</v>
      </c>
      <c r="D83" s="213"/>
      <c r="E83" s="219">
        <f t="shared" si="1"/>
        <v>-110053.2999999999</v>
      </c>
      <c r="F83" s="16"/>
      <c r="G83" s="103"/>
      <c r="H83" s="104"/>
      <c r="I83" s="105"/>
      <c r="J83" s="106"/>
      <c r="K83" s="158"/>
      <c r="L83" s="159"/>
      <c r="M83" s="107"/>
      <c r="N83" s="108"/>
      <c r="O83"/>
      <c r="P83"/>
      <c r="Q83"/>
      <c r="R83"/>
      <c r="S83"/>
      <c r="T83"/>
      <c r="U83"/>
      <c r="V83"/>
    </row>
    <row r="84" spans="1:22" s="3" customFormat="1" x14ac:dyDescent="0.3">
      <c r="A84" s="210">
        <v>43830</v>
      </c>
      <c r="B84" s="214" t="s">
        <v>76</v>
      </c>
      <c r="C84" s="212">
        <v>19529.400000000001</v>
      </c>
      <c r="D84" s="212"/>
      <c r="E84" s="147">
        <f t="shared" si="1"/>
        <v>-90523.899999999907</v>
      </c>
      <c r="F84" s="16"/>
      <c r="G84" s="103"/>
      <c r="H84" s="104"/>
      <c r="I84" s="105"/>
      <c r="J84" s="106"/>
      <c r="K84" s="158"/>
      <c r="L84" s="159"/>
      <c r="M84" s="107"/>
      <c r="N84" s="108"/>
      <c r="O84"/>
      <c r="P84"/>
      <c r="Q84"/>
      <c r="R84"/>
      <c r="S84"/>
      <c r="T84"/>
      <c r="U84"/>
      <c r="V84"/>
    </row>
    <row r="85" spans="1:22" s="3" customFormat="1" x14ac:dyDescent="0.3">
      <c r="A85" s="210">
        <v>43839</v>
      </c>
      <c r="B85" s="214" t="s">
        <v>72</v>
      </c>
      <c r="C85" s="212">
        <v>7811.76</v>
      </c>
      <c r="D85" s="212"/>
      <c r="E85" s="219">
        <f t="shared" si="1"/>
        <v>-82712.139999999912</v>
      </c>
      <c r="F85" s="16"/>
      <c r="G85" s="103"/>
      <c r="H85" s="104"/>
      <c r="I85" s="105"/>
      <c r="J85" s="106"/>
      <c r="K85" s="158"/>
      <c r="L85" s="159"/>
      <c r="M85" s="107"/>
      <c r="N85" s="108"/>
      <c r="O85"/>
      <c r="P85"/>
      <c r="Q85"/>
      <c r="R85"/>
      <c r="S85"/>
      <c r="T85"/>
      <c r="U85"/>
      <c r="V85"/>
    </row>
    <row r="86" spans="1:22" s="3" customFormat="1" x14ac:dyDescent="0.3">
      <c r="A86" s="9"/>
      <c r="B86" s="136" t="s">
        <v>99</v>
      </c>
      <c r="C86" s="19"/>
      <c r="D86" s="50">
        <v>16079.689999999999</v>
      </c>
      <c r="E86" s="219">
        <f t="shared" si="1"/>
        <v>-98791.829999999914</v>
      </c>
      <c r="F86" s="16"/>
      <c r="G86" s="103"/>
      <c r="H86" s="104"/>
      <c r="I86" s="105"/>
      <c r="J86" s="106"/>
      <c r="K86" s="158"/>
      <c r="L86" s="159"/>
      <c r="M86" s="107"/>
      <c r="N86" s="108"/>
      <c r="O86"/>
      <c r="P86"/>
      <c r="Q86"/>
      <c r="R86"/>
      <c r="S86"/>
      <c r="T86"/>
      <c r="U86"/>
      <c r="V86"/>
    </row>
    <row r="87" spans="1:22" s="3" customFormat="1" x14ac:dyDescent="0.3">
      <c r="A87" s="9"/>
      <c r="B87" s="137" t="s">
        <v>100</v>
      </c>
      <c r="C87" s="19"/>
      <c r="D87" s="50">
        <v>110679.91</v>
      </c>
      <c r="E87" s="219">
        <f t="shared" si="1"/>
        <v>-209471.73999999993</v>
      </c>
      <c r="F87" s="16"/>
      <c r="G87" s="103"/>
      <c r="H87" s="104"/>
      <c r="I87" s="105"/>
      <c r="J87" s="106"/>
      <c r="K87" s="158"/>
      <c r="L87" s="159"/>
      <c r="M87" s="107"/>
      <c r="N87" s="108"/>
      <c r="O87"/>
      <c r="P87"/>
      <c r="Q87"/>
      <c r="R87"/>
      <c r="S87"/>
      <c r="T87"/>
      <c r="U87"/>
      <c r="V87"/>
    </row>
    <row r="88" spans="1:22" s="3" customFormat="1" x14ac:dyDescent="0.3">
      <c r="A88" s="210">
        <v>43851</v>
      </c>
      <c r="B88" s="214" t="s">
        <v>81</v>
      </c>
      <c r="C88" s="212">
        <v>10415.68</v>
      </c>
      <c r="D88" s="212"/>
      <c r="E88" s="219">
        <f t="shared" si="1"/>
        <v>-199056.05999999994</v>
      </c>
      <c r="F88" s="16"/>
      <c r="G88" s="103"/>
      <c r="H88" s="104"/>
      <c r="I88" s="105"/>
      <c r="J88" s="106"/>
      <c r="K88" s="158"/>
      <c r="L88" s="159"/>
      <c r="M88" s="107"/>
      <c r="N88" s="108"/>
      <c r="O88"/>
      <c r="P88"/>
      <c r="Q88"/>
      <c r="R88"/>
      <c r="S88"/>
      <c r="T88"/>
      <c r="U88"/>
      <c r="V88"/>
    </row>
    <row r="89" spans="1:22" s="3" customFormat="1" x14ac:dyDescent="0.3">
      <c r="A89" s="210">
        <v>43852</v>
      </c>
      <c r="B89" s="214" t="s">
        <v>69</v>
      </c>
      <c r="C89" s="212">
        <v>7840.8</v>
      </c>
      <c r="D89" s="212"/>
      <c r="E89" s="219">
        <f t="shared" si="1"/>
        <v>-191215.25999999995</v>
      </c>
      <c r="F89" s="16"/>
      <c r="G89" s="103"/>
      <c r="H89" s="104"/>
      <c r="I89" s="105"/>
      <c r="J89" s="106"/>
      <c r="K89" s="158"/>
      <c r="L89" s="159"/>
      <c r="M89" s="107"/>
      <c r="N89" s="108"/>
      <c r="O89"/>
      <c r="P89"/>
      <c r="Q89"/>
      <c r="R89"/>
      <c r="S89"/>
      <c r="T89"/>
      <c r="U89"/>
      <c r="V89"/>
    </row>
    <row r="90" spans="1:22" s="3" customFormat="1" x14ac:dyDescent="0.3">
      <c r="A90" s="210">
        <v>43857</v>
      </c>
      <c r="B90" s="214" t="s">
        <v>71</v>
      </c>
      <c r="C90" s="212">
        <v>6534</v>
      </c>
      <c r="D90" s="212"/>
      <c r="E90" s="219">
        <f t="shared" si="1"/>
        <v>-184681.25999999995</v>
      </c>
      <c r="F90" s="16"/>
      <c r="G90" s="103"/>
      <c r="H90" s="104"/>
      <c r="I90" s="105"/>
      <c r="J90" s="106"/>
      <c r="K90" s="158"/>
      <c r="L90" s="159"/>
      <c r="M90" s="107"/>
      <c r="N90" s="108"/>
      <c r="O90"/>
      <c r="P90"/>
      <c r="Q90"/>
      <c r="R90"/>
      <c r="S90"/>
      <c r="T90"/>
      <c r="U90"/>
      <c r="V90"/>
    </row>
    <row r="91" spans="1:22" s="3" customFormat="1" x14ac:dyDescent="0.3">
      <c r="A91" s="210">
        <v>43859</v>
      </c>
      <c r="B91" s="214" t="s">
        <v>95</v>
      </c>
      <c r="C91" s="212">
        <v>7840.8</v>
      </c>
      <c r="D91" s="213"/>
      <c r="E91" s="219">
        <f t="shared" si="1"/>
        <v>-176840.45999999996</v>
      </c>
      <c r="F91" s="16"/>
      <c r="G91" s="103"/>
      <c r="H91" s="104"/>
      <c r="I91" s="105"/>
      <c r="J91" s="106"/>
      <c r="K91" s="158"/>
      <c r="L91" s="159"/>
      <c r="M91" s="107"/>
      <c r="N91" s="108"/>
      <c r="O91"/>
      <c r="P91"/>
      <c r="Q91"/>
      <c r="R91"/>
      <c r="S91"/>
      <c r="T91"/>
      <c r="U91"/>
      <c r="V91"/>
    </row>
    <row r="92" spans="1:22" s="3" customFormat="1" x14ac:dyDescent="0.3">
      <c r="A92" s="210">
        <v>43859</v>
      </c>
      <c r="B92" s="214" t="s">
        <v>78</v>
      </c>
      <c r="C92" s="216">
        <v>2613.6</v>
      </c>
      <c r="D92" s="213"/>
      <c r="E92" s="219">
        <f t="shared" si="1"/>
        <v>-174226.85999999996</v>
      </c>
      <c r="F92" s="16"/>
      <c r="G92" s="103"/>
      <c r="H92" s="104"/>
      <c r="I92" s="105"/>
      <c r="J92" s="106"/>
      <c r="K92" s="158"/>
      <c r="L92" s="159"/>
      <c r="M92" s="107"/>
      <c r="N92" s="108"/>
      <c r="O92"/>
      <c r="P92"/>
      <c r="Q92"/>
      <c r="R92"/>
      <c r="S92"/>
      <c r="T92"/>
      <c r="U92"/>
      <c r="V92"/>
    </row>
    <row r="93" spans="1:22" s="3" customFormat="1" x14ac:dyDescent="0.3">
      <c r="A93" s="210">
        <v>43860</v>
      </c>
      <c r="B93" s="214" t="s">
        <v>74</v>
      </c>
      <c r="C93" s="212">
        <v>13068</v>
      </c>
      <c r="D93" s="212"/>
      <c r="E93" s="147">
        <f t="shared" si="1"/>
        <v>-161158.85999999996</v>
      </c>
      <c r="F93" s="16"/>
      <c r="G93" s="103"/>
      <c r="H93" s="104"/>
      <c r="I93" s="105"/>
      <c r="J93" s="106"/>
      <c r="K93" s="158"/>
      <c r="L93" s="159"/>
      <c r="M93" s="107"/>
      <c r="N93" s="108"/>
      <c r="O93"/>
      <c r="P93"/>
      <c r="Q93"/>
      <c r="R93"/>
      <c r="S93"/>
      <c r="T93"/>
      <c r="U93"/>
      <c r="V93"/>
    </row>
    <row r="94" spans="1:22" s="3" customFormat="1" x14ac:dyDescent="0.3">
      <c r="A94" s="210">
        <v>43865</v>
      </c>
      <c r="B94" s="214" t="s">
        <v>76</v>
      </c>
      <c r="C94" s="212">
        <v>19602</v>
      </c>
      <c r="D94" s="212"/>
      <c r="E94" s="219">
        <f t="shared" si="1"/>
        <v>-141556.85999999996</v>
      </c>
      <c r="F94" s="16"/>
      <c r="G94" s="103"/>
      <c r="H94" s="104"/>
      <c r="I94" s="105"/>
      <c r="J94" s="106"/>
      <c r="K94" s="158"/>
      <c r="L94" s="159"/>
      <c r="M94" s="107"/>
      <c r="N94" s="108"/>
      <c r="O94"/>
      <c r="P94"/>
      <c r="Q94"/>
      <c r="R94"/>
      <c r="S94"/>
      <c r="T94"/>
      <c r="U94"/>
      <c r="V94"/>
    </row>
    <row r="95" spans="1:22" s="3" customFormat="1" x14ac:dyDescent="0.3">
      <c r="A95" s="9"/>
      <c r="B95" s="136" t="s">
        <v>102</v>
      </c>
      <c r="C95" s="19"/>
      <c r="D95" s="50">
        <v>15844.949999999999</v>
      </c>
      <c r="E95" s="219">
        <f t="shared" si="1"/>
        <v>-157401.80999999997</v>
      </c>
      <c r="F95" s="16"/>
      <c r="G95" s="103"/>
      <c r="H95" s="104"/>
      <c r="I95" s="105"/>
      <c r="J95" s="106"/>
      <c r="K95" s="158"/>
      <c r="L95" s="159"/>
      <c r="M95" s="107"/>
      <c r="N95" s="108"/>
      <c r="O95"/>
      <c r="P95"/>
      <c r="Q95"/>
      <c r="R95"/>
      <c r="S95"/>
      <c r="T95"/>
      <c r="U95"/>
      <c r="V95"/>
    </row>
    <row r="96" spans="1:22" s="3" customFormat="1" x14ac:dyDescent="0.3">
      <c r="A96" s="9"/>
      <c r="B96" s="137" t="s">
        <v>103</v>
      </c>
      <c r="C96" s="19"/>
      <c r="D96" s="50">
        <v>98708.17</v>
      </c>
      <c r="E96" s="219">
        <f t="shared" si="1"/>
        <v>-256109.97999999998</v>
      </c>
      <c r="F96" s="16"/>
      <c r="G96" s="103"/>
      <c r="H96" s="104"/>
      <c r="I96" s="105"/>
      <c r="J96" s="106"/>
      <c r="K96" s="158"/>
      <c r="L96" s="159"/>
      <c r="M96" s="107"/>
      <c r="N96" s="108"/>
      <c r="O96"/>
      <c r="P96"/>
      <c r="Q96"/>
      <c r="R96"/>
      <c r="S96"/>
      <c r="T96"/>
      <c r="U96"/>
      <c r="V96"/>
    </row>
    <row r="97" spans="1:22" s="3" customFormat="1" x14ac:dyDescent="0.3">
      <c r="A97" s="210">
        <v>43875</v>
      </c>
      <c r="B97" s="214" t="s">
        <v>73</v>
      </c>
      <c r="C97" s="212">
        <v>7811.76</v>
      </c>
      <c r="D97" s="212"/>
      <c r="E97" s="219">
        <f t="shared" si="1"/>
        <v>-248298.21999999997</v>
      </c>
      <c r="F97" s="16"/>
      <c r="G97" s="103"/>
      <c r="H97" s="104"/>
      <c r="I97" s="105"/>
      <c r="J97" s="106"/>
      <c r="K97" s="158"/>
      <c r="L97" s="159"/>
      <c r="M97" s="107"/>
      <c r="N97" s="108"/>
      <c r="O97"/>
      <c r="P97"/>
      <c r="Q97"/>
      <c r="R97"/>
      <c r="S97"/>
      <c r="T97"/>
      <c r="U97"/>
      <c r="V97"/>
    </row>
    <row r="98" spans="1:22" s="3" customFormat="1" x14ac:dyDescent="0.3">
      <c r="A98" s="210">
        <v>43878</v>
      </c>
      <c r="B98" s="214" t="s">
        <v>71</v>
      </c>
      <c r="C98" s="212">
        <v>5904.8</v>
      </c>
      <c r="D98" s="212"/>
      <c r="E98" s="219">
        <f t="shared" si="1"/>
        <v>-242393.41999999998</v>
      </c>
      <c r="F98" s="16"/>
      <c r="G98" s="103"/>
      <c r="H98" s="104"/>
      <c r="I98" s="105"/>
      <c r="J98" s="106"/>
      <c r="K98" s="158"/>
      <c r="L98" s="159"/>
      <c r="M98" s="107"/>
      <c r="N98" s="108"/>
      <c r="O98"/>
      <c r="P98"/>
      <c r="Q98"/>
      <c r="R98"/>
      <c r="S98"/>
      <c r="T98"/>
      <c r="U98"/>
      <c r="V98"/>
    </row>
    <row r="99" spans="1:22" s="3" customFormat="1" x14ac:dyDescent="0.3">
      <c r="A99" s="210">
        <v>43879</v>
      </c>
      <c r="B99" s="214" t="s">
        <v>69</v>
      </c>
      <c r="C99" s="212">
        <v>7085.76</v>
      </c>
      <c r="D99" s="212"/>
      <c r="E99" s="219">
        <f t="shared" si="1"/>
        <v>-235307.65999999997</v>
      </c>
      <c r="F99" s="16"/>
      <c r="G99" s="103"/>
      <c r="H99" s="104"/>
      <c r="I99" s="105"/>
      <c r="J99" s="106"/>
      <c r="K99" s="158"/>
      <c r="L99" s="159"/>
      <c r="M99" s="107"/>
      <c r="N99" s="108"/>
      <c r="O99"/>
      <c r="P99"/>
      <c r="Q99"/>
      <c r="R99"/>
      <c r="S99"/>
      <c r="T99"/>
      <c r="U99"/>
      <c r="V99"/>
    </row>
    <row r="100" spans="1:22" s="3" customFormat="1" x14ac:dyDescent="0.3">
      <c r="A100" s="210">
        <v>43881</v>
      </c>
      <c r="B100" s="214" t="s">
        <v>70</v>
      </c>
      <c r="C100" s="212">
        <v>6891.1</v>
      </c>
      <c r="D100" s="212"/>
      <c r="E100" s="219">
        <f t="shared" si="1"/>
        <v>-228416.55999999997</v>
      </c>
      <c r="F100" s="16"/>
      <c r="G100" s="103"/>
      <c r="H100" s="104"/>
      <c r="I100" s="105"/>
      <c r="J100" s="106"/>
      <c r="K100" s="158"/>
      <c r="L100" s="159"/>
      <c r="M100" s="107"/>
      <c r="N100" s="108"/>
      <c r="O100"/>
      <c r="P100"/>
      <c r="Q100"/>
      <c r="R100"/>
      <c r="S100"/>
      <c r="T100"/>
      <c r="U100"/>
      <c r="V100"/>
    </row>
    <row r="101" spans="1:22" s="3" customFormat="1" x14ac:dyDescent="0.3">
      <c r="A101" s="210">
        <v>43881</v>
      </c>
      <c r="B101" s="214" t="s">
        <v>72</v>
      </c>
      <c r="C101" s="212">
        <v>14926.56</v>
      </c>
      <c r="D101" s="212"/>
      <c r="E101" s="219">
        <f t="shared" si="1"/>
        <v>-213489.99999999997</v>
      </c>
      <c r="F101" s="16"/>
      <c r="G101" s="103"/>
      <c r="H101" s="104"/>
      <c r="I101" s="105"/>
      <c r="J101" s="106"/>
      <c r="K101" s="158"/>
      <c r="L101" s="159"/>
      <c r="M101" s="107"/>
      <c r="N101" s="108"/>
      <c r="O101"/>
      <c r="P101"/>
      <c r="Q101"/>
      <c r="R101"/>
      <c r="S101"/>
      <c r="T101"/>
      <c r="U101"/>
      <c r="V101"/>
    </row>
    <row r="102" spans="1:22" s="3" customFormat="1" x14ac:dyDescent="0.3">
      <c r="A102" s="210">
        <v>43881</v>
      </c>
      <c r="B102" s="215" t="s">
        <v>76</v>
      </c>
      <c r="C102" s="212">
        <v>17714.400000000001</v>
      </c>
      <c r="D102" s="212"/>
      <c r="E102" s="219">
        <f t="shared" si="1"/>
        <v>-195775.59999999998</v>
      </c>
      <c r="F102" s="16"/>
      <c r="G102" s="103"/>
      <c r="H102" s="104"/>
      <c r="I102" s="105"/>
      <c r="J102" s="106"/>
      <c r="K102" s="158"/>
      <c r="L102" s="159"/>
      <c r="M102" s="107"/>
      <c r="N102" s="108"/>
      <c r="O102"/>
      <c r="P102"/>
      <c r="Q102"/>
      <c r="R102"/>
      <c r="S102"/>
      <c r="T102"/>
      <c r="U102"/>
      <c r="V102"/>
    </row>
    <row r="103" spans="1:22" s="3" customFormat="1" x14ac:dyDescent="0.3">
      <c r="A103" s="210">
        <v>43887</v>
      </c>
      <c r="B103" s="214" t="s">
        <v>95</v>
      </c>
      <c r="C103" s="212">
        <v>7085.76</v>
      </c>
      <c r="D103" s="212"/>
      <c r="E103" s="219">
        <f t="shared" si="1"/>
        <v>-188689.83999999997</v>
      </c>
      <c r="F103" s="16"/>
      <c r="G103" s="103"/>
      <c r="H103" s="104"/>
      <c r="I103" s="105"/>
      <c r="J103" s="106"/>
      <c r="K103" s="158"/>
      <c r="L103" s="159"/>
      <c r="M103" s="107"/>
      <c r="N103" s="108"/>
      <c r="O103"/>
      <c r="P103"/>
      <c r="Q103"/>
      <c r="R103"/>
      <c r="S103"/>
      <c r="T103"/>
      <c r="U103"/>
      <c r="V103"/>
    </row>
    <row r="104" spans="1:22" s="3" customFormat="1" x14ac:dyDescent="0.3">
      <c r="A104" s="210">
        <v>43887</v>
      </c>
      <c r="B104" s="214" t="s">
        <v>78</v>
      </c>
      <c r="C104" s="212">
        <v>2361.92</v>
      </c>
      <c r="D104" s="212"/>
      <c r="E104" s="219">
        <f t="shared" si="1"/>
        <v>-186327.91999999995</v>
      </c>
      <c r="F104" s="16"/>
      <c r="G104" s="103"/>
      <c r="H104" s="104"/>
      <c r="I104" s="105"/>
      <c r="J104" s="106"/>
      <c r="K104" s="158"/>
      <c r="L104" s="159"/>
      <c r="M104" s="107"/>
      <c r="N104" s="108"/>
      <c r="O104"/>
      <c r="P104"/>
      <c r="Q104"/>
      <c r="R104"/>
      <c r="S104"/>
      <c r="T104"/>
      <c r="U104"/>
      <c r="V104"/>
    </row>
    <row r="105" spans="1:22" s="3" customFormat="1" x14ac:dyDescent="0.3">
      <c r="A105" s="210">
        <v>43887</v>
      </c>
      <c r="B105" s="214" t="s">
        <v>77</v>
      </c>
      <c r="C105" s="212">
        <v>50662.7</v>
      </c>
      <c r="D105" s="213"/>
      <c r="E105" s="219">
        <f t="shared" si="1"/>
        <v>-135665.21999999997</v>
      </c>
      <c r="F105" s="16"/>
      <c r="G105" s="103"/>
      <c r="H105" s="104"/>
      <c r="I105" s="105"/>
      <c r="J105" s="106"/>
      <c r="K105" s="158"/>
      <c r="L105" s="159"/>
      <c r="M105" s="107"/>
      <c r="N105" s="108"/>
      <c r="O105"/>
      <c r="P105"/>
      <c r="Q105"/>
      <c r="R105"/>
      <c r="S105"/>
      <c r="T105"/>
      <c r="U105"/>
      <c r="V105"/>
    </row>
    <row r="106" spans="1:22" s="3" customFormat="1" x14ac:dyDescent="0.3">
      <c r="A106" s="210">
        <v>43889</v>
      </c>
      <c r="B106" s="214" t="s">
        <v>74</v>
      </c>
      <c r="C106" s="216">
        <v>11809.6</v>
      </c>
      <c r="D106" s="213"/>
      <c r="E106" s="147">
        <f t="shared" si="1"/>
        <v>-123855.61999999997</v>
      </c>
      <c r="F106" s="16"/>
      <c r="G106" s="103"/>
      <c r="H106" s="104"/>
      <c r="I106" s="105"/>
      <c r="J106" s="106"/>
      <c r="K106" s="158"/>
      <c r="L106" s="159"/>
      <c r="M106" s="107"/>
      <c r="N106" s="108"/>
      <c r="O106"/>
      <c r="P106"/>
      <c r="Q106"/>
      <c r="R106"/>
      <c r="S106"/>
      <c r="T106"/>
      <c r="U106"/>
      <c r="V106"/>
    </row>
    <row r="107" spans="1:22" s="3" customFormat="1" x14ac:dyDescent="0.3">
      <c r="A107" s="210">
        <v>43896</v>
      </c>
      <c r="B107" s="214" t="s">
        <v>73</v>
      </c>
      <c r="C107" s="212">
        <v>14926.56</v>
      </c>
      <c r="D107" s="212"/>
      <c r="E107" s="219">
        <f t="shared" si="1"/>
        <v>-108929.05999999997</v>
      </c>
      <c r="F107" s="16"/>
      <c r="G107" s="103"/>
      <c r="H107" s="104"/>
      <c r="I107" s="105"/>
      <c r="J107" s="106"/>
      <c r="K107" s="158"/>
      <c r="L107" s="159"/>
      <c r="M107" s="107"/>
      <c r="N107" s="108"/>
      <c r="O107"/>
      <c r="P107"/>
      <c r="Q107"/>
      <c r="R107"/>
      <c r="S107"/>
      <c r="T107"/>
      <c r="U107"/>
      <c r="V107"/>
    </row>
    <row r="108" spans="1:22" s="3" customFormat="1" x14ac:dyDescent="0.3">
      <c r="A108" s="210">
        <v>43899</v>
      </c>
      <c r="B108" s="215" t="s">
        <v>81</v>
      </c>
      <c r="C108" s="212">
        <v>19902.080000000002</v>
      </c>
      <c r="D108" s="212"/>
      <c r="E108" s="219">
        <f t="shared" si="1"/>
        <v>-89026.979999999967</v>
      </c>
      <c r="F108" s="16"/>
      <c r="G108" s="103"/>
      <c r="H108" s="104"/>
      <c r="I108" s="105"/>
      <c r="J108" s="106"/>
      <c r="K108" s="158"/>
      <c r="L108" s="159"/>
      <c r="M108" s="107"/>
      <c r="N108" s="108"/>
      <c r="O108"/>
      <c r="P108"/>
      <c r="Q108"/>
      <c r="R108"/>
      <c r="S108"/>
      <c r="T108"/>
      <c r="U108"/>
      <c r="V108"/>
    </row>
    <row r="109" spans="1:22" s="3" customFormat="1" x14ac:dyDescent="0.3">
      <c r="A109" s="9"/>
      <c r="B109" s="136" t="s">
        <v>104</v>
      </c>
      <c r="C109" s="19"/>
      <c r="D109" s="50">
        <v>15844.949999999999</v>
      </c>
      <c r="E109" s="219">
        <f t="shared" si="1"/>
        <v>-104871.92999999996</v>
      </c>
      <c r="F109" s="16"/>
      <c r="G109" s="103"/>
      <c r="H109" s="104"/>
      <c r="I109" s="105"/>
      <c r="J109" s="106"/>
      <c r="K109" s="158"/>
      <c r="L109" s="159"/>
      <c r="M109" s="107"/>
      <c r="N109" s="108"/>
      <c r="O109"/>
      <c r="P109"/>
      <c r="Q109"/>
      <c r="R109"/>
      <c r="S109"/>
      <c r="T109"/>
      <c r="U109"/>
      <c r="V109"/>
    </row>
    <row r="110" spans="1:22" s="3" customFormat="1" x14ac:dyDescent="0.3">
      <c r="A110" s="9"/>
      <c r="B110" s="137" t="s">
        <v>105</v>
      </c>
      <c r="C110" s="19"/>
      <c r="D110" s="50">
        <v>100116.61</v>
      </c>
      <c r="E110" s="219">
        <f t="shared" si="1"/>
        <v>-204988.53999999998</v>
      </c>
      <c r="F110" s="16"/>
      <c r="G110" s="103"/>
      <c r="H110" s="104"/>
      <c r="I110" s="105"/>
      <c r="J110" s="106"/>
      <c r="K110" s="158"/>
      <c r="L110" s="159"/>
      <c r="M110" s="107"/>
      <c r="N110" s="108"/>
      <c r="O110"/>
      <c r="P110"/>
      <c r="Q110"/>
      <c r="R110"/>
      <c r="S110"/>
      <c r="T110"/>
      <c r="U110"/>
      <c r="V110"/>
    </row>
    <row r="111" spans="1:22" s="3" customFormat="1" x14ac:dyDescent="0.3">
      <c r="A111" s="210">
        <v>43920</v>
      </c>
      <c r="B111" s="214" t="s">
        <v>95</v>
      </c>
      <c r="C111" s="212">
        <v>7172.88</v>
      </c>
      <c r="D111" s="212"/>
      <c r="E111" s="219">
        <f t="shared" si="1"/>
        <v>-197815.65999999997</v>
      </c>
      <c r="F111" s="16"/>
      <c r="G111" s="103"/>
      <c r="H111" s="104"/>
      <c r="I111" s="105"/>
      <c r="J111" s="106"/>
      <c r="K111" s="158"/>
      <c r="L111" s="159"/>
      <c r="M111" s="107"/>
      <c r="N111" s="108"/>
      <c r="O111"/>
      <c r="P111"/>
      <c r="Q111"/>
      <c r="R111"/>
      <c r="S111"/>
      <c r="T111"/>
      <c r="U111"/>
      <c r="V111"/>
    </row>
    <row r="112" spans="1:22" s="3" customFormat="1" x14ac:dyDescent="0.3">
      <c r="A112" s="210">
        <v>43920</v>
      </c>
      <c r="B112" s="214" t="s">
        <v>78</v>
      </c>
      <c r="C112" s="212">
        <v>2390.96</v>
      </c>
      <c r="D112" s="212"/>
      <c r="E112" s="147">
        <f t="shared" si="1"/>
        <v>-195424.69999999998</v>
      </c>
      <c r="F112" s="16"/>
      <c r="G112" s="103"/>
      <c r="H112" s="104"/>
      <c r="I112" s="105"/>
      <c r="J112" s="106"/>
      <c r="K112" s="158"/>
      <c r="L112" s="159"/>
      <c r="M112" s="107"/>
      <c r="N112" s="108"/>
      <c r="O112"/>
      <c r="P112"/>
      <c r="Q112"/>
      <c r="R112"/>
      <c r="S112"/>
      <c r="T112"/>
      <c r="U112"/>
      <c r="V112"/>
    </row>
    <row r="113" spans="1:22" s="3" customFormat="1" x14ac:dyDescent="0.3">
      <c r="A113" s="210">
        <v>43924</v>
      </c>
      <c r="B113" s="214" t="s">
        <v>72</v>
      </c>
      <c r="C113" s="212">
        <v>7172.88</v>
      </c>
      <c r="D113" s="212"/>
      <c r="E113" s="219">
        <f t="shared" si="1"/>
        <v>-188251.81999999998</v>
      </c>
      <c r="F113" s="16"/>
      <c r="G113" s="103"/>
      <c r="H113" s="104"/>
      <c r="I113" s="105"/>
      <c r="J113" s="106"/>
      <c r="K113" s="158"/>
      <c r="L113" s="159"/>
      <c r="M113" s="107"/>
      <c r="N113" s="108"/>
      <c r="O113"/>
      <c r="P113"/>
      <c r="Q113"/>
      <c r="R113"/>
      <c r="S113"/>
      <c r="T113"/>
      <c r="U113"/>
      <c r="V113"/>
    </row>
    <row r="114" spans="1:22" s="3" customFormat="1" x14ac:dyDescent="0.3">
      <c r="A114" s="9"/>
      <c r="B114" s="136" t="s">
        <v>106</v>
      </c>
      <c r="C114" s="19"/>
      <c r="D114" s="50">
        <v>16482.62</v>
      </c>
      <c r="E114" s="219">
        <f t="shared" si="1"/>
        <v>-204734.43999999997</v>
      </c>
      <c r="F114" s="16"/>
      <c r="G114" s="103"/>
      <c r="H114" s="104"/>
      <c r="I114" s="105"/>
      <c r="J114" s="106"/>
      <c r="K114" s="158"/>
      <c r="L114" s="159"/>
      <c r="M114" s="107"/>
      <c r="N114" s="108"/>
      <c r="O114"/>
      <c r="P114"/>
      <c r="Q114"/>
      <c r="R114"/>
      <c r="S114"/>
      <c r="T114"/>
      <c r="U114"/>
      <c r="V114"/>
    </row>
    <row r="115" spans="1:22" s="3" customFormat="1" x14ac:dyDescent="0.3">
      <c r="A115" s="9"/>
      <c r="B115" s="137" t="s">
        <v>107</v>
      </c>
      <c r="C115" s="19"/>
      <c r="D115" s="50">
        <v>89290.739999999991</v>
      </c>
      <c r="E115" s="219">
        <f t="shared" si="1"/>
        <v>-294025.17999999993</v>
      </c>
      <c r="F115" s="16"/>
      <c r="G115" s="103"/>
      <c r="H115" s="104"/>
      <c r="I115" s="105"/>
      <c r="J115" s="106"/>
      <c r="K115" s="158"/>
      <c r="L115" s="159"/>
      <c r="M115" s="107"/>
      <c r="N115" s="108"/>
      <c r="O115"/>
      <c r="P115"/>
      <c r="Q115"/>
      <c r="R115"/>
      <c r="S115"/>
      <c r="T115"/>
      <c r="U115"/>
      <c r="V115"/>
    </row>
    <row r="116" spans="1:22" s="3" customFormat="1" x14ac:dyDescent="0.3">
      <c r="A116" s="210">
        <v>43935</v>
      </c>
      <c r="B116" s="214" t="s">
        <v>76</v>
      </c>
      <c r="C116" s="212">
        <v>17932.2</v>
      </c>
      <c r="D116" s="212"/>
      <c r="E116" s="219">
        <f t="shared" si="1"/>
        <v>-276092.97999999992</v>
      </c>
      <c r="F116" s="16"/>
      <c r="G116" s="103"/>
      <c r="H116" s="104"/>
      <c r="I116" s="105"/>
      <c r="J116" s="106"/>
      <c r="K116" s="158"/>
      <c r="L116" s="159"/>
      <c r="M116" s="107"/>
      <c r="N116" s="108"/>
      <c r="O116"/>
      <c r="P116"/>
      <c r="Q116"/>
      <c r="R116"/>
      <c r="S116"/>
      <c r="T116"/>
      <c r="U116"/>
      <c r="V116"/>
    </row>
    <row r="117" spans="1:22" s="3" customFormat="1" x14ac:dyDescent="0.3">
      <c r="A117" s="210">
        <v>43937</v>
      </c>
      <c r="B117" s="266" t="s">
        <v>73</v>
      </c>
      <c r="C117" s="212">
        <v>7172.88</v>
      </c>
      <c r="D117" s="212"/>
      <c r="E117" s="219">
        <f t="shared" si="1"/>
        <v>-268920.09999999992</v>
      </c>
      <c r="F117" s="16"/>
      <c r="G117" s="103"/>
      <c r="H117" s="104"/>
      <c r="I117" s="105"/>
      <c r="J117" s="106"/>
      <c r="K117" s="158"/>
      <c r="L117" s="159"/>
      <c r="M117" s="107"/>
      <c r="N117" s="108"/>
      <c r="O117"/>
      <c r="P117"/>
      <c r="Q117"/>
      <c r="R117"/>
      <c r="S117"/>
      <c r="T117"/>
      <c r="U117"/>
      <c r="V117"/>
    </row>
    <row r="118" spans="1:22" s="3" customFormat="1" x14ac:dyDescent="0.3">
      <c r="A118" s="210">
        <v>43937</v>
      </c>
      <c r="B118" s="214" t="s">
        <v>71</v>
      </c>
      <c r="C118" s="212">
        <v>5977.4</v>
      </c>
      <c r="D118" s="212"/>
      <c r="E118" s="219">
        <f t="shared" si="1"/>
        <v>-262942.6999999999</v>
      </c>
      <c r="F118" s="16"/>
      <c r="G118" s="103"/>
      <c r="H118" s="104"/>
      <c r="I118" s="105"/>
      <c r="J118" s="106"/>
      <c r="K118" s="158"/>
      <c r="L118" s="159"/>
      <c r="M118" s="107"/>
      <c r="N118" s="108"/>
      <c r="O118"/>
      <c r="P118"/>
      <c r="Q118"/>
      <c r="R118"/>
      <c r="S118"/>
      <c r="T118"/>
      <c r="U118"/>
      <c r="V118"/>
    </row>
    <row r="119" spans="1:22" s="3" customFormat="1" x14ac:dyDescent="0.3">
      <c r="A119" s="210">
        <v>43944</v>
      </c>
      <c r="B119" s="214" t="s">
        <v>71</v>
      </c>
      <c r="C119" s="212">
        <v>6475.92</v>
      </c>
      <c r="D119" s="212"/>
      <c r="E119" s="219">
        <f t="shared" si="1"/>
        <v>-256466.77999999988</v>
      </c>
      <c r="F119" s="16"/>
      <c r="G119" s="103"/>
      <c r="H119" s="104"/>
      <c r="I119" s="105"/>
      <c r="J119" s="106"/>
      <c r="K119" s="158"/>
      <c r="L119" s="159"/>
      <c r="M119" s="107"/>
      <c r="N119" s="108"/>
      <c r="O119"/>
      <c r="P119"/>
      <c r="Q119"/>
      <c r="R119"/>
      <c r="S119"/>
      <c r="T119"/>
      <c r="U119"/>
      <c r="V119"/>
    </row>
    <row r="120" spans="1:22" s="3" customFormat="1" x14ac:dyDescent="0.3">
      <c r="A120" s="210">
        <v>43945</v>
      </c>
      <c r="B120" s="214" t="s">
        <v>69</v>
      </c>
      <c r="C120" s="212">
        <v>6475.92</v>
      </c>
      <c r="D120" s="212"/>
      <c r="E120" s="219">
        <f t="shared" si="1"/>
        <v>-249990.85999999987</v>
      </c>
      <c r="F120" s="16"/>
      <c r="G120" s="103"/>
      <c r="H120" s="104"/>
      <c r="I120" s="105"/>
      <c r="J120" s="106"/>
      <c r="K120" s="158"/>
      <c r="L120" s="159"/>
      <c r="M120" s="107"/>
      <c r="N120" s="108"/>
      <c r="O120"/>
      <c r="P120"/>
      <c r="Q120"/>
      <c r="R120"/>
      <c r="S120"/>
      <c r="T120"/>
      <c r="U120"/>
      <c r="V120"/>
    </row>
    <row r="121" spans="1:22" s="3" customFormat="1" x14ac:dyDescent="0.3">
      <c r="A121" s="210">
        <v>43945</v>
      </c>
      <c r="B121" s="266" t="s">
        <v>95</v>
      </c>
      <c r="C121" s="212">
        <v>6475.92</v>
      </c>
      <c r="D121" s="212"/>
      <c r="E121" s="219">
        <f t="shared" si="1"/>
        <v>-243514.93999999986</v>
      </c>
      <c r="F121" s="16"/>
      <c r="G121" s="103"/>
      <c r="H121" s="104"/>
      <c r="I121" s="105"/>
      <c r="J121" s="106"/>
      <c r="K121" s="158"/>
      <c r="L121" s="159"/>
      <c r="M121" s="107"/>
      <c r="N121" s="108"/>
      <c r="O121"/>
      <c r="P121"/>
      <c r="Q121"/>
      <c r="R121"/>
      <c r="S121"/>
      <c r="T121"/>
      <c r="U121"/>
      <c r="V121"/>
    </row>
    <row r="122" spans="1:22" s="3" customFormat="1" x14ac:dyDescent="0.3">
      <c r="A122" s="210">
        <v>43945</v>
      </c>
      <c r="B122" s="266" t="s">
        <v>78</v>
      </c>
      <c r="C122" s="212">
        <v>2158.64</v>
      </c>
      <c r="D122" s="212"/>
      <c r="E122" s="219">
        <f t="shared" si="1"/>
        <v>-241356.29999999984</v>
      </c>
      <c r="F122" s="16"/>
      <c r="G122" s="103"/>
      <c r="H122" s="104"/>
      <c r="I122" s="105"/>
      <c r="J122" s="106"/>
      <c r="K122" s="158"/>
      <c r="L122" s="159"/>
      <c r="M122" s="107"/>
      <c r="N122" s="108"/>
      <c r="O122"/>
      <c r="P122"/>
      <c r="Q122"/>
      <c r="R122"/>
      <c r="S122"/>
      <c r="T122"/>
      <c r="U122"/>
      <c r="V122"/>
    </row>
    <row r="123" spans="1:22" s="3" customFormat="1" x14ac:dyDescent="0.3">
      <c r="A123" s="210">
        <v>43948</v>
      </c>
      <c r="B123" s="214" t="s">
        <v>69</v>
      </c>
      <c r="C123" s="212">
        <v>7172.88</v>
      </c>
      <c r="D123" s="212"/>
      <c r="E123" s="219">
        <f t="shared" si="1"/>
        <v>-234183.41999999984</v>
      </c>
      <c r="F123" s="16"/>
      <c r="G123" s="103"/>
      <c r="H123" s="104"/>
      <c r="I123" s="105"/>
      <c r="J123" s="106"/>
      <c r="K123" s="158"/>
      <c r="L123" s="159"/>
      <c r="M123" s="107"/>
      <c r="N123" s="108"/>
      <c r="O123"/>
      <c r="P123"/>
      <c r="Q123"/>
      <c r="R123"/>
      <c r="S123"/>
      <c r="T123"/>
      <c r="U123"/>
      <c r="V123"/>
    </row>
    <row r="124" spans="1:22" s="3" customFormat="1" x14ac:dyDescent="0.3">
      <c r="A124" s="210">
        <v>43948</v>
      </c>
      <c r="B124" s="215" t="s">
        <v>81</v>
      </c>
      <c r="C124" s="212">
        <v>9563.84</v>
      </c>
      <c r="D124" s="212"/>
      <c r="E124" s="219">
        <f t="shared" si="1"/>
        <v>-224619.57999999984</v>
      </c>
      <c r="F124" s="16"/>
      <c r="G124" s="103"/>
      <c r="H124" s="104"/>
      <c r="I124" s="105"/>
      <c r="J124" s="106"/>
      <c r="K124" s="158"/>
      <c r="L124" s="159"/>
      <c r="M124" s="107"/>
      <c r="N124" s="108"/>
      <c r="O124"/>
      <c r="P124"/>
      <c r="Q124"/>
      <c r="R124"/>
      <c r="S124"/>
      <c r="T124"/>
      <c r="U124"/>
      <c r="V124"/>
    </row>
    <row r="125" spans="1:22" s="3" customFormat="1" x14ac:dyDescent="0.3">
      <c r="A125" s="210">
        <v>43951</v>
      </c>
      <c r="B125" s="266" t="s">
        <v>74</v>
      </c>
      <c r="C125" s="212">
        <v>22748</v>
      </c>
      <c r="D125" s="212"/>
      <c r="E125" s="147">
        <f t="shared" si="1"/>
        <v>-201871.57999999984</v>
      </c>
      <c r="F125" s="16"/>
      <c r="G125" s="103"/>
      <c r="H125" s="104"/>
      <c r="I125" s="105"/>
      <c r="J125" s="106"/>
      <c r="K125" s="158"/>
      <c r="L125" s="159"/>
      <c r="M125" s="107"/>
      <c r="N125" s="108"/>
      <c r="O125"/>
      <c r="P125"/>
      <c r="Q125"/>
      <c r="R125"/>
      <c r="S125"/>
      <c r="T125"/>
      <c r="U125"/>
      <c r="V125"/>
    </row>
    <row r="126" spans="1:22" s="3" customFormat="1" x14ac:dyDescent="0.3">
      <c r="A126" s="210">
        <v>43962</v>
      </c>
      <c r="B126" s="214" t="s">
        <v>70</v>
      </c>
      <c r="C126" s="212">
        <v>7579.44</v>
      </c>
      <c r="D126" s="212"/>
      <c r="E126" s="219">
        <f t="shared" si="1"/>
        <v>-194292.13999999984</v>
      </c>
      <c r="F126" s="16"/>
      <c r="G126" s="103"/>
      <c r="H126" s="104"/>
      <c r="I126" s="105"/>
      <c r="J126" s="106"/>
      <c r="K126" s="158"/>
      <c r="L126" s="159"/>
      <c r="M126" s="107"/>
      <c r="N126" s="108"/>
      <c r="O126"/>
      <c r="P126"/>
      <c r="Q126"/>
      <c r="R126"/>
      <c r="S126"/>
      <c r="T126"/>
      <c r="U126"/>
      <c r="V126"/>
    </row>
    <row r="127" spans="1:22" s="3" customFormat="1" x14ac:dyDescent="0.3">
      <c r="A127" s="9"/>
      <c r="B127" s="136" t="s">
        <v>106</v>
      </c>
      <c r="C127" s="19"/>
      <c r="D127" s="50">
        <v>12095.16</v>
      </c>
      <c r="E127" s="219">
        <f t="shared" si="1"/>
        <v>-206387.29999999984</v>
      </c>
      <c r="F127" s="16"/>
      <c r="G127" s="103"/>
      <c r="H127" s="104"/>
      <c r="I127" s="105"/>
      <c r="J127" s="106"/>
      <c r="K127" s="158"/>
      <c r="L127" s="159"/>
      <c r="M127" s="107"/>
      <c r="N127" s="108"/>
      <c r="O127"/>
      <c r="P127"/>
      <c r="Q127"/>
      <c r="R127"/>
      <c r="S127"/>
      <c r="T127"/>
      <c r="U127"/>
      <c r="V127"/>
    </row>
    <row r="128" spans="1:22" s="3" customFormat="1" x14ac:dyDescent="0.3">
      <c r="A128" s="9"/>
      <c r="B128" s="137" t="s">
        <v>107</v>
      </c>
      <c r="C128" s="19"/>
      <c r="D128" s="50">
        <v>93085.3</v>
      </c>
      <c r="E128" s="219">
        <f t="shared" si="1"/>
        <v>-299472.59999999986</v>
      </c>
      <c r="F128" s="16"/>
      <c r="G128" s="103"/>
      <c r="H128" s="104"/>
      <c r="I128" s="105"/>
      <c r="J128" s="106"/>
      <c r="K128" s="158"/>
      <c r="L128" s="159"/>
      <c r="M128" s="107"/>
      <c r="N128" s="108"/>
      <c r="O128"/>
      <c r="P128"/>
      <c r="Q128"/>
      <c r="R128"/>
      <c r="S128"/>
      <c r="T128"/>
      <c r="U128"/>
      <c r="V128"/>
    </row>
    <row r="129" spans="1:22" s="3" customFormat="1" x14ac:dyDescent="0.3">
      <c r="A129" s="210">
        <v>43964</v>
      </c>
      <c r="B129" s="214" t="s">
        <v>75</v>
      </c>
      <c r="C129" s="212">
        <v>58279.65</v>
      </c>
      <c r="D129" s="212"/>
      <c r="E129" s="219">
        <f t="shared" si="1"/>
        <v>-241192.94999999987</v>
      </c>
      <c r="F129" s="16"/>
      <c r="G129" s="103"/>
      <c r="H129" s="104"/>
      <c r="I129" s="105"/>
      <c r="J129" s="106"/>
      <c r="K129" s="158"/>
      <c r="L129" s="159"/>
      <c r="M129" s="107"/>
      <c r="N129" s="108"/>
      <c r="O129"/>
      <c r="P129"/>
      <c r="Q129"/>
      <c r="R129"/>
      <c r="S129"/>
      <c r="T129"/>
      <c r="U129"/>
      <c r="V129"/>
    </row>
    <row r="130" spans="1:22" s="3" customFormat="1" x14ac:dyDescent="0.3">
      <c r="A130" s="210">
        <v>43964</v>
      </c>
      <c r="B130" s="214" t="s">
        <v>76</v>
      </c>
      <c r="C130" s="212">
        <v>16189.8</v>
      </c>
      <c r="D130" s="212"/>
      <c r="E130" s="219">
        <f t="shared" si="1"/>
        <v>-225003.14999999988</v>
      </c>
      <c r="F130" s="16"/>
      <c r="G130" s="103"/>
      <c r="H130" s="104"/>
      <c r="I130" s="105"/>
      <c r="J130" s="106"/>
      <c r="K130" s="158"/>
      <c r="L130" s="159"/>
      <c r="M130" s="107"/>
      <c r="N130" s="108"/>
      <c r="O130"/>
      <c r="P130"/>
      <c r="Q130"/>
      <c r="R130"/>
      <c r="S130"/>
      <c r="T130"/>
      <c r="U130"/>
      <c r="V130"/>
    </row>
    <row r="131" spans="1:22" s="3" customFormat="1" x14ac:dyDescent="0.3">
      <c r="A131" s="210">
        <v>43966</v>
      </c>
      <c r="B131" s="214" t="s">
        <v>78</v>
      </c>
      <c r="C131" s="212">
        <v>2146.54</v>
      </c>
      <c r="D131" s="212"/>
      <c r="E131" s="219">
        <f t="shared" si="1"/>
        <v>-222856.60999999987</v>
      </c>
      <c r="F131" s="16"/>
      <c r="G131" s="103"/>
      <c r="H131" s="104"/>
      <c r="I131" s="105"/>
      <c r="J131" s="106"/>
      <c r="K131" s="158"/>
      <c r="L131" s="159"/>
      <c r="M131" s="107"/>
      <c r="N131" s="108"/>
      <c r="O131"/>
      <c r="P131"/>
      <c r="Q131"/>
      <c r="R131"/>
      <c r="S131"/>
      <c r="T131"/>
      <c r="U131"/>
      <c r="V131"/>
    </row>
    <row r="132" spans="1:22" s="3" customFormat="1" x14ac:dyDescent="0.3">
      <c r="A132" s="210">
        <v>43969</v>
      </c>
      <c r="B132" s="214" t="s">
        <v>71</v>
      </c>
      <c r="C132" s="212">
        <v>6439.62</v>
      </c>
      <c r="D132" s="212"/>
      <c r="E132" s="219">
        <f t="shared" si="1"/>
        <v>-216416.98999999987</v>
      </c>
      <c r="F132" s="16"/>
      <c r="G132" s="103"/>
      <c r="H132" s="104"/>
      <c r="I132" s="105"/>
      <c r="J132" s="106"/>
      <c r="K132" s="158"/>
      <c r="L132" s="159"/>
      <c r="M132" s="107"/>
      <c r="N132" s="108"/>
      <c r="O132"/>
      <c r="P132"/>
      <c r="Q132"/>
      <c r="R132"/>
      <c r="S132"/>
      <c r="T132"/>
      <c r="U132"/>
      <c r="V132"/>
    </row>
    <row r="133" spans="1:22" s="3" customFormat="1" x14ac:dyDescent="0.3">
      <c r="A133" s="210">
        <v>43969</v>
      </c>
      <c r="B133" s="214" t="s">
        <v>73</v>
      </c>
      <c r="C133" s="212">
        <v>6475.92</v>
      </c>
      <c r="D133" s="212"/>
      <c r="E133" s="219">
        <f t="shared" si="1"/>
        <v>-209941.06999999986</v>
      </c>
      <c r="F133" s="16"/>
      <c r="G133" s="103"/>
      <c r="H133" s="104"/>
      <c r="I133" s="105"/>
      <c r="J133" s="106"/>
      <c r="K133" s="158"/>
      <c r="L133" s="159"/>
      <c r="M133" s="107"/>
      <c r="N133" s="108"/>
      <c r="O133"/>
      <c r="P133"/>
      <c r="Q133"/>
      <c r="R133"/>
      <c r="S133"/>
      <c r="T133"/>
      <c r="U133"/>
      <c r="V133"/>
    </row>
    <row r="134" spans="1:22" s="3" customFormat="1" x14ac:dyDescent="0.3">
      <c r="A134" s="210">
        <v>43969</v>
      </c>
      <c r="B134" s="214" t="s">
        <v>81</v>
      </c>
      <c r="C134" s="212">
        <v>8634.56</v>
      </c>
      <c r="D134" s="212"/>
      <c r="E134" s="219">
        <f t="shared" si="1"/>
        <v>-201306.50999999986</v>
      </c>
      <c r="F134" s="16"/>
      <c r="G134" s="103"/>
      <c r="H134" s="104"/>
      <c r="I134" s="105"/>
      <c r="J134" s="106"/>
      <c r="K134" s="158"/>
      <c r="L134" s="159"/>
      <c r="M134" s="107"/>
      <c r="N134" s="108"/>
      <c r="O134"/>
      <c r="P134"/>
      <c r="Q134"/>
      <c r="R134"/>
      <c r="S134"/>
      <c r="T134"/>
      <c r="U134"/>
      <c r="V134"/>
    </row>
    <row r="135" spans="1:22" s="3" customFormat="1" x14ac:dyDescent="0.3">
      <c r="A135" s="210">
        <v>43970</v>
      </c>
      <c r="B135" s="214" t="s">
        <v>69</v>
      </c>
      <c r="C135" s="212">
        <v>6439.62</v>
      </c>
      <c r="D135" s="212"/>
      <c r="E135" s="219">
        <f t="shared" si="1"/>
        <v>-194866.88999999987</v>
      </c>
      <c r="F135" s="16"/>
      <c r="G135" s="103"/>
      <c r="H135" s="104"/>
      <c r="I135" s="105"/>
      <c r="J135" s="106"/>
      <c r="K135" s="158"/>
      <c r="L135" s="159"/>
      <c r="M135" s="107"/>
      <c r="N135" s="108"/>
      <c r="O135"/>
      <c r="P135"/>
      <c r="Q135"/>
      <c r="R135"/>
      <c r="S135"/>
      <c r="T135"/>
      <c r="U135"/>
      <c r="V135"/>
    </row>
    <row r="136" spans="1:22" s="3" customFormat="1" x14ac:dyDescent="0.3">
      <c r="A136" s="210">
        <v>43979</v>
      </c>
      <c r="B136" s="214" t="s">
        <v>74</v>
      </c>
      <c r="C136" s="212">
        <v>10732.7</v>
      </c>
      <c r="D136" s="212"/>
      <c r="E136" s="219">
        <f t="shared" si="1"/>
        <v>-184134.18999999986</v>
      </c>
      <c r="F136" s="16"/>
      <c r="G136" s="103"/>
      <c r="H136" s="104"/>
      <c r="I136" s="105"/>
      <c r="J136" s="106"/>
      <c r="K136" s="158"/>
      <c r="L136" s="159"/>
      <c r="M136" s="107"/>
      <c r="N136" s="108"/>
      <c r="O136"/>
      <c r="P136"/>
      <c r="Q136"/>
      <c r="R136"/>
      <c r="S136"/>
      <c r="T136"/>
      <c r="U136"/>
      <c r="V136"/>
    </row>
    <row r="137" spans="1:22" s="3" customFormat="1" x14ac:dyDescent="0.3">
      <c r="A137" s="210">
        <v>43979</v>
      </c>
      <c r="B137" s="214" t="s">
        <v>95</v>
      </c>
      <c r="C137" s="212">
        <v>6439.62</v>
      </c>
      <c r="D137" s="212"/>
      <c r="E137" s="219">
        <f t="shared" ref="E137:E159" si="2">+E136+C137-D137</f>
        <v>-177694.56999999986</v>
      </c>
      <c r="F137" s="16"/>
      <c r="G137" s="103"/>
      <c r="H137" s="104"/>
      <c r="I137" s="105"/>
      <c r="J137" s="106"/>
      <c r="K137" s="158"/>
      <c r="L137" s="159"/>
      <c r="M137" s="107"/>
      <c r="N137" s="108"/>
      <c r="O137"/>
      <c r="P137"/>
      <c r="Q137"/>
      <c r="R137"/>
      <c r="S137"/>
      <c r="T137"/>
      <c r="U137"/>
      <c r="V137"/>
    </row>
    <row r="138" spans="1:22" s="3" customFormat="1" x14ac:dyDescent="0.3">
      <c r="A138" s="210">
        <v>43980</v>
      </c>
      <c r="B138" s="214" t="s">
        <v>75</v>
      </c>
      <c r="C138" s="212">
        <v>35646.6</v>
      </c>
      <c r="D138" s="212"/>
      <c r="E138" s="219">
        <f t="shared" si="2"/>
        <v>-142047.96999999986</v>
      </c>
      <c r="F138" s="16"/>
      <c r="G138" s="103"/>
      <c r="H138" s="104"/>
      <c r="I138" s="105"/>
      <c r="J138" s="106"/>
      <c r="K138" s="158"/>
      <c r="L138" s="159"/>
      <c r="M138" s="107"/>
      <c r="N138" s="108"/>
      <c r="O138"/>
      <c r="P138"/>
      <c r="Q138"/>
      <c r="R138"/>
      <c r="S138"/>
      <c r="T138"/>
      <c r="U138"/>
      <c r="V138"/>
    </row>
    <row r="139" spans="1:22" s="3" customFormat="1" x14ac:dyDescent="0.3">
      <c r="A139" s="210">
        <v>43980</v>
      </c>
      <c r="B139" s="214" t="s">
        <v>76</v>
      </c>
      <c r="C139" s="212">
        <v>16099.05</v>
      </c>
      <c r="D139" s="212"/>
      <c r="E139" s="219">
        <f t="shared" si="2"/>
        <v>-125948.91999999985</v>
      </c>
      <c r="F139" s="16"/>
      <c r="G139" s="103"/>
      <c r="H139" s="104"/>
      <c r="I139" s="105"/>
      <c r="J139" s="106"/>
      <c r="K139" s="158"/>
      <c r="L139" s="159"/>
      <c r="M139" s="107"/>
      <c r="N139" s="108"/>
      <c r="O139"/>
      <c r="P139"/>
      <c r="Q139"/>
      <c r="R139"/>
      <c r="S139"/>
      <c r="T139"/>
      <c r="U139"/>
      <c r="V139"/>
    </row>
    <row r="140" spans="1:22" s="3" customFormat="1" x14ac:dyDescent="0.3">
      <c r="A140" s="210"/>
      <c r="B140" s="214"/>
      <c r="C140" s="212"/>
      <c r="D140" s="212"/>
      <c r="E140" s="219">
        <f t="shared" si="2"/>
        <v>-125948.91999999985</v>
      </c>
      <c r="F140" s="16"/>
      <c r="G140" s="103"/>
      <c r="H140" s="104"/>
      <c r="I140" s="105"/>
      <c r="J140" s="106"/>
      <c r="K140" s="158"/>
      <c r="L140" s="159"/>
      <c r="M140" s="107"/>
      <c r="N140" s="108"/>
      <c r="O140"/>
      <c r="P140"/>
      <c r="Q140"/>
      <c r="R140"/>
      <c r="S140"/>
      <c r="T140"/>
      <c r="U140"/>
      <c r="V140"/>
    </row>
    <row r="141" spans="1:22" s="3" customFormat="1" x14ac:dyDescent="0.3">
      <c r="A141" s="210"/>
      <c r="B141" s="214"/>
      <c r="C141" s="212"/>
      <c r="D141" s="212"/>
      <c r="E141" s="219">
        <f t="shared" si="2"/>
        <v>-125948.91999999985</v>
      </c>
      <c r="F141" s="16"/>
      <c r="G141" s="103"/>
      <c r="H141" s="104"/>
      <c r="I141" s="105"/>
      <c r="J141" s="106"/>
      <c r="K141" s="158"/>
      <c r="L141" s="159"/>
      <c r="M141" s="107"/>
      <c r="N141" s="108"/>
      <c r="O141"/>
      <c r="P141"/>
      <c r="Q141"/>
      <c r="R141"/>
      <c r="S141"/>
      <c r="T141"/>
      <c r="U141"/>
      <c r="V141"/>
    </row>
    <row r="142" spans="1:22" s="3" customFormat="1" x14ac:dyDescent="0.3">
      <c r="A142" s="210"/>
      <c r="B142" s="214"/>
      <c r="C142" s="212"/>
      <c r="D142" s="212"/>
      <c r="E142" s="219">
        <f t="shared" si="2"/>
        <v>-125948.91999999985</v>
      </c>
      <c r="F142" s="16"/>
      <c r="G142" s="103"/>
      <c r="H142" s="104"/>
      <c r="I142" s="105"/>
      <c r="J142" s="106"/>
      <c r="K142" s="158"/>
      <c r="L142" s="159"/>
      <c r="M142" s="107"/>
      <c r="N142" s="108"/>
      <c r="O142"/>
      <c r="P142"/>
      <c r="Q142"/>
      <c r="R142"/>
      <c r="S142"/>
      <c r="T142"/>
      <c r="U142"/>
      <c r="V142"/>
    </row>
    <row r="143" spans="1:22" s="3" customFormat="1" x14ac:dyDescent="0.3">
      <c r="A143" s="210"/>
      <c r="B143" s="214"/>
      <c r="C143" s="212"/>
      <c r="D143" s="212"/>
      <c r="E143" s="219">
        <f t="shared" si="2"/>
        <v>-125948.91999999985</v>
      </c>
      <c r="F143" s="16"/>
      <c r="G143" s="103"/>
      <c r="H143" s="104"/>
      <c r="I143" s="105"/>
      <c r="J143" s="106"/>
      <c r="K143" s="158"/>
      <c r="L143" s="159"/>
      <c r="M143" s="107"/>
      <c r="N143" s="108"/>
      <c r="O143"/>
      <c r="P143"/>
      <c r="Q143"/>
      <c r="R143"/>
      <c r="S143"/>
      <c r="T143"/>
      <c r="U143"/>
      <c r="V143"/>
    </row>
    <row r="144" spans="1:22" s="3" customFormat="1" x14ac:dyDescent="0.3">
      <c r="A144" s="210"/>
      <c r="B144" s="214"/>
      <c r="C144" s="212"/>
      <c r="D144" s="212"/>
      <c r="E144" s="219">
        <f t="shared" si="2"/>
        <v>-125948.91999999985</v>
      </c>
      <c r="F144" s="16"/>
      <c r="G144" s="103"/>
      <c r="H144" s="104"/>
      <c r="I144" s="105"/>
      <c r="J144" s="106"/>
      <c r="K144" s="158"/>
      <c r="L144" s="159"/>
      <c r="M144" s="107"/>
      <c r="N144" s="108"/>
      <c r="O144"/>
      <c r="P144"/>
      <c r="Q144"/>
      <c r="R144"/>
      <c r="S144"/>
      <c r="T144"/>
      <c r="U144"/>
      <c r="V144"/>
    </row>
    <row r="145" spans="1:22" s="3" customFormat="1" x14ac:dyDescent="0.3">
      <c r="A145" s="210"/>
      <c r="B145" s="214"/>
      <c r="C145" s="212"/>
      <c r="D145" s="212"/>
      <c r="E145" s="219">
        <f t="shared" si="2"/>
        <v>-125948.91999999985</v>
      </c>
      <c r="F145" s="16"/>
      <c r="G145" s="103"/>
      <c r="H145" s="104"/>
      <c r="I145" s="105"/>
      <c r="J145" s="106"/>
      <c r="K145" s="158"/>
      <c r="L145" s="159"/>
      <c r="M145" s="107"/>
      <c r="N145" s="108"/>
      <c r="O145"/>
      <c r="P145"/>
      <c r="Q145"/>
      <c r="R145"/>
      <c r="S145"/>
      <c r="T145"/>
      <c r="U145"/>
      <c r="V145"/>
    </row>
    <row r="146" spans="1:22" s="3" customFormat="1" x14ac:dyDescent="0.3">
      <c r="A146" s="210"/>
      <c r="B146" s="214"/>
      <c r="C146" s="212"/>
      <c r="D146" s="212"/>
      <c r="E146" s="219">
        <f t="shared" si="2"/>
        <v>-125948.91999999985</v>
      </c>
      <c r="F146" s="16"/>
      <c r="G146" s="103"/>
      <c r="H146" s="104"/>
      <c r="I146" s="105"/>
      <c r="J146" s="106"/>
      <c r="K146" s="158"/>
      <c r="L146" s="159"/>
      <c r="M146" s="107"/>
      <c r="N146" s="108"/>
      <c r="O146"/>
      <c r="P146"/>
      <c r="Q146"/>
      <c r="R146"/>
      <c r="S146"/>
      <c r="T146"/>
      <c r="U146"/>
      <c r="V146"/>
    </row>
    <row r="147" spans="1:22" s="3" customFormat="1" hidden="1" x14ac:dyDescent="0.3">
      <c r="A147" s="210"/>
      <c r="B147" s="214"/>
      <c r="C147" s="212"/>
      <c r="D147" s="212"/>
      <c r="E147" s="219">
        <f t="shared" si="2"/>
        <v>-125948.91999999985</v>
      </c>
      <c r="F147" s="16"/>
      <c r="G147" s="103"/>
      <c r="H147" s="104"/>
      <c r="I147" s="105"/>
      <c r="J147" s="106"/>
      <c r="K147" s="158"/>
      <c r="L147" s="159"/>
      <c r="M147" s="107"/>
      <c r="N147" s="108"/>
      <c r="O147"/>
      <c r="P147"/>
      <c r="Q147"/>
      <c r="R147"/>
      <c r="S147"/>
      <c r="T147"/>
      <c r="U147"/>
      <c r="V147"/>
    </row>
    <row r="148" spans="1:22" s="3" customFormat="1" hidden="1" x14ac:dyDescent="0.3">
      <c r="A148" s="210"/>
      <c r="B148" s="214"/>
      <c r="C148" s="212"/>
      <c r="D148" s="212"/>
      <c r="E148" s="219">
        <f t="shared" si="2"/>
        <v>-125948.91999999985</v>
      </c>
      <c r="F148" s="16"/>
      <c r="G148" s="103"/>
      <c r="H148" s="104"/>
      <c r="I148" s="105"/>
      <c r="J148" s="106"/>
      <c r="K148" s="158"/>
      <c r="L148" s="159"/>
      <c r="M148" s="107"/>
      <c r="N148" s="108"/>
      <c r="O148"/>
      <c r="P148"/>
      <c r="Q148"/>
      <c r="R148"/>
      <c r="S148"/>
      <c r="T148"/>
      <c r="U148"/>
      <c r="V148"/>
    </row>
    <row r="149" spans="1:22" s="3" customFormat="1" hidden="1" x14ac:dyDescent="0.3">
      <c r="A149" s="210"/>
      <c r="B149" s="214"/>
      <c r="C149" s="212"/>
      <c r="D149" s="212"/>
      <c r="E149" s="219">
        <f t="shared" si="2"/>
        <v>-125948.91999999985</v>
      </c>
      <c r="F149" s="16"/>
      <c r="G149" s="103"/>
      <c r="H149" s="104"/>
      <c r="I149" s="105"/>
      <c r="J149" s="106"/>
      <c r="K149" s="158"/>
      <c r="L149" s="159"/>
      <c r="M149" s="107"/>
      <c r="N149" s="108"/>
      <c r="O149"/>
      <c r="P149"/>
      <c r="Q149"/>
      <c r="R149"/>
      <c r="S149"/>
      <c r="T149"/>
      <c r="U149"/>
      <c r="V149"/>
    </row>
    <row r="150" spans="1:22" s="3" customFormat="1" hidden="1" x14ac:dyDescent="0.3">
      <c r="A150" s="210"/>
      <c r="B150" s="214"/>
      <c r="C150" s="212"/>
      <c r="D150" s="212"/>
      <c r="E150" s="219">
        <f t="shared" si="2"/>
        <v>-125948.91999999985</v>
      </c>
      <c r="F150" s="16"/>
      <c r="G150" s="103"/>
      <c r="H150" s="104"/>
      <c r="I150" s="105"/>
      <c r="J150" s="106"/>
      <c r="K150" s="158"/>
      <c r="L150" s="159"/>
      <c r="M150" s="107"/>
      <c r="N150" s="108"/>
      <c r="O150"/>
      <c r="P150"/>
      <c r="Q150"/>
      <c r="R150"/>
      <c r="S150"/>
      <c r="T150"/>
      <c r="U150"/>
      <c r="V150"/>
    </row>
    <row r="151" spans="1:22" s="3" customFormat="1" hidden="1" x14ac:dyDescent="0.3">
      <c r="A151" s="210"/>
      <c r="B151" s="214"/>
      <c r="C151" s="212"/>
      <c r="D151" s="212"/>
      <c r="E151" s="219">
        <f t="shared" si="2"/>
        <v>-125948.91999999985</v>
      </c>
      <c r="F151" s="16"/>
      <c r="G151" s="103"/>
      <c r="H151" s="104"/>
      <c r="I151" s="105"/>
      <c r="J151" s="106"/>
      <c r="K151" s="158"/>
      <c r="L151" s="159"/>
      <c r="M151" s="107"/>
      <c r="N151" s="108"/>
      <c r="O151"/>
      <c r="P151"/>
      <c r="Q151"/>
      <c r="R151"/>
      <c r="S151"/>
      <c r="T151"/>
      <c r="U151"/>
      <c r="V151"/>
    </row>
    <row r="152" spans="1:22" s="3" customFormat="1" hidden="1" x14ac:dyDescent="0.3">
      <c r="A152" s="210"/>
      <c r="B152" s="214"/>
      <c r="C152" s="212"/>
      <c r="D152" s="212"/>
      <c r="E152" s="219">
        <f t="shared" si="2"/>
        <v>-125948.91999999985</v>
      </c>
      <c r="F152" s="16"/>
      <c r="G152" s="103"/>
      <c r="H152" s="104"/>
      <c r="I152" s="105"/>
      <c r="J152" s="106"/>
      <c r="K152" s="158"/>
      <c r="L152" s="159"/>
      <c r="M152" s="107"/>
      <c r="N152" s="108"/>
      <c r="O152"/>
      <c r="P152"/>
      <c r="Q152"/>
      <c r="R152"/>
      <c r="S152"/>
      <c r="T152"/>
      <c r="U152"/>
      <c r="V152"/>
    </row>
    <row r="153" spans="1:22" s="3" customFormat="1" hidden="1" x14ac:dyDescent="0.3">
      <c r="A153" s="210"/>
      <c r="B153" s="214"/>
      <c r="C153" s="212"/>
      <c r="D153" s="212"/>
      <c r="E153" s="219">
        <f t="shared" si="2"/>
        <v>-125948.91999999985</v>
      </c>
      <c r="F153" s="16"/>
      <c r="G153" s="103"/>
      <c r="H153" s="104"/>
      <c r="I153" s="105"/>
      <c r="J153" s="106"/>
      <c r="K153" s="158"/>
      <c r="L153" s="159"/>
      <c r="M153" s="107"/>
      <c r="N153" s="108"/>
      <c r="O153"/>
      <c r="P153"/>
      <c r="Q153"/>
      <c r="R153"/>
      <c r="S153"/>
      <c r="T153"/>
      <c r="U153"/>
      <c r="V153"/>
    </row>
    <row r="154" spans="1:22" s="3" customFormat="1" hidden="1" x14ac:dyDescent="0.3">
      <c r="A154" s="210"/>
      <c r="B154" s="214"/>
      <c r="C154" s="212"/>
      <c r="D154" s="212"/>
      <c r="E154" s="219">
        <f t="shared" si="2"/>
        <v>-125948.91999999985</v>
      </c>
      <c r="F154" s="16"/>
      <c r="G154" s="103"/>
      <c r="H154" s="104"/>
      <c r="I154" s="105"/>
      <c r="J154" s="106"/>
      <c r="K154" s="158"/>
      <c r="L154" s="159"/>
      <c r="M154" s="107"/>
      <c r="N154" s="108"/>
      <c r="O154"/>
      <c r="P154"/>
      <c r="Q154"/>
      <c r="R154"/>
      <c r="S154"/>
      <c r="T154"/>
      <c r="U154"/>
      <c r="V154"/>
    </row>
    <row r="155" spans="1:22" s="3" customFormat="1" hidden="1" x14ac:dyDescent="0.3">
      <c r="A155" s="210"/>
      <c r="B155" s="214"/>
      <c r="C155" s="212"/>
      <c r="D155" s="212"/>
      <c r="E155" s="219">
        <f t="shared" si="2"/>
        <v>-125948.91999999985</v>
      </c>
      <c r="F155" s="16"/>
      <c r="G155" s="103"/>
      <c r="H155" s="104"/>
      <c r="I155" s="105"/>
      <c r="J155" s="106"/>
      <c r="K155" s="158"/>
      <c r="L155" s="159"/>
      <c r="M155" s="107"/>
      <c r="N155" s="108"/>
      <c r="O155"/>
      <c r="P155"/>
      <c r="Q155"/>
      <c r="R155"/>
      <c r="S155"/>
      <c r="T155"/>
      <c r="U155"/>
      <c r="V155"/>
    </row>
    <row r="156" spans="1:22" s="3" customFormat="1" hidden="1" x14ac:dyDescent="0.3">
      <c r="A156" s="210"/>
      <c r="B156" s="215"/>
      <c r="C156" s="212"/>
      <c r="D156" s="212"/>
      <c r="E156" s="219">
        <f t="shared" si="2"/>
        <v>-125948.91999999985</v>
      </c>
      <c r="F156" s="16"/>
      <c r="G156" s="103"/>
      <c r="H156" s="104"/>
      <c r="I156" s="105"/>
      <c r="J156" s="106"/>
      <c r="K156" s="158"/>
      <c r="L156" s="159"/>
      <c r="M156" s="107"/>
      <c r="N156" s="108"/>
      <c r="O156"/>
      <c r="P156"/>
      <c r="Q156"/>
      <c r="R156"/>
      <c r="S156"/>
      <c r="T156"/>
      <c r="U156"/>
      <c r="V156"/>
    </row>
    <row r="157" spans="1:22" s="3" customFormat="1" hidden="1" x14ac:dyDescent="0.3">
      <c r="A157" s="210"/>
      <c r="B157" s="215"/>
      <c r="C157" s="212"/>
      <c r="D157" s="212"/>
      <c r="E157" s="219">
        <f t="shared" si="2"/>
        <v>-125948.91999999985</v>
      </c>
      <c r="F157" s="16"/>
      <c r="G157" s="103"/>
      <c r="H157" s="104"/>
      <c r="I157" s="105"/>
      <c r="J157" s="106"/>
      <c r="K157" s="158"/>
      <c r="L157" s="159"/>
      <c r="M157" s="107"/>
      <c r="N157" s="108"/>
      <c r="O157"/>
      <c r="P157"/>
      <c r="Q157"/>
      <c r="R157"/>
      <c r="S157"/>
      <c r="T157"/>
      <c r="U157"/>
      <c r="V157"/>
    </row>
    <row r="158" spans="1:22" s="3" customFormat="1" hidden="1" x14ac:dyDescent="0.3">
      <c r="A158" s="210"/>
      <c r="B158" s="215"/>
      <c r="C158" s="212"/>
      <c r="D158" s="212"/>
      <c r="E158" s="219">
        <f t="shared" si="2"/>
        <v>-125948.91999999985</v>
      </c>
      <c r="F158" s="16"/>
      <c r="G158" s="103"/>
      <c r="H158" s="104"/>
      <c r="I158" s="105"/>
      <c r="J158" s="106"/>
      <c r="K158" s="158"/>
      <c r="L158" s="159"/>
      <c r="M158" s="107"/>
      <c r="N158" s="108"/>
      <c r="O158"/>
      <c r="P158"/>
      <c r="Q158"/>
      <c r="R158"/>
      <c r="S158"/>
      <c r="T158"/>
      <c r="U158"/>
      <c r="V158"/>
    </row>
    <row r="159" spans="1:22" s="3" customFormat="1" x14ac:dyDescent="0.3">
      <c r="A159" s="210"/>
      <c r="B159" s="214"/>
      <c r="C159" s="212"/>
      <c r="D159" s="212"/>
      <c r="E159" s="219">
        <f t="shared" si="2"/>
        <v>-125948.91999999985</v>
      </c>
      <c r="F159" s="16"/>
      <c r="G159" s="103"/>
      <c r="H159" s="104"/>
      <c r="I159" s="105"/>
      <c r="J159" s="106"/>
      <c r="K159" s="158"/>
      <c r="L159" s="159"/>
      <c r="M159" s="107"/>
      <c r="N159" s="108"/>
      <c r="O159"/>
      <c r="P159"/>
      <c r="Q159"/>
      <c r="R159"/>
      <c r="S159"/>
      <c r="T159"/>
      <c r="U159"/>
      <c r="V159"/>
    </row>
    <row r="160" spans="1:22" s="3" customFormat="1" x14ac:dyDescent="0.3">
      <c r="A160" s="9"/>
      <c r="B160" s="5" t="s">
        <v>55</v>
      </c>
      <c r="C160" s="19"/>
      <c r="D160" s="19"/>
      <c r="E160" s="58"/>
      <c r="F160" s="16"/>
      <c r="G160" s="103"/>
      <c r="H160" s="104"/>
      <c r="I160" s="105"/>
      <c r="J160" s="106"/>
      <c r="K160" s="158"/>
      <c r="L160" s="159"/>
      <c r="M160" s="107"/>
      <c r="N160" s="108"/>
      <c r="O160"/>
      <c r="P160"/>
      <c r="Q160"/>
      <c r="R160"/>
      <c r="S160"/>
      <c r="T160"/>
      <c r="U160"/>
      <c r="V160"/>
    </row>
    <row r="161" spans="1:22" s="3" customFormat="1" ht="15.75" thickBot="1" x14ac:dyDescent="0.35">
      <c r="A161" s="9"/>
      <c r="B161" s="5"/>
      <c r="C161" s="19"/>
      <c r="D161" s="19"/>
      <c r="E161" s="58"/>
      <c r="F161" s="16"/>
      <c r="G161" s="103"/>
      <c r="H161" s="104"/>
      <c r="I161" s="105"/>
      <c r="J161" s="106"/>
      <c r="K161" s="158"/>
      <c r="L161" s="159"/>
      <c r="M161" s="107"/>
      <c r="N161" s="108"/>
      <c r="O161"/>
      <c r="P161"/>
      <c r="Q161"/>
      <c r="R161"/>
      <c r="S161"/>
      <c r="T161"/>
      <c r="U161"/>
      <c r="V161"/>
    </row>
    <row r="162" spans="1:22" s="3" customFormat="1" ht="16.5" thickBot="1" x14ac:dyDescent="0.35">
      <c r="A162" s="9"/>
      <c r="B162" s="144" t="s">
        <v>14</v>
      </c>
      <c r="C162" s="19"/>
      <c r="D162" s="19"/>
      <c r="E162" s="138">
        <f>SUM(C$6:C160)-SUM(D$6:D160)</f>
        <v>-125948.91999999899</v>
      </c>
      <c r="F162"/>
      <c r="G162" s="109">
        <f>SUM(G6:G161)</f>
        <v>100825</v>
      </c>
      <c r="H162" s="110">
        <f t="shared" ref="H162:M162" si="3">SUM(H6:H161)</f>
        <v>0</v>
      </c>
      <c r="I162" s="111">
        <f t="shared" si="3"/>
        <v>0</v>
      </c>
      <c r="J162" s="112">
        <f t="shared" si="3"/>
        <v>0</v>
      </c>
      <c r="K162" s="154">
        <f t="shared" si="3"/>
        <v>3000</v>
      </c>
      <c r="L162" s="155">
        <f t="shared" si="3"/>
        <v>0</v>
      </c>
      <c r="M162" s="113">
        <f t="shared" si="3"/>
        <v>0</v>
      </c>
      <c r="N162" s="114">
        <f>SUM(N6:N161)</f>
        <v>0</v>
      </c>
      <c r="O162"/>
      <c r="P162"/>
      <c r="Q162"/>
      <c r="R162"/>
      <c r="S162"/>
      <c r="T162"/>
      <c r="U162"/>
      <c r="V162"/>
    </row>
    <row r="163" spans="1:22" s="3" customFormat="1" ht="16.5" thickBot="1" x14ac:dyDescent="0.35">
      <c r="A163" s="9"/>
      <c r="B163" s="38"/>
      <c r="C163" s="19"/>
      <c r="D163" s="19"/>
      <c r="E163" s="59"/>
      <c r="F163"/>
      <c r="G163" s="285">
        <f>G162-H162</f>
        <v>100825</v>
      </c>
      <c r="H163" s="286"/>
      <c r="I163" s="287">
        <f>I162-J162</f>
        <v>0</v>
      </c>
      <c r="J163" s="288"/>
      <c r="K163" s="289">
        <f>K162-L162</f>
        <v>3000</v>
      </c>
      <c r="L163" s="290"/>
      <c r="M163" s="291">
        <f>M162-N162</f>
        <v>0</v>
      </c>
      <c r="N163" s="292"/>
      <c r="O163"/>
      <c r="P163"/>
      <c r="Q163"/>
      <c r="R163"/>
      <c r="S163"/>
      <c r="T163"/>
      <c r="U163"/>
      <c r="V163"/>
    </row>
    <row r="164" spans="1:22" s="3" customFormat="1" ht="15.75" thickBot="1" x14ac:dyDescent="0.35">
      <c r="A164" s="9"/>
      <c r="B164" s="145" t="s">
        <v>54</v>
      </c>
      <c r="C164" s="19"/>
      <c r="D164" s="19"/>
      <c r="E164" s="146">
        <f>G6+D22</f>
        <v>100825</v>
      </c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</row>
    <row r="165" spans="1:22" s="3" customFormat="1" x14ac:dyDescent="0.3">
      <c r="A165" s="9"/>
      <c r="C165" s="19"/>
      <c r="D165" s="19"/>
      <c r="E165" s="59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</row>
    <row r="166" spans="1:22" s="3" customFormat="1" ht="15.75" thickBot="1" x14ac:dyDescent="0.35">
      <c r="A166" s="9"/>
      <c r="B166" s="38"/>
      <c r="C166" s="19"/>
      <c r="D166" s="21"/>
      <c r="E166" s="59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</row>
    <row r="167" spans="1:22" s="3" customFormat="1" ht="15.75" thickBot="1" x14ac:dyDescent="0.35">
      <c r="A167" s="15"/>
      <c r="B167" s="139" t="s">
        <v>52</v>
      </c>
      <c r="C167" s="19"/>
      <c r="D167" s="19"/>
      <c r="E167" s="140">
        <f>I163</f>
        <v>0</v>
      </c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</row>
    <row r="168" spans="1:22" s="3" customFormat="1" x14ac:dyDescent="0.3">
      <c r="B168" s="141"/>
      <c r="C168" s="21"/>
      <c r="D168" s="21"/>
      <c r="E168" s="142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</row>
    <row r="169" spans="1:22" s="3" customFormat="1" ht="15.75" thickBot="1" x14ac:dyDescent="0.35">
      <c r="A169" s="9"/>
      <c r="B169" s="8"/>
      <c r="C169" s="19"/>
      <c r="D169" s="19"/>
      <c r="E169" s="58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</row>
    <row r="170" spans="1:22" s="15" customFormat="1" ht="15.75" thickBot="1" x14ac:dyDescent="0.35">
      <c r="A170" s="9"/>
      <c r="B170" s="143" t="s">
        <v>53</v>
      </c>
      <c r="C170" s="19"/>
      <c r="D170" s="19"/>
      <c r="E170" s="153">
        <f>K163</f>
        <v>3000</v>
      </c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</row>
    <row r="171" spans="1:22" s="3" customFormat="1" x14ac:dyDescent="0.3">
      <c r="A171" s="9"/>
      <c r="B171" s="5"/>
      <c r="C171" s="15"/>
      <c r="D171" s="19"/>
      <c r="E171" s="58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</row>
    <row r="172" spans="1:22" s="3" customFormat="1" x14ac:dyDescent="0.3">
      <c r="A172" s="15"/>
      <c r="B172" s="15"/>
      <c r="C172" s="15"/>
      <c r="D172" s="19"/>
      <c r="E172" s="58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</row>
    <row r="173" spans="1:22" s="3" customFormat="1" x14ac:dyDescent="0.3">
      <c r="A173" s="15"/>
      <c r="B173" s="15"/>
      <c r="C173" s="15"/>
      <c r="D173" s="19"/>
      <c r="E173" s="58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</row>
    <row r="174" spans="1:22" s="3" customFormat="1" x14ac:dyDescent="0.3">
      <c r="A174" s="9"/>
      <c r="B174" s="5" t="s">
        <v>50</v>
      </c>
      <c r="C174" s="22"/>
      <c r="D174" s="19"/>
      <c r="E174" s="58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</row>
    <row r="175" spans="1:22" s="3" customFormat="1" x14ac:dyDescent="0.3">
      <c r="A175" s="9"/>
      <c r="B175" s="5"/>
      <c r="C175" s="22"/>
      <c r="D175" s="19"/>
      <c r="E175" s="58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</row>
    <row r="176" spans="1:22" s="3" customFormat="1" x14ac:dyDescent="0.3">
      <c r="D176" s="19"/>
      <c r="E176" s="58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</row>
    <row r="177" spans="1:22" s="3" customFormat="1" x14ac:dyDescent="0.3">
      <c r="A177" s="15"/>
      <c r="B177" s="15"/>
      <c r="C177" s="15"/>
      <c r="D177" s="19"/>
      <c r="E177" s="58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</row>
    <row r="178" spans="1:22" s="3" customFormat="1" x14ac:dyDescent="0.3">
      <c r="A178" s="15"/>
      <c r="B178" s="15"/>
      <c r="C178" s="15"/>
      <c r="D178" s="19"/>
      <c r="E178" s="5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</row>
    <row r="179" spans="1:22" s="3" customFormat="1" x14ac:dyDescent="0.3">
      <c r="D179" s="19"/>
      <c r="E179" s="58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</row>
    <row r="180" spans="1:22" s="3" customFormat="1" x14ac:dyDescent="0.3">
      <c r="A180" s="9"/>
      <c r="B180" s="28"/>
      <c r="C180" s="19"/>
      <c r="D180" s="19"/>
      <c r="E180" s="58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</row>
    <row r="181" spans="1:22" s="3" customFormat="1" x14ac:dyDescent="0.3">
      <c r="A181" s="9"/>
      <c r="B181" s="28"/>
      <c r="C181" s="19"/>
      <c r="D181" s="19"/>
      <c r="E181" s="58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</row>
    <row r="182" spans="1:22" s="3" customFormat="1" x14ac:dyDescent="0.3">
      <c r="A182" s="9"/>
      <c r="B182" s="28"/>
      <c r="C182" s="19"/>
      <c r="D182" s="19"/>
      <c r="E182" s="58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</row>
    <row r="183" spans="1:22" s="3" customFormat="1" x14ac:dyDescent="0.3">
      <c r="A183" s="9"/>
      <c r="B183" s="8"/>
      <c r="C183" s="19"/>
      <c r="D183" s="19"/>
      <c r="E183" s="58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</row>
    <row r="184" spans="1:22" s="3" customFormat="1" x14ac:dyDescent="0.3">
      <c r="A184" s="9"/>
      <c r="B184" s="28"/>
      <c r="C184" s="19"/>
      <c r="D184" s="19"/>
      <c r="E184" s="58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</row>
    <row r="185" spans="1:22" s="3" customFormat="1" x14ac:dyDescent="0.3">
      <c r="A185" s="9"/>
      <c r="B185" s="8"/>
      <c r="C185" s="19"/>
      <c r="D185" s="19"/>
      <c r="E185" s="58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</row>
    <row r="186" spans="1:22" s="3" customFormat="1" x14ac:dyDescent="0.3">
      <c r="A186" s="34"/>
      <c r="B186" s="33"/>
      <c r="C186" s="35"/>
      <c r="D186" s="19"/>
      <c r="E186" s="58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</row>
    <row r="187" spans="1:22" s="3" customFormat="1" x14ac:dyDescent="0.3">
      <c r="A187" s="34"/>
      <c r="B187" s="33"/>
      <c r="C187" s="35"/>
      <c r="D187" s="19"/>
      <c r="E187" s="58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</row>
    <row r="188" spans="1:22" s="3" customFormat="1" x14ac:dyDescent="0.3">
      <c r="A188" s="34"/>
      <c r="B188" s="33"/>
      <c r="C188" s="35"/>
      <c r="D188" s="19"/>
      <c r="E188" s="5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</row>
    <row r="189" spans="1:22" s="3" customFormat="1" x14ac:dyDescent="0.3">
      <c r="A189" s="34"/>
      <c r="B189" s="33"/>
      <c r="C189" s="36"/>
      <c r="D189" s="19"/>
      <c r="E189" s="58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</row>
    <row r="190" spans="1:22" s="3" customFormat="1" x14ac:dyDescent="0.3">
      <c r="A190" s="34"/>
      <c r="B190" s="33"/>
      <c r="C190" s="35"/>
      <c r="D190" s="19"/>
      <c r="E190" s="58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</row>
    <row r="191" spans="1:22" s="3" customFormat="1" x14ac:dyDescent="0.3">
      <c r="A191" s="34"/>
      <c r="B191" s="33"/>
      <c r="C191" s="35"/>
      <c r="D191" s="19"/>
      <c r="E191" s="58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</row>
    <row r="192" spans="1:22" s="3" customFormat="1" x14ac:dyDescent="0.3">
      <c r="A192" s="34"/>
      <c r="B192" s="33"/>
      <c r="C192" s="35"/>
      <c r="D192" s="19"/>
      <c r="E192" s="58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</row>
    <row r="193" spans="1:22" s="3" customFormat="1" x14ac:dyDescent="0.3">
      <c r="A193" s="34"/>
      <c r="B193" s="33"/>
      <c r="C193" s="35"/>
      <c r="D193" s="19"/>
      <c r="E193" s="58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</row>
    <row r="194" spans="1:22" s="3" customFormat="1" x14ac:dyDescent="0.3">
      <c r="A194" s="34"/>
      <c r="B194" s="33"/>
      <c r="C194" s="35"/>
      <c r="D194" s="19"/>
      <c r="E194" s="58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</row>
    <row r="195" spans="1:22" s="3" customFormat="1" x14ac:dyDescent="0.3">
      <c r="A195" s="34"/>
      <c r="B195" s="33"/>
      <c r="C195" s="35"/>
      <c r="D195" s="19"/>
      <c r="E195" s="58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</row>
    <row r="196" spans="1:22" s="3" customFormat="1" x14ac:dyDescent="0.3">
      <c r="A196" s="34"/>
      <c r="B196" s="33"/>
      <c r="C196" s="35"/>
      <c r="D196" s="19"/>
      <c r="E196" s="58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</row>
    <row r="197" spans="1:22" s="3" customFormat="1" x14ac:dyDescent="0.3">
      <c r="A197" s="34"/>
      <c r="B197" s="33"/>
      <c r="C197" s="35"/>
      <c r="D197" s="19"/>
      <c r="E197" s="58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</row>
    <row r="198" spans="1:22" s="3" customFormat="1" x14ac:dyDescent="0.3">
      <c r="A198" s="34"/>
      <c r="B198" s="33"/>
      <c r="C198" s="35"/>
      <c r="D198" s="19"/>
      <c r="E198" s="5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</row>
    <row r="199" spans="1:22" s="3" customFormat="1" x14ac:dyDescent="0.3">
      <c r="A199" s="34"/>
      <c r="B199" s="33"/>
      <c r="C199" s="35"/>
      <c r="D199" s="19"/>
      <c r="E199" s="58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</row>
    <row r="200" spans="1:22" s="3" customFormat="1" x14ac:dyDescent="0.3">
      <c r="A200" s="34"/>
      <c r="B200" s="33"/>
      <c r="C200" s="35"/>
      <c r="D200" s="19"/>
      <c r="E200" s="58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</row>
    <row r="201" spans="1:22" s="3" customFormat="1" x14ac:dyDescent="0.3">
      <c r="A201" s="9"/>
      <c r="B201" s="5"/>
      <c r="C201" s="19"/>
      <c r="D201" s="19"/>
      <c r="E201" s="58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</row>
    <row r="202" spans="1:22" s="3" customFormat="1" x14ac:dyDescent="0.3">
      <c r="A202" s="9"/>
      <c r="B202" s="5"/>
      <c r="C202" s="19"/>
      <c r="D202" s="19"/>
      <c r="E202" s="58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</row>
    <row r="203" spans="1:22" s="3" customFormat="1" x14ac:dyDescent="0.3">
      <c r="A203" s="9"/>
      <c r="B203" s="5"/>
      <c r="C203" s="19"/>
      <c r="D203" s="19"/>
      <c r="E203" s="58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</row>
    <row r="204" spans="1:22" s="3" customFormat="1" x14ac:dyDescent="0.3">
      <c r="A204" s="9"/>
      <c r="B204" s="5"/>
      <c r="C204" s="19"/>
      <c r="D204" s="19"/>
      <c r="E204" s="58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</row>
    <row r="205" spans="1:22" s="3" customFormat="1" x14ac:dyDescent="0.3">
      <c r="A205" s="9"/>
      <c r="B205" s="5"/>
      <c r="C205" s="19"/>
      <c r="D205" s="19"/>
      <c r="E205" s="58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</row>
    <row r="206" spans="1:22" s="3" customFormat="1" x14ac:dyDescent="0.3">
      <c r="A206" s="9"/>
      <c r="B206" s="5"/>
      <c r="C206" s="19"/>
      <c r="D206" s="19"/>
      <c r="E206" s="58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</row>
    <row r="207" spans="1:22" s="3" customFormat="1" x14ac:dyDescent="0.3">
      <c r="A207" s="9"/>
      <c r="B207" s="5"/>
      <c r="C207" s="19"/>
      <c r="D207" s="19"/>
      <c r="E207" s="58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</row>
    <row r="208" spans="1:22" s="3" customFormat="1" x14ac:dyDescent="0.3">
      <c r="A208" s="9"/>
      <c r="B208" s="5"/>
      <c r="C208" s="19"/>
      <c r="D208" s="19"/>
      <c r="E208" s="5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</row>
    <row r="209" spans="1:22" s="3" customFormat="1" x14ac:dyDescent="0.3">
      <c r="A209" s="9"/>
      <c r="B209" s="5"/>
      <c r="C209" s="19"/>
      <c r="D209" s="19"/>
      <c r="E209" s="58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</row>
    <row r="210" spans="1:22" s="3" customFormat="1" x14ac:dyDescent="0.3">
      <c r="A210" s="9"/>
      <c r="B210" s="5"/>
      <c r="C210" s="19"/>
      <c r="D210" s="19"/>
      <c r="E210" s="58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</row>
    <row r="211" spans="1:22" s="3" customFormat="1" x14ac:dyDescent="0.3">
      <c r="A211" s="9"/>
      <c r="B211" s="5"/>
      <c r="C211" s="19"/>
      <c r="D211" s="19"/>
      <c r="E211" s="58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</row>
    <row r="212" spans="1:22" s="3" customFormat="1" x14ac:dyDescent="0.3">
      <c r="A212" s="9"/>
      <c r="B212" s="5"/>
      <c r="C212" s="19"/>
      <c r="D212" s="19"/>
      <c r="E212" s="58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</row>
    <row r="213" spans="1:22" s="3" customFormat="1" x14ac:dyDescent="0.3">
      <c r="A213" s="9"/>
      <c r="B213" s="5"/>
      <c r="C213" s="19"/>
      <c r="D213" s="19"/>
      <c r="E213" s="58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</row>
    <row r="214" spans="1:22" s="3" customFormat="1" x14ac:dyDescent="0.3">
      <c r="A214" s="9"/>
      <c r="B214" s="5"/>
      <c r="C214" s="19"/>
      <c r="D214" s="19"/>
      <c r="E214" s="58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</row>
    <row r="215" spans="1:22" s="3" customFormat="1" x14ac:dyDescent="0.3">
      <c r="A215" s="9"/>
      <c r="B215" s="5"/>
      <c r="C215" s="19"/>
      <c r="D215" s="19"/>
      <c r="E215" s="58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</row>
    <row r="216" spans="1:22" s="3" customFormat="1" x14ac:dyDescent="0.3">
      <c r="A216" s="9"/>
      <c r="B216" s="5"/>
      <c r="C216" s="19"/>
      <c r="D216" s="19"/>
      <c r="E216" s="58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</row>
    <row r="217" spans="1:22" s="3" customFormat="1" x14ac:dyDescent="0.3">
      <c r="A217" s="9"/>
      <c r="B217" s="5"/>
      <c r="C217" s="19"/>
      <c r="D217" s="19"/>
      <c r="E217" s="58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</row>
    <row r="218" spans="1:22" s="3" customFormat="1" x14ac:dyDescent="0.3">
      <c r="A218" s="9"/>
      <c r="B218" s="5"/>
      <c r="C218" s="19"/>
      <c r="D218" s="19"/>
      <c r="E218" s="5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</row>
    <row r="219" spans="1:22" s="3" customFormat="1" x14ac:dyDescent="0.3">
      <c r="A219" s="9"/>
      <c r="B219" s="5"/>
      <c r="C219" s="19"/>
      <c r="D219" s="19"/>
      <c r="E219" s="58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</row>
    <row r="220" spans="1:22" s="3" customFormat="1" x14ac:dyDescent="0.3">
      <c r="A220" s="9"/>
      <c r="B220" s="5"/>
      <c r="C220" s="19"/>
      <c r="D220" s="19"/>
      <c r="E220" s="58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</row>
    <row r="221" spans="1:22" s="3" customFormat="1" x14ac:dyDescent="0.3">
      <c r="A221" s="9"/>
      <c r="B221" s="5"/>
      <c r="C221" s="19"/>
      <c r="D221" s="19"/>
      <c r="E221" s="58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</row>
    <row r="222" spans="1:22" s="3" customFormat="1" x14ac:dyDescent="0.3">
      <c r="A222" s="9"/>
      <c r="B222" s="5"/>
      <c r="C222" s="19"/>
      <c r="D222" s="19"/>
      <c r="E222" s="58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</row>
    <row r="223" spans="1:22" s="3" customFormat="1" x14ac:dyDescent="0.3">
      <c r="A223" s="9"/>
      <c r="B223" s="5"/>
      <c r="C223" s="19"/>
      <c r="D223" s="19"/>
      <c r="E223" s="58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</row>
    <row r="224" spans="1:22" s="3" customFormat="1" x14ac:dyDescent="0.3">
      <c r="A224" s="9"/>
      <c r="B224" s="5"/>
      <c r="C224" s="19"/>
      <c r="D224" s="19"/>
      <c r="E224" s="58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</row>
    <row r="225" spans="1:22" s="3" customFormat="1" x14ac:dyDescent="0.3">
      <c r="A225" s="9"/>
      <c r="B225" s="5"/>
      <c r="C225" s="19"/>
      <c r="D225" s="19"/>
      <c r="E225" s="58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</row>
    <row r="226" spans="1:22" s="3" customFormat="1" x14ac:dyDescent="0.3">
      <c r="A226" s="9"/>
      <c r="B226" s="5"/>
      <c r="C226" s="19"/>
      <c r="D226" s="19"/>
      <c r="E226" s="58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</row>
    <row r="227" spans="1:22" s="3" customFormat="1" x14ac:dyDescent="0.3">
      <c r="A227" s="9"/>
      <c r="B227" s="5"/>
      <c r="C227" s="19"/>
      <c r="D227" s="19"/>
      <c r="E227" s="58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</row>
    <row r="228" spans="1:22" s="3" customFormat="1" x14ac:dyDescent="0.3">
      <c r="A228" s="9"/>
      <c r="B228" s="5"/>
      <c r="C228" s="19"/>
      <c r="D228" s="19"/>
      <c r="E228" s="5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</row>
    <row r="229" spans="1:22" s="3" customFormat="1" x14ac:dyDescent="0.3">
      <c r="A229" s="9"/>
      <c r="B229" s="5"/>
      <c r="C229" s="19"/>
      <c r="D229" s="19"/>
      <c r="E229" s="58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</row>
    <row r="230" spans="1:22" s="3" customFormat="1" x14ac:dyDescent="0.3">
      <c r="A230" s="9"/>
      <c r="B230" s="5"/>
      <c r="C230" s="19"/>
      <c r="D230" s="19"/>
      <c r="E230" s="58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</row>
    <row r="231" spans="1:22" s="3" customFormat="1" x14ac:dyDescent="0.3">
      <c r="A231" s="9"/>
      <c r="B231" s="5"/>
      <c r="C231" s="19"/>
      <c r="D231" s="19"/>
      <c r="E231" s="58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</row>
    <row r="232" spans="1:22" s="3" customFormat="1" x14ac:dyDescent="0.3">
      <c r="A232" s="9"/>
      <c r="B232" s="5"/>
      <c r="C232" s="19"/>
      <c r="D232" s="19"/>
      <c r="E232" s="58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</row>
    <row r="233" spans="1:22" s="3" customFormat="1" x14ac:dyDescent="0.3">
      <c r="A233" s="9"/>
      <c r="B233" s="5"/>
      <c r="C233" s="19"/>
      <c r="D233" s="19"/>
      <c r="E233" s="58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</row>
    <row r="234" spans="1:22" s="3" customFormat="1" x14ac:dyDescent="0.3">
      <c r="A234" s="9"/>
      <c r="B234" s="5"/>
      <c r="C234" s="19"/>
      <c r="D234" s="19"/>
      <c r="E234" s="58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</row>
    <row r="235" spans="1:22" s="3" customFormat="1" x14ac:dyDescent="0.3">
      <c r="A235" s="9"/>
      <c r="B235" s="5"/>
      <c r="C235" s="19"/>
      <c r="D235" s="19"/>
      <c r="E235" s="58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</row>
    <row r="236" spans="1:22" s="3" customFormat="1" x14ac:dyDescent="0.3">
      <c r="A236" s="9"/>
      <c r="B236" s="5"/>
      <c r="C236" s="19"/>
      <c r="D236" s="19"/>
      <c r="E236" s="58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</row>
    <row r="237" spans="1:22" s="3" customFormat="1" x14ac:dyDescent="0.3">
      <c r="A237" s="9"/>
      <c r="B237" s="5"/>
      <c r="C237" s="19"/>
      <c r="D237" s="19"/>
      <c r="E237" s="58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</row>
    <row r="238" spans="1:22" s="3" customFormat="1" x14ac:dyDescent="0.3">
      <c r="A238" s="9"/>
      <c r="B238" s="5"/>
      <c r="C238" s="19"/>
      <c r="D238" s="19"/>
      <c r="E238" s="5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</row>
    <row r="239" spans="1:22" s="3" customFormat="1" x14ac:dyDescent="0.3">
      <c r="A239" s="9"/>
      <c r="B239" s="5"/>
      <c r="C239" s="19"/>
      <c r="D239" s="19"/>
      <c r="E239" s="58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</row>
    <row r="240" spans="1:22" s="3" customFormat="1" x14ac:dyDescent="0.3">
      <c r="A240" s="9"/>
      <c r="B240" s="5"/>
      <c r="C240" s="19"/>
      <c r="D240" s="19"/>
      <c r="E240" s="58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</row>
    <row r="241" spans="1:22" s="3" customFormat="1" x14ac:dyDescent="0.3">
      <c r="A241" s="9"/>
      <c r="B241" s="5"/>
      <c r="C241" s="19"/>
      <c r="D241" s="19"/>
      <c r="E241" s="58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</row>
    <row r="242" spans="1:22" s="3" customFormat="1" x14ac:dyDescent="0.3">
      <c r="A242" s="9"/>
      <c r="B242" s="5"/>
      <c r="C242" s="19"/>
      <c r="D242" s="19"/>
      <c r="E242" s="58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</row>
    <row r="243" spans="1:22" s="3" customFormat="1" x14ac:dyDescent="0.3">
      <c r="A243" s="9"/>
      <c r="B243" s="5"/>
      <c r="C243" s="19"/>
      <c r="D243" s="19"/>
      <c r="E243" s="58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</row>
    <row r="244" spans="1:22" s="3" customFormat="1" x14ac:dyDescent="0.3">
      <c r="A244" s="9"/>
      <c r="B244" s="5"/>
      <c r="C244" s="19"/>
      <c r="D244" s="19"/>
      <c r="E244" s="58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</row>
    <row r="245" spans="1:22" s="3" customFormat="1" x14ac:dyDescent="0.3">
      <c r="A245" s="9"/>
      <c r="B245" s="5"/>
      <c r="C245" s="19"/>
      <c r="D245" s="19"/>
      <c r="E245" s="58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</row>
    <row r="246" spans="1:22" s="3" customFormat="1" x14ac:dyDescent="0.3">
      <c r="A246" s="9"/>
      <c r="B246" s="5"/>
      <c r="C246" s="19"/>
      <c r="D246" s="19"/>
      <c r="E246" s="58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</row>
    <row r="247" spans="1:22" s="3" customFormat="1" x14ac:dyDescent="0.3">
      <c r="A247" s="9"/>
      <c r="B247" s="5"/>
      <c r="C247" s="19"/>
      <c r="D247" s="19"/>
      <c r="E247" s="58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</row>
    <row r="248" spans="1:22" s="3" customFormat="1" x14ac:dyDescent="0.3">
      <c r="A248" s="9"/>
      <c r="B248" s="5"/>
      <c r="C248" s="19"/>
      <c r="D248" s="19"/>
      <c r="E248" s="5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</row>
    <row r="249" spans="1:22" s="3" customFormat="1" x14ac:dyDescent="0.3">
      <c r="A249" s="9"/>
      <c r="B249" s="8"/>
      <c r="C249" s="19"/>
      <c r="D249" s="19"/>
      <c r="E249" s="58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</row>
    <row r="250" spans="1:22" s="3" customFormat="1" x14ac:dyDescent="0.3">
      <c r="A250" s="9"/>
      <c r="B250" s="5"/>
      <c r="C250" s="19"/>
      <c r="D250" s="19"/>
      <c r="E250" s="58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</row>
    <row r="251" spans="1:22" s="3" customFormat="1" x14ac:dyDescent="0.3">
      <c r="A251" s="9"/>
      <c r="B251" s="5"/>
      <c r="C251" s="19"/>
      <c r="D251" s="19"/>
      <c r="E251" s="58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</row>
    <row r="252" spans="1:22" s="3" customFormat="1" x14ac:dyDescent="0.3">
      <c r="A252" s="9"/>
      <c r="B252" s="5"/>
      <c r="C252" s="19"/>
      <c r="D252" s="19"/>
      <c r="E252" s="58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</row>
    <row r="253" spans="1:22" s="3" customFormat="1" x14ac:dyDescent="0.3">
      <c r="A253" s="9"/>
      <c r="B253" s="5"/>
      <c r="C253" s="19"/>
      <c r="D253" s="19"/>
      <c r="E253" s="58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</row>
    <row r="254" spans="1:22" s="3" customFormat="1" x14ac:dyDescent="0.3">
      <c r="A254" s="9"/>
      <c r="B254" s="5"/>
      <c r="C254" s="19"/>
      <c r="D254" s="19"/>
      <c r="E254" s="58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</row>
    <row r="255" spans="1:22" s="3" customFormat="1" x14ac:dyDescent="0.3">
      <c r="A255" s="9"/>
      <c r="B255" s="5"/>
      <c r="C255" s="19"/>
      <c r="D255" s="19"/>
      <c r="E255" s="58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</row>
    <row r="256" spans="1:22" s="3" customFormat="1" x14ac:dyDescent="0.3">
      <c r="A256" s="9"/>
      <c r="B256" s="5"/>
      <c r="C256" s="19"/>
      <c r="D256" s="19"/>
      <c r="E256" s="58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</row>
    <row r="257" spans="1:22" s="3" customFormat="1" x14ac:dyDescent="0.3">
      <c r="A257" s="9"/>
      <c r="B257" s="5"/>
      <c r="C257" s="19"/>
      <c r="D257" s="19"/>
      <c r="E257" s="58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</row>
    <row r="258" spans="1:22" s="3" customFormat="1" x14ac:dyDescent="0.3">
      <c r="A258" s="9"/>
      <c r="B258" s="5"/>
      <c r="C258" s="19"/>
      <c r="D258" s="19"/>
      <c r="E258" s="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</row>
    <row r="259" spans="1:22" s="3" customFormat="1" x14ac:dyDescent="0.3">
      <c r="A259" s="9"/>
      <c r="B259" s="5"/>
      <c r="C259" s="19"/>
      <c r="D259" s="19"/>
      <c r="E259" s="58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</row>
    <row r="260" spans="1:22" s="3" customFormat="1" x14ac:dyDescent="0.3">
      <c r="A260" s="9"/>
      <c r="B260" s="5"/>
      <c r="C260" s="19"/>
      <c r="D260" s="19"/>
      <c r="E260" s="58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</row>
    <row r="261" spans="1:22" s="3" customFormat="1" x14ac:dyDescent="0.3">
      <c r="A261" s="9"/>
      <c r="B261" s="5"/>
      <c r="C261" s="19"/>
      <c r="D261" s="19"/>
      <c r="E261" s="58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</row>
    <row r="262" spans="1:22" s="3" customFormat="1" x14ac:dyDescent="0.3">
      <c r="A262" s="9"/>
      <c r="B262" s="5"/>
      <c r="C262" s="19"/>
      <c r="D262" s="19"/>
      <c r="E262" s="58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</row>
    <row r="263" spans="1:22" s="3" customFormat="1" x14ac:dyDescent="0.3">
      <c r="A263" s="9"/>
      <c r="B263" s="5"/>
      <c r="C263" s="19"/>
      <c r="D263" s="19"/>
      <c r="E263" s="58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</row>
    <row r="264" spans="1:22" s="3" customFormat="1" x14ac:dyDescent="0.3">
      <c r="A264" s="9"/>
      <c r="B264" s="5"/>
      <c r="C264" s="19"/>
      <c r="D264" s="19"/>
      <c r="E264" s="58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</row>
    <row r="265" spans="1:22" s="3" customFormat="1" x14ac:dyDescent="0.3">
      <c r="A265" s="9"/>
      <c r="B265" s="5"/>
      <c r="C265" s="19"/>
      <c r="D265" s="19"/>
      <c r="E265" s="58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</row>
    <row r="266" spans="1:22" s="3" customFormat="1" x14ac:dyDescent="0.3">
      <c r="A266" s="9"/>
      <c r="B266" s="5"/>
      <c r="C266" s="19"/>
      <c r="D266" s="19"/>
      <c r="E266" s="58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</row>
    <row r="267" spans="1:22" s="3" customFormat="1" x14ac:dyDescent="0.3">
      <c r="A267" s="9"/>
      <c r="B267" s="5"/>
      <c r="C267" s="19"/>
      <c r="D267" s="19"/>
      <c r="E267" s="58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</row>
    <row r="268" spans="1:22" s="3" customFormat="1" x14ac:dyDescent="0.3">
      <c r="A268" s="9"/>
      <c r="B268" s="5"/>
      <c r="C268" s="19"/>
      <c r="D268" s="19"/>
      <c r="E268" s="5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</row>
    <row r="269" spans="1:22" s="3" customFormat="1" x14ac:dyDescent="0.3">
      <c r="A269" s="9"/>
      <c r="B269" s="5"/>
      <c r="C269" s="19"/>
      <c r="D269" s="19"/>
      <c r="E269" s="58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</row>
    <row r="270" spans="1:22" s="3" customFormat="1" x14ac:dyDescent="0.3">
      <c r="A270" s="9"/>
      <c r="B270" s="5"/>
      <c r="C270" s="19"/>
      <c r="D270" s="19"/>
      <c r="E270" s="58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</row>
    <row r="271" spans="1:22" s="3" customFormat="1" x14ac:dyDescent="0.3">
      <c r="A271" s="9"/>
      <c r="B271" s="5"/>
      <c r="C271" s="19"/>
      <c r="D271" s="19"/>
      <c r="E271" s="58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</row>
    <row r="272" spans="1:22" s="3" customFormat="1" x14ac:dyDescent="0.3">
      <c r="A272" s="9"/>
      <c r="B272" s="5"/>
      <c r="C272" s="19"/>
      <c r="D272" s="19"/>
      <c r="E272" s="58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</row>
    <row r="273" spans="1:22" s="3" customFormat="1" x14ac:dyDescent="0.3">
      <c r="A273" s="9"/>
      <c r="B273" s="5"/>
      <c r="C273" s="19"/>
      <c r="D273" s="19"/>
      <c r="E273" s="58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</row>
    <row r="274" spans="1:22" s="3" customFormat="1" x14ac:dyDescent="0.3">
      <c r="A274" s="9"/>
      <c r="B274" s="5"/>
      <c r="C274" s="19"/>
      <c r="D274" s="19"/>
      <c r="E274" s="58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</row>
    <row r="275" spans="1:22" s="3" customFormat="1" x14ac:dyDescent="0.3">
      <c r="A275" s="9"/>
      <c r="B275" s="5"/>
      <c r="C275" s="19"/>
      <c r="D275" s="19"/>
      <c r="E275" s="58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</row>
    <row r="276" spans="1:22" s="3" customFormat="1" x14ac:dyDescent="0.3">
      <c r="A276" s="9"/>
      <c r="B276" s="5"/>
      <c r="C276" s="19"/>
      <c r="D276" s="19"/>
      <c r="E276" s="58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</row>
    <row r="277" spans="1:22" s="3" customFormat="1" x14ac:dyDescent="0.3">
      <c r="A277" s="9"/>
      <c r="B277" s="5"/>
      <c r="C277" s="19"/>
      <c r="D277" s="19"/>
      <c r="E277" s="58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</row>
    <row r="278" spans="1:22" s="3" customFormat="1" x14ac:dyDescent="0.3">
      <c r="A278" s="9"/>
      <c r="B278" s="5"/>
      <c r="C278" s="19"/>
      <c r="D278" s="19"/>
      <c r="E278" s="5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</row>
    <row r="279" spans="1:22" s="3" customFormat="1" x14ac:dyDescent="0.3">
      <c r="A279" s="9"/>
      <c r="B279" s="5"/>
      <c r="C279" s="19"/>
      <c r="D279" s="19"/>
      <c r="E279" s="58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</row>
    <row r="280" spans="1:22" s="3" customFormat="1" x14ac:dyDescent="0.3">
      <c r="A280" s="9"/>
      <c r="B280" s="5"/>
      <c r="C280" s="19"/>
      <c r="D280" s="19"/>
      <c r="E280" s="58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</row>
    <row r="281" spans="1:22" s="3" customFormat="1" x14ac:dyDescent="0.3">
      <c r="A281" s="9"/>
      <c r="B281" s="5"/>
      <c r="C281" s="19"/>
      <c r="D281" s="19"/>
      <c r="E281" s="58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</row>
    <row r="282" spans="1:22" s="3" customFormat="1" x14ac:dyDescent="0.3">
      <c r="A282" s="9"/>
      <c r="B282" s="5"/>
      <c r="C282" s="19"/>
      <c r="D282" s="19"/>
      <c r="E282" s="58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</row>
    <row r="283" spans="1:22" s="3" customFormat="1" x14ac:dyDescent="0.3">
      <c r="A283" s="9"/>
      <c r="B283" s="5"/>
      <c r="C283" s="19"/>
      <c r="D283" s="19"/>
      <c r="E283" s="58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</row>
    <row r="284" spans="1:22" s="3" customFormat="1" x14ac:dyDescent="0.3">
      <c r="A284" s="9"/>
      <c r="B284" s="5"/>
      <c r="C284" s="19"/>
      <c r="D284" s="19"/>
      <c r="E284" s="58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</row>
    <row r="285" spans="1:22" s="3" customFormat="1" x14ac:dyDescent="0.3">
      <c r="A285" s="9"/>
      <c r="B285" s="5"/>
      <c r="C285" s="19"/>
      <c r="D285" s="19"/>
      <c r="E285" s="58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</row>
    <row r="286" spans="1:22" s="3" customFormat="1" x14ac:dyDescent="0.3">
      <c r="A286" s="9"/>
      <c r="B286" s="5"/>
      <c r="C286" s="19"/>
      <c r="D286" s="19"/>
      <c r="E286" s="58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</row>
    <row r="287" spans="1:22" s="3" customFormat="1" x14ac:dyDescent="0.3">
      <c r="A287" s="9"/>
      <c r="B287" s="8"/>
      <c r="C287" s="19"/>
      <c r="D287" s="19"/>
      <c r="E287" s="58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</row>
    <row r="288" spans="1:22" s="3" customFormat="1" x14ac:dyDescent="0.3">
      <c r="A288" s="9"/>
      <c r="B288" s="5"/>
      <c r="C288" s="19"/>
      <c r="D288" s="19"/>
      <c r="E288" s="5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</row>
    <row r="289" spans="1:22" s="3" customFormat="1" x14ac:dyDescent="0.3">
      <c r="A289" s="9"/>
      <c r="B289" s="5"/>
      <c r="C289" s="19"/>
      <c r="D289" s="19"/>
      <c r="E289" s="58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</row>
    <row r="290" spans="1:22" s="3" customFormat="1" x14ac:dyDescent="0.3">
      <c r="A290" s="9"/>
      <c r="B290" s="9"/>
      <c r="C290" s="19"/>
      <c r="D290" s="19"/>
      <c r="E290" s="58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</row>
    <row r="291" spans="1:22" s="3" customFormat="1" x14ac:dyDescent="0.3">
      <c r="A291" s="9"/>
      <c r="B291" s="5"/>
      <c r="C291" s="19"/>
      <c r="D291" s="19"/>
      <c r="E291" s="58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</row>
    <row r="292" spans="1:22" s="3" customFormat="1" x14ac:dyDescent="0.3">
      <c r="A292" s="9"/>
      <c r="B292" s="5"/>
      <c r="C292" s="19"/>
      <c r="D292" s="19"/>
      <c r="E292" s="58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</row>
    <row r="293" spans="1:22" s="3" customFormat="1" x14ac:dyDescent="0.3">
      <c r="A293" s="9"/>
      <c r="B293" s="5"/>
      <c r="C293" s="19"/>
      <c r="D293" s="19"/>
      <c r="E293" s="58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</row>
    <row r="294" spans="1:22" s="3" customFormat="1" x14ac:dyDescent="0.3">
      <c r="A294" s="9"/>
      <c r="B294" s="5"/>
      <c r="C294" s="19"/>
      <c r="D294" s="19"/>
      <c r="E294" s="58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</row>
    <row r="295" spans="1:22" s="3" customFormat="1" x14ac:dyDescent="0.3">
      <c r="A295" s="9"/>
      <c r="B295" s="5"/>
      <c r="C295" s="19"/>
      <c r="D295" s="19"/>
      <c r="E295" s="58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</row>
    <row r="296" spans="1:22" s="3" customFormat="1" x14ac:dyDescent="0.3">
      <c r="A296" s="9"/>
      <c r="B296" s="5"/>
      <c r="C296" s="19"/>
      <c r="D296" s="19"/>
      <c r="E296" s="58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</row>
    <row r="297" spans="1:22" s="3" customFormat="1" x14ac:dyDescent="0.3">
      <c r="A297" s="9"/>
      <c r="B297" s="5"/>
      <c r="C297" s="19"/>
      <c r="D297" s="19"/>
      <c r="E297" s="58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</row>
    <row r="298" spans="1:22" s="3" customFormat="1" x14ac:dyDescent="0.3">
      <c r="A298" s="9"/>
      <c r="B298" s="5"/>
      <c r="C298" s="19"/>
      <c r="D298" s="19"/>
      <c r="E298" s="5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</row>
    <row r="299" spans="1:22" s="3" customFormat="1" x14ac:dyDescent="0.3">
      <c r="A299" s="9"/>
      <c r="B299" s="5"/>
      <c r="C299" s="19"/>
      <c r="D299" s="19"/>
      <c r="E299" s="58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</row>
    <row r="300" spans="1:22" s="3" customFormat="1" x14ac:dyDescent="0.3">
      <c r="A300" s="9"/>
      <c r="B300" s="5"/>
      <c r="C300" s="19"/>
      <c r="D300" s="19"/>
      <c r="E300" s="58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</row>
    <row r="301" spans="1:22" s="3" customFormat="1" x14ac:dyDescent="0.3">
      <c r="A301" s="9"/>
      <c r="B301" s="5"/>
      <c r="C301" s="19"/>
      <c r="D301" s="19"/>
      <c r="E301" s="58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</row>
    <row r="302" spans="1:22" s="3" customFormat="1" x14ac:dyDescent="0.3">
      <c r="A302" s="9"/>
      <c r="B302" s="5"/>
      <c r="C302" s="19"/>
      <c r="D302" s="19"/>
      <c r="E302" s="58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</row>
    <row r="303" spans="1:22" s="3" customFormat="1" x14ac:dyDescent="0.3">
      <c r="A303" s="9"/>
      <c r="B303" s="5"/>
      <c r="C303" s="19"/>
      <c r="D303" s="19"/>
      <c r="E303" s="58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</row>
    <row r="304" spans="1:22" s="3" customFormat="1" x14ac:dyDescent="0.3">
      <c r="A304" s="9"/>
      <c r="B304" s="5"/>
      <c r="C304" s="19"/>
      <c r="D304" s="19"/>
      <c r="E304" s="58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</row>
    <row r="305" spans="1:22" s="3" customFormat="1" x14ac:dyDescent="0.3">
      <c r="A305" s="9"/>
      <c r="B305" s="5"/>
      <c r="C305" s="19"/>
      <c r="D305" s="19"/>
      <c r="E305" s="58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</row>
    <row r="306" spans="1:22" s="3" customFormat="1" x14ac:dyDescent="0.3">
      <c r="A306" s="9"/>
      <c r="B306" s="5"/>
      <c r="C306" s="19"/>
      <c r="D306" s="19"/>
      <c r="E306" s="58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</row>
    <row r="307" spans="1:22" s="3" customFormat="1" x14ac:dyDescent="0.3">
      <c r="A307" s="9"/>
      <c r="B307" s="5"/>
      <c r="C307" s="19"/>
      <c r="D307" s="19"/>
      <c r="E307" s="58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</row>
    <row r="308" spans="1:22" s="3" customFormat="1" x14ac:dyDescent="0.3">
      <c r="A308" s="9"/>
      <c r="B308" s="5"/>
      <c r="C308" s="19"/>
      <c r="D308" s="19"/>
      <c r="E308" s="5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</row>
    <row r="309" spans="1:22" s="3" customFormat="1" x14ac:dyDescent="0.3">
      <c r="A309" s="9"/>
      <c r="B309" s="5"/>
      <c r="C309" s="19"/>
      <c r="D309" s="19"/>
      <c r="E309" s="58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</row>
    <row r="310" spans="1:22" s="3" customFormat="1" x14ac:dyDescent="0.3">
      <c r="A310" s="9"/>
      <c r="B310" s="5"/>
      <c r="C310" s="19"/>
      <c r="D310" s="19"/>
      <c r="E310" s="58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</row>
    <row r="311" spans="1:22" s="3" customFormat="1" x14ac:dyDescent="0.3">
      <c r="A311" s="9"/>
      <c r="B311" s="5"/>
      <c r="C311" s="19"/>
      <c r="D311" s="19"/>
      <c r="E311" s="58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</row>
    <row r="312" spans="1:22" s="3" customFormat="1" x14ac:dyDescent="0.3">
      <c r="A312" s="9"/>
      <c r="B312" s="5"/>
      <c r="C312" s="19"/>
      <c r="D312" s="19"/>
      <c r="E312" s="58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</row>
    <row r="313" spans="1:22" s="3" customFormat="1" x14ac:dyDescent="0.3">
      <c r="A313" s="9"/>
      <c r="B313" s="5"/>
      <c r="C313" s="19"/>
      <c r="D313" s="19"/>
      <c r="E313" s="58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</row>
    <row r="314" spans="1:22" s="3" customFormat="1" x14ac:dyDescent="0.3">
      <c r="A314" s="9"/>
      <c r="B314" s="5"/>
      <c r="C314" s="19"/>
      <c r="D314" s="19"/>
      <c r="E314" s="58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</row>
    <row r="315" spans="1:22" s="3" customFormat="1" x14ac:dyDescent="0.3">
      <c r="A315" s="9"/>
      <c r="B315" s="5"/>
      <c r="C315" s="19"/>
      <c r="D315" s="19"/>
      <c r="E315" s="58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</row>
    <row r="316" spans="1:22" s="3" customFormat="1" x14ac:dyDescent="0.3">
      <c r="A316" s="9"/>
      <c r="B316" s="5"/>
      <c r="C316" s="19"/>
      <c r="D316" s="19"/>
      <c r="E316" s="58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</row>
    <row r="317" spans="1:22" s="3" customFormat="1" x14ac:dyDescent="0.3">
      <c r="A317" s="9"/>
      <c r="B317" s="5"/>
      <c r="C317" s="19"/>
      <c r="D317" s="19"/>
      <c r="E317" s="58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</row>
    <row r="318" spans="1:22" s="3" customFormat="1" x14ac:dyDescent="0.3">
      <c r="A318" s="9"/>
      <c r="B318" s="5"/>
      <c r="C318" s="19"/>
      <c r="D318" s="19"/>
      <c r="E318" s="5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</row>
    <row r="319" spans="1:22" s="3" customFormat="1" x14ac:dyDescent="0.3">
      <c r="A319" s="9"/>
      <c r="B319" s="5"/>
      <c r="C319" s="19"/>
      <c r="D319" s="19"/>
      <c r="E319" s="58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</row>
    <row r="320" spans="1:22" s="3" customFormat="1" x14ac:dyDescent="0.3">
      <c r="A320" s="9"/>
      <c r="B320" s="5"/>
      <c r="C320" s="19"/>
      <c r="D320" s="19"/>
      <c r="E320" s="58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</row>
    <row r="321" spans="1:22" s="3" customFormat="1" x14ac:dyDescent="0.3">
      <c r="A321" s="9"/>
      <c r="B321" s="5"/>
      <c r="C321" s="19"/>
      <c r="D321" s="19"/>
      <c r="E321" s="58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</row>
    <row r="322" spans="1:22" s="3" customFormat="1" x14ac:dyDescent="0.3">
      <c r="A322" s="9"/>
      <c r="B322" s="5"/>
      <c r="C322" s="19"/>
      <c r="D322" s="19"/>
      <c r="E322" s="58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</row>
    <row r="323" spans="1:22" s="3" customFormat="1" x14ac:dyDescent="0.3">
      <c r="A323" s="9"/>
      <c r="B323" s="5"/>
      <c r="C323" s="19"/>
      <c r="D323" s="19"/>
      <c r="E323" s="58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</row>
    <row r="324" spans="1:22" s="3" customFormat="1" x14ac:dyDescent="0.3">
      <c r="A324" s="9"/>
      <c r="B324" s="5"/>
      <c r="C324" s="19"/>
      <c r="D324" s="19"/>
      <c r="E324" s="58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</row>
    <row r="325" spans="1:22" s="3" customFormat="1" x14ac:dyDescent="0.3">
      <c r="A325" s="9"/>
      <c r="B325" s="5"/>
      <c r="C325" s="19"/>
      <c r="D325" s="19"/>
      <c r="E325" s="58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</row>
    <row r="326" spans="1:22" s="3" customFormat="1" x14ac:dyDescent="0.3">
      <c r="A326" s="9"/>
      <c r="B326" s="5"/>
      <c r="C326" s="19"/>
      <c r="D326" s="19"/>
      <c r="E326" s="58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</row>
    <row r="327" spans="1:22" s="3" customFormat="1" x14ac:dyDescent="0.3">
      <c r="A327" s="9"/>
      <c r="B327" s="5"/>
      <c r="C327" s="19"/>
      <c r="D327" s="19"/>
      <c r="E327" s="58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</row>
    <row r="328" spans="1:22" s="3" customFormat="1" x14ac:dyDescent="0.3">
      <c r="A328" s="9"/>
      <c r="B328" s="5"/>
      <c r="C328" s="19"/>
      <c r="D328" s="19"/>
      <c r="E328" s="5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</row>
    <row r="329" spans="1:22" s="3" customFormat="1" x14ac:dyDescent="0.3">
      <c r="A329" s="9"/>
      <c r="B329" s="5"/>
      <c r="C329" s="19"/>
      <c r="D329" s="19"/>
      <c r="E329" s="58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</row>
    <row r="330" spans="1:22" s="3" customFormat="1" x14ac:dyDescent="0.3">
      <c r="A330" s="9"/>
      <c r="B330" s="5"/>
      <c r="C330" s="19"/>
      <c r="D330" s="19"/>
      <c r="E330" s="58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</row>
    <row r="331" spans="1:22" s="3" customFormat="1" x14ac:dyDescent="0.3">
      <c r="A331" s="9"/>
      <c r="B331" s="5"/>
      <c r="C331" s="19"/>
      <c r="D331" s="19"/>
      <c r="E331" s="58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</row>
    <row r="332" spans="1:22" s="3" customFormat="1" x14ac:dyDescent="0.3">
      <c r="A332" s="9"/>
      <c r="B332" s="8"/>
      <c r="C332" s="19"/>
      <c r="D332" s="19"/>
      <c r="E332" s="58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</row>
    <row r="333" spans="1:22" s="3" customFormat="1" x14ac:dyDescent="0.3">
      <c r="A333" s="9"/>
      <c r="B333" s="5"/>
      <c r="C333" s="19"/>
      <c r="D333" s="19"/>
      <c r="E333" s="58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</row>
    <row r="334" spans="1:22" s="3" customFormat="1" x14ac:dyDescent="0.3">
      <c r="A334" s="9"/>
      <c r="B334" s="5"/>
      <c r="C334" s="19"/>
      <c r="D334" s="19"/>
      <c r="E334" s="58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</row>
    <row r="335" spans="1:22" s="3" customFormat="1" x14ac:dyDescent="0.3">
      <c r="A335" s="9"/>
      <c r="B335" s="5"/>
      <c r="C335" s="19"/>
      <c r="D335" s="19"/>
      <c r="E335" s="58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</row>
    <row r="336" spans="1:22" s="3" customFormat="1" x14ac:dyDescent="0.3">
      <c r="A336" s="9"/>
      <c r="B336" s="5"/>
      <c r="C336" s="19"/>
      <c r="D336" s="19"/>
      <c r="E336" s="58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</row>
    <row r="337" spans="1:22" s="3" customFormat="1" x14ac:dyDescent="0.3">
      <c r="A337" s="9"/>
      <c r="B337" s="5"/>
      <c r="C337" s="19"/>
      <c r="D337" s="19"/>
      <c r="E337" s="58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</row>
    <row r="338" spans="1:22" s="3" customFormat="1" x14ac:dyDescent="0.3">
      <c r="A338" s="9"/>
      <c r="B338" s="5"/>
      <c r="C338" s="19"/>
      <c r="D338" s="19"/>
      <c r="E338" s="5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</row>
    <row r="339" spans="1:22" s="3" customFormat="1" x14ac:dyDescent="0.3">
      <c r="A339" s="9"/>
      <c r="B339" s="5"/>
      <c r="C339" s="19"/>
      <c r="D339" s="19"/>
      <c r="E339" s="58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</row>
    <row r="340" spans="1:22" s="3" customFormat="1" x14ac:dyDescent="0.3">
      <c r="A340" s="9"/>
      <c r="B340" s="5"/>
      <c r="C340" s="19"/>
      <c r="D340" s="19"/>
      <c r="E340" s="58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</row>
    <row r="341" spans="1:22" s="3" customFormat="1" x14ac:dyDescent="0.3">
      <c r="A341" s="9"/>
      <c r="B341" s="5"/>
      <c r="C341" s="19"/>
      <c r="D341" s="19"/>
      <c r="E341" s="58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</row>
    <row r="342" spans="1:22" s="3" customFormat="1" x14ac:dyDescent="0.3">
      <c r="A342" s="9"/>
      <c r="B342" s="5"/>
      <c r="C342" s="19"/>
      <c r="D342" s="19"/>
      <c r="E342" s="58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</row>
    <row r="343" spans="1:22" s="3" customFormat="1" x14ac:dyDescent="0.3">
      <c r="A343" s="9"/>
      <c r="B343" s="5"/>
      <c r="C343" s="19"/>
      <c r="D343" s="19"/>
      <c r="E343" s="58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</row>
    <row r="344" spans="1:22" s="3" customFormat="1" x14ac:dyDescent="0.3">
      <c r="A344" s="9"/>
      <c r="B344" s="5"/>
      <c r="C344" s="19"/>
      <c r="D344" s="19"/>
      <c r="E344" s="58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</row>
    <row r="345" spans="1:22" s="3" customFormat="1" x14ac:dyDescent="0.3">
      <c r="A345" s="9"/>
      <c r="B345" s="5"/>
      <c r="C345" s="19"/>
      <c r="D345" s="19"/>
      <c r="E345" s="58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</row>
    <row r="346" spans="1:22" s="3" customFormat="1" x14ac:dyDescent="0.3">
      <c r="A346" s="9"/>
      <c r="B346" s="5"/>
      <c r="C346" s="19"/>
      <c r="D346" s="19"/>
      <c r="E346" s="58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</row>
    <row r="347" spans="1:22" s="3" customFormat="1" x14ac:dyDescent="0.3">
      <c r="A347" s="9"/>
      <c r="B347" s="5"/>
      <c r="C347" s="19"/>
      <c r="D347" s="19"/>
      <c r="E347" s="58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</row>
    <row r="348" spans="1:22" s="3" customFormat="1" x14ac:dyDescent="0.3">
      <c r="A348" s="9"/>
      <c r="B348" s="5"/>
      <c r="C348" s="19"/>
      <c r="D348" s="19"/>
      <c r="E348" s="5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</row>
    <row r="349" spans="1:22" s="3" customFormat="1" x14ac:dyDescent="0.3">
      <c r="A349" s="9"/>
      <c r="B349" s="5"/>
      <c r="C349" s="19"/>
      <c r="D349" s="19"/>
      <c r="E349" s="58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</row>
    <row r="350" spans="1:22" s="3" customFormat="1" x14ac:dyDescent="0.3">
      <c r="A350" s="9"/>
      <c r="B350" s="5"/>
      <c r="C350" s="19"/>
      <c r="D350" s="19"/>
      <c r="E350" s="58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</row>
    <row r="351" spans="1:22" s="3" customFormat="1" x14ac:dyDescent="0.3">
      <c r="A351" s="9"/>
      <c r="B351" s="5"/>
      <c r="C351" s="19"/>
      <c r="D351" s="19"/>
      <c r="E351" s="58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</row>
    <row r="352" spans="1:22" s="3" customFormat="1" x14ac:dyDescent="0.3">
      <c r="A352" s="9"/>
      <c r="B352" s="5"/>
      <c r="C352" s="19"/>
      <c r="D352" s="19"/>
      <c r="E352" s="58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</row>
    <row r="353" spans="1:22" s="3" customFormat="1" x14ac:dyDescent="0.3">
      <c r="A353" s="9"/>
      <c r="B353" s="5"/>
      <c r="C353" s="19"/>
      <c r="D353" s="19"/>
      <c r="E353" s="58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</row>
    <row r="354" spans="1:22" s="3" customFormat="1" x14ac:dyDescent="0.3">
      <c r="A354" s="9"/>
      <c r="B354" s="5"/>
      <c r="C354" s="19"/>
      <c r="D354" s="19"/>
      <c r="E354" s="58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</row>
    <row r="355" spans="1:22" s="3" customFormat="1" x14ac:dyDescent="0.3">
      <c r="A355" s="9"/>
      <c r="B355" s="5"/>
      <c r="C355" s="19"/>
      <c r="D355" s="19"/>
      <c r="E355" s="58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</row>
    <row r="356" spans="1:22" s="3" customFormat="1" x14ac:dyDescent="0.3">
      <c r="A356" s="9"/>
      <c r="B356" s="5"/>
      <c r="C356" s="19"/>
      <c r="D356" s="19"/>
      <c r="E356" s="58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</row>
    <row r="357" spans="1:22" s="3" customFormat="1" x14ac:dyDescent="0.3">
      <c r="A357" s="9"/>
      <c r="B357" s="5"/>
      <c r="C357" s="19"/>
      <c r="D357" s="19"/>
      <c r="E357" s="58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</row>
    <row r="358" spans="1:22" s="3" customFormat="1" x14ac:dyDescent="0.3">
      <c r="A358" s="9"/>
      <c r="B358" s="5"/>
      <c r="C358" s="19"/>
      <c r="D358" s="19"/>
      <c r="E358" s="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</row>
    <row r="359" spans="1:22" s="3" customFormat="1" x14ac:dyDescent="0.3">
      <c r="A359" s="9"/>
      <c r="B359" s="5"/>
      <c r="C359" s="19"/>
      <c r="D359" s="19"/>
      <c r="E359" s="58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</row>
    <row r="360" spans="1:22" s="3" customFormat="1" x14ac:dyDescent="0.3">
      <c r="A360" s="9"/>
      <c r="B360" s="5"/>
      <c r="C360" s="19"/>
      <c r="D360" s="19"/>
      <c r="E360" s="58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</row>
    <row r="361" spans="1:22" s="3" customFormat="1" x14ac:dyDescent="0.3">
      <c r="A361" s="9"/>
      <c r="B361" s="5"/>
      <c r="C361" s="19"/>
      <c r="D361" s="19"/>
      <c r="E361" s="58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</row>
    <row r="362" spans="1:22" s="3" customFormat="1" x14ac:dyDescent="0.3">
      <c r="A362" s="9"/>
      <c r="B362" s="8"/>
      <c r="C362" s="19"/>
      <c r="D362" s="19"/>
      <c r="E362" s="58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</row>
    <row r="363" spans="1:22" s="3" customFormat="1" x14ac:dyDescent="0.3">
      <c r="A363" s="9"/>
      <c r="B363" s="5"/>
      <c r="C363" s="19"/>
      <c r="D363" s="19"/>
      <c r="E363" s="58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</row>
    <row r="364" spans="1:22" s="3" customFormat="1" x14ac:dyDescent="0.3">
      <c r="A364" s="9"/>
      <c r="B364" s="5"/>
      <c r="C364" s="19"/>
      <c r="D364" s="19"/>
      <c r="E364" s="58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</row>
    <row r="365" spans="1:22" s="3" customFormat="1" x14ac:dyDescent="0.3">
      <c r="A365" s="9"/>
      <c r="B365" s="5"/>
      <c r="C365" s="19"/>
      <c r="D365" s="19"/>
      <c r="E365" s="58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</row>
    <row r="366" spans="1:22" s="3" customFormat="1" x14ac:dyDescent="0.3">
      <c r="A366" s="9"/>
      <c r="B366" s="5"/>
      <c r="C366" s="19"/>
      <c r="D366" s="19"/>
      <c r="E366" s="58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</row>
    <row r="367" spans="1:22" s="3" customFormat="1" x14ac:dyDescent="0.3">
      <c r="A367" s="9"/>
      <c r="B367" s="5"/>
      <c r="C367" s="19"/>
      <c r="D367" s="19"/>
      <c r="E367" s="58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</row>
    <row r="368" spans="1:22" s="3" customFormat="1" x14ac:dyDescent="0.3">
      <c r="A368" s="9"/>
      <c r="B368" s="5"/>
      <c r="C368" s="19"/>
      <c r="D368" s="19"/>
      <c r="E368" s="5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</row>
    <row r="369" spans="1:22" s="3" customFormat="1" x14ac:dyDescent="0.3">
      <c r="A369" s="9"/>
      <c r="B369" s="5"/>
      <c r="C369" s="19"/>
      <c r="D369" s="19"/>
      <c r="E369" s="58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</row>
    <row r="370" spans="1:22" s="3" customFormat="1" x14ac:dyDescent="0.3">
      <c r="A370" s="9"/>
      <c r="B370" s="5"/>
      <c r="C370" s="19"/>
      <c r="D370" s="19"/>
      <c r="E370" s="58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</row>
    <row r="371" spans="1:22" s="3" customFormat="1" x14ac:dyDescent="0.3">
      <c r="A371" s="9"/>
      <c r="B371" s="5"/>
      <c r="C371" s="19"/>
      <c r="D371" s="19"/>
      <c r="E371" s="58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</row>
    <row r="372" spans="1:22" s="3" customFormat="1" x14ac:dyDescent="0.3">
      <c r="A372" s="9"/>
      <c r="B372" s="5"/>
      <c r="C372" s="19"/>
      <c r="D372" s="19"/>
      <c r="E372" s="58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</row>
    <row r="373" spans="1:22" s="3" customFormat="1" x14ac:dyDescent="0.3">
      <c r="A373" s="9"/>
      <c r="B373" s="5"/>
      <c r="C373" s="19"/>
      <c r="D373" s="24"/>
      <c r="E373" s="58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</row>
    <row r="374" spans="1:22" s="3" customFormat="1" x14ac:dyDescent="0.3">
      <c r="A374" s="9"/>
      <c r="B374" s="5"/>
      <c r="C374" s="19"/>
      <c r="D374" s="19"/>
      <c r="E374" s="58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</row>
    <row r="375" spans="1:22" s="3" customFormat="1" x14ac:dyDescent="0.3">
      <c r="A375" s="9"/>
      <c r="B375" s="5"/>
      <c r="C375" s="19"/>
      <c r="D375" s="19"/>
      <c r="E375" s="58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</row>
    <row r="376" spans="1:22" s="3" customFormat="1" x14ac:dyDescent="0.3">
      <c r="A376" s="9"/>
      <c r="B376" s="5"/>
      <c r="C376" s="19"/>
      <c r="D376" s="19"/>
      <c r="E376" s="58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</row>
    <row r="377" spans="1:22" s="3" customFormat="1" x14ac:dyDescent="0.3">
      <c r="A377" s="9"/>
      <c r="B377" s="5"/>
      <c r="C377" s="19"/>
      <c r="D377" s="24"/>
      <c r="E377" s="58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</row>
    <row r="378" spans="1:22" s="3" customFormat="1" x14ac:dyDescent="0.3">
      <c r="A378" s="9"/>
      <c r="B378" s="5"/>
      <c r="C378" s="19"/>
      <c r="D378" s="24"/>
      <c r="E378" s="5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</row>
    <row r="379" spans="1:22" s="3" customFormat="1" x14ac:dyDescent="0.3">
      <c r="A379" s="9"/>
      <c r="B379" s="5"/>
      <c r="C379" s="19"/>
      <c r="D379" s="24"/>
      <c r="E379" s="58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</row>
    <row r="380" spans="1:22" s="3" customFormat="1" x14ac:dyDescent="0.3">
      <c r="A380" s="9"/>
      <c r="B380" s="5"/>
      <c r="C380" s="19"/>
      <c r="D380" s="19"/>
      <c r="E380" s="58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</row>
    <row r="381" spans="1:22" s="3" customFormat="1" x14ac:dyDescent="0.3">
      <c r="A381" s="9"/>
      <c r="B381" s="5"/>
      <c r="C381" s="19"/>
      <c r="D381" s="19"/>
      <c r="E381" s="58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</row>
    <row r="382" spans="1:22" s="3" customFormat="1" x14ac:dyDescent="0.3">
      <c r="A382" s="9"/>
      <c r="B382" s="5"/>
      <c r="C382" s="19"/>
      <c r="D382" s="19"/>
      <c r="E382" s="58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</row>
    <row r="383" spans="1:22" s="3" customFormat="1" x14ac:dyDescent="0.3">
      <c r="A383" s="9"/>
      <c r="B383" s="5"/>
      <c r="C383" s="19"/>
      <c r="D383" s="19"/>
      <c r="E383" s="58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</row>
    <row r="384" spans="1:22" s="3" customFormat="1" x14ac:dyDescent="0.3">
      <c r="A384" s="9"/>
      <c r="B384" s="5"/>
      <c r="C384" s="19"/>
      <c r="D384" s="19"/>
      <c r="E384" s="58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</row>
    <row r="385" spans="1:22" s="3" customFormat="1" x14ac:dyDescent="0.3">
      <c r="A385" s="9"/>
      <c r="B385" s="5"/>
      <c r="C385" s="19"/>
      <c r="D385" s="19"/>
      <c r="E385" s="58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</row>
    <row r="386" spans="1:22" s="3" customFormat="1" x14ac:dyDescent="0.3">
      <c r="A386" s="9"/>
      <c r="B386" s="15"/>
      <c r="C386" s="19"/>
      <c r="D386" s="19"/>
      <c r="E386" s="58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</row>
    <row r="387" spans="1:22" s="3" customFormat="1" x14ac:dyDescent="0.3">
      <c r="A387" s="9"/>
      <c r="B387" s="29"/>
      <c r="C387" s="19"/>
      <c r="D387" s="19"/>
      <c r="E387" s="58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</row>
    <row r="388" spans="1:22" s="3" customFormat="1" x14ac:dyDescent="0.3">
      <c r="A388" s="9"/>
      <c r="B388" s="5"/>
      <c r="C388" s="19"/>
      <c r="D388" s="24"/>
      <c r="E388" s="5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</row>
    <row r="389" spans="1:22" s="3" customFormat="1" x14ac:dyDescent="0.3">
      <c r="A389" s="9"/>
      <c r="B389" s="5"/>
      <c r="C389" s="22"/>
      <c r="D389" s="22"/>
      <c r="E389" s="58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</row>
    <row r="390" spans="1:22" s="3" customFormat="1" x14ac:dyDescent="0.3">
      <c r="A390" s="9"/>
      <c r="B390" s="15"/>
      <c r="C390" s="19"/>
      <c r="D390" s="24"/>
      <c r="E390" s="58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</row>
    <row r="391" spans="1:22" s="3" customFormat="1" x14ac:dyDescent="0.3">
      <c r="A391" s="9"/>
      <c r="B391" s="5"/>
      <c r="C391" s="22"/>
      <c r="D391" s="22"/>
      <c r="E391" s="58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</row>
    <row r="392" spans="1:22" s="3" customFormat="1" x14ac:dyDescent="0.3">
      <c r="A392" s="9"/>
      <c r="B392" s="5"/>
      <c r="C392" s="19"/>
      <c r="D392" s="19"/>
      <c r="E392" s="58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</row>
    <row r="393" spans="1:22" s="3" customFormat="1" x14ac:dyDescent="0.3">
      <c r="A393" s="9"/>
      <c r="B393" s="5"/>
      <c r="C393" s="19"/>
      <c r="D393" s="19"/>
      <c r="E393" s="58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</row>
    <row r="394" spans="1:22" s="3" customFormat="1" x14ac:dyDescent="0.3">
      <c r="A394" s="9"/>
      <c r="B394" s="5"/>
      <c r="C394" s="19"/>
      <c r="D394" s="19"/>
      <c r="E394" s="58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</row>
    <row r="395" spans="1:22" s="15" customFormat="1" x14ac:dyDescent="0.3">
      <c r="A395" s="9"/>
      <c r="B395" s="5"/>
      <c r="C395" s="19"/>
      <c r="D395" s="19"/>
      <c r="E395" s="58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</row>
    <row r="396" spans="1:22" s="15" customFormat="1" x14ac:dyDescent="0.3">
      <c r="A396" s="9"/>
      <c r="B396" s="5"/>
      <c r="C396" s="19"/>
      <c r="D396" s="19"/>
      <c r="E396" s="58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</row>
    <row r="397" spans="1:22" s="15" customFormat="1" x14ac:dyDescent="0.3">
      <c r="A397" s="9"/>
      <c r="B397" s="5"/>
      <c r="C397" s="19"/>
      <c r="D397" s="19"/>
      <c r="E397" s="58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</row>
    <row r="398" spans="1:22" s="15" customFormat="1" x14ac:dyDescent="0.3">
      <c r="A398" s="9"/>
      <c r="B398" s="5"/>
      <c r="C398" s="19"/>
      <c r="D398" s="19"/>
      <c r="E398" s="5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</row>
    <row r="399" spans="1:22" s="15" customFormat="1" x14ac:dyDescent="0.3">
      <c r="A399" s="9"/>
      <c r="B399" s="5"/>
      <c r="C399" s="19"/>
      <c r="D399" s="19"/>
      <c r="E399" s="58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</row>
    <row r="400" spans="1:22" s="15" customFormat="1" x14ac:dyDescent="0.3">
      <c r="A400" s="9"/>
      <c r="B400" s="8"/>
      <c r="C400" s="19"/>
      <c r="D400" s="19"/>
      <c r="E400" s="58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</row>
    <row r="401" spans="1:22" s="15" customFormat="1" x14ac:dyDescent="0.3">
      <c r="A401" s="9"/>
      <c r="B401" s="5"/>
      <c r="C401" s="19"/>
      <c r="D401" s="19"/>
      <c r="E401" s="58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</row>
    <row r="402" spans="1:22" s="15" customFormat="1" x14ac:dyDescent="0.3">
      <c r="A402" s="9"/>
      <c r="B402" s="5"/>
      <c r="C402" s="19"/>
      <c r="D402" s="19"/>
      <c r="E402" s="58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</row>
    <row r="403" spans="1:22" s="15" customFormat="1" x14ac:dyDescent="0.3">
      <c r="A403" s="9"/>
      <c r="B403" s="5"/>
      <c r="C403" s="19"/>
      <c r="D403" s="19"/>
      <c r="E403" s="58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</row>
    <row r="404" spans="1:22" s="15" customFormat="1" x14ac:dyDescent="0.3">
      <c r="A404" s="9"/>
      <c r="B404" s="5"/>
      <c r="C404" s="19"/>
      <c r="D404" s="19"/>
      <c r="E404" s="58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</row>
    <row r="405" spans="1:22" s="15" customFormat="1" x14ac:dyDescent="0.3">
      <c r="A405" s="9"/>
      <c r="B405" s="5"/>
      <c r="C405" s="19"/>
      <c r="D405" s="19"/>
      <c r="E405" s="58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</row>
    <row r="406" spans="1:22" s="15" customFormat="1" x14ac:dyDescent="0.3">
      <c r="A406" s="9"/>
      <c r="B406" s="8"/>
      <c r="C406" s="19"/>
      <c r="D406" s="19"/>
      <c r="E406" s="58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</row>
    <row r="407" spans="1:22" s="15" customFormat="1" x14ac:dyDescent="0.3">
      <c r="A407" s="9"/>
      <c r="B407" s="5"/>
      <c r="C407" s="19"/>
      <c r="D407" s="19"/>
      <c r="E407" s="58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</row>
    <row r="408" spans="1:22" s="15" customFormat="1" x14ac:dyDescent="0.3">
      <c r="A408" s="9"/>
      <c r="B408" s="5"/>
      <c r="C408" s="19"/>
      <c r="D408" s="19"/>
      <c r="E408" s="58"/>
      <c r="F408"/>
      <c r="G408"/>
      <c r="H408"/>
      <c r="I408"/>
      <c r="J408"/>
      <c r="K408"/>
      <c r="L408"/>
      <c r="M408"/>
      <c r="N408"/>
    </row>
    <row r="409" spans="1:22" s="15" customFormat="1" x14ac:dyDescent="0.3">
      <c r="A409" s="9"/>
      <c r="B409" s="5"/>
      <c r="C409" s="19"/>
      <c r="D409" s="19"/>
      <c r="E409" s="58"/>
      <c r="F409"/>
      <c r="G409"/>
      <c r="H409"/>
      <c r="I409"/>
      <c r="J409"/>
      <c r="K409"/>
      <c r="L409"/>
      <c r="M409"/>
      <c r="N409"/>
    </row>
    <row r="410" spans="1:22" s="15" customFormat="1" x14ac:dyDescent="0.3">
      <c r="A410" s="9"/>
      <c r="B410" s="5"/>
      <c r="C410" s="19"/>
      <c r="D410" s="19"/>
      <c r="E410" s="58"/>
    </row>
    <row r="411" spans="1:22" s="15" customFormat="1" x14ac:dyDescent="0.3">
      <c r="A411" s="9"/>
      <c r="B411" s="5"/>
      <c r="C411" s="19"/>
      <c r="D411" s="19"/>
      <c r="E411" s="58"/>
    </row>
    <row r="412" spans="1:22" s="15" customFormat="1" x14ac:dyDescent="0.3">
      <c r="A412" s="9"/>
      <c r="B412" s="5"/>
      <c r="C412" s="19"/>
      <c r="D412" s="19"/>
      <c r="E412" s="58"/>
    </row>
    <row r="413" spans="1:22" s="15" customFormat="1" x14ac:dyDescent="0.3">
      <c r="A413" s="9"/>
      <c r="B413" s="17"/>
      <c r="C413" s="19"/>
      <c r="D413" s="19"/>
      <c r="E413" s="58"/>
    </row>
    <row r="414" spans="1:22" s="15" customFormat="1" x14ac:dyDescent="0.3">
      <c r="A414" s="9"/>
      <c r="B414" s="5"/>
      <c r="C414" s="19"/>
      <c r="D414" s="19"/>
      <c r="E414" s="58"/>
    </row>
    <row r="415" spans="1:22" s="15" customFormat="1" x14ac:dyDescent="0.3">
      <c r="A415" s="9"/>
      <c r="B415" s="18"/>
      <c r="C415" s="19"/>
      <c r="D415" s="19"/>
      <c r="E415" s="58"/>
    </row>
    <row r="416" spans="1:22" s="15" customFormat="1" x14ac:dyDescent="0.3">
      <c r="A416" s="9"/>
      <c r="B416" s="5"/>
      <c r="C416" s="19"/>
      <c r="D416" s="19"/>
      <c r="E416" s="58"/>
    </row>
    <row r="417" spans="1:5" s="15" customFormat="1" x14ac:dyDescent="0.3">
      <c r="A417" s="9"/>
      <c r="B417" s="5"/>
      <c r="C417" s="19"/>
      <c r="D417" s="19"/>
      <c r="E417" s="58"/>
    </row>
    <row r="418" spans="1:5" s="15" customFormat="1" ht="15.75" x14ac:dyDescent="0.3">
      <c r="A418" s="9"/>
      <c r="B418" s="23"/>
      <c r="C418" s="19"/>
      <c r="D418" s="22"/>
      <c r="E418" s="58"/>
    </row>
    <row r="419" spans="1:5" s="15" customFormat="1" x14ac:dyDescent="0.3">
      <c r="A419" s="9"/>
      <c r="B419" s="5"/>
      <c r="C419" s="19"/>
      <c r="D419" s="22"/>
      <c r="E419" s="58"/>
    </row>
    <row r="420" spans="1:5" s="15" customFormat="1" x14ac:dyDescent="0.3">
      <c r="A420" s="9"/>
      <c r="B420" s="5"/>
      <c r="C420" s="19"/>
      <c r="D420" s="19"/>
      <c r="E420" s="58"/>
    </row>
    <row r="421" spans="1:5" s="15" customFormat="1" x14ac:dyDescent="0.3">
      <c r="A421" s="9"/>
      <c r="B421" s="5"/>
      <c r="C421" s="19"/>
      <c r="D421" s="19"/>
      <c r="E421" s="58"/>
    </row>
    <row r="422" spans="1:5" s="15" customFormat="1" x14ac:dyDescent="0.3">
      <c r="A422" s="9"/>
      <c r="B422" s="5"/>
      <c r="C422" s="19"/>
      <c r="D422" s="19"/>
      <c r="E422" s="58"/>
    </row>
    <row r="423" spans="1:5" s="15" customFormat="1" x14ac:dyDescent="0.3">
      <c r="A423" s="9"/>
      <c r="B423" s="5"/>
      <c r="C423" s="19"/>
      <c r="D423" s="19"/>
      <c r="E423" s="58"/>
    </row>
    <row r="424" spans="1:5" s="15" customFormat="1" x14ac:dyDescent="0.3">
      <c r="A424" s="9"/>
      <c r="B424" s="5"/>
      <c r="C424" s="19"/>
      <c r="D424" s="19"/>
      <c r="E424" s="58"/>
    </row>
    <row r="425" spans="1:5" s="15" customFormat="1" x14ac:dyDescent="0.3">
      <c r="A425" s="9"/>
      <c r="B425" s="5"/>
      <c r="C425" s="19"/>
      <c r="D425" s="19"/>
      <c r="E425" s="58"/>
    </row>
    <row r="426" spans="1:5" s="15" customFormat="1" x14ac:dyDescent="0.3">
      <c r="A426" s="9"/>
      <c r="B426" s="5"/>
      <c r="C426" s="19"/>
      <c r="D426" s="19"/>
      <c r="E426" s="58"/>
    </row>
    <row r="427" spans="1:5" s="15" customFormat="1" x14ac:dyDescent="0.3">
      <c r="A427" s="9"/>
      <c r="B427" s="5"/>
      <c r="C427" s="19"/>
      <c r="D427" s="19"/>
      <c r="E427" s="58"/>
    </row>
    <row r="428" spans="1:5" s="15" customFormat="1" x14ac:dyDescent="0.3">
      <c r="A428" s="9"/>
      <c r="B428" s="5"/>
      <c r="C428" s="19"/>
      <c r="D428" s="19"/>
      <c r="E428" s="58"/>
    </row>
    <row r="429" spans="1:5" s="15" customFormat="1" x14ac:dyDescent="0.3">
      <c r="A429" s="9"/>
      <c r="B429" s="5"/>
      <c r="C429" s="19"/>
      <c r="D429" s="24"/>
      <c r="E429" s="58"/>
    </row>
    <row r="430" spans="1:5" s="15" customFormat="1" x14ac:dyDescent="0.3">
      <c r="A430" s="9"/>
      <c r="B430" s="5"/>
      <c r="C430" s="19"/>
      <c r="D430" s="24"/>
      <c r="E430" s="58"/>
    </row>
    <row r="431" spans="1:5" s="15" customFormat="1" x14ac:dyDescent="0.3">
      <c r="A431" s="9"/>
      <c r="B431" s="5"/>
      <c r="C431" s="19"/>
      <c r="D431" s="19"/>
      <c r="E431" s="58"/>
    </row>
    <row r="432" spans="1:5" s="15" customFormat="1" x14ac:dyDescent="0.3">
      <c r="A432" s="9"/>
      <c r="B432" s="5"/>
      <c r="C432" s="19"/>
      <c r="D432" s="25"/>
      <c r="E432" s="58"/>
    </row>
    <row r="433" spans="1:5" s="15" customFormat="1" x14ac:dyDescent="0.3">
      <c r="A433" s="9"/>
      <c r="B433" s="5"/>
      <c r="C433" s="19"/>
      <c r="D433" s="26"/>
      <c r="E433" s="58"/>
    </row>
    <row r="434" spans="1:5" s="15" customFormat="1" x14ac:dyDescent="0.3">
      <c r="A434" s="9"/>
      <c r="B434" s="5"/>
      <c r="C434" s="19"/>
      <c r="D434" s="26"/>
      <c r="E434" s="58"/>
    </row>
    <row r="435" spans="1:5" s="15" customFormat="1" x14ac:dyDescent="0.3">
      <c r="A435" s="9"/>
      <c r="B435" s="5"/>
      <c r="C435" s="19"/>
      <c r="D435" s="22"/>
      <c r="E435" s="58"/>
    </row>
    <row r="436" spans="1:5" s="15" customFormat="1" x14ac:dyDescent="0.3">
      <c r="A436" s="9"/>
      <c r="B436" s="5"/>
      <c r="C436" s="19"/>
      <c r="D436" s="24"/>
      <c r="E436" s="58"/>
    </row>
    <row r="437" spans="1:5" s="15" customFormat="1" x14ac:dyDescent="0.3">
      <c r="A437" s="9"/>
      <c r="B437" s="5"/>
      <c r="C437" s="19"/>
      <c r="D437" s="24"/>
      <c r="E437" s="58"/>
    </row>
    <row r="438" spans="1:5" s="15" customFormat="1" x14ac:dyDescent="0.3">
      <c r="A438" s="9"/>
      <c r="B438" s="5"/>
      <c r="C438" s="19"/>
      <c r="D438" s="19"/>
      <c r="E438" s="58"/>
    </row>
    <row r="439" spans="1:5" s="15" customFormat="1" x14ac:dyDescent="0.3">
      <c r="A439" s="9"/>
      <c r="B439" s="5"/>
      <c r="C439" s="19"/>
      <c r="D439" s="25"/>
      <c r="E439" s="58"/>
    </row>
    <row r="440" spans="1:5" s="15" customFormat="1" x14ac:dyDescent="0.3">
      <c r="A440" s="9"/>
      <c r="B440" s="5"/>
      <c r="C440" s="19"/>
      <c r="D440" s="26"/>
      <c r="E440" s="58"/>
    </row>
    <row r="441" spans="1:5" s="15" customFormat="1" x14ac:dyDescent="0.3">
      <c r="A441" s="9"/>
      <c r="B441" s="5"/>
      <c r="C441" s="19"/>
      <c r="D441" s="19"/>
      <c r="E441" s="58"/>
    </row>
    <row r="442" spans="1:5" s="15" customFormat="1" x14ac:dyDescent="0.3">
      <c r="A442" s="9"/>
      <c r="B442" s="5"/>
      <c r="C442" s="19"/>
      <c r="D442" s="26"/>
      <c r="E442" s="58"/>
    </row>
    <row r="443" spans="1:5" s="15" customFormat="1" x14ac:dyDescent="0.3">
      <c r="A443" s="9"/>
      <c r="B443" s="5"/>
      <c r="C443" s="19"/>
      <c r="D443" s="19"/>
      <c r="E443" s="58"/>
    </row>
    <row r="444" spans="1:5" s="3" customFormat="1" x14ac:dyDescent="0.3">
      <c r="A444" s="9"/>
      <c r="B444" s="27"/>
      <c r="C444" s="19"/>
      <c r="D444" s="19"/>
      <c r="E444" s="58"/>
    </row>
    <row r="445" spans="1:5" s="3" customFormat="1" x14ac:dyDescent="0.3">
      <c r="A445" s="9"/>
      <c r="B445" s="5"/>
      <c r="C445" s="19"/>
      <c r="D445" s="19"/>
      <c r="E445" s="58"/>
    </row>
    <row r="446" spans="1:5" s="3" customFormat="1" x14ac:dyDescent="0.3">
      <c r="A446" s="9"/>
      <c r="B446" s="5"/>
      <c r="C446" s="19"/>
      <c r="D446" s="26"/>
      <c r="E446" s="58"/>
    </row>
    <row r="447" spans="1:5" s="3" customFormat="1" x14ac:dyDescent="0.3">
      <c r="A447" s="9"/>
      <c r="B447" s="5"/>
      <c r="C447" s="19"/>
      <c r="D447" s="26"/>
      <c r="E447" s="58"/>
    </row>
    <row r="448" spans="1:5" s="3" customFormat="1" x14ac:dyDescent="0.3">
      <c r="A448" s="9"/>
      <c r="B448" s="5"/>
      <c r="C448" s="19"/>
      <c r="D448" s="26"/>
      <c r="E448" s="58"/>
    </row>
    <row r="449" spans="1:5" s="3" customFormat="1" x14ac:dyDescent="0.3">
      <c r="A449" s="9"/>
      <c r="B449" s="5"/>
      <c r="C449" s="19"/>
      <c r="D449" s="26"/>
      <c r="E449" s="58"/>
    </row>
    <row r="450" spans="1:5" s="3" customFormat="1" x14ac:dyDescent="0.3">
      <c r="A450" s="9"/>
      <c r="B450" s="5"/>
      <c r="C450" s="19"/>
      <c r="D450" s="19"/>
      <c r="E450" s="58"/>
    </row>
    <row r="451" spans="1:5" s="3" customFormat="1" x14ac:dyDescent="0.3">
      <c r="A451" s="9"/>
      <c r="B451" s="8"/>
      <c r="C451" s="19"/>
      <c r="D451" s="19"/>
      <c r="E451" s="58"/>
    </row>
    <row r="452" spans="1:5" s="3" customFormat="1" x14ac:dyDescent="0.3">
      <c r="A452" s="9"/>
      <c r="B452" s="27"/>
      <c r="C452" s="19"/>
      <c r="D452" s="19"/>
      <c r="E452" s="58"/>
    </row>
    <row r="453" spans="1:5" s="3" customFormat="1" x14ac:dyDescent="0.3">
      <c r="A453" s="9"/>
      <c r="B453" s="27"/>
      <c r="C453" s="19"/>
      <c r="D453" s="19"/>
      <c r="E453" s="58"/>
    </row>
    <row r="454" spans="1:5" s="3" customFormat="1" x14ac:dyDescent="0.3">
      <c r="A454" s="9"/>
      <c r="B454" s="5"/>
      <c r="C454" s="19"/>
      <c r="D454" s="24"/>
      <c r="E454" s="58"/>
    </row>
    <row r="455" spans="1:5" s="3" customFormat="1" x14ac:dyDescent="0.3">
      <c r="A455" s="9"/>
      <c r="B455" s="5"/>
      <c r="C455" s="19"/>
      <c r="D455" s="19"/>
      <c r="E455" s="58"/>
    </row>
    <row r="456" spans="1:5" s="3" customFormat="1" x14ac:dyDescent="0.3">
      <c r="A456" s="9"/>
      <c r="B456" s="5"/>
      <c r="C456" s="19"/>
      <c r="D456" s="19"/>
      <c r="E456" s="58"/>
    </row>
    <row r="457" spans="1:5" s="3" customFormat="1" x14ac:dyDescent="0.3">
      <c r="A457" s="9"/>
      <c r="B457" s="5"/>
      <c r="C457" s="19"/>
      <c r="D457" s="26"/>
      <c r="E457" s="58"/>
    </row>
    <row r="458" spans="1:5" s="3" customFormat="1" x14ac:dyDescent="0.3">
      <c r="A458" s="9"/>
      <c r="B458" s="28"/>
      <c r="C458" s="21"/>
      <c r="D458" s="26"/>
      <c r="E458" s="58"/>
    </row>
    <row r="459" spans="1:5" s="3" customFormat="1" x14ac:dyDescent="0.3">
      <c r="A459" s="7"/>
      <c r="B459" s="5"/>
      <c r="C459" s="19"/>
      <c r="D459" s="26"/>
      <c r="E459" s="58"/>
    </row>
    <row r="460" spans="1:5" s="3" customFormat="1" x14ac:dyDescent="0.3">
      <c r="A460" s="9"/>
      <c r="B460" s="5"/>
      <c r="C460" s="19"/>
      <c r="D460" s="26"/>
      <c r="E460" s="58"/>
    </row>
    <row r="461" spans="1:5" s="3" customFormat="1" x14ac:dyDescent="0.3">
      <c r="A461" s="9"/>
      <c r="B461" s="27"/>
      <c r="C461" s="19"/>
      <c r="D461" s="19"/>
      <c r="E461" s="58"/>
    </row>
    <row r="462" spans="1:5" s="3" customFormat="1" x14ac:dyDescent="0.3">
      <c r="A462" s="9"/>
      <c r="B462" s="5"/>
      <c r="C462" s="19"/>
      <c r="D462" s="26"/>
      <c r="E462" s="58"/>
    </row>
    <row r="463" spans="1:5" s="3" customFormat="1" x14ac:dyDescent="0.3">
      <c r="A463" s="9"/>
      <c r="B463" s="5"/>
      <c r="C463" s="19"/>
      <c r="D463" s="26"/>
      <c r="E463" s="58"/>
    </row>
    <row r="464" spans="1:5" s="3" customFormat="1" x14ac:dyDescent="0.3">
      <c r="A464" s="9"/>
      <c r="B464" s="27"/>
      <c r="C464" s="19"/>
      <c r="D464" s="19"/>
      <c r="E464" s="58"/>
    </row>
    <row r="465" spans="1:5" s="3" customFormat="1" x14ac:dyDescent="0.3">
      <c r="A465" s="9"/>
      <c r="B465" s="5"/>
      <c r="C465" s="19"/>
      <c r="D465" s="24"/>
      <c r="E465" s="58"/>
    </row>
    <row r="466" spans="1:5" s="3" customFormat="1" x14ac:dyDescent="0.3">
      <c r="A466" s="9"/>
      <c r="B466" s="5"/>
      <c r="C466" s="19"/>
      <c r="D466" s="22"/>
      <c r="E466" s="58"/>
    </row>
    <row r="467" spans="1:5" s="3" customFormat="1" x14ac:dyDescent="0.3">
      <c r="A467" s="9"/>
      <c r="B467" s="5"/>
      <c r="C467" s="19"/>
      <c r="D467" s="19"/>
      <c r="E467" s="58"/>
    </row>
    <row r="468" spans="1:5" s="3" customFormat="1" x14ac:dyDescent="0.3">
      <c r="A468" s="9"/>
      <c r="B468" s="27"/>
      <c r="C468" s="19"/>
      <c r="D468" s="19"/>
      <c r="E468" s="58"/>
    </row>
    <row r="469" spans="1:5" s="3" customFormat="1" x14ac:dyDescent="0.3">
      <c r="A469" s="9"/>
      <c r="B469" s="5"/>
      <c r="C469" s="19"/>
      <c r="D469" s="26"/>
      <c r="E469" s="58"/>
    </row>
    <row r="470" spans="1:5" s="6" customFormat="1" x14ac:dyDescent="0.3">
      <c r="A470" s="9"/>
      <c r="B470" s="5"/>
      <c r="C470" s="19"/>
      <c r="D470" s="26"/>
      <c r="E470" s="58"/>
    </row>
    <row r="471" spans="1:5" s="6" customFormat="1" x14ac:dyDescent="0.3">
      <c r="A471" s="9"/>
      <c r="B471" s="5"/>
      <c r="C471" s="19"/>
      <c r="D471" s="19"/>
      <c r="E471" s="58"/>
    </row>
    <row r="472" spans="1:5" s="6" customFormat="1" x14ac:dyDescent="0.3">
      <c r="A472" s="9"/>
      <c r="B472" s="5"/>
      <c r="C472" s="19"/>
      <c r="D472" s="19"/>
      <c r="E472" s="58"/>
    </row>
    <row r="473" spans="1:5" s="6" customFormat="1" x14ac:dyDescent="0.3">
      <c r="A473" s="9"/>
      <c r="B473" s="5"/>
      <c r="C473" s="19"/>
      <c r="D473" s="22"/>
      <c r="E473" s="58"/>
    </row>
    <row r="474" spans="1:5" s="6" customFormat="1" x14ac:dyDescent="0.3">
      <c r="A474" s="9"/>
      <c r="B474" s="5"/>
      <c r="C474" s="19"/>
      <c r="D474" s="22"/>
      <c r="E474" s="58"/>
    </row>
    <row r="475" spans="1:5" s="6" customFormat="1" x14ac:dyDescent="0.3">
      <c r="A475" s="9"/>
      <c r="B475" s="5"/>
      <c r="C475" s="19"/>
      <c r="D475" s="24"/>
      <c r="E475" s="58"/>
    </row>
    <row r="476" spans="1:5" s="6" customFormat="1" x14ac:dyDescent="0.3">
      <c r="A476" s="9"/>
      <c r="B476" s="5"/>
      <c r="C476" s="19"/>
      <c r="D476" s="19"/>
      <c r="E476" s="58"/>
    </row>
    <row r="477" spans="1:5" s="6" customFormat="1" x14ac:dyDescent="0.3">
      <c r="A477" s="9"/>
      <c r="B477" s="5"/>
      <c r="C477" s="19"/>
      <c r="D477" s="19"/>
      <c r="E477" s="58"/>
    </row>
    <row r="478" spans="1:5" s="6" customFormat="1" x14ac:dyDescent="0.3">
      <c r="A478" s="9"/>
      <c r="B478" s="5"/>
      <c r="C478" s="19"/>
      <c r="D478" s="19"/>
      <c r="E478" s="58"/>
    </row>
    <row r="479" spans="1:5" s="6" customFormat="1" x14ac:dyDescent="0.3">
      <c r="A479" s="9"/>
      <c r="B479" s="5"/>
      <c r="C479" s="19"/>
      <c r="D479" s="19"/>
      <c r="E479" s="58"/>
    </row>
    <row r="480" spans="1:5" s="6" customFormat="1" x14ac:dyDescent="0.3">
      <c r="A480" s="9"/>
      <c r="B480" s="5"/>
      <c r="C480" s="19"/>
      <c r="D480" s="19"/>
      <c r="E480" s="58"/>
    </row>
    <row r="481" spans="1:5" s="6" customFormat="1" x14ac:dyDescent="0.3">
      <c r="A481" s="9"/>
      <c r="B481" s="5"/>
      <c r="C481" s="19"/>
      <c r="D481" s="19"/>
      <c r="E481" s="58"/>
    </row>
    <row r="482" spans="1:5" s="6" customFormat="1" x14ac:dyDescent="0.3">
      <c r="A482" s="9"/>
      <c r="B482" s="5"/>
      <c r="C482" s="19"/>
      <c r="D482" s="19"/>
      <c r="E482" s="58"/>
    </row>
    <row r="483" spans="1:5" s="6" customFormat="1" x14ac:dyDescent="0.3">
      <c r="A483" s="9"/>
      <c r="B483" s="27"/>
      <c r="C483" s="19"/>
      <c r="D483" s="19"/>
      <c r="E483" s="58"/>
    </row>
    <row r="484" spans="1:5" s="6" customFormat="1" x14ac:dyDescent="0.3">
      <c r="A484" s="9"/>
      <c r="B484" s="5"/>
      <c r="C484" s="19"/>
      <c r="D484" s="26"/>
      <c r="E484" s="58"/>
    </row>
    <row r="485" spans="1:5" s="6" customFormat="1" x14ac:dyDescent="0.3">
      <c r="A485" s="9"/>
      <c r="B485" s="5"/>
      <c r="C485" s="19"/>
      <c r="D485" s="26"/>
      <c r="E485" s="58"/>
    </row>
    <row r="486" spans="1:5" s="6" customFormat="1" x14ac:dyDescent="0.3">
      <c r="A486" s="9"/>
      <c r="B486" s="5"/>
      <c r="C486" s="19"/>
      <c r="D486" s="26"/>
      <c r="E486" s="58"/>
    </row>
    <row r="487" spans="1:5" s="6" customFormat="1" x14ac:dyDescent="0.3">
      <c r="A487" s="9"/>
      <c r="B487" s="5"/>
      <c r="C487" s="19"/>
      <c r="D487" s="19"/>
      <c r="E487" s="58"/>
    </row>
    <row r="488" spans="1:5" s="6" customFormat="1" x14ac:dyDescent="0.3">
      <c r="A488" s="9"/>
      <c r="B488" s="5"/>
      <c r="C488" s="19"/>
      <c r="D488" s="22"/>
      <c r="E488" s="58"/>
    </row>
    <row r="489" spans="1:5" s="6" customFormat="1" x14ac:dyDescent="0.3">
      <c r="A489" s="9"/>
      <c r="B489" s="5"/>
      <c r="C489" s="19"/>
      <c r="D489" s="19"/>
      <c r="E489" s="58"/>
    </row>
    <row r="490" spans="1:5" s="6" customFormat="1" x14ac:dyDescent="0.3">
      <c r="A490" s="9"/>
      <c r="B490" s="5"/>
      <c r="C490" s="19"/>
      <c r="D490" s="19"/>
      <c r="E490" s="58"/>
    </row>
    <row r="491" spans="1:5" s="6" customFormat="1" x14ac:dyDescent="0.3">
      <c r="A491" s="9"/>
      <c r="B491" s="8"/>
      <c r="C491" s="19"/>
      <c r="D491" s="19"/>
      <c r="E491" s="58"/>
    </row>
    <row r="492" spans="1:5" s="6" customFormat="1" x14ac:dyDescent="0.3">
      <c r="A492" s="9"/>
      <c r="B492" s="5"/>
      <c r="C492" s="19"/>
      <c r="D492" s="19"/>
      <c r="E492" s="58"/>
    </row>
    <row r="493" spans="1:5" s="6" customFormat="1" x14ac:dyDescent="0.3">
      <c r="A493" s="9"/>
      <c r="B493" s="5"/>
      <c r="C493" s="19"/>
      <c r="D493" s="22"/>
      <c r="E493" s="58"/>
    </row>
    <row r="494" spans="1:5" s="6" customFormat="1" x14ac:dyDescent="0.3">
      <c r="A494" s="9"/>
      <c r="B494" s="5"/>
      <c r="C494" s="19"/>
      <c r="D494" s="22"/>
      <c r="E494" s="58"/>
    </row>
    <row r="495" spans="1:5" s="6" customFormat="1" x14ac:dyDescent="0.3">
      <c r="A495" s="9"/>
      <c r="B495" s="27"/>
      <c r="C495" s="19"/>
      <c r="D495" s="19"/>
      <c r="E495" s="58"/>
    </row>
    <row r="496" spans="1:5" s="6" customFormat="1" x14ac:dyDescent="0.3">
      <c r="A496" s="9"/>
      <c r="B496" s="5"/>
      <c r="C496" s="19"/>
      <c r="D496" s="19"/>
      <c r="E496" s="58"/>
    </row>
    <row r="497" spans="1:5" s="6" customFormat="1" x14ac:dyDescent="0.3">
      <c r="A497" s="9"/>
      <c r="B497" s="5"/>
      <c r="C497" s="19"/>
      <c r="D497" s="19"/>
      <c r="E497" s="58"/>
    </row>
    <row r="498" spans="1:5" s="6" customFormat="1" x14ac:dyDescent="0.3">
      <c r="A498" s="9"/>
      <c r="B498" s="5"/>
      <c r="C498" s="19"/>
      <c r="D498" s="19"/>
      <c r="E498" s="58"/>
    </row>
    <row r="499" spans="1:5" s="6" customFormat="1" x14ac:dyDescent="0.3">
      <c r="A499" s="9"/>
      <c r="B499" s="5"/>
      <c r="C499" s="19"/>
      <c r="D499" s="19"/>
      <c r="E499" s="58"/>
    </row>
    <row r="500" spans="1:5" s="6" customFormat="1" x14ac:dyDescent="0.3">
      <c r="A500" s="9"/>
      <c r="B500" s="27"/>
      <c r="C500" s="19"/>
      <c r="D500" s="19"/>
      <c r="E500" s="58"/>
    </row>
    <row r="501" spans="1:5" s="6" customFormat="1" x14ac:dyDescent="0.3">
      <c r="A501" s="9"/>
      <c r="B501" s="5"/>
      <c r="C501" s="19"/>
      <c r="D501" s="19"/>
      <c r="E501" s="58"/>
    </row>
    <row r="502" spans="1:5" s="6" customFormat="1" x14ac:dyDescent="0.3">
      <c r="A502" s="9"/>
      <c r="B502" s="5"/>
      <c r="C502" s="19"/>
      <c r="D502" s="19"/>
      <c r="E502" s="58"/>
    </row>
    <row r="503" spans="1:5" s="6" customFormat="1" x14ac:dyDescent="0.3">
      <c r="A503" s="4"/>
      <c r="B503" s="5"/>
      <c r="C503" s="19"/>
      <c r="D503" s="19"/>
      <c r="E503" s="58"/>
    </row>
    <row r="504" spans="1:5" s="6" customFormat="1" x14ac:dyDescent="0.3">
      <c r="A504" s="4"/>
      <c r="B504" s="15"/>
      <c r="C504" s="19"/>
      <c r="D504" s="19"/>
      <c r="E504" s="58"/>
    </row>
    <row r="505" spans="1:5" s="6" customFormat="1" x14ac:dyDescent="0.3">
      <c r="A505" s="4"/>
      <c r="B505" s="5"/>
      <c r="C505" s="19"/>
      <c r="D505" s="22"/>
      <c r="E505" s="58"/>
    </row>
    <row r="506" spans="1:5" s="6" customFormat="1" x14ac:dyDescent="0.3">
      <c r="A506" s="4"/>
      <c r="B506" s="5"/>
      <c r="C506" s="19"/>
      <c r="D506" s="22"/>
      <c r="E506" s="58"/>
    </row>
    <row r="507" spans="1:5" s="6" customFormat="1" x14ac:dyDescent="0.3">
      <c r="A507" s="4"/>
      <c r="B507" s="5"/>
      <c r="C507" s="19"/>
      <c r="D507" s="19"/>
      <c r="E507" s="58"/>
    </row>
    <row r="508" spans="1:5" s="6" customFormat="1" x14ac:dyDescent="0.3">
      <c r="A508" s="4"/>
      <c r="C508" s="20"/>
      <c r="D508" s="20"/>
      <c r="E508" s="58"/>
    </row>
    <row r="509" spans="1:5" s="6" customFormat="1" x14ac:dyDescent="0.3">
      <c r="A509" s="4"/>
      <c r="C509" s="20"/>
      <c r="D509" s="20"/>
      <c r="E509" s="58"/>
    </row>
    <row r="510" spans="1:5" s="6" customFormat="1" x14ac:dyDescent="0.3">
      <c r="A510" s="4"/>
      <c r="C510" s="20"/>
      <c r="D510" s="20"/>
      <c r="E510" s="58"/>
    </row>
    <row r="511" spans="1:5" s="6" customFormat="1" x14ac:dyDescent="0.3">
      <c r="A511" s="4"/>
      <c r="C511" s="20"/>
      <c r="D511" s="20"/>
      <c r="E511" s="58"/>
    </row>
    <row r="512" spans="1:5" s="6" customFormat="1" x14ac:dyDescent="0.3">
      <c r="A512" s="4"/>
      <c r="C512" s="20"/>
      <c r="D512" s="20"/>
      <c r="E512" s="58"/>
    </row>
    <row r="513" spans="1:5" s="6" customFormat="1" x14ac:dyDescent="0.3">
      <c r="A513" s="4"/>
      <c r="C513" s="20"/>
      <c r="D513" s="20"/>
      <c r="E513" s="58"/>
    </row>
    <row r="514" spans="1:5" s="6" customFormat="1" x14ac:dyDescent="0.3">
      <c r="A514" s="4"/>
      <c r="B514" s="27"/>
      <c r="C514" s="19"/>
      <c r="D514" s="19"/>
      <c r="E514" s="58"/>
    </row>
    <row r="515" spans="1:5" s="6" customFormat="1" x14ac:dyDescent="0.3">
      <c r="A515" s="4"/>
      <c r="B515" s="30"/>
      <c r="C515" s="24"/>
      <c r="D515" s="24"/>
      <c r="E515" s="58"/>
    </row>
    <row r="516" spans="1:5" s="6" customFormat="1" x14ac:dyDescent="0.3">
      <c r="A516" s="9"/>
      <c r="B516" s="30"/>
      <c r="C516" s="24"/>
      <c r="D516" s="24"/>
      <c r="E516" s="58"/>
    </row>
    <row r="517" spans="1:5" s="6" customFormat="1" x14ac:dyDescent="0.3">
      <c r="A517" s="4"/>
      <c r="B517" s="5"/>
      <c r="C517" s="19"/>
      <c r="D517" s="19"/>
      <c r="E517" s="58"/>
    </row>
    <row r="518" spans="1:5" s="6" customFormat="1" x14ac:dyDescent="0.3">
      <c r="A518" s="4"/>
      <c r="B518" s="16"/>
      <c r="C518" s="19"/>
      <c r="D518" s="19"/>
      <c r="E518" s="58"/>
    </row>
    <row r="519" spans="1:5" s="6" customFormat="1" x14ac:dyDescent="0.3">
      <c r="A519" s="4"/>
      <c r="B519" s="5"/>
      <c r="C519" s="19"/>
      <c r="D519" s="22"/>
      <c r="E519" s="58"/>
    </row>
    <row r="520" spans="1:5" s="6" customFormat="1" x14ac:dyDescent="0.3">
      <c r="A520" s="4"/>
      <c r="B520" s="5"/>
      <c r="C520" s="19"/>
      <c r="D520" s="22"/>
      <c r="E520" s="58"/>
    </row>
    <row r="521" spans="1:5" s="6" customFormat="1" x14ac:dyDescent="0.3">
      <c r="A521" s="4"/>
      <c r="C521" s="20"/>
      <c r="D521" s="20"/>
      <c r="E521" s="58"/>
    </row>
    <row r="522" spans="1:5" s="6" customFormat="1" x14ac:dyDescent="0.3">
      <c r="A522" s="4"/>
      <c r="C522" s="20"/>
      <c r="D522" s="20"/>
      <c r="E522" s="58"/>
    </row>
    <row r="523" spans="1:5" x14ac:dyDescent="0.3">
      <c r="A523" s="4"/>
      <c r="B523" s="6"/>
      <c r="C523" s="20"/>
      <c r="D523" s="20"/>
      <c r="E523" s="58"/>
    </row>
    <row r="524" spans="1:5" x14ac:dyDescent="0.3">
      <c r="A524" s="4"/>
      <c r="B524" s="6"/>
      <c r="C524" s="20"/>
      <c r="D524" s="20"/>
      <c r="E524" s="58"/>
    </row>
    <row r="525" spans="1:5" x14ac:dyDescent="0.3">
      <c r="A525" s="4"/>
      <c r="B525" s="6"/>
      <c r="C525" s="20"/>
      <c r="D525" s="20"/>
      <c r="E525" s="58"/>
    </row>
    <row r="526" spans="1:5" x14ac:dyDescent="0.3">
      <c r="A526" s="4"/>
      <c r="B526" s="6"/>
      <c r="C526" s="20"/>
      <c r="D526" s="20"/>
      <c r="E526" s="58"/>
    </row>
    <row r="527" spans="1:5" x14ac:dyDescent="0.3">
      <c r="A527" s="4"/>
      <c r="B527" s="6"/>
      <c r="C527" s="20"/>
      <c r="D527" s="20"/>
      <c r="E527" s="58"/>
    </row>
    <row r="528" spans="1:5" x14ac:dyDescent="0.3">
      <c r="A528" s="4"/>
      <c r="B528" s="6"/>
      <c r="C528" s="20"/>
      <c r="D528" s="20"/>
      <c r="E528" s="58"/>
    </row>
    <row r="529" spans="1:5" x14ac:dyDescent="0.3">
      <c r="A529" s="4"/>
      <c r="B529" s="6"/>
      <c r="C529" s="20"/>
      <c r="D529" s="20"/>
      <c r="E529" s="58"/>
    </row>
    <row r="530" spans="1:5" x14ac:dyDescent="0.3">
      <c r="A530" s="4"/>
      <c r="B530" s="6"/>
      <c r="C530" s="20"/>
      <c r="D530" s="20"/>
      <c r="E530" s="58"/>
    </row>
    <row r="531" spans="1:5" ht="16.5" x14ac:dyDescent="0.3">
      <c r="A531" s="4"/>
      <c r="E531" s="58"/>
    </row>
    <row r="532" spans="1:5" ht="16.5" x14ac:dyDescent="0.3">
      <c r="E532" s="58"/>
    </row>
    <row r="533" spans="1:5" ht="16.5" x14ac:dyDescent="0.3">
      <c r="E533" s="58"/>
    </row>
    <row r="534" spans="1:5" ht="16.5" x14ac:dyDescent="0.3">
      <c r="E534" s="58"/>
    </row>
    <row r="535" spans="1:5" ht="16.5" x14ac:dyDescent="0.3">
      <c r="E535" s="58"/>
    </row>
    <row r="536" spans="1:5" ht="16.5" x14ac:dyDescent="0.3">
      <c r="E536" s="58"/>
    </row>
    <row r="537" spans="1:5" ht="16.5" x14ac:dyDescent="0.3">
      <c r="E537" s="58"/>
    </row>
    <row r="538" spans="1:5" ht="16.5" x14ac:dyDescent="0.3">
      <c r="E538" s="58"/>
    </row>
    <row r="539" spans="1:5" ht="16.5" x14ac:dyDescent="0.3">
      <c r="E539" s="58"/>
    </row>
    <row r="540" spans="1:5" ht="16.5" x14ac:dyDescent="0.3">
      <c r="E540" s="58"/>
    </row>
    <row r="541" spans="1:5" ht="16.5" x14ac:dyDescent="0.3">
      <c r="E541" s="58"/>
    </row>
    <row r="542" spans="1:5" ht="16.5" x14ac:dyDescent="0.3">
      <c r="E542" s="58"/>
    </row>
    <row r="543" spans="1:5" ht="16.5" x14ac:dyDescent="0.3">
      <c r="E543" s="58"/>
    </row>
    <row r="544" spans="1:5" ht="16.5" x14ac:dyDescent="0.3">
      <c r="E544" s="58"/>
    </row>
    <row r="545" spans="5:5" ht="16.5" x14ac:dyDescent="0.3">
      <c r="E545" s="58"/>
    </row>
    <row r="546" spans="5:5" ht="16.5" x14ac:dyDescent="0.3">
      <c r="E546" s="58"/>
    </row>
    <row r="547" spans="5:5" ht="16.5" x14ac:dyDescent="0.3">
      <c r="E547" s="58"/>
    </row>
    <row r="548" spans="5:5" ht="16.5" x14ac:dyDescent="0.3">
      <c r="E548" s="58"/>
    </row>
    <row r="549" spans="5:5" ht="16.5" x14ac:dyDescent="0.3">
      <c r="E549" s="58"/>
    </row>
    <row r="550" spans="5:5" ht="16.5" x14ac:dyDescent="0.3">
      <c r="E550" s="58"/>
    </row>
    <row r="551" spans="5:5" ht="16.5" x14ac:dyDescent="0.3">
      <c r="E551" s="58"/>
    </row>
    <row r="552" spans="5:5" ht="16.5" x14ac:dyDescent="0.3">
      <c r="E552" s="58"/>
    </row>
    <row r="553" spans="5:5" ht="16.5" x14ac:dyDescent="0.3">
      <c r="E553" s="58"/>
    </row>
    <row r="554" spans="5:5" ht="16.5" x14ac:dyDescent="0.3">
      <c r="E554" s="58"/>
    </row>
    <row r="555" spans="5:5" ht="16.5" x14ac:dyDescent="0.3">
      <c r="E555" s="58"/>
    </row>
    <row r="556" spans="5:5" ht="16.5" x14ac:dyDescent="0.3">
      <c r="E556" s="58"/>
    </row>
    <row r="557" spans="5:5" ht="16.5" x14ac:dyDescent="0.3">
      <c r="E557" s="58"/>
    </row>
    <row r="558" spans="5:5" ht="16.5" x14ac:dyDescent="0.3">
      <c r="E558" s="58"/>
    </row>
    <row r="559" spans="5:5" ht="16.5" x14ac:dyDescent="0.3">
      <c r="E559" s="58"/>
    </row>
    <row r="560" spans="5:5" ht="16.5" x14ac:dyDescent="0.3">
      <c r="E560" s="58"/>
    </row>
    <row r="561" spans="5:5" ht="16.5" x14ac:dyDescent="0.3">
      <c r="E561" s="58"/>
    </row>
    <row r="562" spans="5:5" ht="16.5" x14ac:dyDescent="0.3">
      <c r="E562" s="58"/>
    </row>
    <row r="563" spans="5:5" ht="16.5" x14ac:dyDescent="0.3">
      <c r="E563" s="58"/>
    </row>
    <row r="564" spans="5:5" ht="16.5" x14ac:dyDescent="0.3">
      <c r="E564" s="58"/>
    </row>
    <row r="565" spans="5:5" ht="16.5" x14ac:dyDescent="0.3">
      <c r="E565" s="58"/>
    </row>
    <row r="566" spans="5:5" ht="16.5" x14ac:dyDescent="0.3">
      <c r="E566" s="58"/>
    </row>
    <row r="567" spans="5:5" ht="16.5" x14ac:dyDescent="0.3">
      <c r="E567" s="58"/>
    </row>
    <row r="568" spans="5:5" ht="16.5" x14ac:dyDescent="0.3">
      <c r="E568" s="58"/>
    </row>
    <row r="569" spans="5:5" ht="16.5" x14ac:dyDescent="0.3">
      <c r="E569" s="58"/>
    </row>
    <row r="570" spans="5:5" ht="16.5" x14ac:dyDescent="0.3">
      <c r="E570" s="58"/>
    </row>
    <row r="571" spans="5:5" ht="16.5" x14ac:dyDescent="0.3">
      <c r="E571" s="58"/>
    </row>
    <row r="572" spans="5:5" ht="16.5" x14ac:dyDescent="0.3">
      <c r="E572" s="58"/>
    </row>
    <row r="573" spans="5:5" ht="16.5" x14ac:dyDescent="0.3">
      <c r="E573" s="58"/>
    </row>
    <row r="574" spans="5:5" ht="16.5" x14ac:dyDescent="0.3">
      <c r="E574" s="58"/>
    </row>
    <row r="575" spans="5:5" ht="16.5" x14ac:dyDescent="0.3">
      <c r="E575" s="58"/>
    </row>
    <row r="576" spans="5:5" ht="16.5" x14ac:dyDescent="0.3">
      <c r="E576" s="58"/>
    </row>
    <row r="577" spans="5:5" ht="16.5" x14ac:dyDescent="0.3">
      <c r="E577" s="58"/>
    </row>
    <row r="578" spans="5:5" ht="16.5" x14ac:dyDescent="0.3">
      <c r="E578" s="58"/>
    </row>
    <row r="579" spans="5:5" ht="16.5" x14ac:dyDescent="0.3">
      <c r="E579" s="58"/>
    </row>
    <row r="580" spans="5:5" ht="16.5" x14ac:dyDescent="0.3">
      <c r="E580" s="58"/>
    </row>
    <row r="581" spans="5:5" ht="16.5" x14ac:dyDescent="0.3">
      <c r="E581" s="58"/>
    </row>
    <row r="582" spans="5:5" ht="16.5" x14ac:dyDescent="0.3">
      <c r="E582" s="58"/>
    </row>
    <row r="583" spans="5:5" ht="16.5" x14ac:dyDescent="0.3">
      <c r="E583" s="58"/>
    </row>
    <row r="584" spans="5:5" ht="16.5" x14ac:dyDescent="0.3">
      <c r="E584" s="58"/>
    </row>
    <row r="585" spans="5:5" ht="16.5" x14ac:dyDescent="0.3">
      <c r="E585" s="58"/>
    </row>
    <row r="586" spans="5:5" ht="16.5" x14ac:dyDescent="0.3">
      <c r="E586" s="58"/>
    </row>
    <row r="587" spans="5:5" ht="16.5" x14ac:dyDescent="0.3">
      <c r="E587" s="58"/>
    </row>
    <row r="588" spans="5:5" ht="16.5" x14ac:dyDescent="0.3">
      <c r="E588" s="58"/>
    </row>
    <row r="589" spans="5:5" ht="16.5" x14ac:dyDescent="0.3">
      <c r="E589" s="58"/>
    </row>
    <row r="590" spans="5:5" ht="16.5" x14ac:dyDescent="0.3">
      <c r="E590" s="58"/>
    </row>
    <row r="591" spans="5:5" ht="16.5" x14ac:dyDescent="0.3">
      <c r="E591" s="58"/>
    </row>
    <row r="592" spans="5:5" ht="16.5" x14ac:dyDescent="0.3">
      <c r="E592" s="58"/>
    </row>
    <row r="593" spans="5:5" ht="16.5" x14ac:dyDescent="0.3">
      <c r="E593" s="58"/>
    </row>
    <row r="594" spans="5:5" ht="16.5" x14ac:dyDescent="0.3">
      <c r="E594" s="58"/>
    </row>
    <row r="595" spans="5:5" ht="16.5" x14ac:dyDescent="0.3">
      <c r="E595" s="58"/>
    </row>
    <row r="596" spans="5:5" ht="16.5" x14ac:dyDescent="0.3">
      <c r="E596" s="58"/>
    </row>
    <row r="597" spans="5:5" ht="16.5" x14ac:dyDescent="0.3">
      <c r="E597" s="58"/>
    </row>
    <row r="598" spans="5:5" ht="16.5" x14ac:dyDescent="0.3">
      <c r="E598" s="58"/>
    </row>
    <row r="599" spans="5:5" ht="16.5" x14ac:dyDescent="0.3">
      <c r="E599" s="58"/>
    </row>
    <row r="600" spans="5:5" ht="16.5" x14ac:dyDescent="0.3">
      <c r="E600" s="58"/>
    </row>
    <row r="601" spans="5:5" ht="16.5" x14ac:dyDescent="0.3">
      <c r="E601" s="58"/>
    </row>
    <row r="602" spans="5:5" ht="16.5" x14ac:dyDescent="0.3">
      <c r="E602" s="58"/>
    </row>
    <row r="603" spans="5:5" ht="16.5" x14ac:dyDescent="0.3">
      <c r="E603" s="58"/>
    </row>
    <row r="604" spans="5:5" ht="16.5" x14ac:dyDescent="0.3">
      <c r="E604" s="58"/>
    </row>
    <row r="605" spans="5:5" ht="16.5" x14ac:dyDescent="0.3">
      <c r="E605" s="58"/>
    </row>
    <row r="606" spans="5:5" ht="16.5" x14ac:dyDescent="0.3">
      <c r="E606" s="58"/>
    </row>
    <row r="607" spans="5:5" ht="16.5" x14ac:dyDescent="0.3">
      <c r="E607" s="58"/>
    </row>
    <row r="608" spans="5:5" ht="16.5" x14ac:dyDescent="0.3">
      <c r="E608" s="58"/>
    </row>
    <row r="609" spans="5:5" ht="16.5" x14ac:dyDescent="0.3">
      <c r="E609" s="58"/>
    </row>
    <row r="610" spans="5:5" ht="16.5" x14ac:dyDescent="0.3">
      <c r="E610" s="58"/>
    </row>
    <row r="611" spans="5:5" ht="16.5" x14ac:dyDescent="0.3">
      <c r="E611" s="58"/>
    </row>
    <row r="612" spans="5:5" ht="16.5" x14ac:dyDescent="0.3">
      <c r="E612" s="58"/>
    </row>
    <row r="613" spans="5:5" ht="16.5" x14ac:dyDescent="0.3">
      <c r="E613" s="58"/>
    </row>
    <row r="614" spans="5:5" ht="16.5" x14ac:dyDescent="0.3">
      <c r="E614" s="58"/>
    </row>
    <row r="615" spans="5:5" ht="16.5" x14ac:dyDescent="0.3">
      <c r="E615" s="58"/>
    </row>
    <row r="616" spans="5:5" ht="16.5" x14ac:dyDescent="0.3">
      <c r="E616" s="58"/>
    </row>
    <row r="617" spans="5:5" ht="16.5" x14ac:dyDescent="0.3">
      <c r="E617" s="58"/>
    </row>
    <row r="618" spans="5:5" ht="16.5" x14ac:dyDescent="0.3">
      <c r="E618" s="58"/>
    </row>
    <row r="619" spans="5:5" ht="16.5" x14ac:dyDescent="0.3">
      <c r="E619" s="58"/>
    </row>
    <row r="620" spans="5:5" ht="16.5" x14ac:dyDescent="0.3">
      <c r="E620" s="58"/>
    </row>
    <row r="621" spans="5:5" ht="16.5" x14ac:dyDescent="0.3">
      <c r="E621" s="58"/>
    </row>
    <row r="622" spans="5:5" ht="16.5" x14ac:dyDescent="0.3">
      <c r="E622" s="58"/>
    </row>
    <row r="623" spans="5:5" ht="16.5" x14ac:dyDescent="0.3">
      <c r="E623" s="58"/>
    </row>
    <row r="624" spans="5:5" ht="16.5" x14ac:dyDescent="0.3">
      <c r="E624" s="58"/>
    </row>
    <row r="625" spans="5:5" ht="16.5" x14ac:dyDescent="0.3">
      <c r="E625" s="58"/>
    </row>
    <row r="626" spans="5:5" ht="16.5" x14ac:dyDescent="0.3">
      <c r="E626" s="58"/>
    </row>
    <row r="627" spans="5:5" ht="16.5" x14ac:dyDescent="0.3">
      <c r="E627" s="58"/>
    </row>
    <row r="628" spans="5:5" ht="16.5" x14ac:dyDescent="0.3">
      <c r="E628" s="58"/>
    </row>
    <row r="629" spans="5:5" ht="16.5" x14ac:dyDescent="0.3">
      <c r="E629" s="58"/>
    </row>
    <row r="630" spans="5:5" ht="16.5" x14ac:dyDescent="0.3">
      <c r="E630" s="58"/>
    </row>
    <row r="631" spans="5:5" ht="16.5" x14ac:dyDescent="0.3">
      <c r="E631" s="58"/>
    </row>
    <row r="632" spans="5:5" ht="16.5" x14ac:dyDescent="0.3">
      <c r="E632" s="58"/>
    </row>
    <row r="633" spans="5:5" ht="16.5" x14ac:dyDescent="0.3">
      <c r="E633" s="58"/>
    </row>
    <row r="634" spans="5:5" ht="16.5" x14ac:dyDescent="0.3">
      <c r="E634" s="58"/>
    </row>
    <row r="635" spans="5:5" ht="16.5" x14ac:dyDescent="0.3">
      <c r="E635" s="58"/>
    </row>
    <row r="636" spans="5:5" ht="16.5" x14ac:dyDescent="0.3">
      <c r="E636" s="58"/>
    </row>
    <row r="637" spans="5:5" ht="16.5" x14ac:dyDescent="0.3">
      <c r="E637" s="58"/>
    </row>
    <row r="638" spans="5:5" ht="16.5" x14ac:dyDescent="0.3">
      <c r="E638" s="58"/>
    </row>
    <row r="639" spans="5:5" ht="16.5" x14ac:dyDescent="0.3">
      <c r="E639" s="58"/>
    </row>
    <row r="640" spans="5:5" ht="16.5" x14ac:dyDescent="0.3">
      <c r="E640" s="58"/>
    </row>
    <row r="641" spans="5:5" ht="16.5" x14ac:dyDescent="0.3">
      <c r="E641" s="58"/>
    </row>
    <row r="642" spans="5:5" ht="16.5" x14ac:dyDescent="0.3">
      <c r="E642" s="58"/>
    </row>
    <row r="643" spans="5:5" ht="16.5" x14ac:dyDescent="0.3">
      <c r="E643" s="58"/>
    </row>
    <row r="644" spans="5:5" ht="16.5" x14ac:dyDescent="0.3">
      <c r="E644" s="58"/>
    </row>
    <row r="645" spans="5:5" ht="16.5" x14ac:dyDescent="0.3">
      <c r="E645" s="58"/>
    </row>
    <row r="646" spans="5:5" ht="16.5" x14ac:dyDescent="0.3">
      <c r="E646" s="58"/>
    </row>
    <row r="647" spans="5:5" ht="16.5" x14ac:dyDescent="0.3">
      <c r="E647" s="58"/>
    </row>
    <row r="648" spans="5:5" ht="16.5" x14ac:dyDescent="0.3">
      <c r="E648" s="58"/>
    </row>
    <row r="649" spans="5:5" ht="16.5" x14ac:dyDescent="0.3">
      <c r="E649" s="58"/>
    </row>
    <row r="650" spans="5:5" ht="16.5" x14ac:dyDescent="0.3">
      <c r="E650" s="58"/>
    </row>
    <row r="651" spans="5:5" ht="16.5" x14ac:dyDescent="0.3">
      <c r="E651" s="58"/>
    </row>
    <row r="652" spans="5:5" ht="16.5" x14ac:dyDescent="0.3">
      <c r="E652" s="58"/>
    </row>
    <row r="653" spans="5:5" ht="16.5" x14ac:dyDescent="0.3">
      <c r="E653" s="58"/>
    </row>
    <row r="654" spans="5:5" ht="16.5" x14ac:dyDescent="0.3">
      <c r="E654" s="58"/>
    </row>
    <row r="655" spans="5:5" ht="16.5" x14ac:dyDescent="0.3">
      <c r="E655" s="58"/>
    </row>
    <row r="656" spans="5:5" ht="16.5" x14ac:dyDescent="0.3">
      <c r="E656" s="58"/>
    </row>
    <row r="657" spans="5:5" ht="16.5" x14ac:dyDescent="0.3">
      <c r="E657" s="58"/>
    </row>
    <row r="658" spans="5:5" ht="16.5" x14ac:dyDescent="0.3">
      <c r="E658" s="58"/>
    </row>
    <row r="659" spans="5:5" ht="16.5" x14ac:dyDescent="0.3">
      <c r="E659" s="58"/>
    </row>
    <row r="660" spans="5:5" ht="16.5" x14ac:dyDescent="0.3">
      <c r="E660" s="58"/>
    </row>
    <row r="661" spans="5:5" ht="16.5" x14ac:dyDescent="0.3">
      <c r="E661" s="58"/>
    </row>
    <row r="662" spans="5:5" ht="16.5" x14ac:dyDescent="0.3">
      <c r="E662" s="58"/>
    </row>
    <row r="663" spans="5:5" ht="16.5" x14ac:dyDescent="0.3">
      <c r="E663" s="58"/>
    </row>
    <row r="664" spans="5:5" ht="16.5" x14ac:dyDescent="0.3">
      <c r="E664" s="58"/>
    </row>
    <row r="665" spans="5:5" ht="16.5" x14ac:dyDescent="0.3">
      <c r="E665" s="58"/>
    </row>
    <row r="666" spans="5:5" ht="16.5" x14ac:dyDescent="0.3">
      <c r="E666" s="58"/>
    </row>
    <row r="667" spans="5:5" ht="16.5" x14ac:dyDescent="0.3">
      <c r="E667" s="58"/>
    </row>
    <row r="668" spans="5:5" ht="16.5" x14ac:dyDescent="0.3">
      <c r="E668" s="58"/>
    </row>
    <row r="669" spans="5:5" ht="16.5" x14ac:dyDescent="0.3">
      <c r="E669" s="58"/>
    </row>
    <row r="670" spans="5:5" ht="16.5" x14ac:dyDescent="0.3">
      <c r="E670" s="58"/>
    </row>
    <row r="671" spans="5:5" ht="16.5" x14ac:dyDescent="0.3">
      <c r="E671" s="58"/>
    </row>
    <row r="672" spans="5:5" ht="16.5" x14ac:dyDescent="0.3">
      <c r="E672" s="58"/>
    </row>
    <row r="673" spans="5:5" ht="16.5" x14ac:dyDescent="0.3">
      <c r="E673" s="58"/>
    </row>
    <row r="674" spans="5:5" ht="16.5" x14ac:dyDescent="0.3">
      <c r="E674" s="58"/>
    </row>
    <row r="675" spans="5:5" ht="16.5" x14ac:dyDescent="0.3">
      <c r="E675" s="58"/>
    </row>
    <row r="676" spans="5:5" ht="16.5" x14ac:dyDescent="0.3">
      <c r="E676" s="58"/>
    </row>
    <row r="677" spans="5:5" ht="16.5" x14ac:dyDescent="0.3">
      <c r="E677" s="58"/>
    </row>
    <row r="678" spans="5:5" ht="16.5" x14ac:dyDescent="0.3">
      <c r="E678" s="58"/>
    </row>
    <row r="679" spans="5:5" ht="16.5" x14ac:dyDescent="0.3">
      <c r="E679" s="58"/>
    </row>
    <row r="680" spans="5:5" ht="16.5" x14ac:dyDescent="0.3">
      <c r="E680" s="58"/>
    </row>
    <row r="681" spans="5:5" ht="16.5" x14ac:dyDescent="0.3">
      <c r="E681" s="58"/>
    </row>
    <row r="682" spans="5:5" ht="16.5" x14ac:dyDescent="0.3">
      <c r="E682" s="58"/>
    </row>
    <row r="683" spans="5:5" ht="16.5" x14ac:dyDescent="0.3">
      <c r="E683" s="58"/>
    </row>
    <row r="684" spans="5:5" ht="16.5" x14ac:dyDescent="0.3">
      <c r="E684" s="58"/>
    </row>
    <row r="685" spans="5:5" ht="16.5" x14ac:dyDescent="0.3">
      <c r="E685" s="58"/>
    </row>
    <row r="686" spans="5:5" ht="16.5" x14ac:dyDescent="0.3">
      <c r="E686" s="58"/>
    </row>
    <row r="687" spans="5:5" ht="16.5" x14ac:dyDescent="0.3">
      <c r="E687" s="58"/>
    </row>
    <row r="688" spans="5:5" ht="16.5" x14ac:dyDescent="0.3">
      <c r="E688" s="58"/>
    </row>
    <row r="689" spans="5:5" ht="16.5" x14ac:dyDescent="0.3">
      <c r="E689" s="58"/>
    </row>
    <row r="690" spans="5:5" ht="16.5" x14ac:dyDescent="0.3">
      <c r="E690" s="58"/>
    </row>
    <row r="691" spans="5:5" ht="16.5" x14ac:dyDescent="0.3">
      <c r="E691" s="58"/>
    </row>
    <row r="692" spans="5:5" ht="16.5" x14ac:dyDescent="0.3">
      <c r="E692" s="58"/>
    </row>
    <row r="693" spans="5:5" ht="16.5" x14ac:dyDescent="0.3">
      <c r="E693" s="58"/>
    </row>
    <row r="694" spans="5:5" ht="16.5" x14ac:dyDescent="0.3">
      <c r="E694" s="58"/>
    </row>
    <row r="695" spans="5:5" ht="16.5" x14ac:dyDescent="0.3">
      <c r="E695" s="58"/>
    </row>
    <row r="696" spans="5:5" ht="16.5" x14ac:dyDescent="0.3">
      <c r="E696" s="58"/>
    </row>
    <row r="697" spans="5:5" ht="16.5" x14ac:dyDescent="0.3">
      <c r="E697" s="58"/>
    </row>
    <row r="698" spans="5:5" ht="16.5" x14ac:dyDescent="0.3">
      <c r="E698" s="58"/>
    </row>
    <row r="699" spans="5:5" ht="16.5" x14ac:dyDescent="0.3">
      <c r="E699" s="58"/>
    </row>
    <row r="700" spans="5:5" ht="16.5" x14ac:dyDescent="0.3">
      <c r="E700" s="58"/>
    </row>
    <row r="701" spans="5:5" ht="16.5" x14ac:dyDescent="0.3">
      <c r="E701" s="58"/>
    </row>
    <row r="702" spans="5:5" ht="16.5" x14ac:dyDescent="0.3">
      <c r="E702" s="58"/>
    </row>
    <row r="703" spans="5:5" ht="16.5" x14ac:dyDescent="0.3">
      <c r="E703" s="58"/>
    </row>
    <row r="704" spans="5:5" ht="16.5" x14ac:dyDescent="0.3">
      <c r="E704" s="58"/>
    </row>
    <row r="705" spans="5:5" ht="16.5" x14ac:dyDescent="0.3">
      <c r="E705" s="58"/>
    </row>
    <row r="706" spans="5:5" ht="16.5" x14ac:dyDescent="0.3">
      <c r="E706" s="58"/>
    </row>
    <row r="707" spans="5:5" ht="16.5" x14ac:dyDescent="0.3">
      <c r="E707" s="58"/>
    </row>
    <row r="708" spans="5:5" ht="16.5" x14ac:dyDescent="0.3">
      <c r="E708" s="58"/>
    </row>
    <row r="709" spans="5:5" ht="16.5" x14ac:dyDescent="0.3">
      <c r="E709" s="58"/>
    </row>
    <row r="710" spans="5:5" ht="16.5" x14ac:dyDescent="0.3">
      <c r="E710" s="58"/>
    </row>
    <row r="711" spans="5:5" ht="16.5" x14ac:dyDescent="0.3">
      <c r="E711" s="58"/>
    </row>
    <row r="712" spans="5:5" ht="16.5" x14ac:dyDescent="0.3">
      <c r="E712" s="58"/>
    </row>
    <row r="713" spans="5:5" ht="16.5" x14ac:dyDescent="0.3">
      <c r="E713" s="58"/>
    </row>
    <row r="714" spans="5:5" ht="16.5" x14ac:dyDescent="0.3">
      <c r="E714" s="58"/>
    </row>
    <row r="715" spans="5:5" ht="16.5" x14ac:dyDescent="0.3">
      <c r="E715" s="58"/>
    </row>
    <row r="716" spans="5:5" ht="16.5" x14ac:dyDescent="0.3">
      <c r="E716" s="58"/>
    </row>
    <row r="717" spans="5:5" ht="16.5" x14ac:dyDescent="0.3">
      <c r="E717" s="58"/>
    </row>
    <row r="718" spans="5:5" ht="16.5" x14ac:dyDescent="0.3">
      <c r="E718" s="58"/>
    </row>
    <row r="719" spans="5:5" ht="16.5" x14ac:dyDescent="0.3">
      <c r="E719" s="58"/>
    </row>
    <row r="720" spans="5:5" ht="16.5" x14ac:dyDescent="0.3">
      <c r="E720" s="58"/>
    </row>
    <row r="721" spans="5:5" ht="16.5" x14ac:dyDescent="0.3">
      <c r="E721" s="58"/>
    </row>
    <row r="722" spans="5:5" ht="16.5" x14ac:dyDescent="0.3">
      <c r="E722" s="58"/>
    </row>
    <row r="723" spans="5:5" ht="16.5" x14ac:dyDescent="0.3">
      <c r="E723" s="58"/>
    </row>
    <row r="724" spans="5:5" ht="16.5" x14ac:dyDescent="0.3">
      <c r="E724" s="58"/>
    </row>
    <row r="725" spans="5:5" ht="16.5" x14ac:dyDescent="0.3">
      <c r="E725" s="58"/>
    </row>
    <row r="726" spans="5:5" ht="16.5" x14ac:dyDescent="0.3">
      <c r="E726" s="58"/>
    </row>
    <row r="727" spans="5:5" ht="16.5" x14ac:dyDescent="0.3">
      <c r="E727" s="58"/>
    </row>
    <row r="728" spans="5:5" ht="16.5" x14ac:dyDescent="0.3">
      <c r="E728" s="58"/>
    </row>
    <row r="729" spans="5:5" ht="16.5" x14ac:dyDescent="0.3">
      <c r="E729" s="58"/>
    </row>
    <row r="730" spans="5:5" ht="16.5" x14ac:dyDescent="0.3">
      <c r="E730" s="58"/>
    </row>
    <row r="731" spans="5:5" ht="16.5" x14ac:dyDescent="0.3">
      <c r="E731" s="58"/>
    </row>
    <row r="732" spans="5:5" ht="16.5" x14ac:dyDescent="0.3">
      <c r="E732" s="58"/>
    </row>
    <row r="733" spans="5:5" ht="16.5" x14ac:dyDescent="0.3">
      <c r="E733" s="58"/>
    </row>
    <row r="734" spans="5:5" ht="16.5" x14ac:dyDescent="0.3">
      <c r="E734" s="58"/>
    </row>
    <row r="735" spans="5:5" ht="16.5" x14ac:dyDescent="0.3">
      <c r="E735" s="58"/>
    </row>
    <row r="736" spans="5:5" ht="16.5" x14ac:dyDescent="0.3">
      <c r="E736" s="58"/>
    </row>
    <row r="737" spans="5:5" ht="16.5" x14ac:dyDescent="0.3">
      <c r="E737" s="58"/>
    </row>
    <row r="738" spans="5:5" ht="16.5" x14ac:dyDescent="0.3">
      <c r="E738" s="58"/>
    </row>
  </sheetData>
  <mergeCells count="9">
    <mergeCell ref="G163:H163"/>
    <mergeCell ref="I163:J163"/>
    <mergeCell ref="K163:L163"/>
    <mergeCell ref="M163:N163"/>
    <mergeCell ref="A4:E4"/>
    <mergeCell ref="G4:H4"/>
    <mergeCell ref="I4:J4"/>
    <mergeCell ref="K4:L4"/>
    <mergeCell ref="M4:N4"/>
  </mergeCells>
  <phoneticPr fontId="10" type="noConversion"/>
  <pageMargins left="0.39370078740157483" right="0.15748031496062992" top="0.98425196850393704" bottom="0.98425196850393704" header="0" footer="0"/>
  <pageSetup paperSize="9"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J21"/>
  <sheetViews>
    <sheetView topLeftCell="C8" workbookViewId="0">
      <selection activeCell="I17" sqref="I17"/>
    </sheetView>
  </sheetViews>
  <sheetFormatPr baseColWidth="10" defaultColWidth="9.140625" defaultRowHeight="12.75" x14ac:dyDescent="0.2"/>
  <cols>
    <col min="1" max="1" width="14" customWidth="1"/>
    <col min="2" max="2" width="13.7109375" customWidth="1"/>
    <col min="3" max="4" width="15" customWidth="1"/>
    <col min="5" max="5" width="12.7109375" customWidth="1"/>
    <col min="6" max="6" width="11.85546875" style="51" bestFit="1" customWidth="1"/>
    <col min="7" max="7" width="12.5703125" bestFit="1" customWidth="1"/>
    <col min="8" max="256" width="11.42578125" customWidth="1"/>
  </cols>
  <sheetData>
    <row r="2" spans="1:10" ht="18" x14ac:dyDescent="0.25">
      <c r="D2" s="57"/>
    </row>
    <row r="4" spans="1:10" ht="33" customHeight="1" thickBot="1" x14ac:dyDescent="0.25">
      <c r="A4" s="303"/>
      <c r="B4" s="304"/>
      <c r="C4" s="304"/>
      <c r="D4" s="304"/>
      <c r="E4" s="304"/>
      <c r="F4" s="304"/>
      <c r="G4" s="304"/>
      <c r="H4" s="304"/>
    </row>
    <row r="5" spans="1:10" ht="26.25" thickBot="1" x14ac:dyDescent="0.25">
      <c r="A5" s="131"/>
      <c r="B5" s="259" t="s">
        <v>15</v>
      </c>
      <c r="C5" s="260" t="s">
        <v>16</v>
      </c>
      <c r="D5" s="130" t="s">
        <v>13</v>
      </c>
      <c r="E5" s="132" t="s">
        <v>48</v>
      </c>
      <c r="F5" s="133" t="s">
        <v>49</v>
      </c>
      <c r="G5" s="134" t="s">
        <v>42</v>
      </c>
      <c r="H5" s="135" t="s">
        <v>51</v>
      </c>
    </row>
    <row r="6" spans="1:10" ht="26.25" thickBot="1" x14ac:dyDescent="0.25">
      <c r="A6" s="246" t="s">
        <v>66</v>
      </c>
      <c r="B6" s="247"/>
      <c r="C6" s="248"/>
      <c r="D6" s="249">
        <f>'CAJA DE MDQ'!E6</f>
        <v>-40901.169999999925</v>
      </c>
      <c r="E6" s="250">
        <v>79075</v>
      </c>
      <c r="F6" s="251">
        <v>0</v>
      </c>
      <c r="G6" s="252">
        <v>3000</v>
      </c>
      <c r="H6" s="253">
        <v>0</v>
      </c>
    </row>
    <row r="7" spans="1:10" ht="15.75" thickBot="1" x14ac:dyDescent="0.35">
      <c r="A7" s="115" t="s">
        <v>17</v>
      </c>
      <c r="B7" s="254">
        <f>SUM('CAJA DE MDQ'!C10:C20)</f>
        <v>82276</v>
      </c>
      <c r="C7" s="261">
        <f>SUM('CAJA DE MDQ'!D8:D9)</f>
        <v>82440</v>
      </c>
      <c r="D7" s="255">
        <f>+B7-C7+D6</f>
        <v>-41065.169999999925</v>
      </c>
      <c r="E7" s="121"/>
      <c r="F7" s="124"/>
      <c r="G7" s="148"/>
      <c r="H7" s="116"/>
      <c r="I7" s="160"/>
    </row>
    <row r="8" spans="1:10" ht="15.75" thickBot="1" x14ac:dyDescent="0.35">
      <c r="A8" s="115" t="s">
        <v>18</v>
      </c>
      <c r="B8" s="256">
        <f>SUM('CAJA DE MDQ'!C21:C34)</f>
        <v>112432</v>
      </c>
      <c r="C8" s="262">
        <f>SUM('CAJA DE MDQ'!D23:D24)</f>
        <v>114048</v>
      </c>
      <c r="D8" s="257">
        <f>+B8-C8+D7-E8</f>
        <v>-64431.169999999925</v>
      </c>
      <c r="E8" s="122">
        <f>'CAJA DE MDQ'!G22</f>
        <v>21750</v>
      </c>
      <c r="F8" s="125"/>
      <c r="G8" s="149"/>
      <c r="H8" s="117"/>
      <c r="I8" s="160"/>
    </row>
    <row r="9" spans="1:10" ht="15.75" thickBot="1" x14ac:dyDescent="0.35">
      <c r="A9" s="115" t="s">
        <v>19</v>
      </c>
      <c r="B9" s="256">
        <f>SUM('CAJA DE MDQ'!C35:C48)</f>
        <v>112094</v>
      </c>
      <c r="C9" s="262">
        <f>SUM('CAJA DE MDQ'!D37:D38)</f>
        <v>96903</v>
      </c>
      <c r="D9" s="257">
        <f t="shared" ref="D9:D18" si="0">+B9-C9+D8</f>
        <v>-49240.169999999925</v>
      </c>
      <c r="E9" s="122"/>
      <c r="F9" s="125"/>
      <c r="G9" s="150"/>
      <c r="H9" s="117"/>
      <c r="I9" s="160"/>
    </row>
    <row r="10" spans="1:10" ht="15.75" thickBot="1" x14ac:dyDescent="0.35">
      <c r="A10" s="115" t="s">
        <v>20</v>
      </c>
      <c r="B10" s="256">
        <f>SUM('CAJA DE MDQ'!C49:C63)</f>
        <v>166317</v>
      </c>
      <c r="C10" s="262">
        <f>SUM('CAJA DE MDQ'!D49:D50)</f>
        <v>113490</v>
      </c>
      <c r="D10" s="257">
        <f t="shared" si="0"/>
        <v>3586.8300000000745</v>
      </c>
      <c r="E10" s="122"/>
      <c r="F10" s="125"/>
      <c r="G10" s="151"/>
      <c r="H10" s="117"/>
      <c r="I10" s="160"/>
    </row>
    <row r="11" spans="1:10" ht="15.75" thickBot="1" x14ac:dyDescent="0.35">
      <c r="A11" s="115" t="s">
        <v>21</v>
      </c>
      <c r="B11" s="256">
        <f>SUM('CAJA DE MDQ'!C64:C73)</f>
        <v>61698.549999999996</v>
      </c>
      <c r="C11" s="262">
        <f>SUM('CAJA DE MDQ'!D65:D66)</f>
        <v>123825.34999999999</v>
      </c>
      <c r="D11" s="257">
        <f t="shared" si="0"/>
        <v>-58539.969999999921</v>
      </c>
      <c r="E11" s="122"/>
      <c r="F11" s="125"/>
      <c r="G11" s="151"/>
      <c r="H11" s="117"/>
      <c r="I11" s="160"/>
    </row>
    <row r="12" spans="1:10" ht="15.75" thickBot="1" x14ac:dyDescent="0.35">
      <c r="A12" s="115" t="s">
        <v>22</v>
      </c>
      <c r="B12" s="256">
        <f>SUM('CAJA DE MDQ'!C74:C84)</f>
        <v>94306.19</v>
      </c>
      <c r="C12" s="262">
        <f>SUM('CAJA DE MDQ'!D76:D77)</f>
        <v>126290.12</v>
      </c>
      <c r="D12" s="257">
        <f>+B12-C12+D11-E12</f>
        <v>-90523.899999999907</v>
      </c>
      <c r="E12" s="122"/>
      <c r="F12" s="125"/>
      <c r="G12" s="151"/>
      <c r="H12" s="117"/>
      <c r="I12" s="160"/>
    </row>
    <row r="13" spans="1:10" ht="15.75" thickBot="1" x14ac:dyDescent="0.35">
      <c r="A13" s="115" t="s">
        <v>23</v>
      </c>
      <c r="B13" s="256">
        <f>SUM('CAJA DE MDQ'!C85:C93)</f>
        <v>56124.639999999999</v>
      </c>
      <c r="C13" s="262">
        <f>SUM('CAJA DE MDQ'!D86:D87)</f>
        <v>126759.6</v>
      </c>
      <c r="D13" s="257">
        <f t="shared" si="0"/>
        <v>-161158.85999999993</v>
      </c>
      <c r="E13" s="122"/>
      <c r="F13" s="125"/>
      <c r="G13" s="151"/>
      <c r="H13" s="117"/>
      <c r="I13" s="160"/>
    </row>
    <row r="14" spans="1:10" ht="15.75" thickBot="1" x14ac:dyDescent="0.35">
      <c r="A14" s="115" t="s">
        <v>24</v>
      </c>
      <c r="B14" s="256">
        <f>SUM('CAJA DE MDQ'!C94:C106)</f>
        <v>151856.36000000002</v>
      </c>
      <c r="C14" s="262">
        <f>SUM('CAJA DE MDQ'!D95:D96)</f>
        <v>114553.12</v>
      </c>
      <c r="D14" s="257">
        <f t="shared" si="0"/>
        <v>-123855.61999999991</v>
      </c>
      <c r="E14" s="122"/>
      <c r="F14" s="125"/>
      <c r="G14" s="151"/>
      <c r="H14" s="117"/>
      <c r="I14" s="160"/>
    </row>
    <row r="15" spans="1:10" ht="15.75" thickBot="1" x14ac:dyDescent="0.35">
      <c r="A15" s="115" t="s">
        <v>25</v>
      </c>
      <c r="B15" s="256">
        <f>SUM('CAJA DE MDQ'!C107:C112)</f>
        <v>44392.479999999996</v>
      </c>
      <c r="C15" s="262">
        <f>SUM('CAJA DE MDQ'!D109:D110)</f>
        <v>115961.56</v>
      </c>
      <c r="D15" s="257">
        <f>+B15-C15+D14-E15</f>
        <v>-195424.6999999999</v>
      </c>
      <c r="E15" s="122"/>
      <c r="F15" s="125"/>
      <c r="G15" s="151"/>
      <c r="H15" s="117"/>
      <c r="I15" s="160"/>
    </row>
    <row r="16" spans="1:10" ht="15.75" thickBot="1" x14ac:dyDescent="0.35">
      <c r="A16" s="115" t="s">
        <v>26</v>
      </c>
      <c r="B16" s="256">
        <f>SUM('CAJA DE MDQ'!C113:C125)</f>
        <v>99326.48</v>
      </c>
      <c r="C16" s="262">
        <f>SUM('CAJA DE MDQ'!D114:D115)</f>
        <v>105773.35999999999</v>
      </c>
      <c r="D16" s="257">
        <f t="shared" si="0"/>
        <v>-201871.5799999999</v>
      </c>
      <c r="E16" s="122"/>
      <c r="F16" s="125"/>
      <c r="G16" s="151"/>
      <c r="H16" s="117"/>
      <c r="I16" s="16">
        <v>101473.02</v>
      </c>
      <c r="J16" s="32">
        <f>B16-I16</f>
        <v>-2146.5400000000081</v>
      </c>
    </row>
    <row r="17" spans="1:10" ht="15.75" thickBot="1" x14ac:dyDescent="0.35">
      <c r="A17" s="115" t="s">
        <v>27</v>
      </c>
      <c r="B17" s="256">
        <f>SUM('CAJA DE MDQ'!C126:C142)</f>
        <v>181103.11999999997</v>
      </c>
      <c r="C17" s="262">
        <f>SUM('CAJA DE MDQ'!D127:D128)</f>
        <v>105180.46</v>
      </c>
      <c r="D17" s="257">
        <f t="shared" si="0"/>
        <v>-125948.91999999994</v>
      </c>
      <c r="E17" s="122"/>
      <c r="F17" s="125"/>
      <c r="G17" s="151"/>
      <c r="H17" s="117"/>
      <c r="I17" s="16">
        <v>178956.58</v>
      </c>
      <c r="J17" s="32">
        <f>B17-I17</f>
        <v>2146.539999999979</v>
      </c>
    </row>
    <row r="18" spans="1:10" ht="15.75" thickBot="1" x14ac:dyDescent="0.35">
      <c r="A18" s="115" t="s">
        <v>28</v>
      </c>
      <c r="B18" s="256">
        <f>SUM('CAJA DE MDQ'!C143:C197)</f>
        <v>0</v>
      </c>
      <c r="C18" s="263">
        <f>SUM('CAJA DE MDQ'!D143:D144)</f>
        <v>0</v>
      </c>
      <c r="D18" s="258">
        <f t="shared" si="0"/>
        <v>-125948.91999999994</v>
      </c>
      <c r="E18" s="123"/>
      <c r="F18" s="126"/>
      <c r="G18" s="151"/>
      <c r="H18" s="117"/>
      <c r="I18" s="16"/>
    </row>
    <row r="19" spans="1:10" ht="39" thickBot="1" x14ac:dyDescent="0.25">
      <c r="A19" s="127" t="s">
        <v>67</v>
      </c>
      <c r="B19" s="128">
        <f>SUM(B7:B18)</f>
        <v>1161926.8199999998</v>
      </c>
      <c r="C19" s="264">
        <f>SUM(C7:C18)</f>
        <v>1225224.5699999998</v>
      </c>
      <c r="D19" s="129">
        <f>+D18</f>
        <v>-125948.91999999994</v>
      </c>
      <c r="E19" s="118">
        <f>SUM(E6:E18)</f>
        <v>100825</v>
      </c>
      <c r="F19" s="119">
        <f>SUM(F6:F18)</f>
        <v>0</v>
      </c>
      <c r="G19" s="152">
        <f>SUM(G6:G18)</f>
        <v>3000</v>
      </c>
      <c r="H19" s="120">
        <f>SUM(H6:H18)</f>
        <v>0</v>
      </c>
    </row>
    <row r="20" spans="1:10" x14ac:dyDescent="0.2">
      <c r="J20" s="32">
        <f>SUM(J16:J19)</f>
        <v>-2.9103830456733704E-11</v>
      </c>
    </row>
    <row r="21" spans="1:10" x14ac:dyDescent="0.2">
      <c r="B21" s="32"/>
    </row>
  </sheetData>
  <mergeCells count="1">
    <mergeCell ref="A4:H4"/>
  </mergeCells>
  <phoneticPr fontId="18" type="noConversion"/>
  <pageMargins left="0.75" right="0.75" top="1" bottom="1" header="0" footer="0"/>
  <headerFooter alignWithMargins="0"/>
  <ignoredErrors>
    <ignoredError sqref="D8 D12 D15" formula="1"/>
    <ignoredError sqref="B7:B17 C8" formulaRange="1"/>
  </ignoredError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E44"/>
  <sheetViews>
    <sheetView topLeftCell="A22" workbookViewId="0">
      <selection activeCell="A30" sqref="A30"/>
    </sheetView>
  </sheetViews>
  <sheetFormatPr baseColWidth="10" defaultRowHeight="12.75" x14ac:dyDescent="0.2"/>
  <sheetData>
    <row r="5" spans="1:2" x14ac:dyDescent="0.2">
      <c r="A5" t="s">
        <v>32</v>
      </c>
    </row>
    <row r="6" spans="1:2" x14ac:dyDescent="0.2">
      <c r="A6" t="s">
        <v>56</v>
      </c>
    </row>
    <row r="7" spans="1:2" x14ac:dyDescent="0.2">
      <c r="A7" t="s">
        <v>58</v>
      </c>
      <c r="B7" s="68"/>
    </row>
    <row r="8" spans="1:2" x14ac:dyDescent="0.2">
      <c r="A8" t="s">
        <v>57</v>
      </c>
    </row>
    <row r="9" spans="1:2" x14ac:dyDescent="0.2">
      <c r="A9" t="s">
        <v>29</v>
      </c>
    </row>
    <row r="10" spans="1:2" x14ac:dyDescent="0.2">
      <c r="A10" t="s">
        <v>59</v>
      </c>
    </row>
    <row r="11" spans="1:2" x14ac:dyDescent="0.2">
      <c r="A11" t="s">
        <v>60</v>
      </c>
    </row>
    <row r="12" spans="1:2" x14ac:dyDescent="0.2">
      <c r="A12" t="s">
        <v>33</v>
      </c>
    </row>
    <row r="13" spans="1:2" x14ac:dyDescent="0.2">
      <c r="A13" t="s">
        <v>34</v>
      </c>
    </row>
    <row r="14" spans="1:2" x14ac:dyDescent="0.2">
      <c r="A14" t="s">
        <v>35</v>
      </c>
    </row>
    <row r="15" spans="1:2" x14ac:dyDescent="0.2">
      <c r="A15" t="s">
        <v>36</v>
      </c>
    </row>
    <row r="16" spans="1:2" x14ac:dyDescent="0.2">
      <c r="A16" t="s">
        <v>37</v>
      </c>
    </row>
    <row r="17" spans="1:5" x14ac:dyDescent="0.2">
      <c r="A17" t="s">
        <v>38</v>
      </c>
    </row>
    <row r="18" spans="1:5" x14ac:dyDescent="0.2">
      <c r="A18" t="s">
        <v>39</v>
      </c>
    </row>
    <row r="19" spans="1:5" x14ac:dyDescent="0.2">
      <c r="A19" t="s">
        <v>40</v>
      </c>
    </row>
    <row r="24" spans="1:5" x14ac:dyDescent="0.2">
      <c r="A24" t="s">
        <v>68</v>
      </c>
    </row>
    <row r="25" spans="1:5" x14ac:dyDescent="0.2">
      <c r="A25" s="62" t="s">
        <v>108</v>
      </c>
    </row>
    <row r="26" spans="1:5" x14ac:dyDescent="0.2">
      <c r="A26" t="s">
        <v>70</v>
      </c>
      <c r="D26" s="270" t="s">
        <v>101</v>
      </c>
    </row>
    <row r="27" spans="1:5" x14ac:dyDescent="0.2">
      <c r="A27" t="s">
        <v>71</v>
      </c>
      <c r="E27" s="267" t="s">
        <v>85</v>
      </c>
    </row>
    <row r="28" spans="1:5" x14ac:dyDescent="0.2">
      <c r="A28" t="s">
        <v>72</v>
      </c>
    </row>
    <row r="29" spans="1:5" x14ac:dyDescent="0.2">
      <c r="A29" t="s">
        <v>73</v>
      </c>
    </row>
    <row r="30" spans="1:5" x14ac:dyDescent="0.2">
      <c r="A30" t="s">
        <v>74</v>
      </c>
    </row>
    <row r="31" spans="1:5" x14ac:dyDescent="0.2">
      <c r="A31" t="s">
        <v>95</v>
      </c>
    </row>
    <row r="32" spans="1:5" x14ac:dyDescent="0.2">
      <c r="A32" s="62" t="s">
        <v>75</v>
      </c>
    </row>
    <row r="33" spans="1:1" x14ac:dyDescent="0.2">
      <c r="A33" t="s">
        <v>76</v>
      </c>
    </row>
    <row r="34" spans="1:1" x14ac:dyDescent="0.2">
      <c r="A34" t="s">
        <v>77</v>
      </c>
    </row>
    <row r="35" spans="1:1" x14ac:dyDescent="0.2">
      <c r="A35" t="s">
        <v>78</v>
      </c>
    </row>
    <row r="36" spans="1:1" ht="15" x14ac:dyDescent="0.2">
      <c r="A36" s="265" t="s">
        <v>79</v>
      </c>
    </row>
    <row r="37" spans="1:1" ht="15" x14ac:dyDescent="0.2">
      <c r="A37" s="265" t="s">
        <v>80</v>
      </c>
    </row>
    <row r="38" spans="1:1" ht="15" x14ac:dyDescent="0.2">
      <c r="A38" s="265" t="s">
        <v>81</v>
      </c>
    </row>
    <row r="42" spans="1:1" x14ac:dyDescent="0.2">
      <c r="A42" s="62" t="s">
        <v>92</v>
      </c>
    </row>
    <row r="43" spans="1:1" x14ac:dyDescent="0.2">
      <c r="A43" t="s">
        <v>95</v>
      </c>
    </row>
    <row r="44" spans="1:1" x14ac:dyDescent="0.2">
      <c r="A44" t="s">
        <v>78</v>
      </c>
    </row>
  </sheetData>
  <sortState ref="A5:A19">
    <sortCondition ref="A5"/>
  </sortState>
  <pageMargins left="0.7" right="0.7" top="0.75" bottom="0.75" header="0.3" footer="0.3"/>
  <pageSetup paperSize="9"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CTA CTE SOCIOS MDQ</vt:lpstr>
      <vt:lpstr>CAJA DE MDQ</vt:lpstr>
      <vt:lpstr>Grafico</vt:lpstr>
      <vt:lpstr>Hoja1</vt:lpstr>
    </vt:vector>
  </TitlesOfParts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cabase</dc:creator>
  <cp:lastModifiedBy>cabase</cp:lastModifiedBy>
  <cp:revision/>
  <dcterms:created xsi:type="dcterms:W3CDTF">2010-01-14T12:37:43Z</dcterms:created>
  <dcterms:modified xsi:type="dcterms:W3CDTF">2020-05-29T15:02:54Z</dcterms:modified>
</cp:coreProperties>
</file>