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05" yWindow="-180" windowWidth="11340" windowHeight="828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  <c r="B17" i="3" l="1"/>
  <c r="J16" i="3" l="1"/>
  <c r="C17" i="3"/>
  <c r="J17" i="3" l="1"/>
  <c r="J20" i="3" s="1"/>
  <c r="B16" i="3"/>
  <c r="B15" i="3" l="1"/>
  <c r="C15" i="3" l="1"/>
  <c r="B14" i="3" l="1"/>
  <c r="D25" i="2" l="1"/>
  <c r="C14" i="3"/>
  <c r="B13" i="3" l="1"/>
  <c r="C13" i="3" l="1"/>
  <c r="B12" i="3" l="1"/>
  <c r="B11" i="3" l="1"/>
  <c r="C12" i="3" l="1"/>
  <c r="C11" i="3"/>
  <c r="B10" i="3" l="1"/>
  <c r="C10" i="3" l="1"/>
  <c r="B9" i="3"/>
  <c r="C9" i="3" l="1"/>
  <c r="C7" i="3" l="1"/>
  <c r="B8" i="3" l="1"/>
  <c r="C8" i="3" l="1"/>
  <c r="E164" i="1" l="1"/>
  <c r="G22" i="1"/>
  <c r="E8" i="3" s="1"/>
  <c r="B7" i="3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<sst xmlns="http://schemas.openxmlformats.org/spreadsheetml/2006/main" count="304" uniqueCount="111">
  <si>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</si>
  <si>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</si>
  <si>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</si>
  <si>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</si>
  <si>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</si>
  <si>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</si>
  <si>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</si>
  <si>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</si>
  <si>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</si>
  <si>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</si>
  <si>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</si>
  <si>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</si>
  <si>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</si>
  <si>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</si>
  <si>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</si>
  <si>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</si>
  <si>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</si>
  <si>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</si>
  <si>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</si>
  <si>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</si>
  <si>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</si>
  <si>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</si>
  <si>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</si>
  <si>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</si>
  <si>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</si>
  <si>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</si>
  <si>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</si>
  <si>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</si>
  <si>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</si>
  <si>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</si>
  <si>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</si>
  <si>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</si>
  <si>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</si>
  <si>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</si>
  <si>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</si>
  <si>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</si>
  <si>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</si>
  <si>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</si>
  <si>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</si>
  <si>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</si>
  <si>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</si>
  <si>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</si>
  <si>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</si>
  <si>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</si>
  <si>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</si>
  <si>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</si>
  <si>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</si>
  <si>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</si>
  <si>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</si>
  <si>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</si>
  <si>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</si>
  <si>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</si>
  <si>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</si>
  <si>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</si>
  <si>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</si>
  <si>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</si>
  <si>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</si>
  <si>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</si>
  <si>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</si>
  <si>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</si>
  <si>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</si>
  <si>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</si>
  <si>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</si>
  <si>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</si>
  <si>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</si>
  <si>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</si>
  <si>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</si>
  <si>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</si>
  <si>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</si>
  <si>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</si>
  <si>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</si>
  <si>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</si>
  <si>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</si>
  <si>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</si>
  <si>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</si>
  <si>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</si>
  <si>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</si>
  <si>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</si>
  <si>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</si>
  <si>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</si>
  <si>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</si>
  <si>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</si>
  <si>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</si>
  <si>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Gtos Directos Agosto 2019</t>
  </si>
  <si>
    <t xml:space="preserve">   Gtos Indirectos Agosto 2019</t>
  </si>
  <si>
    <t>MP-010</t>
  </si>
  <si>
    <t xml:space="preserve">   Gtos Directos Septiembre 2019</t>
  </si>
  <si>
    <t xml:space="preserve">   Gtos Indirectos Septiembre 2019</t>
  </si>
  <si>
    <t xml:space="preserve">   Gtos Directos Octubre 2019</t>
  </si>
  <si>
    <t xml:space="preserve">   Gtos Indirectos Octubre 2019</t>
  </si>
  <si>
    <t xml:space="preserve">   Gtos Directos Noviembre 2019</t>
  </si>
  <si>
    <t xml:space="preserve">   Gtos Indirectos Noviembre 2019</t>
  </si>
  <si>
    <t>debito</t>
  </si>
  <si>
    <t xml:space="preserve">   Gtos Directos Diciembre 2019</t>
  </si>
  <si>
    <t xml:space="preserve">   Gtos Indirectos Diciembre 2019</t>
  </si>
  <si>
    <t>COOTELSER LTDA - Coop Telef y Otros Serv Sta Clara del Mar</t>
  </si>
  <si>
    <t xml:space="preserve">    Fondo de Reserva COOTELSER LTDA - Coop Telef y Otros Serv Sta Clara del Mar</t>
  </si>
  <si>
    <t>COOTELSERER LTDA - Coop Telef y Otros Serv Sta Clara del Mar</t>
  </si>
  <si>
    <t>COOTELSER LTDA - COOP TELEF Y OTROS SERV STA CLARA DEL MAR</t>
  </si>
  <si>
    <t xml:space="preserve">   Gtos Directos Enero 2020</t>
  </si>
  <si>
    <t xml:space="preserve">   Gtos Indirectos Enero 2020</t>
  </si>
  <si>
    <t>cambiar nombre como sistema 20-21</t>
  </si>
  <si>
    <t xml:space="preserve">   Gtos Directos Febrero 2020</t>
  </si>
  <si>
    <t xml:space="preserve">   Gtos Indirectos Febrero 2020</t>
  </si>
  <si>
    <t xml:space="preserve">   Gtos Directos Marzo 2020</t>
  </si>
  <si>
    <t xml:space="preserve">   Gtos Indirectos Marzo 2020</t>
  </si>
  <si>
    <t xml:space="preserve">   Gtos Directos Abril 2020</t>
  </si>
  <si>
    <t xml:space="preserve">   Gtos Indirectos Abril 2020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</si>
  <si>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</si>
  <si>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 xml:space="preserve">   Gtos Directos Junio 2020</t>
  </si>
  <si>
    <t xml:space="preserve">   Gtos Indirectos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</si>
</sst>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14" fontId="8" fillId="12" borderId="0" xfId="0" applyNumberFormat="1" applyFont="1" applyFill="1"/>
    <xf numFmtId="0" fontId="32" fillId="0" borderId="0" xfId="0" applyFont="1"/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M77" workbookViewId="0">
      <selection activeCell="D16" sqref="D16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71" t="s">
        <v>0</v>
      </c>
      <c r="B5" s="272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E6" s="35"/>
    </row>
    <row r="7" spans="1:5" x14ac:dyDescent="0.2">
      <c r="A7" s="168">
        <v>3</v>
      </c>
      <c r="B7" s="169" t="s">
        <v>56</v>
      </c>
      <c r="C7" s="170">
        <f>S70-SUM(C32:R32)</f>
        <v>0</v>
      </c>
      <c r="E7" s="35"/>
    </row>
    <row r="8" spans="1:5" x14ac:dyDescent="0.2">
      <c r="A8" s="168">
        <v>2</v>
      </c>
      <c r="B8" s="171" t="s">
        <v>58</v>
      </c>
      <c r="C8" s="170">
        <f>S72-SUM(C33:R33)</f>
        <v>-8883.82</v>
      </c>
      <c r="E8" s="35"/>
    </row>
    <row r="9" spans="1:5" x14ac:dyDescent="0.2">
      <c r="A9" s="168">
        <v>4</v>
      </c>
      <c r="B9" s="171" t="s">
        <v>57</v>
      </c>
      <c r="C9" s="170">
        <f>S74-SUM(C34:R34)</f>
        <v>0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0</v>
      </c>
      <c r="E10" s="35"/>
    </row>
    <row r="11" spans="1:5" x14ac:dyDescent="0.2">
      <c r="A11" s="168">
        <v>6</v>
      </c>
      <c r="B11" s="173" t="s">
        <v>59</v>
      </c>
      <c r="C11" s="170">
        <f>S78-SUM(C36:R36)</f>
        <v>0</v>
      </c>
      <c r="E11" s="35"/>
    </row>
    <row r="12" spans="1:5" x14ac:dyDescent="0.2">
      <c r="A12" s="168">
        <v>7</v>
      </c>
      <c r="B12" s="172" t="s">
        <v>60</v>
      </c>
      <c r="C12" s="170">
        <f>S80-SUM(C37:R37)</f>
        <v>0</v>
      </c>
      <c r="E12" s="35"/>
    </row>
    <row r="13" spans="1:5" x14ac:dyDescent="0.2">
      <c r="A13" s="168">
        <v>8</v>
      </c>
      <c r="B13" s="172" t="s">
        <v>98</v>
      </c>
      <c r="C13" s="170">
        <f>S82-SUM(C38:R38)</f>
        <v>0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-16407.599999999977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0</v>
      </c>
      <c r="E15" s="35"/>
    </row>
    <row r="16" spans="1:5" x14ac:dyDescent="0.2">
      <c r="A16" s="168">
        <v>11</v>
      </c>
      <c r="B16" s="172" t="s">
        <v>36</v>
      </c>
      <c r="C16" s="170">
        <f>S88-SUM(C41:R41)</f>
        <v>0</v>
      </c>
      <c r="E16" s="35"/>
    </row>
    <row r="17" spans="1:23" x14ac:dyDescent="0.2">
      <c r="A17" s="168">
        <v>12</v>
      </c>
      <c r="B17" s="171" t="s">
        <v>37</v>
      </c>
      <c r="C17" s="170">
        <f>S90-SUM(C42:R42)</f>
        <v>0</v>
      </c>
    </row>
    <row r="18" spans="1:23" ht="15" x14ac:dyDescent="0.25">
      <c r="A18" s="168">
        <v>13</v>
      </c>
      <c r="B18" s="171" t="s">
        <v>38</v>
      </c>
      <c r="C18" s="170">
        <f>S92-SUM(C43:R43)</f>
        <v>-64099.86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-8750.7200000000012</v>
      </c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-98141.999999999971</v>
      </c>
      <c r="D25" s="39">
        <f>SUM(D6:D24)</f>
        <v>0</v>
      </c>
    </row>
    <row r="26" spans="1:23" x14ac:dyDescent="0.2">
      <c r="C26" s="39"/>
      <c r="D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73" t="s">
        <v>3</v>
      </c>
      <c r="B29" s="274"/>
      <c r="C29" s="279" t="s">
        <v>66</v>
      </c>
      <c r="D29" s="179">
        <v>43299</v>
      </c>
      <c r="E29" s="179" t="s">
        <v>82</v>
      </c>
      <c r="F29" s="179">
        <v>43689</v>
      </c>
      <c r="G29" s="179">
        <v>43718</v>
      </c>
      <c r="H29" s="179">
        <v>43746</v>
      </c>
      <c r="I29" s="179">
        <v>43782</v>
      </c>
      <c r="J29" s="179">
        <v>43811</v>
      </c>
      <c r="K29" s="179">
        <v>43846</v>
      </c>
      <c r="L29" s="179">
        <v>43873</v>
      </c>
      <c r="M29" s="179">
        <v>43902</v>
      </c>
      <c r="N29" s="179">
        <v>43930</v>
      </c>
      <c r="O29" s="179">
        <v>43964</v>
      </c>
      <c r="P29" s="179">
        <v>43994</v>
      </c>
      <c r="Q29" s="179"/>
      <c r="R29" s="179"/>
    </row>
    <row r="30" spans="1:23" ht="13.5" thickBot="1" x14ac:dyDescent="0.25">
      <c r="A30" s="275" t="s">
        <v>4</v>
      </c>
      <c r="B30" s="276"/>
      <c r="C30" s="280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56</v>
      </c>
      <c r="C32" s="245"/>
      <c r="D32" s="182">
        <v>5496</v>
      </c>
      <c r="E32" s="182"/>
      <c r="F32" s="182">
        <v>7128</v>
      </c>
      <c r="G32" s="182">
        <v>5994</v>
      </c>
      <c r="H32" s="182">
        <v>7020</v>
      </c>
      <c r="I32" s="182">
        <v>7659.3</v>
      </c>
      <c r="J32" s="182">
        <v>7811.76</v>
      </c>
      <c r="K32" s="182">
        <v>7840.8</v>
      </c>
      <c r="L32" s="182">
        <v>7085.76</v>
      </c>
      <c r="M32" s="182">
        <v>7172.88</v>
      </c>
      <c r="N32" s="182">
        <v>6475.92</v>
      </c>
      <c r="O32" s="182">
        <v>6439.62</v>
      </c>
      <c r="P32" s="182">
        <v>6563.04</v>
      </c>
      <c r="Q32" s="182"/>
      <c r="R32" s="182"/>
    </row>
    <row r="33" spans="1:18" s="16" customFormat="1" x14ac:dyDescent="0.2">
      <c r="A33" s="66">
        <v>3</v>
      </c>
      <c r="B33" s="67" t="s">
        <v>58</v>
      </c>
      <c r="C33" s="244"/>
      <c r="D33" s="65">
        <v>1832</v>
      </c>
      <c r="E33" s="65"/>
      <c r="F33" s="65">
        <v>2376</v>
      </c>
      <c r="G33" s="65">
        <v>1998</v>
      </c>
      <c r="H33" s="65">
        <v>2340</v>
      </c>
      <c r="I33" s="65">
        <v>2553.1</v>
      </c>
      <c r="J33" s="65">
        <v>2603.92</v>
      </c>
      <c r="K33" s="65">
        <v>2613.6</v>
      </c>
      <c r="L33" s="65">
        <v>2361.92</v>
      </c>
      <c r="M33" s="65">
        <v>2390.96</v>
      </c>
      <c r="N33" s="65">
        <v>2158.64</v>
      </c>
      <c r="O33" s="65">
        <v>2146.54</v>
      </c>
      <c r="P33" s="65">
        <v>2187.6799999999998</v>
      </c>
      <c r="Q33" s="65"/>
      <c r="R33" s="65"/>
    </row>
    <row r="34" spans="1:18" x14ac:dyDescent="0.2">
      <c r="A34" s="181">
        <v>4</v>
      </c>
      <c r="B34" s="163" t="s">
        <v>57</v>
      </c>
      <c r="C34" s="245"/>
      <c r="D34" s="182">
        <v>4580</v>
      </c>
      <c r="E34" s="182"/>
      <c r="F34" s="182">
        <v>5940</v>
      </c>
      <c r="G34" s="182">
        <v>4995</v>
      </c>
      <c r="H34" s="182">
        <v>5850</v>
      </c>
      <c r="I34" s="182">
        <v>6382.75</v>
      </c>
      <c r="J34" s="182">
        <v>6509.8</v>
      </c>
      <c r="K34" s="182">
        <v>6534</v>
      </c>
      <c r="L34" s="182">
        <v>5904.8</v>
      </c>
      <c r="M34" s="182">
        <v>5977.4</v>
      </c>
      <c r="N34" s="182">
        <v>6475.92</v>
      </c>
      <c r="O34" s="182">
        <v>6439.62</v>
      </c>
      <c r="P34" s="182">
        <v>6563.04</v>
      </c>
      <c r="Q34" s="182"/>
      <c r="R34" s="182"/>
    </row>
    <row r="35" spans="1:18" s="16" customFormat="1" x14ac:dyDescent="0.2">
      <c r="A35" s="86">
        <v>5</v>
      </c>
      <c r="B35" s="68" t="s">
        <v>29</v>
      </c>
      <c r="C35" s="244"/>
      <c r="D35" s="65">
        <v>5496</v>
      </c>
      <c r="E35" s="65"/>
      <c r="F35" s="65">
        <v>7128</v>
      </c>
      <c r="G35" s="65">
        <v>5994</v>
      </c>
      <c r="H35" s="65">
        <v>7020</v>
      </c>
      <c r="I35" s="65">
        <v>7659.3</v>
      </c>
      <c r="J35" s="65">
        <v>7811.76</v>
      </c>
      <c r="K35" s="65">
        <v>7840.8</v>
      </c>
      <c r="L35" s="65">
        <v>7085.76</v>
      </c>
      <c r="M35" s="65">
        <v>7172.88</v>
      </c>
      <c r="N35" s="65">
        <v>6475.92</v>
      </c>
      <c r="O35" s="65">
        <v>6439.62</v>
      </c>
      <c r="P35" s="65"/>
      <c r="Q35" s="65"/>
      <c r="R35" s="65"/>
    </row>
    <row r="36" spans="1:18" x14ac:dyDescent="0.2">
      <c r="A36" s="181">
        <v>6</v>
      </c>
      <c r="B36" s="163" t="s">
        <v>59</v>
      </c>
      <c r="C36" s="245">
        <v>4460</v>
      </c>
      <c r="D36" s="182">
        <v>4580</v>
      </c>
      <c r="E36" s="182"/>
      <c r="F36" s="182">
        <v>5940</v>
      </c>
      <c r="G36" s="182">
        <v>5994</v>
      </c>
      <c r="H36" s="182">
        <v>7020</v>
      </c>
      <c r="I36" s="182">
        <v>7659.3</v>
      </c>
      <c r="J36" s="182">
        <v>7811.76</v>
      </c>
      <c r="K36" s="182">
        <v>7840.8</v>
      </c>
      <c r="L36" s="182">
        <v>7085.76</v>
      </c>
      <c r="M36" s="182">
        <v>7172.88</v>
      </c>
      <c r="N36" s="182">
        <v>6475.92</v>
      </c>
      <c r="O36" s="182">
        <v>6439.62</v>
      </c>
      <c r="P36" s="182">
        <v>6563.04</v>
      </c>
      <c r="Q36" s="182"/>
      <c r="R36" s="182"/>
    </row>
    <row r="37" spans="1:18" s="16" customFormat="1" x14ac:dyDescent="0.2">
      <c r="A37" s="66">
        <v>7</v>
      </c>
      <c r="B37" s="69" t="s">
        <v>60</v>
      </c>
      <c r="C37" s="244"/>
      <c r="D37" s="65">
        <v>9160</v>
      </c>
      <c r="E37" s="65"/>
      <c r="F37" s="65">
        <v>11880</v>
      </c>
      <c r="G37" s="65">
        <v>9990</v>
      </c>
      <c r="H37" s="65">
        <v>11700</v>
      </c>
      <c r="I37" s="65">
        <v>12765.5</v>
      </c>
      <c r="J37" s="65">
        <v>13019.6</v>
      </c>
      <c r="K37" s="65">
        <v>13068</v>
      </c>
      <c r="L37" s="65">
        <v>11809.6</v>
      </c>
      <c r="M37" s="65">
        <v>11954.8</v>
      </c>
      <c r="N37" s="65">
        <v>10793.2</v>
      </c>
      <c r="O37" s="65">
        <v>10732.7</v>
      </c>
      <c r="P37" s="65">
        <v>10938.4</v>
      </c>
      <c r="Q37" s="65"/>
      <c r="R37" s="65"/>
    </row>
    <row r="38" spans="1:18" x14ac:dyDescent="0.2">
      <c r="A38" s="181">
        <v>8</v>
      </c>
      <c r="B38" s="163" t="s">
        <v>98</v>
      </c>
      <c r="C38" s="245"/>
      <c r="D38" s="182">
        <v>0</v>
      </c>
      <c r="E38" s="182">
        <v>43500</v>
      </c>
      <c r="F38" s="182">
        <v>7128</v>
      </c>
      <c r="G38" s="182">
        <v>5994</v>
      </c>
      <c r="H38" s="182">
        <v>7020</v>
      </c>
      <c r="I38" s="182">
        <v>7659.3</v>
      </c>
      <c r="J38" s="182">
        <v>7811.76</v>
      </c>
      <c r="K38" s="182">
        <v>7840.8</v>
      </c>
      <c r="L38" s="182">
        <v>7085.76</v>
      </c>
      <c r="M38" s="182">
        <v>7172.88</v>
      </c>
      <c r="N38" s="182">
        <v>6475.92</v>
      </c>
      <c r="O38" s="182">
        <v>6439.62</v>
      </c>
      <c r="P38" s="182">
        <v>6563.04</v>
      </c>
      <c r="Q38" s="182"/>
      <c r="R38" s="182"/>
    </row>
    <row r="39" spans="1:18" s="16" customFormat="1" x14ac:dyDescent="0.2">
      <c r="A39" s="66">
        <v>9</v>
      </c>
      <c r="B39" s="69" t="s">
        <v>34</v>
      </c>
      <c r="C39" s="244">
        <v>13380</v>
      </c>
      <c r="D39" s="65">
        <v>13740</v>
      </c>
      <c r="E39" s="65"/>
      <c r="F39" s="65">
        <v>17820</v>
      </c>
      <c r="G39" s="65">
        <v>14985</v>
      </c>
      <c r="H39" s="65">
        <v>17550</v>
      </c>
      <c r="I39" s="65">
        <v>19148.25</v>
      </c>
      <c r="J39" s="65">
        <v>19529.400000000001</v>
      </c>
      <c r="K39" s="65">
        <v>19602</v>
      </c>
      <c r="L39" s="65">
        <v>17714.400000000001</v>
      </c>
      <c r="M39" s="65">
        <v>17932.2</v>
      </c>
      <c r="N39" s="65">
        <v>16189.8</v>
      </c>
      <c r="O39" s="65">
        <v>16099.05</v>
      </c>
      <c r="P39" s="65">
        <v>16407.599999999999</v>
      </c>
      <c r="Q39" s="65"/>
      <c r="R39" s="65"/>
    </row>
    <row r="40" spans="1:18" x14ac:dyDescent="0.2">
      <c r="A40" s="181">
        <v>10</v>
      </c>
      <c r="B40" s="163" t="s">
        <v>35</v>
      </c>
      <c r="C40" s="245">
        <v>13380</v>
      </c>
      <c r="D40" s="182">
        <v>13740</v>
      </c>
      <c r="E40" s="182"/>
      <c r="F40" s="182">
        <v>17820</v>
      </c>
      <c r="G40" s="182">
        <v>14985</v>
      </c>
      <c r="H40" s="182">
        <v>17550</v>
      </c>
      <c r="I40" s="182">
        <v>19148.25</v>
      </c>
      <c r="J40" s="182">
        <v>19529.400000000001</v>
      </c>
      <c r="K40" s="182">
        <v>19602</v>
      </c>
      <c r="L40" s="182">
        <v>17714.400000000001</v>
      </c>
      <c r="M40" s="182">
        <v>17932.2</v>
      </c>
      <c r="N40" s="182">
        <v>16189.8</v>
      </c>
      <c r="O40" s="182">
        <v>16099.05</v>
      </c>
      <c r="P40" s="182">
        <v>16407.599999999999</v>
      </c>
      <c r="Q40" s="182"/>
      <c r="R40" s="182"/>
    </row>
    <row r="41" spans="1:18" s="16" customFormat="1" x14ac:dyDescent="0.2">
      <c r="A41" s="66">
        <v>11</v>
      </c>
      <c r="B41" s="69" t="s">
        <v>36</v>
      </c>
      <c r="C41" s="244">
        <v>8920</v>
      </c>
      <c r="D41" s="65">
        <v>9160</v>
      </c>
      <c r="E41" s="65"/>
      <c r="F41" s="65">
        <v>11880</v>
      </c>
      <c r="G41" s="65">
        <v>9990</v>
      </c>
      <c r="H41" s="65">
        <v>11700</v>
      </c>
      <c r="I41" s="65">
        <v>12765.5</v>
      </c>
      <c r="J41" s="65">
        <v>13019.6</v>
      </c>
      <c r="K41" s="65">
        <v>13068</v>
      </c>
      <c r="L41" s="65">
        <v>11809.6</v>
      </c>
      <c r="M41" s="65">
        <v>11954.8</v>
      </c>
      <c r="N41" s="65">
        <v>10793.2</v>
      </c>
      <c r="O41" s="65">
        <v>10732.7</v>
      </c>
      <c r="P41" s="65">
        <v>10938.4</v>
      </c>
      <c r="Q41" s="65"/>
      <c r="R41" s="65"/>
    </row>
    <row r="42" spans="1:18" x14ac:dyDescent="0.2">
      <c r="A42" s="181">
        <v>12</v>
      </c>
      <c r="B42" s="163" t="s">
        <v>37</v>
      </c>
      <c r="C42" s="245"/>
      <c r="D42" s="182">
        <v>1832</v>
      </c>
      <c r="E42" s="182"/>
      <c r="F42" s="182">
        <v>2376</v>
      </c>
      <c r="G42" s="182">
        <v>1998</v>
      </c>
      <c r="H42" s="182">
        <v>2340</v>
      </c>
      <c r="I42" s="182">
        <v>2553.1</v>
      </c>
      <c r="J42" s="182">
        <v>2603.92</v>
      </c>
      <c r="K42" s="182">
        <v>2613.6</v>
      </c>
      <c r="L42" s="182">
        <v>2361.92</v>
      </c>
      <c r="M42" s="182">
        <v>2390.96</v>
      </c>
      <c r="N42" s="182">
        <v>2158.64</v>
      </c>
      <c r="O42" s="182">
        <v>2146.54</v>
      </c>
      <c r="P42" s="182">
        <v>2187.6799999999998</v>
      </c>
      <c r="Q42" s="182"/>
      <c r="R42" s="182"/>
    </row>
    <row r="43" spans="1:18" s="16" customFormat="1" x14ac:dyDescent="0.2">
      <c r="A43" s="66">
        <v>13</v>
      </c>
      <c r="B43" s="69" t="s">
        <v>38</v>
      </c>
      <c r="C43" s="244">
        <v>8562</v>
      </c>
      <c r="D43" s="65">
        <v>5496</v>
      </c>
      <c r="E43" s="65"/>
      <c r="F43" s="65">
        <v>7128</v>
      </c>
      <c r="G43" s="65">
        <v>5994</v>
      </c>
      <c r="H43" s="65">
        <v>7020</v>
      </c>
      <c r="I43" s="65">
        <v>7659.3</v>
      </c>
      <c r="J43" s="65">
        <v>7811.76</v>
      </c>
      <c r="K43" s="65">
        <v>7840.8</v>
      </c>
      <c r="L43" s="65">
        <v>7085.76</v>
      </c>
      <c r="M43" s="65">
        <v>7172.88</v>
      </c>
      <c r="N43" s="65">
        <v>6475.92</v>
      </c>
      <c r="O43" s="65">
        <v>6439.62</v>
      </c>
      <c r="P43" s="65">
        <v>6563.04</v>
      </c>
      <c r="Q43" s="65"/>
      <c r="R43" s="65"/>
    </row>
    <row r="44" spans="1:18" x14ac:dyDescent="0.2">
      <c r="A44" s="181">
        <v>14</v>
      </c>
      <c r="B44" s="268" t="s">
        <v>39</v>
      </c>
      <c r="C44" s="245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4">
        <v>7136</v>
      </c>
      <c r="D45" s="65">
        <v>7328</v>
      </c>
      <c r="E45" s="65"/>
      <c r="F45" s="65">
        <v>9504</v>
      </c>
      <c r="G45" s="65">
        <v>7992</v>
      </c>
      <c r="H45" s="65">
        <v>9360</v>
      </c>
      <c r="I45" s="65">
        <v>10212.4</v>
      </c>
      <c r="J45" s="65">
        <v>10415.68</v>
      </c>
      <c r="K45" s="65">
        <v>10454.4</v>
      </c>
      <c r="L45" s="65">
        <v>9447.68</v>
      </c>
      <c r="M45" s="65">
        <v>9563.84</v>
      </c>
      <c r="N45" s="65">
        <v>8634.56</v>
      </c>
      <c r="O45" s="65">
        <v>8586.16</v>
      </c>
      <c r="P45" s="65">
        <v>8750.7199999999993</v>
      </c>
      <c r="Q45" s="65"/>
      <c r="R45" s="65"/>
    </row>
    <row r="46" spans="1:18" x14ac:dyDescent="0.2">
      <c r="A46" s="181"/>
      <c r="B46" s="163"/>
      <c r="C46" s="245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96903</v>
      </c>
      <c r="H50" s="193">
        <f t="shared" si="0"/>
        <v>113490</v>
      </c>
      <c r="I50" s="193">
        <f t="shared" si="0"/>
        <v>123825.35</v>
      </c>
      <c r="J50" s="193">
        <f t="shared" si="0"/>
        <v>126290.12</v>
      </c>
      <c r="K50" s="193">
        <f t="shared" si="0"/>
        <v>126759.6</v>
      </c>
      <c r="L50" s="193">
        <f t="shared" si="0"/>
        <v>114553.12</v>
      </c>
      <c r="M50" s="193">
        <f t="shared" si="0"/>
        <v>115961.56000000001</v>
      </c>
      <c r="N50" s="193">
        <f t="shared" si="0"/>
        <v>105773.36</v>
      </c>
      <c r="O50" s="193">
        <f t="shared" si="0"/>
        <v>105180.45999999999</v>
      </c>
      <c r="P50" s="193">
        <f t="shared" si="0"/>
        <v>100633.27999999998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1426979.85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1" t="s">
        <v>30</v>
      </c>
      <c r="D55" s="283" t="s">
        <v>31</v>
      </c>
      <c r="E55" s="281" t="s">
        <v>61</v>
      </c>
      <c r="F55" s="283" t="s">
        <v>62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2"/>
      <c r="D56" s="284"/>
      <c r="E56" s="282"/>
      <c r="F56" s="284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7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78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>
        <v>43720</v>
      </c>
      <c r="F69" s="79">
        <v>43754</v>
      </c>
      <c r="G69" s="79">
        <v>43790</v>
      </c>
      <c r="H69" s="79">
        <v>43815</v>
      </c>
      <c r="I69" s="79">
        <v>43852</v>
      </c>
      <c r="J69" s="79">
        <v>43879</v>
      </c>
      <c r="K69" s="79">
        <v>43945</v>
      </c>
      <c r="L69" s="79">
        <v>43948</v>
      </c>
      <c r="M69" s="79">
        <v>43970</v>
      </c>
      <c r="N69" s="79">
        <v>44000</v>
      </c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56</v>
      </c>
      <c r="C70" s="82">
        <v>5496</v>
      </c>
      <c r="D70" s="80">
        <v>7128</v>
      </c>
      <c r="E70" s="80">
        <v>5994</v>
      </c>
      <c r="F70" s="80">
        <v>7020</v>
      </c>
      <c r="G70" s="80">
        <v>7659.3</v>
      </c>
      <c r="H70" s="80">
        <v>7811.76</v>
      </c>
      <c r="I70" s="80">
        <v>7840.8</v>
      </c>
      <c r="J70" s="80">
        <v>7085.76</v>
      </c>
      <c r="K70" s="80">
        <v>6475.92</v>
      </c>
      <c r="L70" s="80">
        <v>7172.88</v>
      </c>
      <c r="M70" s="80">
        <v>6439.62</v>
      </c>
      <c r="N70" s="80">
        <v>6563.04</v>
      </c>
      <c r="O70" s="80"/>
      <c r="P70" s="80"/>
      <c r="Q70" s="80"/>
      <c r="R70" s="80"/>
      <c r="S70" s="88">
        <f>SUM(C70:R70)</f>
        <v>82687.08</v>
      </c>
    </row>
    <row r="71" spans="1:19" x14ac:dyDescent="0.2">
      <c r="B71" s="69"/>
      <c r="C71" s="47">
        <v>43661</v>
      </c>
      <c r="D71" s="47">
        <v>43719</v>
      </c>
      <c r="E71" s="47">
        <v>43881</v>
      </c>
      <c r="F71" s="47">
        <v>43962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58</v>
      </c>
      <c r="C72" s="76">
        <v>1832</v>
      </c>
      <c r="D72" s="48">
        <v>2376</v>
      </c>
      <c r="E72" s="48">
        <v>6891.1</v>
      </c>
      <c r="F72" s="48">
        <v>7579.44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18678.54</v>
      </c>
    </row>
    <row r="73" spans="1:19" x14ac:dyDescent="0.2">
      <c r="A73" s="77"/>
      <c r="B73" s="78"/>
      <c r="C73" s="79">
        <v>43691</v>
      </c>
      <c r="D73" s="79">
        <v>43692</v>
      </c>
      <c r="E73" s="79">
        <v>43724</v>
      </c>
      <c r="F73" s="79">
        <v>43756</v>
      </c>
      <c r="G73" s="79">
        <v>43794</v>
      </c>
      <c r="H73" s="79">
        <v>43822</v>
      </c>
      <c r="I73" s="79">
        <v>43857</v>
      </c>
      <c r="J73" s="79">
        <v>43878</v>
      </c>
      <c r="K73" s="79">
        <v>43937</v>
      </c>
      <c r="L73" s="79">
        <v>43944</v>
      </c>
      <c r="M73" s="79">
        <v>43969</v>
      </c>
      <c r="N73" s="79">
        <v>43999</v>
      </c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57</v>
      </c>
      <c r="C74" s="82">
        <v>4580</v>
      </c>
      <c r="D74" s="80">
        <v>5940</v>
      </c>
      <c r="E74" s="80">
        <v>4995</v>
      </c>
      <c r="F74" s="80">
        <v>5850</v>
      </c>
      <c r="G74" s="80">
        <v>6382.75</v>
      </c>
      <c r="H74" s="80">
        <v>6509.8</v>
      </c>
      <c r="I74" s="80">
        <v>6534</v>
      </c>
      <c r="J74" s="80">
        <v>5904.8</v>
      </c>
      <c r="K74" s="80">
        <v>5977.4</v>
      </c>
      <c r="L74" s="80">
        <v>6475.92</v>
      </c>
      <c r="M74" s="80">
        <v>6439.62</v>
      </c>
      <c r="N74" s="80">
        <v>6563.04</v>
      </c>
      <c r="O74" s="80"/>
      <c r="P74" s="80"/>
      <c r="Q74" s="80"/>
      <c r="R74" s="80"/>
      <c r="S74" s="88">
        <f>SUM(C74:R74)</f>
        <v>72152.33</v>
      </c>
    </row>
    <row r="75" spans="1:19" x14ac:dyDescent="0.2">
      <c r="B75" s="69"/>
      <c r="C75" s="47">
        <v>43675</v>
      </c>
      <c r="D75" s="47">
        <v>43699</v>
      </c>
      <c r="E75" s="47">
        <v>43728</v>
      </c>
      <c r="F75" s="47">
        <v>43761</v>
      </c>
      <c r="G75" s="47">
        <v>43790</v>
      </c>
      <c r="H75" s="47">
        <v>43839</v>
      </c>
      <c r="I75" s="47">
        <v>43881</v>
      </c>
      <c r="J75" s="47">
        <v>43924</v>
      </c>
      <c r="K75" s="47">
        <v>43990</v>
      </c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>
        <v>7128</v>
      </c>
      <c r="E76" s="48">
        <v>5994</v>
      </c>
      <c r="F76" s="48">
        <v>7020</v>
      </c>
      <c r="G76" s="48">
        <v>7659.3</v>
      </c>
      <c r="H76" s="48">
        <v>7811.76</v>
      </c>
      <c r="I76" s="48">
        <v>14926.56</v>
      </c>
      <c r="J76" s="48">
        <v>7172.88</v>
      </c>
      <c r="K76" s="48">
        <v>12915.54</v>
      </c>
      <c r="L76" s="48"/>
      <c r="M76" s="48"/>
      <c r="N76" s="48"/>
      <c r="O76" s="48"/>
      <c r="P76" s="48"/>
      <c r="Q76" s="48"/>
      <c r="R76" s="48"/>
      <c r="S76" s="49">
        <f>SUM(C76:R76)</f>
        <v>76124.040000000008</v>
      </c>
    </row>
    <row r="77" spans="1:19" x14ac:dyDescent="0.2">
      <c r="A77" s="77"/>
      <c r="B77" s="78"/>
      <c r="C77" s="79">
        <v>43670</v>
      </c>
      <c r="D77" s="79">
        <v>43707</v>
      </c>
      <c r="E77" s="79">
        <v>43726</v>
      </c>
      <c r="F77" s="79">
        <v>43762</v>
      </c>
      <c r="G77" s="79">
        <v>43815</v>
      </c>
      <c r="H77" s="79">
        <v>43875</v>
      </c>
      <c r="I77" s="79">
        <v>43896</v>
      </c>
      <c r="J77" s="79">
        <v>43937</v>
      </c>
      <c r="K77" s="79">
        <v>43969</v>
      </c>
      <c r="L77" s="79">
        <v>44004</v>
      </c>
      <c r="M77" s="79">
        <v>44011</v>
      </c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59</v>
      </c>
      <c r="C78" s="82">
        <v>9040</v>
      </c>
      <c r="D78" s="80">
        <v>5940</v>
      </c>
      <c r="E78" s="80">
        <v>5994</v>
      </c>
      <c r="F78" s="80">
        <v>7020</v>
      </c>
      <c r="G78" s="80">
        <v>7659.3</v>
      </c>
      <c r="H78" s="80">
        <v>7811.76</v>
      </c>
      <c r="I78" s="80">
        <v>14926.56</v>
      </c>
      <c r="J78" s="80">
        <v>7172.88</v>
      </c>
      <c r="K78" s="80">
        <v>6475.92</v>
      </c>
      <c r="L78" s="80">
        <v>6439.62</v>
      </c>
      <c r="M78" s="80">
        <v>6563.04</v>
      </c>
      <c r="N78" s="80"/>
      <c r="O78" s="80"/>
      <c r="P78" s="80"/>
      <c r="Q78" s="80"/>
      <c r="R78" s="80"/>
      <c r="S78" s="88">
        <f>SUM(C78:R78)</f>
        <v>85043.079999999987</v>
      </c>
    </row>
    <row r="79" spans="1:19" x14ac:dyDescent="0.2">
      <c r="B79" s="69"/>
      <c r="C79" s="47">
        <v>43671</v>
      </c>
      <c r="D79" s="47">
        <v>43699</v>
      </c>
      <c r="E79" s="47">
        <v>43727</v>
      </c>
      <c r="F79" s="47">
        <v>43762</v>
      </c>
      <c r="G79" s="47">
        <v>43795</v>
      </c>
      <c r="H79" s="47">
        <v>43826</v>
      </c>
      <c r="I79" s="47">
        <v>43860</v>
      </c>
      <c r="J79" s="47">
        <v>43889</v>
      </c>
      <c r="K79" s="47">
        <v>43951</v>
      </c>
      <c r="L79" s="47">
        <v>43979</v>
      </c>
      <c r="M79" s="47">
        <v>44005</v>
      </c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60</v>
      </c>
      <c r="C80" s="76">
        <v>9160</v>
      </c>
      <c r="D80" s="48">
        <v>11880</v>
      </c>
      <c r="E80" s="48">
        <v>9990</v>
      </c>
      <c r="F80" s="48">
        <v>11700</v>
      </c>
      <c r="G80" s="48">
        <v>12765.5</v>
      </c>
      <c r="H80" s="48">
        <v>13019.6</v>
      </c>
      <c r="I80" s="48">
        <v>13068</v>
      </c>
      <c r="J80" s="48">
        <v>11809.6</v>
      </c>
      <c r="K80" s="48">
        <v>22748</v>
      </c>
      <c r="L80" s="48">
        <v>10732.7</v>
      </c>
      <c r="M80" s="48">
        <v>10938.4</v>
      </c>
      <c r="N80" s="48"/>
      <c r="O80" s="48"/>
      <c r="P80" s="48"/>
      <c r="Q80" s="48"/>
      <c r="R80" s="48"/>
      <c r="S80" s="49">
        <f>SUM(C80:R80)</f>
        <v>137811.80000000002</v>
      </c>
    </row>
    <row r="81" spans="1:19" x14ac:dyDescent="0.2">
      <c r="A81" s="77"/>
      <c r="B81" s="78"/>
      <c r="C81" s="79">
        <v>43683</v>
      </c>
      <c r="D81" s="79">
        <v>43703</v>
      </c>
      <c r="E81" s="79">
        <v>43727</v>
      </c>
      <c r="F81" s="79">
        <v>43762</v>
      </c>
      <c r="G81" s="79">
        <v>43795</v>
      </c>
      <c r="H81" s="79">
        <v>43825</v>
      </c>
      <c r="I81" s="79">
        <v>43859</v>
      </c>
      <c r="J81" s="79">
        <v>43887</v>
      </c>
      <c r="K81" s="79">
        <v>43920</v>
      </c>
      <c r="L81" s="79">
        <v>43945</v>
      </c>
      <c r="M81" s="79">
        <v>43979</v>
      </c>
      <c r="N81" s="79">
        <v>44008</v>
      </c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98</v>
      </c>
      <c r="C82" s="82">
        <v>43500</v>
      </c>
      <c r="D82" s="80">
        <v>7128</v>
      </c>
      <c r="E82" s="80">
        <v>5994</v>
      </c>
      <c r="F82" s="80">
        <v>7020</v>
      </c>
      <c r="G82" s="80">
        <v>7659.3</v>
      </c>
      <c r="H82" s="80">
        <v>7811.76</v>
      </c>
      <c r="I82" s="80">
        <v>7840.8</v>
      </c>
      <c r="J82" s="80">
        <v>7085.76</v>
      </c>
      <c r="K82" s="80">
        <v>7172.88</v>
      </c>
      <c r="L82" s="80">
        <v>6475.92</v>
      </c>
      <c r="M82" s="80">
        <v>6439.62</v>
      </c>
      <c r="N82" s="80">
        <v>6563.04</v>
      </c>
      <c r="O82" s="80"/>
      <c r="P82" s="80"/>
      <c r="Q82" s="80"/>
      <c r="R82" s="80"/>
      <c r="S82" s="88">
        <f>SUM(C82:R82)</f>
        <v>120691.07999999999</v>
      </c>
    </row>
    <row r="83" spans="1:19" x14ac:dyDescent="0.2">
      <c r="B83" s="69"/>
      <c r="C83" s="47">
        <v>43663</v>
      </c>
      <c r="D83" s="47">
        <v>43753</v>
      </c>
      <c r="E83" s="47">
        <v>43769</v>
      </c>
      <c r="F83" s="47">
        <v>43964</v>
      </c>
      <c r="G83" s="47">
        <v>43980</v>
      </c>
      <c r="H83" s="47">
        <v>43993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>
        <v>31560</v>
      </c>
      <c r="E84" s="48">
        <v>32535</v>
      </c>
      <c r="F84" s="48">
        <v>58279.65</v>
      </c>
      <c r="G84" s="48">
        <v>35646.6</v>
      </c>
      <c r="H84" s="48">
        <v>32288.85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203690.1</v>
      </c>
    </row>
    <row r="85" spans="1:19" x14ac:dyDescent="0.2">
      <c r="A85" s="77"/>
      <c r="B85" s="78"/>
      <c r="C85" s="79">
        <v>43661</v>
      </c>
      <c r="D85" s="79">
        <v>43730</v>
      </c>
      <c r="E85" s="79">
        <v>43713</v>
      </c>
      <c r="F85" s="79">
        <v>43728</v>
      </c>
      <c r="G85" s="79">
        <v>43755</v>
      </c>
      <c r="H85" s="79">
        <v>43811</v>
      </c>
      <c r="I85" s="79">
        <v>43830</v>
      </c>
      <c r="J85" s="79">
        <v>43865</v>
      </c>
      <c r="K85" s="79">
        <v>43881</v>
      </c>
      <c r="L85" s="79">
        <v>43935</v>
      </c>
      <c r="M85" s="79">
        <v>43964</v>
      </c>
      <c r="N85" s="79">
        <v>43980</v>
      </c>
      <c r="O85" s="79">
        <v>44007</v>
      </c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>
        <v>17820</v>
      </c>
      <c r="F86" s="80">
        <v>14985</v>
      </c>
      <c r="G86" s="80">
        <v>17550</v>
      </c>
      <c r="H86" s="80">
        <v>19148.25</v>
      </c>
      <c r="I86" s="80">
        <v>19529.400000000001</v>
      </c>
      <c r="J86" s="80">
        <v>19602</v>
      </c>
      <c r="K86" s="80">
        <v>17714.400000000001</v>
      </c>
      <c r="L86" s="80">
        <v>17932.2</v>
      </c>
      <c r="M86" s="80">
        <v>16189.8</v>
      </c>
      <c r="N86" s="80">
        <v>16099.05</v>
      </c>
      <c r="O86" s="80">
        <v>16407.599999999999</v>
      </c>
      <c r="P86" s="80"/>
      <c r="Q86" s="80"/>
      <c r="R86" s="80"/>
      <c r="S86" s="88">
        <f>SUM(C86:R86)</f>
        <v>220097.69999999998</v>
      </c>
    </row>
    <row r="87" spans="1:19" x14ac:dyDescent="0.2">
      <c r="B87" s="69"/>
      <c r="C87" s="47">
        <v>43713</v>
      </c>
      <c r="D87" s="47">
        <v>43761</v>
      </c>
      <c r="E87" s="47">
        <v>43887</v>
      </c>
      <c r="F87" s="47">
        <v>44012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>
        <v>29960</v>
      </c>
      <c r="D88" s="48">
        <v>21690</v>
      </c>
      <c r="E88" s="48">
        <v>50662.7</v>
      </c>
      <c r="F88" s="48">
        <v>44419.1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146731.79999999999</v>
      </c>
    </row>
    <row r="89" spans="1:19" x14ac:dyDescent="0.2">
      <c r="A89" s="77"/>
      <c r="B89" s="78"/>
      <c r="C89" s="79">
        <v>43672</v>
      </c>
      <c r="D89" s="79">
        <v>43703</v>
      </c>
      <c r="E89" s="79">
        <v>43727</v>
      </c>
      <c r="F89" s="79">
        <v>43762</v>
      </c>
      <c r="G89" s="79">
        <v>43795</v>
      </c>
      <c r="H89" s="79">
        <v>43825</v>
      </c>
      <c r="I89" s="79">
        <v>43859</v>
      </c>
      <c r="J89" s="79">
        <v>43887</v>
      </c>
      <c r="K89" s="79">
        <v>43981</v>
      </c>
      <c r="L89" s="79">
        <v>43945</v>
      </c>
      <c r="M89" s="79">
        <v>43966</v>
      </c>
      <c r="N89" s="79">
        <v>44008</v>
      </c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>
        <v>2376</v>
      </c>
      <c r="E90" s="80">
        <v>1998</v>
      </c>
      <c r="F90" s="80">
        <v>2340</v>
      </c>
      <c r="G90" s="80">
        <v>2553.1</v>
      </c>
      <c r="H90" s="80">
        <v>2603.92</v>
      </c>
      <c r="I90" s="80">
        <v>2613.6</v>
      </c>
      <c r="J90" s="80">
        <v>2361.92</v>
      </c>
      <c r="K90" s="80">
        <v>2390.96</v>
      </c>
      <c r="L90" s="80">
        <v>2158.64</v>
      </c>
      <c r="M90" s="80">
        <v>2146.54</v>
      </c>
      <c r="N90" s="80">
        <v>2187.6799999999998</v>
      </c>
      <c r="O90" s="80"/>
      <c r="P90" s="80"/>
      <c r="Q90" s="80"/>
      <c r="R90" s="80"/>
      <c r="S90" s="88">
        <f>SUM(C90:R90)</f>
        <v>27562.36</v>
      </c>
    </row>
    <row r="91" spans="1:19" x14ac:dyDescent="0.2">
      <c r="B91" s="69"/>
      <c r="C91" s="47">
        <v>43720</v>
      </c>
      <c r="D91" s="47">
        <v>43761</v>
      </c>
      <c r="E91" s="47">
        <v>43789</v>
      </c>
      <c r="F91" s="47">
        <v>44008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>
        <v>5994</v>
      </c>
      <c r="D92" s="48">
        <v>7020</v>
      </c>
      <c r="E92" s="48">
        <v>7659.3</v>
      </c>
      <c r="F92" s="48">
        <v>6475.92</v>
      </c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27149.22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>
        <v>43700</v>
      </c>
      <c r="F95" s="47">
        <v>43759</v>
      </c>
      <c r="G95" s="47">
        <v>43782</v>
      </c>
      <c r="H95" s="47">
        <v>43804</v>
      </c>
      <c r="I95" s="47">
        <v>43851</v>
      </c>
      <c r="J95" s="47">
        <v>43899</v>
      </c>
      <c r="K95" s="47">
        <v>43948</v>
      </c>
      <c r="L95" s="47">
        <v>43969</v>
      </c>
      <c r="M95" s="47">
        <v>43990</v>
      </c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>
        <v>9504</v>
      </c>
      <c r="F96" s="48">
        <v>7992</v>
      </c>
      <c r="G96" s="48">
        <v>9360</v>
      </c>
      <c r="H96" s="48">
        <v>10212.4</v>
      </c>
      <c r="I96" s="48">
        <v>10415.68</v>
      </c>
      <c r="J96" s="48">
        <v>19902.080000000002</v>
      </c>
      <c r="K96" s="48">
        <v>9563.84</v>
      </c>
      <c r="L96" s="48">
        <v>8634.56</v>
      </c>
      <c r="M96" s="48">
        <v>8586.16</v>
      </c>
      <c r="N96" s="48"/>
      <c r="O96" s="48"/>
      <c r="P96" s="48"/>
      <c r="Q96" s="48"/>
      <c r="R96" s="48"/>
      <c r="S96" s="49">
        <f>SUM(C96:R96)</f>
        <v>108634.72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1328837.8499999999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topLeftCell="B148" zoomScaleNormal="100" workbookViewId="0">
      <selection activeCell="C154" sqref="C154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3"/>
      <c r="B4" s="294"/>
      <c r="C4" s="294"/>
      <c r="D4" s="294"/>
      <c r="E4" s="294"/>
      <c r="F4" s="63"/>
      <c r="G4" s="295" t="s">
        <v>43</v>
      </c>
      <c r="H4" s="296"/>
      <c r="I4" s="297" t="s">
        <v>44</v>
      </c>
      <c r="J4" s="298"/>
      <c r="K4" s="299" t="s">
        <v>45</v>
      </c>
      <c r="L4" s="300"/>
      <c r="M4" s="301" t="s">
        <v>46</v>
      </c>
      <c r="N4" s="302"/>
    </row>
    <row r="5" spans="1:28" ht="30.75" thickBot="1" x14ac:dyDescent="0.3">
      <c r="A5" s="220" t="s">
        <v>10</v>
      </c>
      <c r="B5" s="221" t="s">
        <v>4</v>
      </c>
      <c r="C5" s="222" t="s">
        <v>11</v>
      </c>
      <c r="D5" s="223" t="s">
        <v>12</v>
      </c>
      <c r="E5" s="224" t="s">
        <v>13</v>
      </c>
      <c r="F5" s="63"/>
      <c r="G5" s="229" t="s">
        <v>47</v>
      </c>
      <c r="H5" s="230" t="s">
        <v>12</v>
      </c>
      <c r="I5" s="231" t="s">
        <v>47</v>
      </c>
      <c r="J5" s="232" t="s">
        <v>12</v>
      </c>
      <c r="K5" s="233" t="s">
        <v>47</v>
      </c>
      <c r="L5" s="234" t="s">
        <v>12</v>
      </c>
      <c r="M5" s="235" t="s">
        <v>47</v>
      </c>
      <c r="N5" s="236" t="s">
        <v>12</v>
      </c>
    </row>
    <row r="6" spans="1:28" x14ac:dyDescent="0.3">
      <c r="A6" s="225" t="s">
        <v>65</v>
      </c>
      <c r="B6" s="226"/>
      <c r="C6" s="227">
        <v>-40901.169999999925</v>
      </c>
      <c r="D6" s="228"/>
      <c r="E6" s="227">
        <f>C6</f>
        <v>-40901.169999999925</v>
      </c>
      <c r="F6" s="63"/>
      <c r="G6" s="237">
        <v>79075</v>
      </c>
      <c r="H6" s="238"/>
      <c r="I6" s="239">
        <v>0</v>
      </c>
      <c r="J6" s="240"/>
      <c r="K6" s="241">
        <v>3000</v>
      </c>
      <c r="L6" s="242"/>
      <c r="M6" s="237">
        <v>0</v>
      </c>
      <c r="N6" s="243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63</v>
      </c>
      <c r="C8" s="19"/>
      <c r="D8" s="50">
        <v>7200</v>
      </c>
      <c r="E8" s="219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64</v>
      </c>
      <c r="C9" s="19"/>
      <c r="D9" s="50">
        <v>75240</v>
      </c>
      <c r="E9" s="219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70</v>
      </c>
      <c r="C10" s="212">
        <v>1832</v>
      </c>
      <c r="D10" s="213"/>
      <c r="E10" s="219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69</v>
      </c>
      <c r="C11" s="212">
        <v>5496</v>
      </c>
      <c r="D11" s="212"/>
      <c r="E11" s="219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76</v>
      </c>
      <c r="C12" s="212">
        <v>13380</v>
      </c>
      <c r="D12" s="212"/>
      <c r="E12" s="219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6" t="s">
        <v>75</v>
      </c>
      <c r="C13" s="212">
        <v>13380</v>
      </c>
      <c r="D13" s="212"/>
      <c r="E13" s="219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81</v>
      </c>
      <c r="C14" s="212">
        <v>7136</v>
      </c>
      <c r="D14" s="212"/>
      <c r="E14" s="219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76</v>
      </c>
      <c r="C15" s="216">
        <v>13740</v>
      </c>
      <c r="D15" s="216"/>
      <c r="E15" s="219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6" t="s">
        <v>73</v>
      </c>
      <c r="C16" s="212">
        <v>9040</v>
      </c>
      <c r="D16" s="212"/>
      <c r="E16" s="219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74</v>
      </c>
      <c r="C17" s="212">
        <v>9160</v>
      </c>
      <c r="D17" s="212"/>
      <c r="E17" s="219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78</v>
      </c>
      <c r="C18" s="212">
        <v>1832</v>
      </c>
      <c r="D18" s="213"/>
      <c r="E18" s="219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80</v>
      </c>
      <c r="C19" s="212">
        <v>1784</v>
      </c>
      <c r="D19" s="213"/>
      <c r="E19" s="219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72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6" t="s">
        <v>95</v>
      </c>
      <c r="C21" s="212">
        <v>43500</v>
      </c>
      <c r="D21" s="211"/>
      <c r="E21" s="219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69"/>
      <c r="B22" s="161" t="s">
        <v>96</v>
      </c>
      <c r="C22" s="162"/>
      <c r="D22" s="162">
        <v>21750</v>
      </c>
      <c r="E22" s="219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83</v>
      </c>
      <c r="C23" s="19"/>
      <c r="D23" s="50">
        <v>32352</v>
      </c>
      <c r="E23" s="219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84</v>
      </c>
      <c r="C24" s="19"/>
      <c r="D24" s="50">
        <v>81696</v>
      </c>
      <c r="E24" s="219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81</v>
      </c>
      <c r="C25" s="216">
        <v>7328</v>
      </c>
      <c r="D25" s="212"/>
      <c r="E25" s="219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71</v>
      </c>
      <c r="C26" s="212">
        <v>4580</v>
      </c>
      <c r="D26" s="212"/>
      <c r="E26" s="219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69</v>
      </c>
      <c r="C27" s="216">
        <v>7128</v>
      </c>
      <c r="D27" s="212"/>
      <c r="E27" s="219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71</v>
      </c>
      <c r="C28" s="212">
        <v>5940</v>
      </c>
      <c r="D28" s="212"/>
      <c r="E28" s="219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>
        <v>43699</v>
      </c>
      <c r="B29" s="214" t="s">
        <v>74</v>
      </c>
      <c r="C29" s="212">
        <v>11880</v>
      </c>
      <c r="D29" s="212"/>
      <c r="E29" s="219">
        <f t="shared" si="0"/>
        <v>-96507.169999999925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>
        <v>43699</v>
      </c>
      <c r="B30" s="214" t="s">
        <v>72</v>
      </c>
      <c r="C30" s="212">
        <v>7128</v>
      </c>
      <c r="D30" s="213"/>
      <c r="E30" s="219">
        <f t="shared" si="0"/>
        <v>-89379.169999999925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>
        <v>43700</v>
      </c>
      <c r="B31" s="214" t="s">
        <v>81</v>
      </c>
      <c r="C31" s="216">
        <v>9504</v>
      </c>
      <c r="D31" s="213"/>
      <c r="E31" s="219">
        <f t="shared" si="0"/>
        <v>-79875.169999999925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>
        <v>43703</v>
      </c>
      <c r="B32" s="214" t="s">
        <v>95</v>
      </c>
      <c r="C32" s="216">
        <v>7128</v>
      </c>
      <c r="D32" s="212"/>
      <c r="E32" s="219">
        <f t="shared" si="0"/>
        <v>-72747.169999999925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>
        <v>43703</v>
      </c>
      <c r="B33" s="214" t="s">
        <v>78</v>
      </c>
      <c r="C33" s="212">
        <v>2376</v>
      </c>
      <c r="D33" s="212"/>
      <c r="E33" s="219">
        <f t="shared" si="0"/>
        <v>-70371.169999999925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>
        <v>43707</v>
      </c>
      <c r="B34" s="218" t="s">
        <v>73</v>
      </c>
      <c r="C34" s="212">
        <v>5940</v>
      </c>
      <c r="D34" s="212"/>
      <c r="E34" s="147">
        <f t="shared" si="0"/>
        <v>-64431.169999999925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>
        <v>43682</v>
      </c>
      <c r="B35" s="214" t="s">
        <v>77</v>
      </c>
      <c r="C35" s="212">
        <v>29960</v>
      </c>
      <c r="D35" s="212"/>
      <c r="E35" s="219">
        <f t="shared" si="0"/>
        <v>-34471.169999999925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>
        <v>43682</v>
      </c>
      <c r="B36" s="214" t="s">
        <v>76</v>
      </c>
      <c r="C36" s="216">
        <v>17820</v>
      </c>
      <c r="D36" s="212"/>
      <c r="E36" s="219">
        <f t="shared" si="0"/>
        <v>-16651.169999999925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136" t="s">
        <v>86</v>
      </c>
      <c r="C37" s="19"/>
      <c r="D37" s="50">
        <v>9894</v>
      </c>
      <c r="E37" s="219">
        <f t="shared" si="0"/>
        <v>-26545.169999999925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137" t="s">
        <v>87</v>
      </c>
      <c r="C38" s="19"/>
      <c r="D38" s="50">
        <v>87009</v>
      </c>
      <c r="E38" s="219">
        <f t="shared" si="0"/>
        <v>-113554.16999999993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>
        <v>43719</v>
      </c>
      <c r="B39" s="214" t="s">
        <v>70</v>
      </c>
      <c r="C39" s="212">
        <v>2376</v>
      </c>
      <c r="D39" s="212"/>
      <c r="E39" s="219">
        <f t="shared" si="0"/>
        <v>-111178.16999999993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>
        <v>43720</v>
      </c>
      <c r="B40" s="214" t="s">
        <v>69</v>
      </c>
      <c r="C40" s="212">
        <v>5994</v>
      </c>
      <c r="D40" s="212"/>
      <c r="E40" s="219">
        <f t="shared" si="0"/>
        <v>-105184.16999999993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>
        <v>43720</v>
      </c>
      <c r="B41" s="214" t="s">
        <v>79</v>
      </c>
      <c r="C41" s="212">
        <v>5994</v>
      </c>
      <c r="D41" s="212"/>
      <c r="E41" s="219">
        <f t="shared" si="0"/>
        <v>-99190.169999999925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>
        <v>43724</v>
      </c>
      <c r="B42" s="214" t="s">
        <v>71</v>
      </c>
      <c r="C42" s="212">
        <v>4995</v>
      </c>
      <c r="D42" s="213"/>
      <c r="E42" s="219">
        <f t="shared" si="0"/>
        <v>-94195.169999999925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>
        <v>43726</v>
      </c>
      <c r="B43" s="266" t="s">
        <v>73</v>
      </c>
      <c r="C43" s="216">
        <v>5994</v>
      </c>
      <c r="D43" s="213"/>
      <c r="E43" s="219">
        <f t="shared" si="0"/>
        <v>-88201.169999999925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>
        <v>43727</v>
      </c>
      <c r="B44" s="214" t="s">
        <v>74</v>
      </c>
      <c r="C44" s="212">
        <v>9990</v>
      </c>
      <c r="D44" s="212"/>
      <c r="E44" s="219">
        <f t="shared" si="0"/>
        <v>-78211.169999999925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>
        <v>43727</v>
      </c>
      <c r="B45" s="214" t="s">
        <v>95</v>
      </c>
      <c r="C45" s="212">
        <v>5994</v>
      </c>
      <c r="D45" s="212"/>
      <c r="E45" s="219">
        <f t="shared" si="0"/>
        <v>-72217.169999999925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>
        <v>43727</v>
      </c>
      <c r="B46" s="214" t="s">
        <v>78</v>
      </c>
      <c r="C46" s="212">
        <v>1998</v>
      </c>
      <c r="D46" s="212"/>
      <c r="E46" s="219">
        <f t="shared" si="0"/>
        <v>-70219.169999999925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>
        <v>43728</v>
      </c>
      <c r="B47" s="218" t="s">
        <v>72</v>
      </c>
      <c r="C47" s="212">
        <v>5994</v>
      </c>
      <c r="D47" s="212"/>
      <c r="E47" s="219">
        <f t="shared" si="0"/>
        <v>-64225.169999999925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>
        <v>43728</v>
      </c>
      <c r="B48" s="214" t="s">
        <v>76</v>
      </c>
      <c r="C48" s="212">
        <v>14985</v>
      </c>
      <c r="D48" s="212"/>
      <c r="E48" s="147">
        <f t="shared" si="0"/>
        <v>-49240.169999999925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36" t="s">
        <v>88</v>
      </c>
      <c r="C49" s="19"/>
      <c r="D49" s="50">
        <v>10864</v>
      </c>
      <c r="E49" s="219">
        <f t="shared" si="0"/>
        <v>-60104.169999999925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37" t="s">
        <v>89</v>
      </c>
      <c r="C50" s="19"/>
      <c r="D50" s="50">
        <v>102626</v>
      </c>
      <c r="E50" s="219">
        <f t="shared" si="0"/>
        <v>-162730.16999999993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x14ac:dyDescent="0.3">
      <c r="A51" s="210">
        <v>43753</v>
      </c>
      <c r="B51" s="214" t="s">
        <v>75</v>
      </c>
      <c r="C51" s="212">
        <v>31560</v>
      </c>
      <c r="D51" s="213"/>
      <c r="E51" s="219">
        <f t="shared" si="0"/>
        <v>-131170.16999999993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x14ac:dyDescent="0.3">
      <c r="A52" s="210">
        <v>43755</v>
      </c>
      <c r="B52" s="214" t="s">
        <v>76</v>
      </c>
      <c r="C52" s="212">
        <v>17550</v>
      </c>
      <c r="D52" s="213"/>
      <c r="E52" s="219">
        <f t="shared" si="0"/>
        <v>-113620.16999999993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x14ac:dyDescent="0.3">
      <c r="A53" s="210">
        <v>43755</v>
      </c>
      <c r="B53" s="214" t="s">
        <v>69</v>
      </c>
      <c r="C53" s="212">
        <v>7020</v>
      </c>
      <c r="D53" s="213"/>
      <c r="E53" s="219">
        <f t="shared" si="0"/>
        <v>-106600.16999999993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x14ac:dyDescent="0.3">
      <c r="A54" s="210">
        <v>43756</v>
      </c>
      <c r="B54" s="214" t="s">
        <v>71</v>
      </c>
      <c r="C54" s="212">
        <v>5850</v>
      </c>
      <c r="D54" s="212"/>
      <c r="E54" s="219">
        <f t="shared" si="0"/>
        <v>-100750.16999999993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x14ac:dyDescent="0.3">
      <c r="A55" s="210">
        <v>43759</v>
      </c>
      <c r="B55" s="214" t="s">
        <v>81</v>
      </c>
      <c r="C55" s="212">
        <v>7992</v>
      </c>
      <c r="D55" s="213"/>
      <c r="E55" s="219">
        <f t="shared" si="0"/>
        <v>-92758.169999999925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x14ac:dyDescent="0.3">
      <c r="A56" s="210">
        <v>43761</v>
      </c>
      <c r="B56" s="214" t="s">
        <v>72</v>
      </c>
      <c r="C56" s="216">
        <v>7020</v>
      </c>
      <c r="D56" s="213"/>
      <c r="E56" s="219">
        <f t="shared" si="0"/>
        <v>-85738.169999999925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x14ac:dyDescent="0.3">
      <c r="A57" s="210">
        <v>43761</v>
      </c>
      <c r="B57" s="214" t="s">
        <v>77</v>
      </c>
      <c r="C57" s="212">
        <v>21690</v>
      </c>
      <c r="D57" s="212"/>
      <c r="E57" s="219">
        <f t="shared" si="0"/>
        <v>-64048.169999999925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x14ac:dyDescent="0.3">
      <c r="A58" s="210">
        <v>43761</v>
      </c>
      <c r="B58" s="214" t="s">
        <v>79</v>
      </c>
      <c r="C58" s="212">
        <v>7020</v>
      </c>
      <c r="D58" s="213"/>
      <c r="E58" s="219">
        <f t="shared" si="0"/>
        <v>-57028.169999999925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x14ac:dyDescent="0.3">
      <c r="A59" s="210">
        <v>43762</v>
      </c>
      <c r="B59" s="214" t="s">
        <v>74</v>
      </c>
      <c r="C59" s="212">
        <v>11700</v>
      </c>
      <c r="D59" s="213"/>
      <c r="E59" s="219">
        <f t="shared" si="0"/>
        <v>-45328.169999999925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x14ac:dyDescent="0.3">
      <c r="A60" s="210">
        <v>43762</v>
      </c>
      <c r="B60" s="214" t="s">
        <v>73</v>
      </c>
      <c r="C60" s="212">
        <v>7020</v>
      </c>
      <c r="D60" s="213"/>
      <c r="E60" s="219">
        <f t="shared" si="0"/>
        <v>-38308.169999999925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x14ac:dyDescent="0.3">
      <c r="A61" s="210">
        <v>43762</v>
      </c>
      <c r="B61" s="214" t="s">
        <v>95</v>
      </c>
      <c r="C61" s="212">
        <v>7020</v>
      </c>
      <c r="D61" s="212"/>
      <c r="E61" s="219">
        <f t="shared" si="0"/>
        <v>-31288.169999999925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x14ac:dyDescent="0.3">
      <c r="A62" s="210">
        <v>43762</v>
      </c>
      <c r="B62" s="214" t="s">
        <v>78</v>
      </c>
      <c r="C62" s="212">
        <v>2340</v>
      </c>
      <c r="D62" s="212"/>
      <c r="E62" s="219">
        <f t="shared" si="0"/>
        <v>-28948.169999999925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x14ac:dyDescent="0.3">
      <c r="A63" s="210">
        <v>43769</v>
      </c>
      <c r="B63" s="214" t="s">
        <v>75</v>
      </c>
      <c r="C63" s="212">
        <v>32535</v>
      </c>
      <c r="D63" s="212"/>
      <c r="E63" s="147">
        <f t="shared" si="0"/>
        <v>3586.8300000000745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x14ac:dyDescent="0.3">
      <c r="A64" s="210">
        <v>43782</v>
      </c>
      <c r="B64" s="214" t="s">
        <v>81</v>
      </c>
      <c r="C64" s="212">
        <v>9360</v>
      </c>
      <c r="D64" s="212"/>
      <c r="E64" s="219">
        <f t="shared" si="0"/>
        <v>12946.830000000075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6" t="s">
        <v>90</v>
      </c>
      <c r="C65" s="19"/>
      <c r="D65" s="50">
        <v>14084.4</v>
      </c>
      <c r="E65" s="219">
        <f t="shared" si="0"/>
        <v>-1137.5699999999251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7" t="s">
        <v>91</v>
      </c>
      <c r="C66" s="19"/>
      <c r="D66" s="50">
        <v>109740.95</v>
      </c>
      <c r="E66" s="219">
        <f t="shared" si="0"/>
        <v>-110878.51999999992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x14ac:dyDescent="0.3">
      <c r="A67" s="210">
        <v>43789</v>
      </c>
      <c r="B67" s="214" t="s">
        <v>79</v>
      </c>
      <c r="C67" s="216">
        <v>7659.3</v>
      </c>
      <c r="D67" s="213"/>
      <c r="E67" s="219">
        <f t="shared" si="0"/>
        <v>-103219.21999999991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x14ac:dyDescent="0.3">
      <c r="A68" s="210">
        <v>43790</v>
      </c>
      <c r="B68" s="214" t="s">
        <v>69</v>
      </c>
      <c r="C68" s="212">
        <v>7659.3</v>
      </c>
      <c r="D68" s="212"/>
      <c r="E68" s="219">
        <f t="shared" si="0"/>
        <v>-95559.919999999911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x14ac:dyDescent="0.3">
      <c r="A69" s="210">
        <v>43790</v>
      </c>
      <c r="B69" s="214" t="s">
        <v>72</v>
      </c>
      <c r="C69" s="212">
        <v>7659.3</v>
      </c>
      <c r="D69" s="212"/>
      <c r="E69" s="219">
        <f t="shared" si="0"/>
        <v>-87900.619999999908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x14ac:dyDescent="0.3">
      <c r="A70" s="210">
        <v>43794</v>
      </c>
      <c r="B70" s="214" t="s">
        <v>71</v>
      </c>
      <c r="C70" s="212">
        <v>6382.75</v>
      </c>
      <c r="D70" s="212"/>
      <c r="E70" s="219">
        <f t="shared" si="0"/>
        <v>-81517.869999999908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x14ac:dyDescent="0.3">
      <c r="A71" s="210">
        <v>43795</v>
      </c>
      <c r="B71" s="217" t="s">
        <v>95</v>
      </c>
      <c r="C71" s="212">
        <v>7659.3</v>
      </c>
      <c r="D71" s="212"/>
      <c r="E71" s="219">
        <f t="shared" si="0"/>
        <v>-73858.569999999905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x14ac:dyDescent="0.3">
      <c r="A72" s="210">
        <v>43795</v>
      </c>
      <c r="B72" s="214" t="s">
        <v>78</v>
      </c>
      <c r="C72" s="212">
        <v>2553.1</v>
      </c>
      <c r="D72" s="212"/>
      <c r="E72" s="219">
        <f t="shared" si="0"/>
        <v>-71305.469999999899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x14ac:dyDescent="0.3">
      <c r="A73" s="210">
        <v>43797</v>
      </c>
      <c r="B73" s="214" t="s">
        <v>74</v>
      </c>
      <c r="C73" s="212">
        <v>12765.5</v>
      </c>
      <c r="D73" s="212"/>
      <c r="E73" s="147">
        <f t="shared" ref="E73:E136" si="1">+E72+C73-D73</f>
        <v>-58539.969999999899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x14ac:dyDescent="0.3">
      <c r="A74" s="210">
        <v>43804</v>
      </c>
      <c r="B74" s="214" t="s">
        <v>81</v>
      </c>
      <c r="C74" s="212">
        <v>10212.4</v>
      </c>
      <c r="D74" s="212"/>
      <c r="E74" s="219">
        <f t="shared" si="1"/>
        <v>-48327.569999999898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x14ac:dyDescent="0.3">
      <c r="A75" s="210">
        <v>43811</v>
      </c>
      <c r="B75" s="214" t="s">
        <v>76</v>
      </c>
      <c r="C75" s="212">
        <v>19148.25</v>
      </c>
      <c r="D75" s="212"/>
      <c r="E75" s="219">
        <f t="shared" si="1"/>
        <v>-29179.319999999898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x14ac:dyDescent="0.3">
      <c r="A76" s="9"/>
      <c r="B76" s="136" t="s">
        <v>93</v>
      </c>
      <c r="C76" s="19"/>
      <c r="D76" s="50">
        <v>16079.689999999999</v>
      </c>
      <c r="E76" s="219">
        <f t="shared" si="1"/>
        <v>-45259.009999999893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x14ac:dyDescent="0.3">
      <c r="A77" s="9"/>
      <c r="B77" s="137" t="s">
        <v>94</v>
      </c>
      <c r="C77" s="19"/>
      <c r="D77" s="50">
        <v>110210.43</v>
      </c>
      <c r="E77" s="219">
        <f t="shared" si="1"/>
        <v>-155469.43999999989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x14ac:dyDescent="0.3">
      <c r="A78" s="210">
        <v>43815</v>
      </c>
      <c r="B78" s="214" t="s">
        <v>69</v>
      </c>
      <c r="C78" s="212">
        <v>7811.76</v>
      </c>
      <c r="D78" s="212"/>
      <c r="E78" s="219">
        <f t="shared" si="1"/>
        <v>-147657.67999999988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x14ac:dyDescent="0.3">
      <c r="A79" s="210">
        <v>43815</v>
      </c>
      <c r="B79" s="214" t="s">
        <v>73</v>
      </c>
      <c r="C79" s="212">
        <v>7659.3</v>
      </c>
      <c r="D79" s="212"/>
      <c r="E79" s="219">
        <f t="shared" si="1"/>
        <v>-139998.37999999989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x14ac:dyDescent="0.3">
      <c r="A80" s="210">
        <v>43822</v>
      </c>
      <c r="B80" s="214" t="s">
        <v>71</v>
      </c>
      <c r="C80" s="212">
        <v>6509.8</v>
      </c>
      <c r="D80" s="212"/>
      <c r="E80" s="219">
        <f t="shared" si="1"/>
        <v>-133488.5799999999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x14ac:dyDescent="0.3">
      <c r="A81" s="210">
        <v>43825</v>
      </c>
      <c r="B81" s="214" t="s">
        <v>97</v>
      </c>
      <c r="C81" s="212">
        <v>7811.76</v>
      </c>
      <c r="D81" s="212"/>
      <c r="E81" s="219">
        <f t="shared" si="1"/>
        <v>-125676.81999999991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x14ac:dyDescent="0.3">
      <c r="A82" s="210">
        <v>43825</v>
      </c>
      <c r="B82" s="214" t="s">
        <v>78</v>
      </c>
      <c r="C82" s="212">
        <v>2603.92</v>
      </c>
      <c r="D82" s="213"/>
      <c r="E82" s="219">
        <f t="shared" si="1"/>
        <v>-123072.89999999991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x14ac:dyDescent="0.3">
      <c r="A83" s="210">
        <v>43826</v>
      </c>
      <c r="B83" s="214" t="s">
        <v>74</v>
      </c>
      <c r="C83" s="216">
        <v>13019.6</v>
      </c>
      <c r="D83" s="213"/>
      <c r="E83" s="219">
        <f t="shared" si="1"/>
        <v>-110053.2999999999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x14ac:dyDescent="0.3">
      <c r="A84" s="210">
        <v>43830</v>
      </c>
      <c r="B84" s="214" t="s">
        <v>76</v>
      </c>
      <c r="C84" s="212">
        <v>19529.400000000001</v>
      </c>
      <c r="D84" s="212"/>
      <c r="E84" s="147">
        <f t="shared" si="1"/>
        <v>-90523.899999999907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x14ac:dyDescent="0.3">
      <c r="A85" s="210">
        <v>43839</v>
      </c>
      <c r="B85" s="214" t="s">
        <v>72</v>
      </c>
      <c r="C85" s="212">
        <v>7811.76</v>
      </c>
      <c r="D85" s="212"/>
      <c r="E85" s="219">
        <f t="shared" si="1"/>
        <v>-82712.139999999912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x14ac:dyDescent="0.3">
      <c r="A86" s="9"/>
      <c r="B86" s="136" t="s">
        <v>99</v>
      </c>
      <c r="C86" s="19"/>
      <c r="D86" s="50">
        <v>16079.689999999999</v>
      </c>
      <c r="E86" s="219">
        <f t="shared" si="1"/>
        <v>-98791.829999999914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x14ac:dyDescent="0.3">
      <c r="A87" s="9"/>
      <c r="B87" s="137" t="s">
        <v>100</v>
      </c>
      <c r="C87" s="19"/>
      <c r="D87" s="50">
        <v>110679.91</v>
      </c>
      <c r="E87" s="219">
        <f t="shared" si="1"/>
        <v>-209471.73999999993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x14ac:dyDescent="0.3">
      <c r="A88" s="210">
        <v>43851</v>
      </c>
      <c r="B88" s="214" t="s">
        <v>81</v>
      </c>
      <c r="C88" s="212">
        <v>10415.68</v>
      </c>
      <c r="D88" s="212"/>
      <c r="E88" s="219">
        <f t="shared" si="1"/>
        <v>-199056.05999999994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x14ac:dyDescent="0.3">
      <c r="A89" s="210">
        <v>43852</v>
      </c>
      <c r="B89" s="214" t="s">
        <v>69</v>
      </c>
      <c r="C89" s="212">
        <v>7840.8</v>
      </c>
      <c r="D89" s="212"/>
      <c r="E89" s="219">
        <f t="shared" si="1"/>
        <v>-191215.25999999995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x14ac:dyDescent="0.3">
      <c r="A90" s="210">
        <v>43857</v>
      </c>
      <c r="B90" s="214" t="s">
        <v>71</v>
      </c>
      <c r="C90" s="212">
        <v>6534</v>
      </c>
      <c r="D90" s="212"/>
      <c r="E90" s="219">
        <f t="shared" si="1"/>
        <v>-184681.25999999995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x14ac:dyDescent="0.3">
      <c r="A91" s="210">
        <v>43859</v>
      </c>
      <c r="B91" s="214" t="s">
        <v>95</v>
      </c>
      <c r="C91" s="212">
        <v>7840.8</v>
      </c>
      <c r="D91" s="213"/>
      <c r="E91" s="219">
        <f t="shared" si="1"/>
        <v>-176840.45999999996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x14ac:dyDescent="0.3">
      <c r="A92" s="210">
        <v>43859</v>
      </c>
      <c r="B92" s="214" t="s">
        <v>78</v>
      </c>
      <c r="C92" s="216">
        <v>2613.6</v>
      </c>
      <c r="D92" s="213"/>
      <c r="E92" s="219">
        <f t="shared" si="1"/>
        <v>-174226.85999999996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x14ac:dyDescent="0.3">
      <c r="A93" s="210">
        <v>43860</v>
      </c>
      <c r="B93" s="214" t="s">
        <v>74</v>
      </c>
      <c r="C93" s="212">
        <v>13068</v>
      </c>
      <c r="D93" s="212"/>
      <c r="E93" s="147">
        <f t="shared" si="1"/>
        <v>-161158.85999999996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x14ac:dyDescent="0.3">
      <c r="A94" s="210">
        <v>43865</v>
      </c>
      <c r="B94" s="214" t="s">
        <v>76</v>
      </c>
      <c r="C94" s="212">
        <v>19602</v>
      </c>
      <c r="D94" s="212"/>
      <c r="E94" s="219">
        <f t="shared" si="1"/>
        <v>-141556.85999999996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x14ac:dyDescent="0.3">
      <c r="A95" s="9"/>
      <c r="B95" s="136" t="s">
        <v>102</v>
      </c>
      <c r="C95" s="19"/>
      <c r="D95" s="50">
        <v>15844.949999999999</v>
      </c>
      <c r="E95" s="219">
        <f t="shared" si="1"/>
        <v>-157401.80999999997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x14ac:dyDescent="0.3">
      <c r="A96" s="9"/>
      <c r="B96" s="137" t="s">
        <v>103</v>
      </c>
      <c r="C96" s="19"/>
      <c r="D96" s="50">
        <v>98708.17</v>
      </c>
      <c r="E96" s="219">
        <f t="shared" si="1"/>
        <v>-256109.97999999998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x14ac:dyDescent="0.3">
      <c r="A97" s="210">
        <v>43875</v>
      </c>
      <c r="B97" s="214" t="s">
        <v>73</v>
      </c>
      <c r="C97" s="212">
        <v>7811.76</v>
      </c>
      <c r="D97" s="212"/>
      <c r="E97" s="219">
        <f t="shared" si="1"/>
        <v>-248298.21999999997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x14ac:dyDescent="0.3">
      <c r="A98" s="210">
        <v>43878</v>
      </c>
      <c r="B98" s="214" t="s">
        <v>71</v>
      </c>
      <c r="C98" s="212">
        <v>5904.8</v>
      </c>
      <c r="D98" s="212"/>
      <c r="E98" s="219">
        <f t="shared" si="1"/>
        <v>-242393.41999999998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x14ac:dyDescent="0.3">
      <c r="A99" s="210">
        <v>43879</v>
      </c>
      <c r="B99" s="214" t="s">
        <v>69</v>
      </c>
      <c r="C99" s="212">
        <v>7085.76</v>
      </c>
      <c r="D99" s="212"/>
      <c r="E99" s="219">
        <f t="shared" si="1"/>
        <v>-235307.65999999997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x14ac:dyDescent="0.3">
      <c r="A100" s="210">
        <v>43881</v>
      </c>
      <c r="B100" s="214" t="s">
        <v>70</v>
      </c>
      <c r="C100" s="212">
        <v>6891.1</v>
      </c>
      <c r="D100" s="212"/>
      <c r="E100" s="219">
        <f t="shared" si="1"/>
        <v>-228416.55999999997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x14ac:dyDescent="0.3">
      <c r="A101" s="210">
        <v>43881</v>
      </c>
      <c r="B101" s="214" t="s">
        <v>72</v>
      </c>
      <c r="C101" s="212">
        <v>14926.56</v>
      </c>
      <c r="D101" s="212"/>
      <c r="E101" s="219">
        <f t="shared" si="1"/>
        <v>-213489.99999999997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x14ac:dyDescent="0.3">
      <c r="A102" s="210">
        <v>43881</v>
      </c>
      <c r="B102" s="215" t="s">
        <v>76</v>
      </c>
      <c r="C102" s="212">
        <v>17714.400000000001</v>
      </c>
      <c r="D102" s="212"/>
      <c r="E102" s="219">
        <f t="shared" si="1"/>
        <v>-195775.59999999998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x14ac:dyDescent="0.3">
      <c r="A103" s="210">
        <v>43887</v>
      </c>
      <c r="B103" s="214" t="s">
        <v>95</v>
      </c>
      <c r="C103" s="212">
        <v>7085.76</v>
      </c>
      <c r="D103" s="212"/>
      <c r="E103" s="219">
        <f t="shared" si="1"/>
        <v>-188689.83999999997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x14ac:dyDescent="0.3">
      <c r="A104" s="210">
        <v>43887</v>
      </c>
      <c r="B104" s="214" t="s">
        <v>78</v>
      </c>
      <c r="C104" s="212">
        <v>2361.92</v>
      </c>
      <c r="D104" s="212"/>
      <c r="E104" s="219">
        <f t="shared" si="1"/>
        <v>-186327.91999999995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x14ac:dyDescent="0.3">
      <c r="A105" s="210">
        <v>43887</v>
      </c>
      <c r="B105" s="214" t="s">
        <v>77</v>
      </c>
      <c r="C105" s="212">
        <v>50662.7</v>
      </c>
      <c r="D105" s="213"/>
      <c r="E105" s="219">
        <f t="shared" si="1"/>
        <v>-135665.21999999997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x14ac:dyDescent="0.3">
      <c r="A106" s="210">
        <v>43889</v>
      </c>
      <c r="B106" s="214" t="s">
        <v>74</v>
      </c>
      <c r="C106" s="216">
        <v>11809.6</v>
      </c>
      <c r="D106" s="213"/>
      <c r="E106" s="147">
        <f t="shared" si="1"/>
        <v>-123855.61999999997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x14ac:dyDescent="0.3">
      <c r="A107" s="210">
        <v>43896</v>
      </c>
      <c r="B107" s="214" t="s">
        <v>73</v>
      </c>
      <c r="C107" s="212">
        <v>14926.56</v>
      </c>
      <c r="D107" s="212"/>
      <c r="E107" s="219">
        <f t="shared" si="1"/>
        <v>-108929.05999999997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x14ac:dyDescent="0.3">
      <c r="A108" s="210">
        <v>43899</v>
      </c>
      <c r="B108" s="215" t="s">
        <v>81</v>
      </c>
      <c r="C108" s="212">
        <v>19902.080000000002</v>
      </c>
      <c r="D108" s="212"/>
      <c r="E108" s="219">
        <f t="shared" si="1"/>
        <v>-89026.979999999967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x14ac:dyDescent="0.3">
      <c r="A109" s="9"/>
      <c r="B109" s="136" t="s">
        <v>104</v>
      </c>
      <c r="C109" s="19"/>
      <c r="D109" s="50">
        <v>15844.949999999999</v>
      </c>
      <c r="E109" s="219">
        <f t="shared" si="1"/>
        <v>-104871.92999999996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x14ac:dyDescent="0.3">
      <c r="A110" s="9"/>
      <c r="B110" s="137" t="s">
        <v>105</v>
      </c>
      <c r="C110" s="19"/>
      <c r="D110" s="50">
        <v>100116.61</v>
      </c>
      <c r="E110" s="219">
        <f t="shared" si="1"/>
        <v>-204988.53999999998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x14ac:dyDescent="0.3">
      <c r="A111" s="210">
        <v>43920</v>
      </c>
      <c r="B111" s="214" t="s">
        <v>95</v>
      </c>
      <c r="C111" s="212">
        <v>7172.88</v>
      </c>
      <c r="D111" s="212"/>
      <c r="E111" s="219">
        <f t="shared" si="1"/>
        <v>-197815.65999999997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x14ac:dyDescent="0.3">
      <c r="A112" s="210">
        <v>43920</v>
      </c>
      <c r="B112" s="214" t="s">
        <v>78</v>
      </c>
      <c r="C112" s="212">
        <v>2390.96</v>
      </c>
      <c r="D112" s="212"/>
      <c r="E112" s="147">
        <f t="shared" si="1"/>
        <v>-195424.69999999998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x14ac:dyDescent="0.3">
      <c r="A113" s="210">
        <v>43924</v>
      </c>
      <c r="B113" s="214" t="s">
        <v>72</v>
      </c>
      <c r="C113" s="212">
        <v>7172.88</v>
      </c>
      <c r="D113" s="212"/>
      <c r="E113" s="219">
        <f t="shared" si="1"/>
        <v>-188251.81999999998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x14ac:dyDescent="0.3">
      <c r="A114" s="9"/>
      <c r="B114" s="136" t="s">
        <v>106</v>
      </c>
      <c r="C114" s="19"/>
      <c r="D114" s="50">
        <v>16482.62</v>
      </c>
      <c r="E114" s="219">
        <f t="shared" si="1"/>
        <v>-204734.43999999997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x14ac:dyDescent="0.3">
      <c r="A115" s="9"/>
      <c r="B115" s="137" t="s">
        <v>107</v>
      </c>
      <c r="C115" s="19"/>
      <c r="D115" s="50">
        <v>89290.739999999991</v>
      </c>
      <c r="E115" s="219">
        <f t="shared" si="1"/>
        <v>-294025.17999999993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x14ac:dyDescent="0.3">
      <c r="A116" s="210">
        <v>43935</v>
      </c>
      <c r="B116" s="214" t="s">
        <v>76</v>
      </c>
      <c r="C116" s="212">
        <v>17932.2</v>
      </c>
      <c r="D116" s="212"/>
      <c r="E116" s="219">
        <f t="shared" si="1"/>
        <v>-276092.97999999992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x14ac:dyDescent="0.3">
      <c r="A117" s="210">
        <v>43937</v>
      </c>
      <c r="B117" s="266" t="s">
        <v>73</v>
      </c>
      <c r="C117" s="212">
        <v>7172.88</v>
      </c>
      <c r="D117" s="212"/>
      <c r="E117" s="219">
        <f t="shared" si="1"/>
        <v>-268920.09999999992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x14ac:dyDescent="0.3">
      <c r="A118" s="210">
        <v>43937</v>
      </c>
      <c r="B118" s="214" t="s">
        <v>71</v>
      </c>
      <c r="C118" s="212">
        <v>5977.4</v>
      </c>
      <c r="D118" s="212"/>
      <c r="E118" s="219">
        <f t="shared" si="1"/>
        <v>-262942.6999999999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x14ac:dyDescent="0.3">
      <c r="A119" s="210">
        <v>43944</v>
      </c>
      <c r="B119" s="214" t="s">
        <v>71</v>
      </c>
      <c r="C119" s="212">
        <v>6475.92</v>
      </c>
      <c r="D119" s="212"/>
      <c r="E119" s="219">
        <f t="shared" si="1"/>
        <v>-256466.77999999988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x14ac:dyDescent="0.3">
      <c r="A120" s="210">
        <v>43945</v>
      </c>
      <c r="B120" s="214" t="s">
        <v>69</v>
      </c>
      <c r="C120" s="212">
        <v>6475.92</v>
      </c>
      <c r="D120" s="212"/>
      <c r="E120" s="219">
        <f t="shared" si="1"/>
        <v>-249990.85999999987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x14ac:dyDescent="0.3">
      <c r="A121" s="210">
        <v>43945</v>
      </c>
      <c r="B121" s="266" t="s">
        <v>95</v>
      </c>
      <c r="C121" s="212">
        <v>6475.92</v>
      </c>
      <c r="D121" s="212"/>
      <c r="E121" s="219">
        <f t="shared" si="1"/>
        <v>-243514.93999999986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x14ac:dyDescent="0.3">
      <c r="A122" s="210">
        <v>43945</v>
      </c>
      <c r="B122" s="266" t="s">
        <v>78</v>
      </c>
      <c r="C122" s="212">
        <v>2158.64</v>
      </c>
      <c r="D122" s="212"/>
      <c r="E122" s="219">
        <f t="shared" si="1"/>
        <v>-241356.29999999984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x14ac:dyDescent="0.3">
      <c r="A123" s="210">
        <v>43948</v>
      </c>
      <c r="B123" s="214" t="s">
        <v>69</v>
      </c>
      <c r="C123" s="212">
        <v>7172.88</v>
      </c>
      <c r="D123" s="212"/>
      <c r="E123" s="219">
        <f t="shared" si="1"/>
        <v>-234183.41999999984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x14ac:dyDescent="0.3">
      <c r="A124" s="210">
        <v>43948</v>
      </c>
      <c r="B124" s="215" t="s">
        <v>81</v>
      </c>
      <c r="C124" s="212">
        <v>9563.84</v>
      </c>
      <c r="D124" s="212"/>
      <c r="E124" s="219">
        <f t="shared" si="1"/>
        <v>-224619.57999999984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x14ac:dyDescent="0.3">
      <c r="A125" s="210">
        <v>43951</v>
      </c>
      <c r="B125" s="266" t="s">
        <v>74</v>
      </c>
      <c r="C125" s="212">
        <v>22748</v>
      </c>
      <c r="D125" s="212"/>
      <c r="E125" s="147">
        <f t="shared" si="1"/>
        <v>-201871.57999999984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x14ac:dyDescent="0.3">
      <c r="A126" s="210">
        <v>43962</v>
      </c>
      <c r="B126" s="214" t="s">
        <v>70</v>
      </c>
      <c r="C126" s="212">
        <v>7579.44</v>
      </c>
      <c r="D126" s="212"/>
      <c r="E126" s="219">
        <f t="shared" si="1"/>
        <v>-194292.13999999984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x14ac:dyDescent="0.3">
      <c r="A127" s="9"/>
      <c r="B127" s="136" t="s">
        <v>106</v>
      </c>
      <c r="C127" s="19"/>
      <c r="D127" s="50">
        <v>12095.16</v>
      </c>
      <c r="E127" s="219">
        <f t="shared" si="1"/>
        <v>-206387.29999999984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x14ac:dyDescent="0.3">
      <c r="A128" s="9"/>
      <c r="B128" s="137" t="s">
        <v>107</v>
      </c>
      <c r="C128" s="19"/>
      <c r="D128" s="50">
        <v>93085.3</v>
      </c>
      <c r="E128" s="219">
        <f t="shared" si="1"/>
        <v>-299472.59999999986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x14ac:dyDescent="0.3">
      <c r="A129" s="210">
        <v>43964</v>
      </c>
      <c r="B129" s="214" t="s">
        <v>75</v>
      </c>
      <c r="C129" s="212">
        <v>58279.65</v>
      </c>
      <c r="D129" s="212"/>
      <c r="E129" s="219">
        <f t="shared" si="1"/>
        <v>-241192.94999999987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x14ac:dyDescent="0.3">
      <c r="A130" s="210">
        <v>43964</v>
      </c>
      <c r="B130" s="214" t="s">
        <v>76</v>
      </c>
      <c r="C130" s="212">
        <v>16189.8</v>
      </c>
      <c r="D130" s="212"/>
      <c r="E130" s="219">
        <f t="shared" si="1"/>
        <v>-225003.14999999988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x14ac:dyDescent="0.3">
      <c r="A131" s="210">
        <v>43966</v>
      </c>
      <c r="B131" s="214" t="s">
        <v>78</v>
      </c>
      <c r="C131" s="212">
        <v>2146.54</v>
      </c>
      <c r="D131" s="212"/>
      <c r="E131" s="219">
        <f t="shared" si="1"/>
        <v>-222856.60999999987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x14ac:dyDescent="0.3">
      <c r="A132" s="210">
        <v>43969</v>
      </c>
      <c r="B132" s="214" t="s">
        <v>71</v>
      </c>
      <c r="C132" s="212">
        <v>6439.62</v>
      </c>
      <c r="D132" s="212"/>
      <c r="E132" s="219">
        <f t="shared" si="1"/>
        <v>-216416.98999999987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x14ac:dyDescent="0.3">
      <c r="A133" s="210">
        <v>43969</v>
      </c>
      <c r="B133" s="214" t="s">
        <v>73</v>
      </c>
      <c r="C133" s="212">
        <v>6475.92</v>
      </c>
      <c r="D133" s="212"/>
      <c r="E133" s="219">
        <f t="shared" si="1"/>
        <v>-209941.06999999986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x14ac:dyDescent="0.3">
      <c r="A134" s="210">
        <v>43969</v>
      </c>
      <c r="B134" s="214" t="s">
        <v>81</v>
      </c>
      <c r="C134" s="212">
        <v>8634.56</v>
      </c>
      <c r="D134" s="212"/>
      <c r="E134" s="219">
        <f t="shared" si="1"/>
        <v>-201306.50999999986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x14ac:dyDescent="0.3">
      <c r="A135" s="210">
        <v>43970</v>
      </c>
      <c r="B135" s="214" t="s">
        <v>69</v>
      </c>
      <c r="C135" s="212">
        <v>6439.62</v>
      </c>
      <c r="D135" s="212"/>
      <c r="E135" s="219">
        <f t="shared" si="1"/>
        <v>-194866.88999999987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x14ac:dyDescent="0.3">
      <c r="A136" s="210">
        <v>43979</v>
      </c>
      <c r="B136" s="214" t="s">
        <v>74</v>
      </c>
      <c r="C136" s="212">
        <v>10732.7</v>
      </c>
      <c r="D136" s="212"/>
      <c r="E136" s="219">
        <f t="shared" si="1"/>
        <v>-184134.18999999986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x14ac:dyDescent="0.3">
      <c r="A137" s="210">
        <v>43979</v>
      </c>
      <c r="B137" s="214" t="s">
        <v>95</v>
      </c>
      <c r="C137" s="212">
        <v>6439.62</v>
      </c>
      <c r="D137" s="212"/>
      <c r="E137" s="219">
        <f t="shared" ref="E137:E159" si="2">+E136+C137-D137</f>
        <v>-177694.56999999986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x14ac:dyDescent="0.3">
      <c r="A138" s="210">
        <v>43980</v>
      </c>
      <c r="B138" s="214" t="s">
        <v>75</v>
      </c>
      <c r="C138" s="212">
        <v>35646.6</v>
      </c>
      <c r="D138" s="212"/>
      <c r="E138" s="219">
        <f t="shared" si="2"/>
        <v>-142047.96999999986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x14ac:dyDescent="0.3">
      <c r="A139" s="210">
        <v>43980</v>
      </c>
      <c r="B139" s="214" t="s">
        <v>76</v>
      </c>
      <c r="C139" s="212">
        <v>16099.05</v>
      </c>
      <c r="D139" s="212"/>
      <c r="E139" s="147">
        <f t="shared" si="2"/>
        <v>-125948.91999999985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x14ac:dyDescent="0.3">
      <c r="A140" s="210">
        <v>43990</v>
      </c>
      <c r="B140" s="214" t="s">
        <v>72</v>
      </c>
      <c r="C140" s="212">
        <v>12915.54</v>
      </c>
      <c r="D140" s="212"/>
      <c r="E140" s="219">
        <f t="shared" si="2"/>
        <v>-113033.37999999986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x14ac:dyDescent="0.3">
      <c r="A141" s="210">
        <v>43990</v>
      </c>
      <c r="B141" s="214" t="s">
        <v>81</v>
      </c>
      <c r="C141" s="212">
        <v>8586.16</v>
      </c>
      <c r="D141" s="212"/>
      <c r="E141" s="219">
        <f t="shared" si="2"/>
        <v>-104447.21999999986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x14ac:dyDescent="0.3">
      <c r="A142" s="210">
        <v>43993</v>
      </c>
      <c r="B142" s="214" t="s">
        <v>75</v>
      </c>
      <c r="C142" s="212">
        <v>32288.85</v>
      </c>
      <c r="D142" s="212"/>
      <c r="E142" s="219">
        <f t="shared" si="2"/>
        <v>-72158.36999999985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x14ac:dyDescent="0.3">
      <c r="A143" s="9"/>
      <c r="B143" s="136" t="s">
        <v>109</v>
      </c>
      <c r="C143" s="19"/>
      <c r="D143" s="50">
        <v>17477.239999999998</v>
      </c>
      <c r="E143" s="219">
        <f t="shared" si="2"/>
        <v>-89635.609999999841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x14ac:dyDescent="0.3">
      <c r="A144" s="9"/>
      <c r="B144" s="137" t="s">
        <v>110</v>
      </c>
      <c r="C144" s="19"/>
      <c r="D144" s="50">
        <v>83156.039999999994</v>
      </c>
      <c r="E144" s="219">
        <f t="shared" si="2"/>
        <v>-172791.64999999985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x14ac:dyDescent="0.3">
      <c r="A145" s="210">
        <v>43999</v>
      </c>
      <c r="B145" s="214" t="s">
        <v>71</v>
      </c>
      <c r="C145" s="212">
        <v>6563.04</v>
      </c>
      <c r="D145" s="212"/>
      <c r="E145" s="219">
        <f t="shared" si="2"/>
        <v>-166228.60999999984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x14ac:dyDescent="0.3">
      <c r="A146" s="210">
        <v>44000</v>
      </c>
      <c r="B146" s="214" t="s">
        <v>69</v>
      </c>
      <c r="C146" s="212">
        <v>6563.04</v>
      </c>
      <c r="D146" s="212"/>
      <c r="E146" s="219">
        <f t="shared" si="2"/>
        <v>-159665.56999999983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x14ac:dyDescent="0.3">
      <c r="A147" s="210">
        <v>44004</v>
      </c>
      <c r="B147" s="214" t="s">
        <v>73</v>
      </c>
      <c r="C147" s="212">
        <v>6439.62</v>
      </c>
      <c r="D147" s="212"/>
      <c r="E147" s="219">
        <f t="shared" si="2"/>
        <v>-153225.94999999984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x14ac:dyDescent="0.3">
      <c r="A148" s="210">
        <v>44005</v>
      </c>
      <c r="B148" s="214" t="s">
        <v>74</v>
      </c>
      <c r="C148" s="212">
        <v>10938.4</v>
      </c>
      <c r="D148" s="212"/>
      <c r="E148" s="219">
        <f t="shared" si="2"/>
        <v>-142287.54999999984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x14ac:dyDescent="0.3">
      <c r="A149" s="210">
        <v>44007</v>
      </c>
      <c r="B149" s="214" t="s">
        <v>76</v>
      </c>
      <c r="C149" s="212">
        <v>16407.599999999999</v>
      </c>
      <c r="D149" s="212"/>
      <c r="E149" s="219">
        <f t="shared" si="2"/>
        <v>-125879.94999999984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x14ac:dyDescent="0.3">
      <c r="A150" s="210">
        <v>44008</v>
      </c>
      <c r="B150" s="214" t="s">
        <v>95</v>
      </c>
      <c r="C150" s="212">
        <v>6563.04</v>
      </c>
      <c r="D150" s="212"/>
      <c r="E150" s="219">
        <f t="shared" si="2"/>
        <v>-119316.90999999984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x14ac:dyDescent="0.3">
      <c r="A151" s="210">
        <v>44008</v>
      </c>
      <c r="B151" s="214" t="s">
        <v>78</v>
      </c>
      <c r="C151" s="212">
        <v>2187.6799999999998</v>
      </c>
      <c r="D151" s="212"/>
      <c r="E151" s="219">
        <f t="shared" si="2"/>
        <v>-117129.22999999985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x14ac:dyDescent="0.3">
      <c r="A152" s="210">
        <v>44008</v>
      </c>
      <c r="B152" s="214" t="s">
        <v>79</v>
      </c>
      <c r="C152" s="212">
        <v>6475.92</v>
      </c>
      <c r="D152" s="212"/>
      <c r="E152" s="219">
        <f t="shared" si="2"/>
        <v>-110653.30999999985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x14ac:dyDescent="0.3">
      <c r="A153" s="210">
        <v>44011</v>
      </c>
      <c r="B153" s="214" t="s">
        <v>73</v>
      </c>
      <c r="C153" s="212">
        <v>6563.04</v>
      </c>
      <c r="D153" s="212"/>
      <c r="E153" s="219">
        <f t="shared" si="2"/>
        <v>-104090.26999999986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x14ac:dyDescent="0.3">
      <c r="A154" s="210">
        <v>44012</v>
      </c>
      <c r="B154" s="214" t="s">
        <v>77</v>
      </c>
      <c r="C154" s="212">
        <v>44419.1</v>
      </c>
      <c r="D154" s="212"/>
      <c r="E154" s="147">
        <f t="shared" si="2"/>
        <v>-59671.16999999986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x14ac:dyDescent="0.3">
      <c r="A155" s="210"/>
      <c r="B155" s="214"/>
      <c r="C155" s="212"/>
      <c r="D155" s="212"/>
      <c r="E155" s="219">
        <f t="shared" si="2"/>
        <v>-59671.16999999986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x14ac:dyDescent="0.3">
      <c r="A156" s="210"/>
      <c r="B156" s="215"/>
      <c r="C156" s="212"/>
      <c r="D156" s="212"/>
      <c r="E156" s="219">
        <f t="shared" si="2"/>
        <v>-59671.16999999986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x14ac:dyDescent="0.3">
      <c r="A157" s="210"/>
      <c r="B157" s="215"/>
      <c r="C157" s="212"/>
      <c r="D157" s="212"/>
      <c r="E157" s="219">
        <f t="shared" si="2"/>
        <v>-59671.16999999986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x14ac:dyDescent="0.3">
      <c r="A158" s="210"/>
      <c r="B158" s="215"/>
      <c r="C158" s="212"/>
      <c r="D158" s="212"/>
      <c r="E158" s="219">
        <f t="shared" si="2"/>
        <v>-59671.16999999986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x14ac:dyDescent="0.3">
      <c r="A159" s="210"/>
      <c r="B159" s="214"/>
      <c r="C159" s="212"/>
      <c r="D159" s="212"/>
      <c r="E159" s="219">
        <f t="shared" si="2"/>
        <v>-59671.16999999986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55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-59671.169999998761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5">
        <f>G162-H162</f>
        <v>100825</v>
      </c>
      <c r="H163" s="286"/>
      <c r="I163" s="287">
        <f>I162-J162</f>
        <v>0</v>
      </c>
      <c r="J163" s="288"/>
      <c r="K163" s="289">
        <f>K162-L162</f>
        <v>3000</v>
      </c>
      <c r="L163" s="290"/>
      <c r="M163" s="291">
        <f>M162-N162</f>
        <v>0</v>
      </c>
      <c r="N163" s="292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54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52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53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50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topLeftCell="A8" workbookViewId="0">
      <selection activeCell="I18" sqref="I18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7"/>
    </row>
    <row r="4" spans="1:10" ht="33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10" ht="26.25" thickBot="1" x14ac:dyDescent="0.25">
      <c r="A5" s="131"/>
      <c r="B5" s="259" t="s">
        <v>15</v>
      </c>
      <c r="C5" s="260" t="s">
        <v>16</v>
      </c>
      <c r="D5" s="130" t="s">
        <v>13</v>
      </c>
      <c r="E5" s="132" t="s">
        <v>48</v>
      </c>
      <c r="F5" s="133" t="s">
        <v>49</v>
      </c>
      <c r="G5" s="134" t="s">
        <v>42</v>
      </c>
      <c r="H5" s="135" t="s">
        <v>51</v>
      </c>
    </row>
    <row r="6" spans="1:10" ht="26.25" thickBot="1" x14ac:dyDescent="0.25">
      <c r="A6" s="246" t="s">
        <v>66</v>
      </c>
      <c r="B6" s="247"/>
      <c r="C6" s="248"/>
      <c r="D6" s="249">
        <f>'CAJA DE MDQ'!E6</f>
        <v>-40901.169999999925</v>
      </c>
      <c r="E6" s="250">
        <v>79075</v>
      </c>
      <c r="F6" s="251">
        <v>0</v>
      </c>
      <c r="G6" s="252">
        <v>3000</v>
      </c>
      <c r="H6" s="253">
        <v>0</v>
      </c>
    </row>
    <row r="7" spans="1:10" ht="15.75" thickBot="1" x14ac:dyDescent="0.35">
      <c r="A7" s="115" t="s">
        <v>17</v>
      </c>
      <c r="B7" s="254">
        <f>SUM('CAJA DE MDQ'!C10:C20)</f>
        <v>82276</v>
      </c>
      <c r="C7" s="261">
        <f>SUM('CAJA DE MDQ'!D8:D9)</f>
        <v>82440</v>
      </c>
      <c r="D7" s="255">
        <f>+B7-C7+D6</f>
        <v>-41065.169999999925</v>
      </c>
      <c r="E7" s="121"/>
      <c r="F7" s="124"/>
      <c r="G7" s="148"/>
      <c r="H7" s="116"/>
      <c r="I7" s="160"/>
    </row>
    <row r="8" spans="1:10" ht="15.75" thickBot="1" x14ac:dyDescent="0.35">
      <c r="A8" s="115" t="s">
        <v>18</v>
      </c>
      <c r="B8" s="256">
        <f>SUM('CAJA DE MDQ'!C21:C34)</f>
        <v>112432</v>
      </c>
      <c r="C8" s="262">
        <f>SUM('CAJA DE MDQ'!D23:D24)</f>
        <v>114048</v>
      </c>
      <c r="D8" s="257">
        <f>+B8-C8+D7-E8</f>
        <v>-64431.169999999925</v>
      </c>
      <c r="E8" s="122">
        <f>'CAJA DE MDQ'!G22</f>
        <v>21750</v>
      </c>
      <c r="F8" s="125"/>
      <c r="G8" s="149"/>
      <c r="H8" s="117"/>
      <c r="I8" s="160"/>
    </row>
    <row r="9" spans="1:10" ht="15.75" thickBot="1" x14ac:dyDescent="0.35">
      <c r="A9" s="115" t="s">
        <v>19</v>
      </c>
      <c r="B9" s="256">
        <f>SUM('CAJA DE MDQ'!C35:C48)</f>
        <v>112094</v>
      </c>
      <c r="C9" s="262">
        <f>SUM('CAJA DE MDQ'!D37:D38)</f>
        <v>96903</v>
      </c>
      <c r="D9" s="257">
        <f t="shared" ref="D9:D18" si="0">+B9-C9+D8</f>
        <v>-49240.169999999925</v>
      </c>
      <c r="E9" s="122"/>
      <c r="F9" s="125"/>
      <c r="G9" s="150"/>
      <c r="H9" s="117"/>
      <c r="I9" s="160"/>
    </row>
    <row r="10" spans="1:10" ht="15.75" thickBot="1" x14ac:dyDescent="0.35">
      <c r="A10" s="115" t="s">
        <v>20</v>
      </c>
      <c r="B10" s="256">
        <f>SUM('CAJA DE MDQ'!C49:C63)</f>
        <v>166317</v>
      </c>
      <c r="C10" s="262">
        <f>SUM('CAJA DE MDQ'!D49:D50)</f>
        <v>113490</v>
      </c>
      <c r="D10" s="257">
        <f t="shared" si="0"/>
        <v>3586.8300000000745</v>
      </c>
      <c r="E10" s="122"/>
      <c r="F10" s="125"/>
      <c r="G10" s="151"/>
      <c r="H10" s="117"/>
      <c r="I10" s="160"/>
    </row>
    <row r="11" spans="1:10" ht="15.75" thickBot="1" x14ac:dyDescent="0.35">
      <c r="A11" s="115" t="s">
        <v>21</v>
      </c>
      <c r="B11" s="256">
        <f>SUM('CAJA DE MDQ'!C64:C73)</f>
        <v>61698.549999999996</v>
      </c>
      <c r="C11" s="262">
        <f>SUM('CAJA DE MDQ'!D65:D66)</f>
        <v>123825.34999999999</v>
      </c>
      <c r="D11" s="257">
        <f t="shared" si="0"/>
        <v>-58539.969999999921</v>
      </c>
      <c r="E11" s="122"/>
      <c r="F11" s="125"/>
      <c r="G11" s="151"/>
      <c r="H11" s="117"/>
      <c r="I11" s="160"/>
    </row>
    <row r="12" spans="1:10" ht="15.75" thickBot="1" x14ac:dyDescent="0.35">
      <c r="A12" s="115" t="s">
        <v>22</v>
      </c>
      <c r="B12" s="256">
        <f>SUM('CAJA DE MDQ'!C74:C84)</f>
        <v>94306.19</v>
      </c>
      <c r="C12" s="262">
        <f>SUM('CAJA DE MDQ'!D76:D77)</f>
        <v>126290.12</v>
      </c>
      <c r="D12" s="257">
        <f>+B12-C12+D11-E12</f>
        <v>-90523.899999999907</v>
      </c>
      <c r="E12" s="122"/>
      <c r="F12" s="125"/>
      <c r="G12" s="151"/>
      <c r="H12" s="117"/>
      <c r="I12" s="160"/>
    </row>
    <row r="13" spans="1:10" ht="15.75" thickBot="1" x14ac:dyDescent="0.35">
      <c r="A13" s="115" t="s">
        <v>23</v>
      </c>
      <c r="B13" s="256">
        <f>SUM('CAJA DE MDQ'!C85:C93)</f>
        <v>56124.639999999999</v>
      </c>
      <c r="C13" s="262">
        <f>SUM('CAJA DE MDQ'!D86:D87)</f>
        <v>126759.6</v>
      </c>
      <c r="D13" s="257">
        <f t="shared" si="0"/>
        <v>-161158.85999999993</v>
      </c>
      <c r="E13" s="122"/>
      <c r="F13" s="125"/>
      <c r="G13" s="151"/>
      <c r="H13" s="117"/>
      <c r="I13" s="160"/>
    </row>
    <row r="14" spans="1:10" ht="15.75" thickBot="1" x14ac:dyDescent="0.35">
      <c r="A14" s="115" t="s">
        <v>24</v>
      </c>
      <c r="B14" s="256">
        <f>SUM('CAJA DE MDQ'!C94:C106)</f>
        <v>151856.36000000002</v>
      </c>
      <c r="C14" s="262">
        <f>SUM('CAJA DE MDQ'!D95:D96)</f>
        <v>114553.12</v>
      </c>
      <c r="D14" s="257">
        <f t="shared" si="0"/>
        <v>-123855.61999999991</v>
      </c>
      <c r="E14" s="122"/>
      <c r="F14" s="125"/>
      <c r="G14" s="151"/>
      <c r="H14" s="117"/>
      <c r="I14" s="160"/>
    </row>
    <row r="15" spans="1:10" ht="15.75" thickBot="1" x14ac:dyDescent="0.35">
      <c r="A15" s="115" t="s">
        <v>25</v>
      </c>
      <c r="B15" s="256">
        <f>SUM('CAJA DE MDQ'!C107:C112)</f>
        <v>44392.479999999996</v>
      </c>
      <c r="C15" s="262">
        <f>SUM('CAJA DE MDQ'!D109:D110)</f>
        <v>115961.56</v>
      </c>
      <c r="D15" s="257">
        <f>+B15-C15+D14-E15</f>
        <v>-195424.6999999999</v>
      </c>
      <c r="E15" s="122"/>
      <c r="F15" s="125"/>
      <c r="G15" s="151"/>
      <c r="H15" s="117"/>
      <c r="I15" s="160"/>
    </row>
    <row r="16" spans="1:10" ht="15.75" thickBot="1" x14ac:dyDescent="0.35">
      <c r="A16" s="115" t="s">
        <v>26</v>
      </c>
      <c r="B16" s="256">
        <f>SUM('CAJA DE MDQ'!C113:C125)</f>
        <v>99326.48</v>
      </c>
      <c r="C16" s="262">
        <f>SUM('CAJA DE MDQ'!D114:D115)</f>
        <v>105773.35999999999</v>
      </c>
      <c r="D16" s="257">
        <f t="shared" si="0"/>
        <v>-201871.5799999999</v>
      </c>
      <c r="E16" s="122"/>
      <c r="F16" s="125"/>
      <c r="G16" s="151"/>
      <c r="H16" s="117"/>
      <c r="I16" s="16">
        <v>101473.02</v>
      </c>
      <c r="J16" s="32">
        <f>B16-I16</f>
        <v>-2146.5400000000081</v>
      </c>
    </row>
    <row r="17" spans="1:10" ht="15.75" thickBot="1" x14ac:dyDescent="0.35">
      <c r="A17" s="115" t="s">
        <v>27</v>
      </c>
      <c r="B17" s="256">
        <f>SUM('CAJA DE MDQ'!C126:C139)</f>
        <v>181103.11999999997</v>
      </c>
      <c r="C17" s="262">
        <f>SUM('CAJA DE MDQ'!D127:D128)</f>
        <v>105180.46</v>
      </c>
      <c r="D17" s="257">
        <f t="shared" si="0"/>
        <v>-125948.91999999994</v>
      </c>
      <c r="E17" s="122"/>
      <c r="F17" s="125"/>
      <c r="G17" s="151"/>
      <c r="H17" s="117"/>
      <c r="I17" s="16">
        <v>178956.58</v>
      </c>
      <c r="J17" s="32">
        <f>B17-I17</f>
        <v>2146.539999999979</v>
      </c>
    </row>
    <row r="18" spans="1:10" ht="15.75" thickBot="1" x14ac:dyDescent="0.35">
      <c r="A18" s="115" t="s">
        <v>28</v>
      </c>
      <c r="B18" s="256">
        <f>SUM('CAJA DE MDQ'!C140:C154)</f>
        <v>166911.02999999997</v>
      </c>
      <c r="C18" s="263">
        <f>SUM('CAJA DE MDQ'!D143:D144)</f>
        <v>100633.28</v>
      </c>
      <c r="D18" s="258">
        <f t="shared" si="0"/>
        <v>-59671.169999999969</v>
      </c>
      <c r="E18" s="123"/>
      <c r="F18" s="126"/>
      <c r="G18" s="151"/>
      <c r="H18" s="117"/>
      <c r="I18" s="160"/>
    </row>
    <row r="19" spans="1:10" ht="39" thickBot="1" x14ac:dyDescent="0.25">
      <c r="A19" s="127" t="s">
        <v>67</v>
      </c>
      <c r="B19" s="128">
        <f>SUM(B7:B18)</f>
        <v>1328837.8499999999</v>
      </c>
      <c r="C19" s="264">
        <f>SUM(C7:C18)</f>
        <v>1325857.8499999999</v>
      </c>
      <c r="D19" s="129">
        <f>+D18</f>
        <v>-59671.169999999969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0" spans="1:10" x14ac:dyDescent="0.2">
      <c r="J20" s="32">
        <f>SUM(J16:J19)</f>
        <v>-2.9103830456733704E-11</v>
      </c>
    </row>
    <row r="21" spans="1:10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8 C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22" workbookViewId="0">
      <selection activeCell="A29" sqref="A29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56</v>
      </c>
    </row>
    <row r="7" spans="1:2" x14ac:dyDescent="0.2">
      <c r="A7" t="s">
        <v>58</v>
      </c>
      <c r="B7" s="68"/>
    </row>
    <row r="8" spans="1:2" x14ac:dyDescent="0.2">
      <c r="A8" t="s">
        <v>57</v>
      </c>
    </row>
    <row r="9" spans="1:2" x14ac:dyDescent="0.2">
      <c r="A9" t="s">
        <v>29</v>
      </c>
    </row>
    <row r="10" spans="1:2" x14ac:dyDescent="0.2">
      <c r="A10" t="s">
        <v>59</v>
      </c>
    </row>
    <row r="11" spans="1:2" x14ac:dyDescent="0.2">
      <c r="A11" t="s">
        <v>60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68</v>
      </c>
    </row>
    <row r="25" spans="1:5" x14ac:dyDescent="0.2">
      <c r="A25" s="62" t="s">
        <v>108</v>
      </c>
    </row>
    <row r="26" spans="1:5" x14ac:dyDescent="0.2">
      <c r="A26" t="s">
        <v>70</v>
      </c>
      <c r="D26" s="270" t="s">
        <v>101</v>
      </c>
    </row>
    <row r="27" spans="1:5" x14ac:dyDescent="0.2">
      <c r="A27" t="s">
        <v>71</v>
      </c>
      <c r="E27" s="267" t="s">
        <v>85</v>
      </c>
    </row>
    <row r="28" spans="1:5" x14ac:dyDescent="0.2">
      <c r="A28" t="s">
        <v>72</v>
      </c>
    </row>
    <row r="29" spans="1:5" x14ac:dyDescent="0.2">
      <c r="A29" t="s">
        <v>73</v>
      </c>
    </row>
    <row r="30" spans="1:5" x14ac:dyDescent="0.2">
      <c r="A30" t="s">
        <v>74</v>
      </c>
    </row>
    <row r="31" spans="1:5" x14ac:dyDescent="0.2">
      <c r="A31" t="s">
        <v>95</v>
      </c>
    </row>
    <row r="32" spans="1:5" x14ac:dyDescent="0.2">
      <c r="A32" s="6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ht="15" x14ac:dyDescent="0.2">
      <c r="A36" s="265" t="s">
        <v>79</v>
      </c>
    </row>
    <row r="37" spans="1:1" ht="15" x14ac:dyDescent="0.2">
      <c r="A37" s="265" t="s">
        <v>80</v>
      </c>
    </row>
    <row r="38" spans="1:1" ht="15" x14ac:dyDescent="0.2">
      <c r="A38" s="265" t="s">
        <v>81</v>
      </c>
    </row>
    <row r="42" spans="1:1" x14ac:dyDescent="0.2">
      <c r="A42" s="62" t="s">
        <v>92</v>
      </c>
    </row>
    <row r="43" spans="1:1" x14ac:dyDescent="0.2">
      <c r="A43" t="s">
        <v>95</v>
      </c>
    </row>
    <row r="44" spans="1:1" x14ac:dyDescent="0.2">
      <c r="A44" t="s">
        <v>78</v>
      </c>
    </row>
  </sheetData>
  <sortState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cp:lastPrinted>2020-06-26T14:25:39Z</cp:lastPrinted>
  <dcterms:created xsi:type="dcterms:W3CDTF">2010-01-14T12:37:43Z</dcterms:created>
  <dcterms:modified xsi:type="dcterms:W3CDTF">2020-07-14T14:19:07Z</dcterms:modified>
</cp:coreProperties>
</file>