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ylviaGarcia\Dropbox\Administración\Naps\NAP MDQ\"/>
    </mc:Choice>
  </mc:AlternateContent>
  <xr:revisionPtr revIDLastSave="0" documentId="13_ncr:1_{C0408599-6AF8-45E2-A712-C724AC51BA1B}" xr6:coauthVersionLast="45" xr6:coauthVersionMax="45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3" l="1"/>
  <c r="B11" i="3" l="1"/>
  <c r="B10" i="3"/>
  <c r="C10" i="3" l="1"/>
  <c r="B9" i="3" l="1"/>
  <c r="E29" i="1" l="1"/>
  <c r="E30" i="1" s="1"/>
  <c r="C9" i="3" l="1"/>
  <c r="B8" i="3" l="1"/>
  <c r="C8" i="3" l="1"/>
  <c r="B7" i="3" l="1"/>
  <c r="B18" i="3" l="1"/>
  <c r="B17" i="3" l="1"/>
  <c r="C17" i="3" l="1"/>
  <c r="B16" i="3" l="1"/>
  <c r="J20" i="3" l="1"/>
  <c r="B15" i="3"/>
  <c r="C15" i="3" l="1"/>
  <c r="B14" i="3" l="1"/>
  <c r="D25" i="2" l="1"/>
  <c r="C14" i="3"/>
  <c r="B13" i="3" l="1"/>
  <c r="C13" i="3" l="1"/>
  <c r="B12" i="3" l="1"/>
  <c r="C12" i="3" l="1"/>
  <c r="C7" i="3" l="1"/>
  <c r="E161" i="1" l="1"/>
  <c r="S104" i="2" l="1"/>
  <c r="C18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C6" i="2" s="1"/>
  <c r="H19" i="3"/>
  <c r="G19" i="3"/>
  <c r="F19" i="3"/>
  <c r="N159" i="1"/>
  <c r="H159" i="1"/>
  <c r="I159" i="1"/>
  <c r="J159" i="1"/>
  <c r="K159" i="1"/>
  <c r="L159" i="1"/>
  <c r="M159" i="1"/>
  <c r="G159" i="1"/>
  <c r="I160" i="1" l="1"/>
  <c r="E164" i="1" s="1"/>
  <c r="K160" i="1"/>
  <c r="E167" i="1" s="1"/>
  <c r="G160" i="1"/>
  <c r="M160" i="1"/>
  <c r="E19" i="3"/>
  <c r="E2" i="1"/>
  <c r="E4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11" i="2"/>
  <c r="C10" i="2"/>
  <c r="C21" i="2"/>
  <c r="C19" i="2"/>
  <c r="E5" i="1" l="1"/>
  <c r="E6" i="1" s="1"/>
  <c r="E7" i="1" s="1"/>
  <c r="E159" i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S105" i="2"/>
  <c r="C20" i="2"/>
  <c r="C25" i="2" s="1"/>
  <c r="E21" i="1" l="1"/>
  <c r="E22" i="1" s="1"/>
  <c r="E23" i="1" s="1"/>
  <c r="E24" i="1" s="1"/>
  <c r="E25" i="1" s="1"/>
  <c r="E26" i="1" s="1"/>
  <c r="E27" i="1" s="1"/>
  <c r="E28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</calcChain>
</file>

<file path=xl/sharedStrings.xml><?xml version="1.0" encoding="utf-8"?>
<sst xmlns="http://schemas.openxmlformats.org/spreadsheetml/2006/main" count="208" uniqueCount="96">
  <si>
    <t>CTA CTE SOCIOS NAP MAR DEL PLATA</t>
  </si>
  <si>
    <t>SALDO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</si>
  <si>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</si>
  <si>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</si>
  <si>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</si>
  <si>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</si>
  <si>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</si>
  <si>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</si>
  <si>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</si>
  <si>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</si>
  <si>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</si>
  <si>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</si>
  <si>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</si>
  <si>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</si>
  <si>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</si>
  <si>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</si>
  <si>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</si>
  <si>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</si>
  <si>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</si>
  <si>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</si>
  <si>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</si>
  <si>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</si>
  <si>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</si>
  <si>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</si>
  <si>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</si>
  <si>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</si>
  <si>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</si>
  <si>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</si>
  <si>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</si>
  <si>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</si>
  <si>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Facturado 2019</t>
  </si>
  <si>
    <t>Cobrado 2019</t>
  </si>
  <si>
    <t>CESOP - COOP DE ELEC SERV Y OB PCAS SAN BERNARDO LTDA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</si>
  <si>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</si>
  <si>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</si>
  <si>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</si>
  <si>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</si>
  <si>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</si>
  <si>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</si>
  <si>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</si>
  <si>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</si>
  <si>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</si>
  <si>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Fondo de reserva U$D</t>
  </si>
  <si>
    <t>Ingresos</t>
  </si>
  <si>
    <t>Fondo de reserva 1</t>
  </si>
  <si>
    <t>Fondo de reserva 2</t>
  </si>
  <si>
    <t>Reserva Plazo Fijo</t>
  </si>
  <si>
    <t>TOTAL FONDO DE RESERVA 2 $</t>
  </si>
  <si>
    <t>TOTAL FONDO DE RESERVA  U$D</t>
  </si>
  <si>
    <t>TOTAL FONDO DE RESERVA 1</t>
  </si>
  <si>
    <t>COOP BATAN DE OBRAS Y SERV PCOS LTDA</t>
  </si>
  <si>
    <t>COOPDEPROVDEELECYO.SERV.PCOSLDA CAMET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</si>
  <si>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</si>
  <si>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</si>
  <si>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</si>
  <si>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Facturado 2020</t>
  </si>
  <si>
    <t>Cobrado 2020</t>
  </si>
  <si>
    <t>CESOP - Coop de Elec Serv y Ob Pcas San Bernardo LTDA</t>
  </si>
  <si>
    <t>Coop de Serv Pcos Ltda Unión del Sud</t>
  </si>
  <si>
    <t>Coop de provdeelecyo. Serv. Pcoslda CAMET</t>
  </si>
  <si>
    <t>Cooperativa De Electricidad Y Servicios Anexos De Dionisia LTDA</t>
  </si>
  <si>
    <t>Cooperativa Telefónica de Pinamar Ltda (Telpin)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</si>
  <si>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</si>
  <si>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</si>
  <si>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</si>
  <si>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</si>
  <si>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</si>
  <si>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</si>
  <si>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</si>
  <si>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MP-010</t>
  </si>
  <si>
    <t>debito</t>
  </si>
  <si>
    <t>COOTELSER LTDA - Coop Telef y Otros Serv Sta Clara del Mar</t>
  </si>
  <si>
    <t>COOTELSER LTDA - COOP TELEF Y OTROS SERV STA CLARA DEL MAR</t>
  </si>
  <si>
    <t>cambiar nombre como sistema 20-21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</si>
  <si>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</si>
  <si>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Saldo 30.06.2020</t>
  </si>
  <si>
    <t xml:space="preserve">   Gtos Directos Julio 2020</t>
  </si>
  <si>
    <t xml:space="preserve">   Gtos Indirectos Julio 2020</t>
  </si>
  <si>
    <t>Saldo 30 de Junio 2020</t>
  </si>
  <si>
    <t>SALDO TOTAL AL 30.06.2021</t>
  </si>
  <si>
    <t>RURALINK COMUNICATION SA   (Siternet SRL (BAJA)</t>
  </si>
  <si>
    <r>
      <t>SITERNET SRL</t>
    </r>
    <r>
      <rPr>
        <sz val="10"/>
        <color rgb="FFFF0000"/>
        <rFont val="Arial"/>
        <family val="2"/>
      </rPr>
      <t xml:space="preserve"> (BAJA)</t>
    </r>
  </si>
  <si>
    <r>
      <t xml:space="preserve">SITERNET SRL </t>
    </r>
    <r>
      <rPr>
        <sz val="10"/>
        <color rgb="FFFF0000"/>
        <rFont val="Arial"/>
        <family val="2"/>
      </rPr>
      <t>(BAJA)</t>
    </r>
  </si>
  <si>
    <t>Coop Batan de Obras y Serv Pcos LTDA</t>
  </si>
  <si>
    <t xml:space="preserve">Ruralink Comunication SA   </t>
  </si>
  <si>
    <t xml:space="preserve">   Gtos Directos Agosto 2020</t>
  </si>
  <si>
    <t xml:space="preserve">   Gtos Indirectos Agosto 2020</t>
  </si>
  <si>
    <t>Cooperativa de Provisión de Elec, Servicios Pcos, Vivienda y Crédito De Mar del Plata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</si>
  <si>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</si>
  <si>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</si>
  <si>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t xml:space="preserve">   Gtos Directos Septiembre 2020</t>
  </si>
  <si>
    <t xml:space="preserve">   Gtos Indirectos Septiembre 2020</t>
  </si>
  <si>
    <t xml:space="preserve">   Gtos Directos Octubre 2020</t>
  </si>
  <si>
    <t xml:space="preserve">   Gtos Indirectos Octubre 2020</t>
  </si>
  <si>
    <t xml:space="preserve">   Gtos Directos Noviembre 2020</t>
  </si>
  <si>
    <t xml:space="preserve">   Gtos Indirectos 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</si>
</sst>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84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2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6" borderId="0" xfId="0" applyFont="1" applyFill="1" applyBorder="1"/>
    <xf numFmtId="169" fontId="21" fillId="6" borderId="0" xfId="0" applyNumberFormat="1" applyFont="1" applyFill="1"/>
    <xf numFmtId="165" fontId="21" fillId="6" borderId="0" xfId="0" applyNumberFormat="1" applyFont="1" applyFill="1"/>
    <xf numFmtId="164" fontId="21" fillId="6" borderId="0" xfId="0" applyNumberFormat="1" applyFont="1" applyFill="1"/>
    <xf numFmtId="165" fontId="3" fillId="6" borderId="23" xfId="0" applyNumberFormat="1" applyFont="1" applyFill="1" applyBorder="1"/>
    <xf numFmtId="165" fontId="0" fillId="6" borderId="24" xfId="0" applyNumberFormat="1" applyFill="1" applyBorder="1"/>
    <xf numFmtId="165" fontId="0" fillId="6" borderId="23" xfId="0" applyNumberFormat="1" applyFill="1" applyBorder="1"/>
    <xf numFmtId="165" fontId="26" fillId="6" borderId="24" xfId="0" applyNumberFormat="1" applyFont="1" applyFill="1" applyBorder="1"/>
    <xf numFmtId="165" fontId="2" fillId="6" borderId="24" xfId="0" applyNumberFormat="1" applyFont="1" applyFill="1" applyBorder="1"/>
    <xf numFmtId="165" fontId="0" fillId="12" borderId="23" xfId="0" applyNumberFormat="1" applyFill="1" applyBorder="1"/>
    <xf numFmtId="165" fontId="0" fillId="12" borderId="24" xfId="0" applyNumberFormat="1" applyFill="1" applyBorder="1"/>
    <xf numFmtId="165" fontId="0" fillId="13" borderId="23" xfId="0" applyNumberFormat="1" applyFill="1" applyBorder="1"/>
    <xf numFmtId="165" fontId="0" fillId="13" borderId="24" xfId="0" applyNumberFormat="1" applyFill="1" applyBorder="1"/>
    <xf numFmtId="165" fontId="2" fillId="15" borderId="23" xfId="0" applyNumberFormat="1" applyFont="1" applyFill="1" applyBorder="1"/>
    <xf numFmtId="165" fontId="2" fillId="15" borderId="24" xfId="0" applyNumberFormat="1" applyFont="1" applyFill="1" applyBorder="1"/>
    <xf numFmtId="165" fontId="24" fillId="12" borderId="1" xfId="0" applyNumberFormat="1" applyFont="1" applyFill="1" applyBorder="1"/>
    <xf numFmtId="165" fontId="27" fillId="12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4" fillId="15" borderId="1" xfId="0" applyNumberFormat="1" applyFont="1" applyFill="1" applyBorder="1"/>
    <xf numFmtId="165" fontId="27" fillId="15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5" borderId="24" xfId="0" applyNumberFormat="1" applyFont="1" applyFill="1" applyBorder="1" applyAlignment="1">
      <alignment horizontal="right"/>
    </xf>
    <xf numFmtId="165" fontId="2" fillId="15" borderId="24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2" xfId="0" applyNumberFormat="1" applyFill="1" applyBorder="1"/>
    <xf numFmtId="165" fontId="0" fillId="12" borderId="33" xfId="0" applyNumberFormat="1" applyFill="1" applyBorder="1"/>
    <xf numFmtId="165" fontId="0" fillId="12" borderId="35" xfId="0" applyNumberFormat="1" applyFill="1" applyBorder="1"/>
    <xf numFmtId="165" fontId="30" fillId="13" borderId="29" xfId="0" applyNumberFormat="1" applyFont="1" applyFill="1" applyBorder="1" applyAlignment="1">
      <alignment horizontal="right"/>
    </xf>
    <xf numFmtId="165" fontId="0" fillId="13" borderId="30" xfId="0" applyNumberFormat="1" applyFill="1" applyBorder="1" applyAlignment="1">
      <alignment horizontal="center"/>
    </xf>
    <xf numFmtId="165" fontId="0" fillId="13" borderId="34" xfId="0" applyNumberFormat="1" applyFill="1" applyBorder="1" applyAlignment="1">
      <alignment horizontal="center"/>
    </xf>
    <xf numFmtId="165" fontId="31" fillId="16" borderId="1" xfId="0" applyNumberFormat="1" applyFont="1" applyFill="1" applyBorder="1" applyAlignment="1">
      <alignment horizontal="left" wrapText="1"/>
    </xf>
    <xf numFmtId="165" fontId="31" fillId="16" borderId="1" xfId="0" applyNumberFormat="1" applyFont="1" applyFill="1" applyBorder="1"/>
    <xf numFmtId="8" fontId="31" fillId="16" borderId="1" xfId="0" applyNumberFormat="1" applyFont="1" applyFill="1" applyBorder="1"/>
    <xf numFmtId="165" fontId="29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29" fillId="9" borderId="1" xfId="0" applyNumberFormat="1" applyFont="1" applyFill="1" applyBorder="1" applyAlignment="1">
      <alignment horizontal="center" vertical="center" wrapText="1"/>
    </xf>
    <xf numFmtId="165" fontId="29" fillId="10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11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29" xfId="0" applyNumberFormat="1" applyFont="1" applyFill="1" applyBorder="1"/>
    <xf numFmtId="171" fontId="2" fillId="14" borderId="30" xfId="0" applyNumberFormat="1" applyFont="1" applyFill="1" applyBorder="1" applyAlignment="1">
      <alignment horizontal="right"/>
    </xf>
    <xf numFmtId="171" fontId="2" fillId="14" borderId="30" xfId="0" applyNumberFormat="1" applyFont="1" applyFill="1" applyBorder="1"/>
    <xf numFmtId="171" fontId="0" fillId="14" borderId="30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6" fillId="14" borderId="1" xfId="0" applyNumberFormat="1" applyFont="1" applyFill="1" applyBorder="1" applyAlignment="1">
      <alignment horizontal="center"/>
    </xf>
    <xf numFmtId="171" fontId="3" fillId="6" borderId="23" xfId="0" applyNumberFormat="1" applyFont="1" applyFill="1" applyBorder="1"/>
    <xf numFmtId="171" fontId="0" fillId="6" borderId="24" xfId="0" applyNumberFormat="1" applyFill="1" applyBorder="1"/>
    <xf numFmtId="171" fontId="0" fillId="14" borderId="23" xfId="0" applyNumberFormat="1" applyFill="1" applyBorder="1"/>
    <xf numFmtId="171" fontId="0" fillId="14" borderId="24" xfId="0" applyNumberFormat="1" applyFill="1" applyBorder="1"/>
    <xf numFmtId="0" fontId="19" fillId="19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19" fillId="19" borderId="11" xfId="2" applyFont="1" applyFill="1" applyBorder="1" applyAlignment="1" applyProtection="1">
      <alignment horizontal="left"/>
      <protection locked="0"/>
    </xf>
    <xf numFmtId="164" fontId="2" fillId="19" borderId="12" xfId="0" applyNumberFormat="1" applyFont="1" applyFill="1" applyBorder="1"/>
    <xf numFmtId="0" fontId="0" fillId="19" borderId="13" xfId="0" applyFill="1" applyBorder="1" applyAlignment="1">
      <alignment horizontal="center"/>
    </xf>
    <xf numFmtId="165" fontId="19" fillId="19" borderId="14" xfId="0" applyNumberFormat="1" applyFont="1" applyFill="1" applyBorder="1" applyAlignment="1">
      <alignment horizontal="left"/>
    </xf>
    <xf numFmtId="164" fontId="2" fillId="19" borderId="15" xfId="0" applyNumberFormat="1" applyFont="1" applyFill="1" applyBorder="1"/>
    <xf numFmtId="0" fontId="19" fillId="19" borderId="14" xfId="2" applyFont="1" applyFill="1" applyBorder="1" applyAlignment="1" applyProtection="1">
      <alignment horizontal="left"/>
      <protection locked="0"/>
    </xf>
    <xf numFmtId="0" fontId="19" fillId="19" borderId="14" xfId="0" applyFont="1" applyFill="1" applyBorder="1" applyAlignment="1">
      <alignment horizontal="left"/>
    </xf>
    <xf numFmtId="0" fontId="19" fillId="19" borderId="14" xfId="0" applyFont="1" applyFill="1" applyBorder="1" applyAlignment="1" applyProtection="1">
      <alignment horizontal="left"/>
      <protection locked="0"/>
    </xf>
    <xf numFmtId="0" fontId="19" fillId="19" borderId="14" xfId="2" applyFont="1" applyFill="1" applyBorder="1" applyProtection="1">
      <protection locked="0"/>
    </xf>
    <xf numFmtId="0" fontId="0" fillId="4" borderId="36" xfId="0" applyFill="1" applyBorder="1" applyAlignment="1">
      <alignment horizontal="center"/>
    </xf>
    <xf numFmtId="0" fontId="19" fillId="4" borderId="37" xfId="2" applyFont="1" applyFill="1" applyBorder="1" applyProtection="1">
      <protection locked="0"/>
    </xf>
    <xf numFmtId="164" fontId="2" fillId="4" borderId="38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19" borderId="0" xfId="2" applyNumberFormat="1" applyFont="1" applyFill="1" applyAlignment="1" applyProtection="1">
      <alignment horizontal="center"/>
      <protection locked="0"/>
    </xf>
    <xf numFmtId="165" fontId="13" fillId="19" borderId="0" xfId="0" applyNumberFormat="1" applyFont="1" applyFill="1" applyBorder="1"/>
    <xf numFmtId="0" fontId="0" fillId="19" borderId="31" xfId="0" applyFill="1" applyBorder="1" applyAlignment="1">
      <alignment horizontal="center"/>
    </xf>
    <xf numFmtId="0" fontId="19" fillId="19" borderId="29" xfId="2" applyFont="1" applyFill="1" applyBorder="1" applyProtection="1">
      <protection locked="0"/>
    </xf>
    <xf numFmtId="164" fontId="2" fillId="19" borderId="4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1" xfId="0" applyFill="1" applyBorder="1" applyAlignment="1">
      <alignment horizontal="center"/>
    </xf>
    <xf numFmtId="0" fontId="19" fillId="4" borderId="29" xfId="2" applyFont="1" applyFill="1" applyBorder="1" applyProtection="1">
      <protection locked="0"/>
    </xf>
    <xf numFmtId="164" fontId="2" fillId="4" borderId="40" xfId="0" applyNumberFormat="1" applyFont="1" applyFill="1" applyBorder="1"/>
    <xf numFmtId="167" fontId="35" fillId="16" borderId="1" xfId="0" applyNumberFormat="1" applyFont="1" applyFill="1" applyBorder="1"/>
    <xf numFmtId="167" fontId="23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1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2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19" borderId="0" xfId="0" applyNumberFormat="1" applyFont="1" applyFill="1"/>
    <xf numFmtId="165" fontId="8" fillId="19" borderId="0" xfId="0" applyNumberFormat="1" applyFont="1" applyFill="1"/>
    <xf numFmtId="0" fontId="8" fillId="19" borderId="0" xfId="0" applyFont="1" applyFill="1"/>
    <xf numFmtId="0" fontId="8" fillId="19" borderId="0" xfId="0" applyFont="1" applyFill="1" applyBorder="1" applyAlignment="1">
      <alignment wrapText="1"/>
    </xf>
    <xf numFmtId="164" fontId="8" fillId="19" borderId="0" xfId="0" applyNumberFormat="1" applyFont="1" applyFill="1"/>
    <xf numFmtId="14" fontId="8" fillId="20" borderId="0" xfId="0" applyNumberFormat="1" applyFont="1" applyFill="1"/>
    <xf numFmtId="0" fontId="2" fillId="20" borderId="0" xfId="0" applyFont="1" applyFill="1"/>
    <xf numFmtId="164" fontId="9" fillId="20" borderId="0" xfId="0" applyNumberFormat="1" applyFont="1" applyFill="1"/>
    <xf numFmtId="165" fontId="2" fillId="20" borderId="0" xfId="0" applyNumberFormat="1" applyFont="1" applyFill="1"/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25" fillId="10" borderId="1" xfId="0" applyNumberFormat="1" applyFont="1" applyFill="1" applyBorder="1" applyAlignment="1">
      <alignment horizontal="center"/>
    </xf>
    <xf numFmtId="165" fontId="39" fillId="10" borderId="1" xfId="0" applyNumberFormat="1" applyFont="1" applyFill="1" applyBorder="1" applyAlignment="1">
      <alignment horizontal="center"/>
    </xf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11" borderId="1" xfId="0" applyNumberFormat="1" applyFont="1" applyFill="1" applyBorder="1" applyAlignment="1">
      <alignment horizontal="center"/>
    </xf>
    <xf numFmtId="165" fontId="39" fillId="11" borderId="1" xfId="0" applyNumberFormat="1" applyFont="1" applyFill="1" applyBorder="1" applyAlignment="1">
      <alignment horizontal="center"/>
    </xf>
    <xf numFmtId="165" fontId="3" fillId="0" borderId="23" xfId="0" applyNumberFormat="1" applyFont="1" applyBorder="1"/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70" fontId="3" fillId="0" borderId="23" xfId="0" applyNumberFormat="1" applyFont="1" applyBorder="1"/>
    <xf numFmtId="0" fontId="0" fillId="0" borderId="24" xfId="0" applyBorder="1"/>
    <xf numFmtId="165" fontId="2" fillId="0" borderId="24" xfId="0" applyNumberFormat="1" applyFont="1" applyBorder="1"/>
    <xf numFmtId="165" fontId="35" fillId="0" borderId="0" xfId="0" applyNumberFormat="1" applyFont="1" applyFill="1" applyBorder="1"/>
    <xf numFmtId="165" fontId="35" fillId="19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6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8" xfId="0" applyNumberFormat="1" applyFont="1" applyFill="1" applyBorder="1"/>
    <xf numFmtId="171" fontId="3" fillId="0" borderId="9" xfId="0" applyNumberFormat="1" applyFont="1" applyFill="1" applyBorder="1"/>
    <xf numFmtId="165" fontId="2" fillId="0" borderId="24" xfId="0" applyNumberFormat="1" applyFont="1" applyFill="1" applyBorder="1" applyAlignment="1">
      <alignment horizontal="right"/>
    </xf>
    <xf numFmtId="165" fontId="8" fillId="19" borderId="31" xfId="0" applyNumberFormat="1" applyFont="1" applyFill="1" applyBorder="1"/>
    <xf numFmtId="164" fontId="8" fillId="19" borderId="29" xfId="0" applyNumberFormat="1" applyFont="1" applyFill="1" applyBorder="1"/>
    <xf numFmtId="165" fontId="8" fillId="19" borderId="23" xfId="0" applyNumberFormat="1" applyFont="1" applyFill="1" applyBorder="1"/>
    <xf numFmtId="164" fontId="8" fillId="19" borderId="30" xfId="0" applyNumberFormat="1" applyFont="1" applyFill="1" applyBorder="1"/>
    <xf numFmtId="164" fontId="8" fillId="19" borderId="34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0" fillId="16" borderId="1" xfId="0" applyNumberFormat="1" applyFont="1" applyFill="1" applyBorder="1" applyAlignment="1">
      <alignment horizontal="center" vertical="center"/>
    </xf>
    <xf numFmtId="165" fontId="41" fillId="19" borderId="29" xfId="0" applyNumberFormat="1" applyFont="1" applyFill="1" applyBorder="1"/>
    <xf numFmtId="165" fontId="41" fillId="19" borderId="30" xfId="0" applyNumberFormat="1" applyFont="1" applyFill="1" applyBorder="1"/>
    <xf numFmtId="165" fontId="41" fillId="19" borderId="34" xfId="0" applyNumberFormat="1" applyFont="1" applyFill="1" applyBorder="1"/>
    <xf numFmtId="165" fontId="40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0" fillId="21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5" borderId="0" xfId="0" applyFill="1"/>
    <xf numFmtId="0" fontId="3" fillId="16" borderId="21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16" borderId="19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14" fontId="3" fillId="16" borderId="27" xfId="0" applyNumberFormat="1" applyFont="1" applyFill="1" applyBorder="1" applyAlignment="1">
      <alignment horizontal="center"/>
    </xf>
    <xf numFmtId="14" fontId="3" fillId="16" borderId="39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4" fillId="9" borderId="21" xfId="0" applyNumberFormat="1" applyFont="1" applyFill="1" applyBorder="1" applyAlignment="1">
      <alignment horizontal="center"/>
    </xf>
    <xf numFmtId="0" fontId="24" fillId="9" borderId="22" xfId="0" applyFont="1" applyFill="1" applyBorder="1" applyAlignment="1">
      <alignment horizontal="center"/>
    </xf>
    <xf numFmtId="165" fontId="24" fillId="10" borderId="21" xfId="0" applyNumberFormat="1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171" fontId="3" fillId="7" borderId="21" xfId="0" applyNumberFormat="1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65" fontId="24" fillId="11" borderId="21" xfId="0" applyNumberFormat="1" applyFont="1" applyFill="1" applyBorder="1" applyAlignment="1">
      <alignment horizontal="center"/>
    </xf>
    <xf numFmtId="0" fontId="24" fillId="11" borderId="22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9525</xdr:colOff>
      <xdr:row>0</xdr:row>
      <xdr:rowOff>857250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15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704850</xdr:colOff>
      <xdr:row>0</xdr:row>
      <xdr:rowOff>76200</xdr:rowOff>
    </xdr:from>
    <xdr:to>
      <xdr:col>4</xdr:col>
      <xdr:colOff>929795</xdr:colOff>
      <xdr:row>0</xdr:row>
      <xdr:rowOff>781050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85725</xdr:rowOff>
    </xdr:from>
    <xdr:to>
      <xdr:col>1</xdr:col>
      <xdr:colOff>1520934</xdr:colOff>
      <xdr:row>0</xdr:row>
      <xdr:rowOff>790575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" y="1057275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4:W105"/>
  <sheetViews>
    <sheetView topLeftCell="O88" workbookViewId="0">
      <selection activeCell="D22" sqref="D6:D22"/>
    </sheetView>
  </sheetViews>
  <sheetFormatPr baseColWidth="10" defaultColWidth="9.140625" defaultRowHeight="12.75" x14ac:dyDescent="0.2"/>
  <cols>
    <col min="1" max="1" width="4.28515625" style="37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60" t="s">
        <v>0</v>
      </c>
      <c r="B5" s="261"/>
      <c r="C5" s="160" t="s">
        <v>1</v>
      </c>
      <c r="D5" s="16"/>
    </row>
    <row r="6" spans="1:5" x14ac:dyDescent="0.2">
      <c r="A6" s="161">
        <v>1</v>
      </c>
      <c r="B6" s="162" t="s">
        <v>32</v>
      </c>
      <c r="C6" s="163">
        <f>S68-SUM(C31:R31)</f>
        <v>0</v>
      </c>
      <c r="E6" s="35"/>
    </row>
    <row r="7" spans="1:5" x14ac:dyDescent="0.2">
      <c r="A7" s="164">
        <v>3</v>
      </c>
      <c r="B7" s="165" t="s">
        <v>50</v>
      </c>
      <c r="C7" s="166">
        <f>S70-SUM(C32:R32)</f>
        <v>-2042.4799999999996</v>
      </c>
      <c r="E7" s="35"/>
    </row>
    <row r="8" spans="1:5" x14ac:dyDescent="0.2">
      <c r="A8" s="164">
        <v>2</v>
      </c>
      <c r="B8" s="167" t="s">
        <v>52</v>
      </c>
      <c r="C8" s="166">
        <f>S72-SUM(C33:R33)</f>
        <v>-19677.02</v>
      </c>
      <c r="E8" s="35"/>
    </row>
    <row r="9" spans="1:5" x14ac:dyDescent="0.2">
      <c r="A9" s="164">
        <v>4</v>
      </c>
      <c r="B9" s="167" t="s">
        <v>51</v>
      </c>
      <c r="C9" s="166">
        <f>S74-SUM(C34:R34)</f>
        <v>0</v>
      </c>
      <c r="E9" s="15"/>
    </row>
    <row r="10" spans="1:5" x14ac:dyDescent="0.2">
      <c r="A10" s="164">
        <v>5</v>
      </c>
      <c r="B10" s="168" t="s">
        <v>29</v>
      </c>
      <c r="C10" s="166">
        <f>S76-SUM(C35:R35)</f>
        <v>0</v>
      </c>
      <c r="E10" s="35"/>
    </row>
    <row r="11" spans="1:5" x14ac:dyDescent="0.2">
      <c r="A11" s="164">
        <v>6</v>
      </c>
      <c r="B11" s="169" t="s">
        <v>53</v>
      </c>
      <c r="C11" s="166">
        <f>S78-SUM(C36:R36)</f>
        <v>-2042.4799999999996</v>
      </c>
      <c r="E11" s="35"/>
    </row>
    <row r="12" spans="1:5" x14ac:dyDescent="0.2">
      <c r="A12" s="164">
        <v>7</v>
      </c>
      <c r="B12" s="168" t="s">
        <v>54</v>
      </c>
      <c r="C12" s="166">
        <f>S80-SUM(C37:R37)</f>
        <v>-10212.400000000001</v>
      </c>
      <c r="E12" s="35"/>
    </row>
    <row r="13" spans="1:5" x14ac:dyDescent="0.2">
      <c r="A13" s="164">
        <v>8</v>
      </c>
      <c r="B13" s="168" t="s">
        <v>72</v>
      </c>
      <c r="C13" s="166">
        <f>S82-SUM(C38:R38)</f>
        <v>-2042.4799999999996</v>
      </c>
      <c r="E13" s="35"/>
    </row>
    <row r="14" spans="1:5" x14ac:dyDescent="0.2">
      <c r="A14" s="164">
        <v>9</v>
      </c>
      <c r="B14" s="167" t="s">
        <v>34</v>
      </c>
      <c r="C14" s="166">
        <f>S84-SUM(C39:R39)</f>
        <v>-30891.300000000003</v>
      </c>
      <c r="E14" s="35"/>
    </row>
    <row r="15" spans="1:5" x14ac:dyDescent="0.2">
      <c r="A15" s="164">
        <v>10</v>
      </c>
      <c r="B15" s="168" t="s">
        <v>35</v>
      </c>
      <c r="C15" s="166">
        <f>S86-SUM(C40:R40)</f>
        <v>-15318.600000000006</v>
      </c>
      <c r="E15" s="35"/>
    </row>
    <row r="16" spans="1:5" x14ac:dyDescent="0.2">
      <c r="A16" s="164">
        <v>11</v>
      </c>
      <c r="B16" s="168" t="s">
        <v>36</v>
      </c>
      <c r="C16" s="166">
        <f>S88-SUM(C41:R41)</f>
        <v>-10212.400000000009</v>
      </c>
      <c r="E16" s="35"/>
    </row>
    <row r="17" spans="1:23" x14ac:dyDescent="0.2">
      <c r="A17" s="164">
        <v>12</v>
      </c>
      <c r="B17" s="167" t="s">
        <v>37</v>
      </c>
      <c r="C17" s="166">
        <f>S90-SUM(C42:R42)</f>
        <v>-2042.4799999999996</v>
      </c>
    </row>
    <row r="18" spans="1:23" x14ac:dyDescent="0.2">
      <c r="A18" s="164">
        <v>13</v>
      </c>
      <c r="B18" s="167" t="s">
        <v>81</v>
      </c>
      <c r="C18" s="166">
        <f>S92-SUM(C43:R43)</f>
        <v>0</v>
      </c>
    </row>
    <row r="19" spans="1:23" x14ac:dyDescent="0.2">
      <c r="A19" s="164">
        <v>14</v>
      </c>
      <c r="B19" s="168" t="s">
        <v>39</v>
      </c>
      <c r="C19" s="166">
        <f>S94-SUM(C44:R44)</f>
        <v>0</v>
      </c>
    </row>
    <row r="20" spans="1:23" x14ac:dyDescent="0.2">
      <c r="A20" s="164">
        <v>15</v>
      </c>
      <c r="B20" s="168" t="s">
        <v>40</v>
      </c>
      <c r="C20" s="166">
        <f>S96-SUM(C45:R45)</f>
        <v>-8169.9199999999983</v>
      </c>
    </row>
    <row r="21" spans="1:23" x14ac:dyDescent="0.2">
      <c r="A21" s="164">
        <v>16</v>
      </c>
      <c r="B21" s="170" t="s">
        <v>80</v>
      </c>
      <c r="C21" s="166">
        <f>S98-SUM(C46:R46)</f>
        <v>-6127.4400000000023</v>
      </c>
    </row>
    <row r="22" spans="1:23" x14ac:dyDescent="0.2">
      <c r="A22" s="179"/>
      <c r="B22" s="180"/>
      <c r="C22" s="181"/>
    </row>
    <row r="23" spans="1:23" x14ac:dyDescent="0.2">
      <c r="A23" s="185"/>
      <c r="B23" s="186"/>
      <c r="C23" s="187"/>
    </row>
    <row r="24" spans="1:23" ht="13.5" thickBot="1" x14ac:dyDescent="0.25">
      <c r="A24" s="171"/>
      <c r="B24" s="172"/>
      <c r="C24" s="173"/>
    </row>
    <row r="25" spans="1:23" ht="13.5" thickBot="1" x14ac:dyDescent="0.25">
      <c r="B25" s="40" t="s">
        <v>2</v>
      </c>
      <c r="C25" s="174">
        <f>SUM(C6:C24)</f>
        <v>-108779.00000000001</v>
      </c>
      <c r="D25" s="39">
        <f>SUM(D6:D24)</f>
        <v>0</v>
      </c>
    </row>
    <row r="26" spans="1:23" x14ac:dyDescent="0.2">
      <c r="C26" s="39"/>
      <c r="D26" s="39"/>
    </row>
    <row r="27" spans="1:23" x14ac:dyDescent="0.2">
      <c r="C27" s="39"/>
    </row>
    <row r="28" spans="1:23" ht="13.5" thickBot="1" x14ac:dyDescent="0.25"/>
    <row r="29" spans="1:23" ht="12.75" customHeight="1" x14ac:dyDescent="0.2">
      <c r="A29" s="262" t="s">
        <v>3</v>
      </c>
      <c r="B29" s="263"/>
      <c r="C29" s="268" t="s">
        <v>75</v>
      </c>
      <c r="D29" s="175">
        <v>44028</v>
      </c>
      <c r="E29" s="175">
        <v>44053</v>
      </c>
      <c r="F29" s="175">
        <v>44083</v>
      </c>
      <c r="G29" s="175">
        <v>44112</v>
      </c>
      <c r="H29" s="175">
        <v>44148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</row>
    <row r="30" spans="1:23" ht="13.5" thickBot="1" x14ac:dyDescent="0.25">
      <c r="A30" s="264" t="s">
        <v>4</v>
      </c>
      <c r="B30" s="265"/>
      <c r="C30" s="269" t="s">
        <v>5</v>
      </c>
      <c r="D30" s="176" t="s">
        <v>6</v>
      </c>
      <c r="E30" s="176" t="s">
        <v>6</v>
      </c>
      <c r="F30" s="176" t="s">
        <v>5</v>
      </c>
      <c r="G30" s="176" t="s">
        <v>6</v>
      </c>
      <c r="H30" s="176" t="s">
        <v>6</v>
      </c>
      <c r="I30" s="176" t="s">
        <v>6</v>
      </c>
      <c r="J30" s="176" t="s">
        <v>6</v>
      </c>
      <c r="K30" s="176" t="s">
        <v>6</v>
      </c>
      <c r="L30" s="176" t="s">
        <v>6</v>
      </c>
      <c r="M30" s="176" t="s">
        <v>6</v>
      </c>
      <c r="N30" s="176" t="s">
        <v>6</v>
      </c>
      <c r="O30" s="176" t="s">
        <v>6</v>
      </c>
      <c r="P30" s="176" t="s">
        <v>6</v>
      </c>
      <c r="Q30" s="176" t="s">
        <v>6</v>
      </c>
      <c r="R30" s="176" t="s">
        <v>6</v>
      </c>
    </row>
    <row r="31" spans="1:23" s="16" customFormat="1" x14ac:dyDescent="0.2">
      <c r="A31" s="84">
        <v>1</v>
      </c>
      <c r="B31" s="63" t="s">
        <v>32</v>
      </c>
      <c r="C31" s="230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</row>
    <row r="32" spans="1:23" x14ac:dyDescent="0.2">
      <c r="A32" s="177">
        <v>2</v>
      </c>
      <c r="B32" s="159" t="s">
        <v>50</v>
      </c>
      <c r="C32" s="231"/>
      <c r="D32" s="178">
        <v>6178.26</v>
      </c>
      <c r="E32" s="178">
        <v>7702.86</v>
      </c>
      <c r="F32" s="178">
        <v>2047.32</v>
      </c>
      <c r="G32" s="178">
        <v>2076.36</v>
      </c>
      <c r="H32" s="178">
        <v>2042.48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</row>
    <row r="33" spans="1:18" s="16" customFormat="1" x14ac:dyDescent="0.2">
      <c r="A33" s="65">
        <v>3</v>
      </c>
      <c r="B33" s="66" t="s">
        <v>52</v>
      </c>
      <c r="C33" s="230">
        <v>8883.82</v>
      </c>
      <c r="D33" s="64">
        <v>2059.42</v>
      </c>
      <c r="E33" s="64">
        <v>2567.62</v>
      </c>
      <c r="F33" s="64">
        <v>2047.32</v>
      </c>
      <c r="G33" s="64">
        <v>2076.36</v>
      </c>
      <c r="H33" s="64">
        <v>2042.48</v>
      </c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">
      <c r="A34" s="177">
        <v>4</v>
      </c>
      <c r="B34" s="159" t="s">
        <v>51</v>
      </c>
      <c r="C34" s="231"/>
      <c r="D34" s="178">
        <v>6178.26</v>
      </c>
      <c r="E34" s="178">
        <v>7702.86</v>
      </c>
      <c r="F34" s="178">
        <v>2047.32</v>
      </c>
      <c r="G34" s="178">
        <v>2076.36</v>
      </c>
      <c r="H34" s="178">
        <v>2042.48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</row>
    <row r="35" spans="1:18" s="16" customFormat="1" x14ac:dyDescent="0.2">
      <c r="A35" s="85">
        <v>5</v>
      </c>
      <c r="B35" s="67" t="s">
        <v>29</v>
      </c>
      <c r="C35" s="230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x14ac:dyDescent="0.2">
      <c r="A36" s="177">
        <v>6</v>
      </c>
      <c r="B36" s="159" t="s">
        <v>53</v>
      </c>
      <c r="C36" s="231"/>
      <c r="D36" s="178">
        <v>6178.26</v>
      </c>
      <c r="E36" s="178">
        <v>7702.86</v>
      </c>
      <c r="F36" s="178">
        <v>2047.32</v>
      </c>
      <c r="G36" s="178">
        <v>2076.36</v>
      </c>
      <c r="H36" s="178">
        <v>2042.48</v>
      </c>
      <c r="I36" s="178"/>
      <c r="J36" s="178"/>
      <c r="K36" s="178"/>
      <c r="L36" s="178"/>
      <c r="M36" s="178"/>
      <c r="N36" s="178"/>
      <c r="O36" s="178"/>
      <c r="P36" s="178"/>
      <c r="Q36" s="178"/>
      <c r="R36" s="178"/>
    </row>
    <row r="37" spans="1:18" s="16" customFormat="1" x14ac:dyDescent="0.2">
      <c r="A37" s="65">
        <v>7</v>
      </c>
      <c r="B37" s="68" t="s">
        <v>54</v>
      </c>
      <c r="C37" s="230"/>
      <c r="D37" s="64">
        <v>10297.1</v>
      </c>
      <c r="E37" s="64">
        <v>12838.1</v>
      </c>
      <c r="F37" s="64">
        <v>10236.6</v>
      </c>
      <c r="G37" s="64">
        <v>10381.799999999999</v>
      </c>
      <c r="H37" s="64">
        <v>10212.4</v>
      </c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1:18" x14ac:dyDescent="0.2">
      <c r="A38" s="177">
        <v>8</v>
      </c>
      <c r="B38" s="159" t="s">
        <v>72</v>
      </c>
      <c r="C38" s="231"/>
      <c r="D38" s="178">
        <v>6178.26</v>
      </c>
      <c r="E38" s="178">
        <v>7702.86</v>
      </c>
      <c r="F38" s="178">
        <v>2047.32</v>
      </c>
      <c r="G38" s="178">
        <v>2076.36</v>
      </c>
      <c r="H38" s="178">
        <v>2042.48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</row>
    <row r="39" spans="1:18" s="16" customFormat="1" x14ac:dyDescent="0.2">
      <c r="A39" s="65">
        <v>9</v>
      </c>
      <c r="B39" s="68" t="s">
        <v>34</v>
      </c>
      <c r="C39" s="230">
        <v>16407.599999999999</v>
      </c>
      <c r="D39" s="64">
        <v>15445.65</v>
      </c>
      <c r="E39" s="64">
        <v>19257.150000000001</v>
      </c>
      <c r="F39" s="64">
        <v>15354.9</v>
      </c>
      <c r="G39" s="64">
        <v>15572.7</v>
      </c>
      <c r="H39" s="64">
        <v>15318.6</v>
      </c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 x14ac:dyDescent="0.2">
      <c r="A40" s="177">
        <v>10</v>
      </c>
      <c r="B40" s="159" t="s">
        <v>35</v>
      </c>
      <c r="C40" s="231"/>
      <c r="D40" s="178">
        <v>15445.65</v>
      </c>
      <c r="E40" s="178">
        <v>19257.150000000001</v>
      </c>
      <c r="F40" s="178">
        <v>15354.9</v>
      </c>
      <c r="G40" s="178">
        <v>15572.7</v>
      </c>
      <c r="H40" s="178">
        <v>15318.6</v>
      </c>
      <c r="I40" s="178"/>
      <c r="J40" s="178"/>
      <c r="K40" s="178"/>
      <c r="L40" s="178"/>
      <c r="M40" s="178"/>
      <c r="N40" s="178"/>
      <c r="O40" s="178"/>
      <c r="P40" s="178"/>
      <c r="Q40" s="178"/>
      <c r="R40" s="178"/>
    </row>
    <row r="41" spans="1:18" s="16" customFormat="1" x14ac:dyDescent="0.2">
      <c r="A41" s="65">
        <v>11</v>
      </c>
      <c r="B41" s="68" t="s">
        <v>36</v>
      </c>
      <c r="C41" s="230"/>
      <c r="D41" s="64">
        <v>10297.1</v>
      </c>
      <c r="E41" s="64">
        <v>12838.1</v>
      </c>
      <c r="F41" s="64">
        <v>10236.6</v>
      </c>
      <c r="G41" s="64">
        <v>10381.799999999999</v>
      </c>
      <c r="H41" s="64">
        <v>10212.4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 x14ac:dyDescent="0.2">
      <c r="A42" s="177">
        <v>12</v>
      </c>
      <c r="B42" s="159" t="s">
        <v>37</v>
      </c>
      <c r="C42" s="231"/>
      <c r="D42" s="178">
        <v>2059.42</v>
      </c>
      <c r="E42" s="178">
        <v>2567.62</v>
      </c>
      <c r="F42" s="178">
        <v>2047.32</v>
      </c>
      <c r="G42" s="178">
        <v>2076.36</v>
      </c>
      <c r="H42" s="178">
        <v>2042.48</v>
      </c>
      <c r="I42" s="178"/>
      <c r="J42" s="178"/>
      <c r="K42" s="178"/>
      <c r="L42" s="178"/>
      <c r="M42" s="178"/>
      <c r="N42" s="178"/>
      <c r="O42" s="178"/>
      <c r="P42" s="178"/>
      <c r="Q42" s="178"/>
      <c r="R42" s="178"/>
    </row>
    <row r="43" spans="1:18" s="16" customFormat="1" x14ac:dyDescent="0.2">
      <c r="A43" s="65">
        <v>13</v>
      </c>
      <c r="B43" s="68" t="s">
        <v>82</v>
      </c>
      <c r="C43" s="230">
        <v>64099.86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</row>
    <row r="44" spans="1:18" x14ac:dyDescent="0.2">
      <c r="A44" s="177">
        <v>14</v>
      </c>
      <c r="B44" s="159" t="s">
        <v>39</v>
      </c>
      <c r="C44" s="231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</row>
    <row r="45" spans="1:18" x14ac:dyDescent="0.2">
      <c r="A45" s="65">
        <v>15</v>
      </c>
      <c r="B45" s="68" t="s">
        <v>40</v>
      </c>
      <c r="C45" s="230">
        <v>8750.7199999999993</v>
      </c>
      <c r="D45" s="64">
        <v>8237.68</v>
      </c>
      <c r="E45" s="64">
        <v>10270.48</v>
      </c>
      <c r="F45" s="64">
        <v>8189.28</v>
      </c>
      <c r="G45" s="64">
        <v>8305.44</v>
      </c>
      <c r="H45" s="64">
        <v>8169.92</v>
      </c>
      <c r="I45" s="64"/>
      <c r="J45" s="64"/>
      <c r="K45" s="64"/>
      <c r="L45" s="64"/>
      <c r="M45" s="64"/>
      <c r="N45" s="64"/>
      <c r="O45" s="64"/>
      <c r="P45" s="64"/>
      <c r="Q45" s="64"/>
      <c r="R45" s="64"/>
    </row>
    <row r="46" spans="1:18" x14ac:dyDescent="0.2">
      <c r="A46" s="177">
        <v>16</v>
      </c>
      <c r="B46" s="159" t="s">
        <v>80</v>
      </c>
      <c r="C46" s="231">
        <v>6178.26</v>
      </c>
      <c r="D46" s="178"/>
      <c r="E46" s="178">
        <v>7702.86</v>
      </c>
      <c r="F46" s="178">
        <v>6141.96</v>
      </c>
      <c r="G46" s="178">
        <v>6229.08</v>
      </c>
      <c r="H46" s="178">
        <v>6127.4400000000005</v>
      </c>
      <c r="I46" s="178"/>
      <c r="J46" s="178"/>
      <c r="K46" s="178"/>
      <c r="L46" s="178"/>
      <c r="M46" s="178"/>
      <c r="N46" s="178"/>
      <c r="O46" s="178"/>
      <c r="P46" s="178"/>
      <c r="Q46" s="178"/>
      <c r="R46" s="178"/>
    </row>
    <row r="47" spans="1:18" x14ac:dyDescent="0.2">
      <c r="A47" s="65"/>
      <c r="B47" s="68"/>
      <c r="C47" s="230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</row>
    <row r="48" spans="1:18" x14ac:dyDescent="0.2">
      <c r="A48" s="182"/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</row>
    <row r="49" spans="1:19" ht="13.5" thickBot="1" x14ac:dyDescent="0.25">
      <c r="A49" s="65"/>
      <c r="B49" s="68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</row>
    <row r="50" spans="1:19" ht="13.5" thickBot="1" x14ac:dyDescent="0.25">
      <c r="B50" s="31"/>
      <c r="C50" s="188">
        <f>SUM(C31:C49)</f>
        <v>104320.26</v>
      </c>
      <c r="D50" s="189">
        <f>SUM(D31:D49)</f>
        <v>88555.06</v>
      </c>
      <c r="E50" s="189">
        <f t="shared" ref="E50:P50" si="0">SUM(E31:E49)</f>
        <v>118110.52</v>
      </c>
      <c r="F50" s="189">
        <f t="shared" si="0"/>
        <v>77798.16</v>
      </c>
      <c r="G50" s="189">
        <f t="shared" si="0"/>
        <v>78901.680000000008</v>
      </c>
      <c r="H50" s="189">
        <f t="shared" si="0"/>
        <v>77614.240000000005</v>
      </c>
      <c r="I50" s="189">
        <f t="shared" si="0"/>
        <v>0</v>
      </c>
      <c r="J50" s="189">
        <f t="shared" si="0"/>
        <v>0</v>
      </c>
      <c r="K50" s="189">
        <f t="shared" si="0"/>
        <v>0</v>
      </c>
      <c r="L50" s="189">
        <f t="shared" si="0"/>
        <v>0</v>
      </c>
      <c r="M50" s="189">
        <f t="shared" si="0"/>
        <v>0</v>
      </c>
      <c r="N50" s="189">
        <f t="shared" si="0"/>
        <v>0</v>
      </c>
      <c r="O50" s="189">
        <f t="shared" si="0"/>
        <v>0</v>
      </c>
      <c r="P50" s="189">
        <f t="shared" si="0"/>
        <v>0</v>
      </c>
      <c r="Q50" s="189">
        <f t="shared" ref="Q50:R50" si="1">SUM(Q31:Q49)</f>
        <v>0</v>
      </c>
      <c r="R50" s="189">
        <f t="shared" si="1"/>
        <v>0</v>
      </c>
      <c r="S50" s="190">
        <f>SUM(C50:R50)</f>
        <v>545299.92000000004</v>
      </c>
    </row>
    <row r="51" spans="1:19" x14ac:dyDescent="0.2">
      <c r="B51" s="31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</row>
    <row r="52" spans="1:19" x14ac:dyDescent="0.2">
      <c r="B52" s="31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1:19" x14ac:dyDescent="0.2">
      <c r="B53" s="31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</row>
    <row r="54" spans="1:19" ht="13.5" thickBot="1" x14ac:dyDescent="0.25">
      <c r="C54" s="16"/>
      <c r="D54" s="16"/>
      <c r="E54" s="16"/>
      <c r="F54" s="51"/>
      <c r="G54" s="51"/>
      <c r="H54" s="41"/>
      <c r="J54" s="14"/>
      <c r="K54" s="14"/>
      <c r="L54" s="14"/>
      <c r="M54" s="14"/>
      <c r="N54" s="14"/>
      <c r="O54" s="1"/>
    </row>
    <row r="55" spans="1:19" x14ac:dyDescent="0.2">
      <c r="B55" s="69" t="s">
        <v>7</v>
      </c>
      <c r="C55" s="270" t="s">
        <v>30</v>
      </c>
      <c r="D55" s="272" t="s">
        <v>31</v>
      </c>
      <c r="E55" s="270" t="s">
        <v>55</v>
      </c>
      <c r="F55" s="272" t="s">
        <v>56</v>
      </c>
      <c r="G55" s="52"/>
      <c r="H55" s="43"/>
      <c r="K55" s="14"/>
      <c r="L55" s="14"/>
      <c r="M55" s="14"/>
      <c r="N55" s="14"/>
      <c r="O55" s="1"/>
    </row>
    <row r="56" spans="1:19" ht="13.5" thickBot="1" x14ac:dyDescent="0.25">
      <c r="B56" s="70" t="s">
        <v>4</v>
      </c>
      <c r="C56" s="271"/>
      <c r="D56" s="273"/>
      <c r="E56" s="271"/>
      <c r="F56" s="273"/>
      <c r="G56" s="53"/>
      <c r="H56" s="44"/>
      <c r="K56" s="14"/>
      <c r="L56" s="14"/>
      <c r="M56" s="44"/>
      <c r="N56" s="14"/>
      <c r="O56" s="14"/>
    </row>
    <row r="57" spans="1:19" x14ac:dyDescent="0.2">
      <c r="A57" s="37">
        <v>1</v>
      </c>
      <c r="B57" s="71" t="s">
        <v>41</v>
      </c>
      <c r="C57" s="72"/>
      <c r="D57" s="73"/>
      <c r="E57" s="72"/>
      <c r="F57" s="74"/>
      <c r="G57" s="51"/>
      <c r="H57" s="41"/>
    </row>
    <row r="58" spans="1:19" x14ac:dyDescent="0.2">
      <c r="A58" s="37">
        <v>2</v>
      </c>
      <c r="B58" s="71"/>
      <c r="C58" s="72"/>
      <c r="D58" s="73"/>
      <c r="E58" s="72"/>
      <c r="F58" s="74"/>
      <c r="G58" s="51"/>
      <c r="H58" s="41"/>
    </row>
    <row r="59" spans="1:19" x14ac:dyDescent="0.2">
      <c r="A59" s="37">
        <v>3</v>
      </c>
      <c r="B59" s="71"/>
      <c r="C59" s="72"/>
      <c r="D59" s="73"/>
      <c r="E59" s="72"/>
      <c r="F59" s="74"/>
      <c r="G59" s="54"/>
      <c r="H59" s="42"/>
      <c r="K59" s="12"/>
      <c r="L59" s="12"/>
      <c r="M59" s="12"/>
      <c r="N59" s="12"/>
      <c r="O59" s="13"/>
    </row>
    <row r="60" spans="1:19" x14ac:dyDescent="0.2">
      <c r="A60" s="37">
        <v>4</v>
      </c>
      <c r="B60" s="71"/>
      <c r="C60" s="72"/>
      <c r="D60" s="73"/>
      <c r="E60" s="72"/>
      <c r="F60" s="74"/>
      <c r="G60" s="54"/>
      <c r="H60" s="42"/>
      <c r="K60" s="12"/>
      <c r="L60" s="12"/>
      <c r="M60" s="12"/>
      <c r="N60" s="12"/>
      <c r="O60" s="13"/>
    </row>
    <row r="61" spans="1:19" x14ac:dyDescent="0.2">
      <c r="B61" s="90"/>
      <c r="C61" s="91"/>
      <c r="D61" s="92"/>
      <c r="E61" s="91"/>
      <c r="F61" s="92"/>
      <c r="G61" s="54"/>
      <c r="H61" s="42"/>
      <c r="K61" s="12"/>
      <c r="L61" s="12"/>
      <c r="M61" s="12"/>
      <c r="N61" s="12"/>
      <c r="O61" s="13"/>
    </row>
    <row r="62" spans="1:19" ht="13.5" thickBot="1" x14ac:dyDescent="0.25">
      <c r="B62" s="45"/>
      <c r="C62" s="55"/>
      <c r="D62" s="55"/>
      <c r="E62" s="56"/>
      <c r="F62" s="56"/>
      <c r="G62" s="56"/>
      <c r="H62" s="46"/>
      <c r="K62" s="12"/>
      <c r="L62" s="12"/>
      <c r="M62" s="12"/>
      <c r="N62" s="12"/>
      <c r="O62" s="13"/>
    </row>
    <row r="63" spans="1:19" x14ac:dyDescent="0.2">
      <c r="B63" s="41"/>
      <c r="C63" s="51"/>
      <c r="D63" s="51"/>
      <c r="E63" s="54"/>
      <c r="F63" s="54"/>
      <c r="G63" s="54"/>
      <c r="H63" s="42"/>
      <c r="K63" s="12"/>
      <c r="L63" s="12"/>
      <c r="M63" s="12"/>
      <c r="N63" s="12"/>
      <c r="O63" s="13"/>
    </row>
    <row r="64" spans="1:19" x14ac:dyDescent="0.2">
      <c r="B64" s="41"/>
      <c r="C64" s="51"/>
      <c r="D64" s="51"/>
      <c r="E64" s="54"/>
      <c r="F64" s="54"/>
      <c r="G64" s="54"/>
      <c r="H64" s="42"/>
      <c r="K64" s="12"/>
      <c r="L64" s="12"/>
      <c r="M64" s="12"/>
      <c r="N64" s="12"/>
      <c r="O64" s="13"/>
    </row>
    <row r="65" spans="1:19" ht="15" x14ac:dyDescent="0.25">
      <c r="A65" s="191"/>
      <c r="B65" s="192" t="s">
        <v>8</v>
      </c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266" t="s">
        <v>9</v>
      </c>
    </row>
    <row r="66" spans="1:19" ht="15" x14ac:dyDescent="0.25">
      <c r="A66" s="194"/>
      <c r="B66" s="195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267"/>
    </row>
    <row r="67" spans="1:19" x14ac:dyDescent="0.2">
      <c r="B67" s="68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83"/>
    </row>
    <row r="68" spans="1:19" s="32" customFormat="1" x14ac:dyDescent="0.2">
      <c r="A68" s="37">
        <v>1</v>
      </c>
      <c r="B68" s="82" t="s">
        <v>32</v>
      </c>
      <c r="C68" s="75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9">
        <f>SUM(C68:R68)</f>
        <v>0</v>
      </c>
    </row>
    <row r="69" spans="1:19" x14ac:dyDescent="0.2">
      <c r="A69" s="76"/>
      <c r="B69" s="77"/>
      <c r="C69" s="78">
        <v>44036</v>
      </c>
      <c r="D69" s="78">
        <v>44067</v>
      </c>
      <c r="E69" s="78">
        <v>44085</v>
      </c>
      <c r="F69" s="78">
        <v>44127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9"/>
      <c r="S69" s="86"/>
    </row>
    <row r="70" spans="1:19" s="32" customFormat="1" x14ac:dyDescent="0.2">
      <c r="A70" s="76">
        <v>2</v>
      </c>
      <c r="B70" s="80" t="s">
        <v>50</v>
      </c>
      <c r="C70" s="81">
        <v>6178.26</v>
      </c>
      <c r="D70" s="79">
        <v>7702.86</v>
      </c>
      <c r="E70" s="79">
        <v>2047.32</v>
      </c>
      <c r="F70" s="79">
        <v>2076.36</v>
      </c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87">
        <f>SUM(C70:R70)</f>
        <v>18004.8</v>
      </c>
    </row>
    <row r="71" spans="1:19" x14ac:dyDescent="0.2">
      <c r="B71" s="68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3"/>
    </row>
    <row r="72" spans="1:19" s="32" customFormat="1" x14ac:dyDescent="0.2">
      <c r="A72" s="37">
        <v>3</v>
      </c>
      <c r="B72" s="82" t="s">
        <v>52</v>
      </c>
      <c r="C72" s="75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>
        <f>SUM(C72:R72)</f>
        <v>0</v>
      </c>
    </row>
    <row r="73" spans="1:19" x14ac:dyDescent="0.2">
      <c r="A73" s="76"/>
      <c r="B73" s="77"/>
      <c r="C73" s="78">
        <v>44034</v>
      </c>
      <c r="D73" s="78">
        <v>44061</v>
      </c>
      <c r="E73" s="78">
        <v>44085</v>
      </c>
      <c r="F73" s="78">
        <v>44117</v>
      </c>
      <c r="G73" s="78">
        <v>44155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9"/>
      <c r="S73" s="86"/>
    </row>
    <row r="74" spans="1:19" s="32" customFormat="1" x14ac:dyDescent="0.2">
      <c r="A74" s="76">
        <v>4</v>
      </c>
      <c r="B74" s="80" t="s">
        <v>51</v>
      </c>
      <c r="C74" s="81">
        <v>6178.26</v>
      </c>
      <c r="D74" s="79">
        <v>7702.86</v>
      </c>
      <c r="E74" s="79">
        <v>2047.32</v>
      </c>
      <c r="F74" s="79">
        <v>2076.36</v>
      </c>
      <c r="G74" s="79">
        <v>2042.48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87">
        <f>SUM(C74:R74)</f>
        <v>20047.28</v>
      </c>
    </row>
    <row r="75" spans="1:19" x14ac:dyDescent="0.2">
      <c r="B75" s="68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83"/>
    </row>
    <row r="76" spans="1:19" s="32" customFormat="1" x14ac:dyDescent="0.2">
      <c r="A76" s="37">
        <v>5</v>
      </c>
      <c r="B76" s="82" t="s">
        <v>29</v>
      </c>
      <c r="C76" s="75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9">
        <f>SUM(C76:R76)</f>
        <v>0</v>
      </c>
    </row>
    <row r="77" spans="1:19" x14ac:dyDescent="0.2">
      <c r="A77" s="76"/>
      <c r="B77" s="77"/>
      <c r="C77" s="78">
        <v>44053</v>
      </c>
      <c r="D77" s="78">
        <v>44078</v>
      </c>
      <c r="E77" s="78">
        <v>44102</v>
      </c>
      <c r="F77" s="78">
        <v>44120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9"/>
      <c r="S77" s="86"/>
    </row>
    <row r="78" spans="1:19" s="32" customFormat="1" x14ac:dyDescent="0.2">
      <c r="A78" s="76">
        <v>6</v>
      </c>
      <c r="B78" s="80" t="s">
        <v>53</v>
      </c>
      <c r="C78" s="81">
        <v>6178.26</v>
      </c>
      <c r="D78" s="79">
        <v>7702.86</v>
      </c>
      <c r="E78" s="79">
        <v>2047.32</v>
      </c>
      <c r="F78" s="79">
        <v>2076.36</v>
      </c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87">
        <f>SUM(C78:R78)</f>
        <v>18004.8</v>
      </c>
    </row>
    <row r="79" spans="1:19" x14ac:dyDescent="0.2">
      <c r="B79" s="68"/>
      <c r="C79" s="47">
        <v>44042</v>
      </c>
      <c r="D79" s="47">
        <v>44068</v>
      </c>
      <c r="E79" s="47">
        <v>44096</v>
      </c>
      <c r="F79" s="47">
        <v>44140</v>
      </c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83"/>
    </row>
    <row r="80" spans="1:19" s="32" customFormat="1" x14ac:dyDescent="0.2">
      <c r="A80" s="37">
        <v>7</v>
      </c>
      <c r="B80" s="82" t="s">
        <v>54</v>
      </c>
      <c r="C80" s="75">
        <v>10297.1</v>
      </c>
      <c r="D80" s="48">
        <v>12838.1</v>
      </c>
      <c r="E80" s="48">
        <v>10236.6</v>
      </c>
      <c r="F80" s="48">
        <v>10381.799999999999</v>
      </c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9">
        <f>SUM(C80:R80)</f>
        <v>43753.600000000006</v>
      </c>
    </row>
    <row r="81" spans="1:19" x14ac:dyDescent="0.2">
      <c r="A81" s="76"/>
      <c r="B81" s="77"/>
      <c r="C81" s="78">
        <v>44039</v>
      </c>
      <c r="D81" s="78">
        <v>44069</v>
      </c>
      <c r="E81" s="78">
        <v>44096</v>
      </c>
      <c r="F81" s="78">
        <v>44123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9"/>
      <c r="S81" s="86"/>
    </row>
    <row r="82" spans="1:19" s="32" customFormat="1" x14ac:dyDescent="0.2">
      <c r="A82" s="76">
        <v>8</v>
      </c>
      <c r="B82" s="80" t="s">
        <v>72</v>
      </c>
      <c r="C82" s="81">
        <v>6178.26</v>
      </c>
      <c r="D82" s="79">
        <v>7702.86</v>
      </c>
      <c r="E82" s="79">
        <v>2047.32</v>
      </c>
      <c r="F82" s="79">
        <v>2076.36</v>
      </c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87">
        <f>SUM(C82:R82)</f>
        <v>18004.8</v>
      </c>
    </row>
    <row r="83" spans="1:19" x14ac:dyDescent="0.2">
      <c r="B83" s="68"/>
      <c r="C83" s="47">
        <v>44029</v>
      </c>
      <c r="D83" s="47">
        <v>44054</v>
      </c>
      <c r="E83" s="47">
        <v>44083</v>
      </c>
      <c r="F83" s="47">
        <v>44131</v>
      </c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83"/>
    </row>
    <row r="84" spans="1:19" s="32" customFormat="1" x14ac:dyDescent="0.2">
      <c r="A84" s="37">
        <v>9</v>
      </c>
      <c r="B84" s="82" t="s">
        <v>34</v>
      </c>
      <c r="C84" s="75">
        <v>16407.599999999999</v>
      </c>
      <c r="D84" s="48">
        <v>15445.65</v>
      </c>
      <c r="E84" s="48">
        <v>19257.150000000001</v>
      </c>
      <c r="F84" s="48">
        <v>15354.9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9">
        <f>SUM(C84:R84)</f>
        <v>66465.3</v>
      </c>
    </row>
    <row r="85" spans="1:19" x14ac:dyDescent="0.2">
      <c r="A85" s="76"/>
      <c r="B85" s="77"/>
      <c r="C85" s="78">
        <v>44054</v>
      </c>
      <c r="D85" s="78">
        <v>44068</v>
      </c>
      <c r="E85" s="78">
        <v>44104</v>
      </c>
      <c r="F85" s="78">
        <v>44140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9"/>
      <c r="S85" s="86"/>
    </row>
    <row r="86" spans="1:19" s="32" customFormat="1" x14ac:dyDescent="0.2">
      <c r="A86" s="76">
        <v>10</v>
      </c>
      <c r="B86" s="80" t="s">
        <v>35</v>
      </c>
      <c r="C86" s="81">
        <v>15445.65</v>
      </c>
      <c r="D86" s="79">
        <v>19257.150000000001</v>
      </c>
      <c r="E86" s="79">
        <v>15354.9</v>
      </c>
      <c r="F86" s="79">
        <v>15572.7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87">
        <f>SUM(C86:R86)</f>
        <v>65630.400000000009</v>
      </c>
    </row>
    <row r="87" spans="1:19" x14ac:dyDescent="0.2">
      <c r="B87" s="68"/>
      <c r="C87" s="47">
        <v>44130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3"/>
    </row>
    <row r="88" spans="1:19" s="32" customFormat="1" x14ac:dyDescent="0.2">
      <c r="A88" s="37">
        <v>11</v>
      </c>
      <c r="B88" s="82" t="s">
        <v>36</v>
      </c>
      <c r="C88" s="75">
        <v>43753.599999999999</v>
      </c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>
        <f>SUM(C88:R88)</f>
        <v>43753.599999999999</v>
      </c>
    </row>
    <row r="89" spans="1:19" x14ac:dyDescent="0.2">
      <c r="A89" s="76"/>
      <c r="B89" s="77"/>
      <c r="C89" s="78">
        <v>44039</v>
      </c>
      <c r="D89" s="78">
        <v>44069</v>
      </c>
      <c r="E89" s="78">
        <v>44096</v>
      </c>
      <c r="F89" s="78">
        <v>44123</v>
      </c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9"/>
      <c r="S89" s="86"/>
    </row>
    <row r="90" spans="1:19" s="32" customFormat="1" x14ac:dyDescent="0.2">
      <c r="A90" s="76">
        <v>12</v>
      </c>
      <c r="B90" s="80" t="s">
        <v>37</v>
      </c>
      <c r="C90" s="81">
        <v>2059.42</v>
      </c>
      <c r="D90" s="79">
        <v>2567.62</v>
      </c>
      <c r="E90" s="79">
        <v>2047.32</v>
      </c>
      <c r="F90" s="79">
        <v>2076.36</v>
      </c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87">
        <f>SUM(C90:R90)</f>
        <v>8750.7199999999993</v>
      </c>
    </row>
    <row r="91" spans="1:19" x14ac:dyDescent="0.2">
      <c r="B91" s="68"/>
      <c r="C91" s="47">
        <v>44041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3"/>
    </row>
    <row r="92" spans="1:19" s="32" customFormat="1" x14ac:dyDescent="0.2">
      <c r="A92" s="37">
        <v>13</v>
      </c>
      <c r="B92" s="82" t="s">
        <v>82</v>
      </c>
      <c r="C92" s="75">
        <v>64099.86</v>
      </c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9">
        <f>SUM(C92:R92)</f>
        <v>64099.86</v>
      </c>
    </row>
    <row r="93" spans="1:19" x14ac:dyDescent="0.2">
      <c r="A93" s="76"/>
      <c r="B93" s="77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9"/>
      <c r="S93" s="86"/>
    </row>
    <row r="94" spans="1:19" s="32" customFormat="1" x14ac:dyDescent="0.2">
      <c r="A94" s="76">
        <v>14</v>
      </c>
      <c r="B94" s="80" t="s">
        <v>39</v>
      </c>
      <c r="C94" s="81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87">
        <f>SUM(C94:R94)</f>
        <v>0</v>
      </c>
    </row>
    <row r="95" spans="1:19" x14ac:dyDescent="0.2">
      <c r="B95" s="68"/>
      <c r="C95" s="47">
        <v>44028</v>
      </c>
      <c r="D95" s="47">
        <v>44049</v>
      </c>
      <c r="E95" s="47">
        <v>44083</v>
      </c>
      <c r="F95" s="47">
        <v>44099</v>
      </c>
      <c r="G95" s="47">
        <v>44134</v>
      </c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83"/>
    </row>
    <row r="96" spans="1:19" s="32" customFormat="1" x14ac:dyDescent="0.2">
      <c r="A96" s="37">
        <v>15</v>
      </c>
      <c r="B96" s="82" t="s">
        <v>40</v>
      </c>
      <c r="C96" s="75">
        <v>8750.7199999999993</v>
      </c>
      <c r="D96" s="48">
        <v>8237.68</v>
      </c>
      <c r="E96" s="48">
        <v>10270.48</v>
      </c>
      <c r="F96" s="48">
        <v>8189.28</v>
      </c>
      <c r="G96" s="48">
        <v>8305.44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9">
        <f>SUM(C96:R96)</f>
        <v>43753.600000000006</v>
      </c>
    </row>
    <row r="97" spans="1:19" x14ac:dyDescent="0.2">
      <c r="A97" s="76"/>
      <c r="B97" s="77"/>
      <c r="C97" s="78">
        <v>44049</v>
      </c>
      <c r="D97" s="78">
        <v>44092</v>
      </c>
      <c r="E97" s="78">
        <v>44120</v>
      </c>
      <c r="F97" s="78">
        <v>44125</v>
      </c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9"/>
      <c r="S97" s="86"/>
    </row>
    <row r="98" spans="1:19" s="32" customFormat="1" x14ac:dyDescent="0.2">
      <c r="A98" s="76">
        <v>16</v>
      </c>
      <c r="B98" s="80" t="s">
        <v>80</v>
      </c>
      <c r="C98" s="81">
        <v>6178.26</v>
      </c>
      <c r="D98" s="79">
        <v>7702.86</v>
      </c>
      <c r="E98" s="79">
        <v>6141.96</v>
      </c>
      <c r="F98" s="79">
        <v>6229.08</v>
      </c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87">
        <f>SUM(C98:R98)</f>
        <v>26252.159999999996</v>
      </c>
    </row>
    <row r="99" spans="1:19" x14ac:dyDescent="0.2">
      <c r="B99" s="68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83"/>
    </row>
    <row r="100" spans="1:19" s="32" customFormat="1" x14ac:dyDescent="0.2">
      <c r="A100" s="37">
        <v>17</v>
      </c>
      <c r="B100" s="82"/>
      <c r="C100" s="75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9">
        <f>SUM(C100:R100)</f>
        <v>0</v>
      </c>
    </row>
    <row r="101" spans="1:19" x14ac:dyDescent="0.2">
      <c r="A101" s="197"/>
      <c r="B101" s="198"/>
      <c r="C101" s="199"/>
      <c r="D101" s="199"/>
      <c r="E101" s="199"/>
      <c r="F101" s="199"/>
      <c r="G101" s="199"/>
      <c r="H101" s="199"/>
      <c r="I101" s="199"/>
      <c r="J101" s="199"/>
      <c r="K101" s="199"/>
      <c r="L101" s="200"/>
      <c r="M101" s="200"/>
      <c r="N101" s="200"/>
      <c r="O101" s="200"/>
      <c r="P101" s="200"/>
      <c r="Q101" s="200"/>
      <c r="R101" s="200"/>
      <c r="S101" s="201"/>
    </row>
    <row r="102" spans="1:19" s="32" customFormat="1" x14ac:dyDescent="0.2">
      <c r="A102" s="197">
        <v>1</v>
      </c>
      <c r="B102" s="202"/>
      <c r="C102" s="203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5">
        <f>SUM(C102:R102)</f>
        <v>0</v>
      </c>
    </row>
    <row r="103" spans="1:19" x14ac:dyDescent="0.2">
      <c r="B103" s="68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83"/>
    </row>
    <row r="104" spans="1:19" s="32" customFormat="1" ht="13.5" thickBot="1" x14ac:dyDescent="0.25">
      <c r="A104" s="37"/>
      <c r="B104" s="82"/>
      <c r="C104" s="75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9">
        <f>SUM(C104:R104)</f>
        <v>0</v>
      </c>
    </row>
    <row r="105" spans="1:19" ht="13.5" thickBot="1" x14ac:dyDescent="0.25">
      <c r="S105" s="88">
        <f>SUM(S67:S102)</f>
        <v>436520.92</v>
      </c>
    </row>
  </sheetData>
  <sortState xmlns:xlrd2="http://schemas.microsoft.com/office/spreadsheetml/2017/richdata2" ref="G6:G20">
    <sortCondition ref="G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B735"/>
  <sheetViews>
    <sheetView zoomScaleNormal="100" workbookViewId="0">
      <pane ySplit="1" topLeftCell="A49" activePane="bottomLeft" state="frozen"/>
      <selection activeCell="D1" sqref="D1"/>
      <selection pane="bottomLeft" activeCell="B62" sqref="B62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0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98.25" customHeight="1" thickBot="1" x14ac:dyDescent="0.3">
      <c r="A1" s="254" t="s">
        <v>10</v>
      </c>
      <c r="B1" s="255" t="s">
        <v>4</v>
      </c>
      <c r="C1" s="256" t="s">
        <v>11</v>
      </c>
      <c r="D1" s="257" t="s">
        <v>12</v>
      </c>
      <c r="E1" s="258" t="s">
        <v>13</v>
      </c>
      <c r="F1" s="62"/>
      <c r="G1" s="215" t="s">
        <v>43</v>
      </c>
      <c r="H1" s="216" t="s">
        <v>12</v>
      </c>
      <c r="I1" s="217" t="s">
        <v>43</v>
      </c>
      <c r="J1" s="218" t="s">
        <v>12</v>
      </c>
      <c r="K1" s="219" t="s">
        <v>43</v>
      </c>
      <c r="L1" s="220" t="s">
        <v>12</v>
      </c>
      <c r="M1" s="221" t="s">
        <v>43</v>
      </c>
      <c r="N1" s="222" t="s">
        <v>12</v>
      </c>
    </row>
    <row r="2" spans="1:28" x14ac:dyDescent="0.3">
      <c r="A2" s="211" t="s">
        <v>78</v>
      </c>
      <c r="B2" s="212"/>
      <c r="C2" s="213">
        <v>-59671.16999999986</v>
      </c>
      <c r="D2" s="214"/>
      <c r="E2" s="213">
        <f>C2</f>
        <v>-59671.16999999986</v>
      </c>
      <c r="F2" s="62"/>
      <c r="G2" s="223">
        <v>100825</v>
      </c>
      <c r="H2" s="224"/>
      <c r="I2" s="225">
        <v>0</v>
      </c>
      <c r="J2" s="226"/>
      <c r="K2" s="227">
        <v>3000</v>
      </c>
      <c r="L2" s="228"/>
      <c r="M2" s="223">
        <v>0</v>
      </c>
      <c r="N2" s="229"/>
    </row>
    <row r="3" spans="1:28" s="61" customFormat="1" ht="17.25" x14ac:dyDescent="0.35">
      <c r="A3" s="93"/>
      <c r="B3" s="93"/>
      <c r="C3" s="94"/>
      <c r="D3" s="95"/>
      <c r="E3" s="96"/>
      <c r="F3" s="62"/>
      <c r="G3" s="97"/>
      <c r="H3" s="98"/>
      <c r="I3" s="99"/>
      <c r="J3" s="100"/>
      <c r="K3" s="155"/>
      <c r="L3" s="156"/>
      <c r="M3" s="97"/>
      <c r="N3" s="101"/>
    </row>
    <row r="4" spans="1:28" s="3" customFormat="1" x14ac:dyDescent="0.3">
      <c r="A4" s="9"/>
      <c r="B4" s="135" t="s">
        <v>76</v>
      </c>
      <c r="C4" s="19"/>
      <c r="D4" s="50">
        <v>17365.919999999998</v>
      </c>
      <c r="E4" s="210">
        <f>+E2+C4-D4</f>
        <v>-77037.089999999851</v>
      </c>
      <c r="F4" s="62"/>
      <c r="G4" s="102"/>
      <c r="H4" s="103"/>
      <c r="I4" s="104"/>
      <c r="J4" s="105"/>
      <c r="K4" s="157"/>
      <c r="L4" s="158"/>
      <c r="M4" s="106"/>
      <c r="N4" s="107"/>
    </row>
    <row r="5" spans="1:28" s="3" customFormat="1" x14ac:dyDescent="0.3">
      <c r="A5" s="9"/>
      <c r="B5" s="136" t="s">
        <v>77</v>
      </c>
      <c r="C5" s="19"/>
      <c r="D5" s="50">
        <v>77367.399999999994</v>
      </c>
      <c r="E5" s="210">
        <f>+E4+C5-D5</f>
        <v>-154404.48999999985</v>
      </c>
      <c r="F5" s="62"/>
      <c r="G5" s="102"/>
      <c r="H5" s="103"/>
      <c r="I5" s="104"/>
      <c r="J5" s="105"/>
      <c r="K5" s="157"/>
      <c r="L5" s="158"/>
      <c r="M5" s="106"/>
      <c r="N5" s="107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06">
        <v>44028</v>
      </c>
      <c r="B6" s="208" t="s">
        <v>68</v>
      </c>
      <c r="C6" s="207">
        <v>8750.7199999999993</v>
      </c>
      <c r="D6" s="207"/>
      <c r="E6" s="210">
        <f t="shared" ref="E6:E69" si="0">+E5+C6-D6</f>
        <v>-145653.76999999984</v>
      </c>
      <c r="F6" s="62"/>
      <c r="G6" s="102"/>
      <c r="H6" s="103"/>
      <c r="I6" s="104"/>
      <c r="J6" s="105"/>
      <c r="K6" s="157"/>
      <c r="L6" s="158"/>
      <c r="M6" s="106"/>
      <c r="N6" s="107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06">
        <v>44029</v>
      </c>
      <c r="B7" s="208" t="s">
        <v>62</v>
      </c>
      <c r="C7" s="207">
        <v>16407.599999999999</v>
      </c>
      <c r="D7" s="207"/>
      <c r="E7" s="210">
        <f t="shared" si="0"/>
        <v>-129246.16999999984</v>
      </c>
      <c r="F7" s="62"/>
      <c r="G7" s="102"/>
      <c r="H7" s="103"/>
      <c r="I7" s="104"/>
      <c r="J7" s="105"/>
      <c r="K7" s="157"/>
      <c r="L7" s="158"/>
      <c r="M7" s="106"/>
      <c r="N7" s="10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06">
        <v>44034</v>
      </c>
      <c r="B8" s="208" t="s">
        <v>59</v>
      </c>
      <c r="C8" s="207">
        <v>6178.26</v>
      </c>
      <c r="D8" s="207"/>
      <c r="E8" s="210">
        <f t="shared" si="0"/>
        <v>-123067.90999999984</v>
      </c>
      <c r="F8" s="62"/>
      <c r="G8" s="102"/>
      <c r="H8" s="103"/>
      <c r="I8" s="104"/>
      <c r="J8" s="105"/>
      <c r="K8" s="157"/>
      <c r="L8" s="158"/>
      <c r="M8" s="106"/>
      <c r="N8" s="107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06">
        <v>44036</v>
      </c>
      <c r="B9" s="208" t="s">
        <v>83</v>
      </c>
      <c r="C9" s="207">
        <v>6178.26</v>
      </c>
      <c r="D9" s="207"/>
      <c r="E9" s="210">
        <f t="shared" si="0"/>
        <v>-116889.64999999985</v>
      </c>
      <c r="F9" s="16"/>
      <c r="G9" s="102"/>
      <c r="H9" s="103"/>
      <c r="I9" s="104"/>
      <c r="J9" s="105"/>
      <c r="K9" s="157"/>
      <c r="L9" s="158"/>
      <c r="M9" s="106"/>
      <c r="N9" s="107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06">
        <v>44039</v>
      </c>
      <c r="B10" s="208" t="s">
        <v>71</v>
      </c>
      <c r="C10" s="207">
        <v>6178.26</v>
      </c>
      <c r="D10" s="207"/>
      <c r="E10" s="210">
        <f t="shared" si="0"/>
        <v>-110711.38999999985</v>
      </c>
      <c r="F10" s="16"/>
      <c r="G10" s="102"/>
      <c r="H10" s="103"/>
      <c r="I10" s="104"/>
      <c r="J10" s="105"/>
      <c r="K10" s="157"/>
      <c r="L10" s="158"/>
      <c r="M10" s="106"/>
      <c r="N10" s="107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06">
        <v>44039</v>
      </c>
      <c r="B11" s="208" t="s">
        <v>65</v>
      </c>
      <c r="C11" s="207">
        <v>2059.42</v>
      </c>
      <c r="D11" s="207"/>
      <c r="E11" s="210">
        <f t="shared" si="0"/>
        <v>-108651.96999999986</v>
      </c>
      <c r="F11" s="16"/>
      <c r="G11" s="102"/>
      <c r="H11" s="103"/>
      <c r="I11" s="104"/>
      <c r="J11" s="105"/>
      <c r="K11" s="157"/>
      <c r="L11" s="158"/>
      <c r="M11" s="106"/>
      <c r="N11" s="107"/>
      <c r="O11"/>
      <c r="P11"/>
      <c r="Q11"/>
      <c r="R11"/>
      <c r="S11"/>
      <c r="T11"/>
      <c r="U11"/>
      <c r="V11"/>
    </row>
    <row r="12" spans="1:28" s="3" customFormat="1" x14ac:dyDescent="0.3">
      <c r="A12" s="206">
        <v>44041</v>
      </c>
      <c r="B12" s="208" t="s">
        <v>66</v>
      </c>
      <c r="C12" s="207">
        <v>64099.86</v>
      </c>
      <c r="D12" s="207"/>
      <c r="E12" s="210">
        <f t="shared" si="0"/>
        <v>-44552.109999999855</v>
      </c>
      <c r="F12" s="16"/>
      <c r="G12" s="102"/>
      <c r="H12" s="103"/>
      <c r="I12" s="104"/>
      <c r="J12" s="105"/>
      <c r="K12" s="157"/>
      <c r="L12" s="158"/>
      <c r="M12" s="106"/>
      <c r="N12" s="107"/>
      <c r="O12"/>
      <c r="P12"/>
      <c r="Q12"/>
      <c r="R12"/>
      <c r="S12"/>
      <c r="T12"/>
      <c r="U12"/>
      <c r="V12"/>
    </row>
    <row r="13" spans="1:28" s="3" customFormat="1" x14ac:dyDescent="0.3">
      <c r="A13" s="206">
        <v>44042</v>
      </c>
      <c r="B13" s="208" t="s">
        <v>61</v>
      </c>
      <c r="C13" s="207">
        <v>10297.1</v>
      </c>
      <c r="D13" s="207"/>
      <c r="E13" s="146">
        <f t="shared" si="0"/>
        <v>-34255.009999999857</v>
      </c>
      <c r="F13" s="16"/>
      <c r="G13" s="102"/>
      <c r="H13" s="103"/>
      <c r="I13" s="104"/>
      <c r="J13" s="105"/>
      <c r="K13" s="157"/>
      <c r="L13" s="158"/>
      <c r="M13" s="106"/>
      <c r="N13" s="107"/>
      <c r="O13"/>
      <c r="P13"/>
      <c r="Q13"/>
      <c r="R13"/>
      <c r="S13"/>
      <c r="T13"/>
      <c r="U13"/>
      <c r="V13"/>
    </row>
    <row r="14" spans="1:28" s="3" customFormat="1" x14ac:dyDescent="0.3">
      <c r="A14" s="206">
        <v>44049</v>
      </c>
      <c r="B14" s="208" t="s">
        <v>84</v>
      </c>
      <c r="C14" s="207">
        <v>6178.26</v>
      </c>
      <c r="D14" s="207"/>
      <c r="E14" s="210">
        <f t="shared" si="0"/>
        <v>-28076.749999999854</v>
      </c>
      <c r="F14" s="16"/>
      <c r="G14" s="102"/>
      <c r="H14" s="103"/>
      <c r="I14" s="104"/>
      <c r="J14" s="105"/>
      <c r="K14" s="157"/>
      <c r="L14" s="158"/>
      <c r="M14" s="106"/>
      <c r="N14" s="107"/>
      <c r="O14"/>
      <c r="P14"/>
      <c r="Q14"/>
      <c r="R14"/>
      <c r="S14"/>
      <c r="T14"/>
      <c r="U14"/>
      <c r="V14"/>
    </row>
    <row r="15" spans="1:28" s="3" customFormat="1" x14ac:dyDescent="0.3">
      <c r="A15" s="206">
        <v>44049</v>
      </c>
      <c r="B15" s="208" t="s">
        <v>68</v>
      </c>
      <c r="C15" s="207">
        <v>8237.68</v>
      </c>
      <c r="D15" s="207"/>
      <c r="E15" s="210">
        <f t="shared" si="0"/>
        <v>-19839.069999999854</v>
      </c>
      <c r="F15" s="16"/>
      <c r="G15" s="102"/>
      <c r="H15" s="103"/>
      <c r="I15" s="104"/>
      <c r="J15" s="105"/>
      <c r="K15" s="157"/>
      <c r="L15" s="158"/>
      <c r="M15" s="106"/>
      <c r="N15" s="107"/>
      <c r="O15"/>
      <c r="P15"/>
      <c r="Q15"/>
      <c r="R15"/>
      <c r="S15"/>
      <c r="T15"/>
      <c r="U15"/>
      <c r="V15"/>
    </row>
    <row r="16" spans="1:28" s="3" customFormat="1" x14ac:dyDescent="0.3">
      <c r="A16" s="9"/>
      <c r="B16" s="135" t="s">
        <v>85</v>
      </c>
      <c r="C16" s="19"/>
      <c r="D16" s="50">
        <v>24490.399999999998</v>
      </c>
      <c r="E16" s="210">
        <f t="shared" si="0"/>
        <v>-44329.469999999856</v>
      </c>
      <c r="F16" s="16"/>
      <c r="G16" s="102"/>
      <c r="H16" s="103"/>
      <c r="I16" s="104"/>
      <c r="J16" s="105"/>
      <c r="K16" s="157"/>
      <c r="L16" s="158"/>
      <c r="M16" s="106"/>
      <c r="N16" s="107"/>
      <c r="O16"/>
      <c r="P16"/>
      <c r="Q16"/>
      <c r="R16"/>
      <c r="S16"/>
      <c r="T16"/>
      <c r="U16"/>
      <c r="V16"/>
    </row>
    <row r="17" spans="1:22" s="3" customFormat="1" x14ac:dyDescent="0.3">
      <c r="A17" s="9"/>
      <c r="B17" s="136" t="s">
        <v>86</v>
      </c>
      <c r="C17" s="19"/>
      <c r="D17" s="50">
        <v>93620.12</v>
      </c>
      <c r="E17" s="210">
        <f t="shared" si="0"/>
        <v>-137949.58999999985</v>
      </c>
      <c r="F17" s="16"/>
      <c r="G17" s="102"/>
      <c r="H17" s="103"/>
      <c r="I17" s="104"/>
      <c r="J17" s="105"/>
      <c r="K17" s="157"/>
      <c r="L17" s="158"/>
      <c r="M17" s="106"/>
      <c r="N17" s="107"/>
      <c r="O17"/>
      <c r="P17"/>
      <c r="Q17"/>
      <c r="R17"/>
      <c r="S17"/>
      <c r="T17"/>
      <c r="U17"/>
      <c r="V17"/>
    </row>
    <row r="18" spans="1:22" s="3" customFormat="1" x14ac:dyDescent="0.3">
      <c r="A18" s="206">
        <v>44053</v>
      </c>
      <c r="B18" s="208" t="s">
        <v>87</v>
      </c>
      <c r="C18" s="207">
        <v>6178.26</v>
      </c>
      <c r="D18" s="207"/>
      <c r="E18" s="210">
        <f t="shared" si="0"/>
        <v>-131771.32999999984</v>
      </c>
      <c r="F18" s="15"/>
      <c r="G18" s="102"/>
      <c r="H18" s="103"/>
      <c r="I18" s="104"/>
      <c r="J18" s="105"/>
      <c r="K18" s="157"/>
      <c r="L18" s="158"/>
      <c r="M18" s="106"/>
      <c r="N18" s="107"/>
      <c r="O18"/>
      <c r="P18"/>
      <c r="Q18"/>
      <c r="R18"/>
      <c r="S18"/>
      <c r="T18"/>
      <c r="U18"/>
      <c r="V18"/>
    </row>
    <row r="19" spans="1:22" s="3" customFormat="1" x14ac:dyDescent="0.3">
      <c r="A19" s="206">
        <v>44054</v>
      </c>
      <c r="B19" s="208" t="s">
        <v>62</v>
      </c>
      <c r="C19" s="207">
        <v>15445.65</v>
      </c>
      <c r="D19" s="207"/>
      <c r="E19" s="210">
        <f t="shared" si="0"/>
        <v>-116325.67999999985</v>
      </c>
      <c r="F19" s="16"/>
      <c r="G19" s="102"/>
      <c r="H19" s="103"/>
      <c r="I19" s="104"/>
      <c r="J19" s="105"/>
      <c r="K19" s="157"/>
      <c r="L19" s="158"/>
      <c r="M19" s="106"/>
      <c r="N19" s="107"/>
      <c r="O19"/>
      <c r="P19"/>
      <c r="Q19"/>
      <c r="R19"/>
      <c r="S19"/>
      <c r="T19"/>
      <c r="U19"/>
      <c r="V19"/>
    </row>
    <row r="20" spans="1:22" s="3" customFormat="1" x14ac:dyDescent="0.3">
      <c r="A20" s="206">
        <v>44054</v>
      </c>
      <c r="B20" s="208" t="s">
        <v>63</v>
      </c>
      <c r="C20" s="207">
        <v>15445.65</v>
      </c>
      <c r="D20" s="207"/>
      <c r="E20" s="210">
        <f t="shared" si="0"/>
        <v>-100880.02999999985</v>
      </c>
      <c r="F20" s="16"/>
      <c r="G20" s="102"/>
      <c r="H20" s="103"/>
      <c r="I20" s="104"/>
      <c r="J20" s="105"/>
      <c r="K20" s="157"/>
      <c r="L20" s="158"/>
      <c r="M20" s="106"/>
      <c r="N20" s="107"/>
      <c r="O20"/>
      <c r="P20"/>
      <c r="Q20"/>
      <c r="R20"/>
      <c r="S20"/>
      <c r="T20"/>
      <c r="U20"/>
      <c r="V20"/>
    </row>
    <row r="21" spans="1:22" s="3" customFormat="1" x14ac:dyDescent="0.3">
      <c r="A21" s="206">
        <v>44061</v>
      </c>
      <c r="B21" s="208" t="s">
        <v>59</v>
      </c>
      <c r="C21" s="207">
        <v>7702.86</v>
      </c>
      <c r="D21" s="207"/>
      <c r="E21" s="210">
        <f t="shared" si="0"/>
        <v>-93177.169999999853</v>
      </c>
      <c r="F21" s="16"/>
      <c r="G21" s="102"/>
      <c r="H21" s="103"/>
      <c r="I21" s="104"/>
      <c r="J21" s="105"/>
      <c r="K21" s="157"/>
      <c r="L21" s="158"/>
      <c r="M21" s="106"/>
      <c r="N21" s="107"/>
      <c r="O21"/>
      <c r="P21"/>
      <c r="Q21"/>
      <c r="R21"/>
      <c r="S21"/>
      <c r="T21"/>
      <c r="U21"/>
      <c r="V21"/>
    </row>
    <row r="22" spans="1:22" s="3" customFormat="1" x14ac:dyDescent="0.3">
      <c r="A22" s="206">
        <v>44067</v>
      </c>
      <c r="B22" s="208" t="s">
        <v>83</v>
      </c>
      <c r="C22" s="207">
        <v>7702.86</v>
      </c>
      <c r="D22" s="207"/>
      <c r="E22" s="210">
        <f t="shared" si="0"/>
        <v>-85474.309999999852</v>
      </c>
      <c r="F22" s="16"/>
      <c r="G22" s="102"/>
      <c r="H22" s="103"/>
      <c r="I22" s="104"/>
      <c r="J22" s="105"/>
      <c r="K22" s="157"/>
      <c r="L22" s="158"/>
      <c r="M22" s="106"/>
      <c r="N22" s="107"/>
      <c r="O22"/>
      <c r="P22"/>
      <c r="Q22"/>
      <c r="R22"/>
      <c r="S22"/>
      <c r="T22"/>
      <c r="U22"/>
      <c r="V22"/>
    </row>
    <row r="23" spans="1:22" s="3" customFormat="1" x14ac:dyDescent="0.3">
      <c r="A23" s="206">
        <v>44068</v>
      </c>
      <c r="B23" s="208" t="s">
        <v>61</v>
      </c>
      <c r="C23" s="207">
        <v>12838.1</v>
      </c>
      <c r="D23" s="207"/>
      <c r="E23" s="210">
        <f t="shared" si="0"/>
        <v>-72636.209999999846</v>
      </c>
      <c r="F23" s="16"/>
      <c r="G23" s="102"/>
      <c r="H23" s="103"/>
      <c r="I23" s="104"/>
      <c r="J23" s="105"/>
      <c r="K23" s="157"/>
      <c r="L23" s="158"/>
      <c r="M23" s="106"/>
      <c r="N23" s="107"/>
      <c r="O23"/>
      <c r="P23"/>
      <c r="Q23"/>
      <c r="R23"/>
      <c r="S23"/>
      <c r="T23"/>
      <c r="U23"/>
      <c r="V23"/>
    </row>
    <row r="24" spans="1:22" s="3" customFormat="1" x14ac:dyDescent="0.3">
      <c r="A24" s="206">
        <v>44068</v>
      </c>
      <c r="B24" s="208" t="s">
        <v>63</v>
      </c>
      <c r="C24" s="207">
        <v>19257.150000000001</v>
      </c>
      <c r="D24" s="207"/>
      <c r="E24" s="210">
        <f t="shared" si="0"/>
        <v>-53379.059999999845</v>
      </c>
      <c r="F24" s="16"/>
      <c r="G24" s="102"/>
      <c r="H24" s="103"/>
      <c r="I24" s="104"/>
      <c r="J24" s="105"/>
      <c r="K24" s="157"/>
      <c r="L24" s="158"/>
      <c r="M24" s="106"/>
      <c r="N24" s="107"/>
      <c r="O24"/>
      <c r="P24"/>
      <c r="Q24"/>
      <c r="R24"/>
      <c r="S24"/>
      <c r="T24"/>
      <c r="U24"/>
      <c r="V24"/>
    </row>
    <row r="25" spans="1:22" s="3" customFormat="1" x14ac:dyDescent="0.3">
      <c r="A25" s="206">
        <v>44069</v>
      </c>
      <c r="B25" s="208" t="s">
        <v>71</v>
      </c>
      <c r="C25" s="207">
        <v>7702.86</v>
      </c>
      <c r="D25" s="207"/>
      <c r="E25" s="210">
        <f t="shared" si="0"/>
        <v>-45676.199999999844</v>
      </c>
      <c r="F25" s="16"/>
      <c r="G25" s="102"/>
      <c r="H25" s="103"/>
      <c r="I25" s="104"/>
      <c r="J25" s="105"/>
      <c r="K25" s="157"/>
      <c r="L25" s="158"/>
      <c r="M25" s="106"/>
      <c r="N25" s="107"/>
      <c r="O25"/>
      <c r="P25"/>
      <c r="Q25"/>
      <c r="R25"/>
      <c r="S25"/>
      <c r="T25"/>
      <c r="U25"/>
      <c r="V25"/>
    </row>
    <row r="26" spans="1:22" s="3" customFormat="1" x14ac:dyDescent="0.3">
      <c r="A26" s="206">
        <v>44069</v>
      </c>
      <c r="B26" s="208" t="s">
        <v>65</v>
      </c>
      <c r="C26" s="207">
        <v>2567.62</v>
      </c>
      <c r="D26" s="207"/>
      <c r="E26" s="146">
        <f t="shared" si="0"/>
        <v>-43108.579999999842</v>
      </c>
      <c r="F26" s="15"/>
      <c r="G26" s="102"/>
      <c r="H26" s="103"/>
      <c r="I26" s="104"/>
      <c r="J26" s="105"/>
      <c r="K26" s="157"/>
      <c r="L26" s="158"/>
      <c r="M26" s="106"/>
      <c r="N26" s="107"/>
      <c r="O26"/>
      <c r="P26"/>
      <c r="Q26"/>
      <c r="R26"/>
      <c r="S26"/>
      <c r="T26"/>
      <c r="U26"/>
      <c r="V26"/>
    </row>
    <row r="27" spans="1:22" s="3" customFormat="1" x14ac:dyDescent="0.3">
      <c r="A27" s="206">
        <v>44078</v>
      </c>
      <c r="B27" s="208" t="s">
        <v>87</v>
      </c>
      <c r="C27" s="207">
        <v>7702.86</v>
      </c>
      <c r="D27" s="207"/>
      <c r="E27" s="210">
        <f t="shared" si="0"/>
        <v>-35405.719999999841</v>
      </c>
      <c r="F27" s="16"/>
      <c r="G27" s="102"/>
      <c r="H27" s="103"/>
      <c r="I27" s="104"/>
      <c r="J27" s="105"/>
      <c r="K27" s="157"/>
      <c r="L27" s="158"/>
      <c r="M27" s="106"/>
      <c r="N27" s="107"/>
      <c r="O27"/>
      <c r="P27"/>
      <c r="Q27"/>
      <c r="R27"/>
      <c r="S27"/>
      <c r="T27"/>
      <c r="U27"/>
      <c r="V27"/>
    </row>
    <row r="28" spans="1:22" s="3" customFormat="1" x14ac:dyDescent="0.3">
      <c r="A28" s="206">
        <v>44083</v>
      </c>
      <c r="B28" s="208" t="s">
        <v>62</v>
      </c>
      <c r="C28" s="207">
        <v>19257.150000000001</v>
      </c>
      <c r="D28" s="207"/>
      <c r="E28" s="210">
        <f t="shared" si="0"/>
        <v>-16148.56999999984</v>
      </c>
      <c r="F28" s="16"/>
      <c r="G28" s="102"/>
      <c r="H28" s="103"/>
      <c r="I28" s="104"/>
      <c r="J28" s="105"/>
      <c r="K28" s="157"/>
      <c r="L28" s="158"/>
      <c r="M28" s="106"/>
      <c r="N28" s="107"/>
      <c r="O28"/>
      <c r="P28"/>
      <c r="Q28"/>
      <c r="R28"/>
      <c r="S28"/>
      <c r="T28"/>
      <c r="U28"/>
      <c r="V28"/>
    </row>
    <row r="29" spans="1:22" s="3" customFormat="1" x14ac:dyDescent="0.3">
      <c r="A29" s="206">
        <v>44083</v>
      </c>
      <c r="B29" s="208" t="s">
        <v>68</v>
      </c>
      <c r="C29" s="207">
        <v>10270.48</v>
      </c>
      <c r="D29" s="207"/>
      <c r="E29" s="210">
        <f t="shared" si="0"/>
        <v>-5878.0899999998401</v>
      </c>
      <c r="F29" s="16"/>
      <c r="G29" s="102"/>
      <c r="H29" s="103"/>
      <c r="I29" s="104"/>
      <c r="J29" s="105"/>
      <c r="K29" s="157"/>
      <c r="L29" s="158"/>
      <c r="M29" s="106"/>
      <c r="N29" s="107"/>
      <c r="O29"/>
      <c r="P29"/>
      <c r="Q29"/>
      <c r="R29"/>
      <c r="S29"/>
      <c r="T29"/>
      <c r="U29"/>
      <c r="V29"/>
    </row>
    <row r="30" spans="1:22" s="3" customFormat="1" x14ac:dyDescent="0.3">
      <c r="A30" s="9"/>
      <c r="B30" s="135" t="s">
        <v>90</v>
      </c>
      <c r="C30" s="19"/>
      <c r="D30" s="50">
        <v>17932.2</v>
      </c>
      <c r="E30" s="210">
        <f t="shared" si="0"/>
        <v>-23810.289999999841</v>
      </c>
      <c r="F30" s="16"/>
      <c r="G30" s="102"/>
      <c r="H30" s="103"/>
      <c r="I30" s="104"/>
      <c r="J30" s="105"/>
      <c r="K30" s="157"/>
      <c r="L30" s="158"/>
      <c r="M30" s="106"/>
      <c r="N30" s="107"/>
      <c r="O30"/>
      <c r="P30"/>
      <c r="Q30"/>
      <c r="R30"/>
      <c r="S30"/>
      <c r="T30"/>
      <c r="U30"/>
      <c r="V30"/>
    </row>
    <row r="31" spans="1:22" s="3" customFormat="1" x14ac:dyDescent="0.3">
      <c r="A31" s="9"/>
      <c r="B31" s="136" t="s">
        <v>91</v>
      </c>
      <c r="C31" s="19"/>
      <c r="D31" s="50">
        <v>59865.96</v>
      </c>
      <c r="E31" s="210">
        <f t="shared" si="0"/>
        <v>-83676.24999999984</v>
      </c>
      <c r="F31" s="16"/>
      <c r="G31" s="102"/>
      <c r="H31" s="103"/>
      <c r="I31" s="104"/>
      <c r="J31" s="105"/>
      <c r="K31" s="157"/>
      <c r="L31" s="158"/>
      <c r="M31" s="106"/>
      <c r="N31" s="107"/>
      <c r="O31"/>
      <c r="P31"/>
      <c r="Q31"/>
      <c r="R31"/>
      <c r="S31"/>
      <c r="T31"/>
      <c r="U31"/>
      <c r="V31"/>
    </row>
    <row r="32" spans="1:22" s="3" customFormat="1" x14ac:dyDescent="0.3">
      <c r="A32" s="206">
        <v>44085</v>
      </c>
      <c r="B32" s="208" t="s">
        <v>83</v>
      </c>
      <c r="C32" s="207">
        <v>2047.32</v>
      </c>
      <c r="D32" s="207"/>
      <c r="E32" s="210">
        <f t="shared" si="0"/>
        <v>-81628.929999999833</v>
      </c>
      <c r="F32" s="16"/>
      <c r="G32" s="102"/>
      <c r="H32" s="103"/>
      <c r="I32" s="104"/>
      <c r="J32" s="105"/>
      <c r="K32" s="157"/>
      <c r="L32" s="158"/>
      <c r="M32" s="106"/>
      <c r="N32" s="107"/>
      <c r="O32"/>
      <c r="P32"/>
      <c r="Q32"/>
      <c r="R32"/>
      <c r="S32"/>
      <c r="T32"/>
      <c r="U32"/>
      <c r="V32"/>
    </row>
    <row r="33" spans="1:22" s="3" customFormat="1" x14ac:dyDescent="0.3">
      <c r="A33" s="206">
        <v>44085</v>
      </c>
      <c r="B33" s="208" t="s">
        <v>59</v>
      </c>
      <c r="C33" s="207">
        <v>2047.32</v>
      </c>
      <c r="D33" s="207"/>
      <c r="E33" s="210">
        <f t="shared" si="0"/>
        <v>-79581.609999999826</v>
      </c>
      <c r="F33" s="16"/>
      <c r="G33" s="102"/>
      <c r="H33" s="103"/>
      <c r="I33" s="104"/>
      <c r="J33" s="105"/>
      <c r="K33" s="157"/>
      <c r="L33" s="158"/>
      <c r="M33" s="106"/>
      <c r="N33" s="107"/>
      <c r="O33"/>
      <c r="P33"/>
      <c r="Q33"/>
      <c r="R33"/>
      <c r="S33"/>
      <c r="T33"/>
      <c r="U33"/>
      <c r="V33"/>
    </row>
    <row r="34" spans="1:22" s="3" customFormat="1" x14ac:dyDescent="0.3">
      <c r="A34" s="206">
        <v>44092</v>
      </c>
      <c r="B34" s="208" t="s">
        <v>84</v>
      </c>
      <c r="C34" s="207">
        <v>7702.86</v>
      </c>
      <c r="D34" s="207"/>
      <c r="E34" s="210">
        <f t="shared" si="0"/>
        <v>-71878.749999999825</v>
      </c>
      <c r="F34" s="16"/>
      <c r="G34" s="102"/>
      <c r="H34" s="103"/>
      <c r="I34" s="104"/>
      <c r="J34" s="105"/>
      <c r="K34" s="157"/>
      <c r="L34" s="158"/>
      <c r="M34" s="106"/>
      <c r="N34" s="107"/>
      <c r="O34"/>
      <c r="P34"/>
      <c r="Q34"/>
      <c r="R34"/>
      <c r="S34"/>
      <c r="T34"/>
      <c r="U34"/>
      <c r="V34"/>
    </row>
    <row r="35" spans="1:22" s="3" customFormat="1" x14ac:dyDescent="0.3">
      <c r="A35" s="206">
        <v>44096</v>
      </c>
      <c r="B35" s="208" t="s">
        <v>61</v>
      </c>
      <c r="C35" s="207">
        <v>10236.6</v>
      </c>
      <c r="D35" s="207"/>
      <c r="E35" s="210">
        <f t="shared" si="0"/>
        <v>-61642.149999999827</v>
      </c>
      <c r="F35" s="16"/>
      <c r="G35" s="102"/>
      <c r="H35" s="103"/>
      <c r="I35" s="104"/>
      <c r="J35" s="105"/>
      <c r="K35" s="157"/>
      <c r="L35" s="158"/>
      <c r="M35" s="106"/>
      <c r="N35" s="107"/>
      <c r="O35"/>
      <c r="P35"/>
      <c r="Q35"/>
      <c r="R35"/>
      <c r="S35"/>
      <c r="T35"/>
      <c r="U35"/>
      <c r="V35"/>
    </row>
    <row r="36" spans="1:22" s="3" customFormat="1" x14ac:dyDescent="0.3">
      <c r="A36" s="206">
        <v>44096</v>
      </c>
      <c r="B36" s="208" t="s">
        <v>71</v>
      </c>
      <c r="C36" s="207">
        <v>2047.32</v>
      </c>
      <c r="D36" s="207"/>
      <c r="E36" s="210">
        <f t="shared" si="0"/>
        <v>-59594.829999999827</v>
      </c>
      <c r="F36" s="16"/>
      <c r="G36" s="102"/>
      <c r="H36" s="103"/>
      <c r="I36" s="104"/>
      <c r="J36" s="105"/>
      <c r="K36" s="157"/>
      <c r="L36" s="158"/>
      <c r="M36" s="106"/>
      <c r="N36" s="107"/>
      <c r="O36"/>
      <c r="P36"/>
      <c r="Q36"/>
      <c r="R36"/>
      <c r="S36"/>
      <c r="T36"/>
      <c r="U36"/>
      <c r="V36"/>
    </row>
    <row r="37" spans="1:22" s="3" customFormat="1" x14ac:dyDescent="0.3">
      <c r="A37" s="206">
        <v>44096</v>
      </c>
      <c r="B37" s="208" t="s">
        <v>65</v>
      </c>
      <c r="C37" s="207">
        <v>2047.32</v>
      </c>
      <c r="D37" s="207"/>
      <c r="E37" s="210">
        <f t="shared" si="0"/>
        <v>-57547.509999999827</v>
      </c>
      <c r="F37" s="16"/>
      <c r="G37" s="102"/>
      <c r="H37" s="103"/>
      <c r="I37" s="104"/>
      <c r="J37" s="105"/>
      <c r="K37" s="157"/>
      <c r="L37" s="158"/>
      <c r="M37" s="106"/>
      <c r="N37" s="107"/>
      <c r="O37"/>
      <c r="P37"/>
      <c r="Q37"/>
      <c r="R37"/>
      <c r="S37"/>
      <c r="T37"/>
      <c r="U37"/>
      <c r="V37"/>
    </row>
    <row r="38" spans="1:22" s="3" customFormat="1" x14ac:dyDescent="0.3">
      <c r="A38" s="206">
        <v>44099</v>
      </c>
      <c r="B38" s="208" t="s">
        <v>68</v>
      </c>
      <c r="C38" s="207">
        <v>8189.28</v>
      </c>
      <c r="D38" s="207"/>
      <c r="E38" s="210">
        <f t="shared" si="0"/>
        <v>-49358.229999999829</v>
      </c>
      <c r="F38" s="16"/>
      <c r="G38" s="102"/>
      <c r="H38" s="103"/>
      <c r="I38" s="104"/>
      <c r="J38" s="105"/>
      <c r="K38" s="157"/>
      <c r="L38" s="158"/>
      <c r="M38" s="106"/>
      <c r="N38" s="107"/>
      <c r="O38"/>
      <c r="P38"/>
      <c r="Q38"/>
      <c r="R38"/>
      <c r="S38"/>
      <c r="T38"/>
      <c r="U38"/>
      <c r="V38"/>
    </row>
    <row r="39" spans="1:22" s="3" customFormat="1" x14ac:dyDescent="0.3">
      <c r="A39" s="206">
        <v>44102</v>
      </c>
      <c r="B39" s="208" t="s">
        <v>87</v>
      </c>
      <c r="C39" s="207">
        <v>2047.32</v>
      </c>
      <c r="D39" s="207"/>
      <c r="E39" s="210">
        <f t="shared" si="0"/>
        <v>-47310.909999999829</v>
      </c>
      <c r="F39" s="16"/>
      <c r="G39" s="102"/>
      <c r="H39" s="103"/>
      <c r="I39" s="104"/>
      <c r="J39" s="105"/>
      <c r="K39" s="157"/>
      <c r="L39" s="158"/>
      <c r="M39" s="106"/>
      <c r="N39" s="107"/>
      <c r="O39"/>
      <c r="P39"/>
      <c r="Q39"/>
      <c r="R39"/>
      <c r="S39"/>
      <c r="T39"/>
      <c r="U39"/>
      <c r="V39"/>
    </row>
    <row r="40" spans="1:22" s="3" customFormat="1" x14ac:dyDescent="0.3">
      <c r="A40" s="206">
        <v>44104</v>
      </c>
      <c r="B40" s="208" t="s">
        <v>63</v>
      </c>
      <c r="C40" s="207">
        <v>15354.9</v>
      </c>
      <c r="D40" s="207"/>
      <c r="E40" s="146">
        <f t="shared" si="0"/>
        <v>-31956.009999999827</v>
      </c>
      <c r="F40" s="16"/>
      <c r="G40" s="102"/>
      <c r="H40" s="103"/>
      <c r="I40" s="104"/>
      <c r="J40" s="105"/>
      <c r="K40" s="157"/>
      <c r="L40" s="158"/>
      <c r="M40" s="106"/>
      <c r="N40" s="107"/>
      <c r="O40"/>
      <c r="P40"/>
      <c r="Q40"/>
      <c r="R40"/>
      <c r="S40"/>
      <c r="T40"/>
      <c r="U40"/>
      <c r="V40"/>
    </row>
    <row r="41" spans="1:22" s="3" customFormat="1" x14ac:dyDescent="0.3">
      <c r="A41" s="9"/>
      <c r="B41" s="135" t="s">
        <v>92</v>
      </c>
      <c r="C41" s="19"/>
      <c r="D41" s="50">
        <v>18116.12</v>
      </c>
      <c r="E41" s="210">
        <f t="shared" si="0"/>
        <v>-50072.12999999983</v>
      </c>
      <c r="F41" s="16"/>
      <c r="G41" s="102"/>
      <c r="H41" s="103"/>
      <c r="I41" s="104"/>
      <c r="J41" s="105"/>
      <c r="K41" s="157"/>
      <c r="L41" s="158"/>
      <c r="M41" s="106"/>
      <c r="N41" s="107"/>
      <c r="O41"/>
      <c r="P41"/>
      <c r="Q41"/>
      <c r="R41"/>
      <c r="S41"/>
      <c r="T41"/>
      <c r="U41"/>
      <c r="V41"/>
    </row>
    <row r="42" spans="1:22" s="3" customFormat="1" x14ac:dyDescent="0.3">
      <c r="A42" s="9"/>
      <c r="B42" s="136" t="s">
        <v>93</v>
      </c>
      <c r="C42" s="19"/>
      <c r="D42" s="50">
        <v>60785.56</v>
      </c>
      <c r="E42" s="210">
        <f t="shared" si="0"/>
        <v>-110857.68999999983</v>
      </c>
      <c r="F42" s="16"/>
      <c r="G42" s="102"/>
      <c r="H42" s="103"/>
      <c r="I42" s="104"/>
      <c r="J42" s="105"/>
      <c r="K42" s="157"/>
      <c r="L42" s="158"/>
      <c r="M42" s="106"/>
      <c r="N42" s="107"/>
      <c r="O42"/>
      <c r="P42"/>
      <c r="Q42"/>
      <c r="R42"/>
      <c r="S42"/>
      <c r="T42"/>
      <c r="U42"/>
      <c r="V42"/>
    </row>
    <row r="43" spans="1:22" s="3" customFormat="1" x14ac:dyDescent="0.3">
      <c r="A43" s="206">
        <v>44117</v>
      </c>
      <c r="B43" s="208" t="s">
        <v>59</v>
      </c>
      <c r="C43" s="207">
        <v>2076.36</v>
      </c>
      <c r="D43" s="207"/>
      <c r="E43" s="210">
        <f t="shared" si="0"/>
        <v>-108781.32999999983</v>
      </c>
      <c r="F43" s="16"/>
      <c r="G43" s="102"/>
      <c r="H43" s="103"/>
      <c r="I43" s="104"/>
      <c r="J43" s="105"/>
      <c r="K43" s="157"/>
      <c r="L43" s="158"/>
      <c r="M43" s="106"/>
      <c r="N43" s="107"/>
      <c r="O43"/>
      <c r="P43"/>
      <c r="Q43"/>
      <c r="R43"/>
      <c r="S43"/>
      <c r="T43"/>
      <c r="U43"/>
      <c r="V43"/>
    </row>
    <row r="44" spans="1:22" s="3" customFormat="1" x14ac:dyDescent="0.3">
      <c r="A44" s="206">
        <v>44120</v>
      </c>
      <c r="B44" s="208" t="s">
        <v>87</v>
      </c>
      <c r="C44" s="207">
        <v>2076.36</v>
      </c>
      <c r="D44" s="207"/>
      <c r="E44" s="210">
        <f t="shared" si="0"/>
        <v>-106704.96999999983</v>
      </c>
      <c r="F44" s="16"/>
      <c r="G44" s="102"/>
      <c r="H44" s="103"/>
      <c r="I44" s="104"/>
      <c r="J44" s="105"/>
      <c r="K44" s="157"/>
      <c r="L44" s="158"/>
      <c r="M44" s="106"/>
      <c r="N44" s="107"/>
      <c r="O44"/>
      <c r="P44"/>
      <c r="Q44"/>
      <c r="R44"/>
      <c r="S44"/>
      <c r="T44"/>
      <c r="U44"/>
      <c r="V44"/>
    </row>
    <row r="45" spans="1:22" s="3" customFormat="1" x14ac:dyDescent="0.3">
      <c r="A45" s="206">
        <v>44120</v>
      </c>
      <c r="B45" s="208" t="s">
        <v>84</v>
      </c>
      <c r="C45" s="207">
        <v>6141.96</v>
      </c>
      <c r="D45" s="207"/>
      <c r="E45" s="210">
        <f t="shared" si="0"/>
        <v>-100563.00999999982</v>
      </c>
      <c r="F45" s="16"/>
      <c r="G45" s="102"/>
      <c r="H45" s="103"/>
      <c r="I45" s="104"/>
      <c r="J45" s="105"/>
      <c r="K45" s="157"/>
      <c r="L45" s="158"/>
      <c r="M45" s="106"/>
      <c r="N45" s="107"/>
      <c r="O45"/>
      <c r="P45"/>
      <c r="Q45"/>
      <c r="R45"/>
      <c r="S45"/>
      <c r="T45"/>
      <c r="U45"/>
      <c r="V45"/>
    </row>
    <row r="46" spans="1:22" s="3" customFormat="1" x14ac:dyDescent="0.3">
      <c r="A46" s="206">
        <v>44123</v>
      </c>
      <c r="B46" s="208" t="s">
        <v>71</v>
      </c>
      <c r="C46" s="207">
        <v>2076.36</v>
      </c>
      <c r="D46" s="207"/>
      <c r="E46" s="210">
        <f t="shared" si="0"/>
        <v>-98486.64999999982</v>
      </c>
      <c r="F46" s="16"/>
      <c r="G46" s="102"/>
      <c r="H46" s="103"/>
      <c r="I46" s="104"/>
      <c r="J46" s="105"/>
      <c r="K46" s="157"/>
      <c r="L46" s="158"/>
      <c r="M46" s="106"/>
      <c r="N46" s="107"/>
      <c r="O46"/>
      <c r="P46"/>
      <c r="Q46"/>
      <c r="R46"/>
      <c r="S46"/>
      <c r="T46"/>
      <c r="U46"/>
      <c r="V46"/>
    </row>
    <row r="47" spans="1:22" s="3" customFormat="1" x14ac:dyDescent="0.3">
      <c r="A47" s="206">
        <v>44123</v>
      </c>
      <c r="B47" s="208" t="s">
        <v>65</v>
      </c>
      <c r="C47" s="207">
        <v>2076.36</v>
      </c>
      <c r="D47" s="207"/>
      <c r="E47" s="210">
        <f t="shared" si="0"/>
        <v>-96410.289999999819</v>
      </c>
      <c r="F47" s="16"/>
      <c r="G47" s="102"/>
      <c r="H47" s="103"/>
      <c r="I47" s="104"/>
      <c r="J47" s="105"/>
      <c r="K47" s="157"/>
      <c r="L47" s="158"/>
      <c r="M47" s="106"/>
      <c r="N47" s="107"/>
      <c r="O47"/>
      <c r="P47"/>
      <c r="Q47"/>
      <c r="R47"/>
      <c r="S47"/>
      <c r="T47"/>
      <c r="U47"/>
      <c r="V47"/>
    </row>
    <row r="48" spans="1:22" s="3" customFormat="1" x14ac:dyDescent="0.3">
      <c r="A48" s="206">
        <v>44125</v>
      </c>
      <c r="B48" s="208" t="s">
        <v>84</v>
      </c>
      <c r="C48" s="207">
        <v>6229.08</v>
      </c>
      <c r="D48" s="207"/>
      <c r="E48" s="210">
        <f t="shared" si="0"/>
        <v>-90181.209999999817</v>
      </c>
      <c r="F48" s="16"/>
      <c r="G48" s="102"/>
      <c r="H48" s="103"/>
      <c r="I48" s="104"/>
      <c r="J48" s="105"/>
      <c r="K48" s="157"/>
      <c r="L48" s="158"/>
      <c r="M48" s="106"/>
      <c r="N48" s="107"/>
      <c r="O48"/>
      <c r="P48"/>
      <c r="Q48"/>
      <c r="R48"/>
      <c r="S48"/>
      <c r="T48"/>
      <c r="U48"/>
      <c r="V48"/>
    </row>
    <row r="49" spans="1:22" s="3" customFormat="1" x14ac:dyDescent="0.3">
      <c r="A49" s="206">
        <v>44127</v>
      </c>
      <c r="B49" s="208" t="s">
        <v>83</v>
      </c>
      <c r="C49" s="207">
        <v>2076.36</v>
      </c>
      <c r="D49" s="207"/>
      <c r="E49" s="210">
        <f t="shared" si="0"/>
        <v>-88104.849999999817</v>
      </c>
      <c r="F49" s="16"/>
      <c r="G49" s="102"/>
      <c r="H49" s="103"/>
      <c r="I49" s="104"/>
      <c r="J49" s="105"/>
      <c r="K49" s="157"/>
      <c r="L49" s="158"/>
      <c r="M49" s="106"/>
      <c r="N49" s="107"/>
      <c r="O49"/>
      <c r="P49"/>
      <c r="Q49"/>
      <c r="R49"/>
      <c r="S49"/>
      <c r="T49"/>
      <c r="U49"/>
      <c r="V49"/>
    </row>
    <row r="50" spans="1:22" s="3" customFormat="1" x14ac:dyDescent="0.3">
      <c r="A50" s="206">
        <v>44130</v>
      </c>
      <c r="B50" s="208" t="s">
        <v>64</v>
      </c>
      <c r="C50" s="207">
        <v>43753.599999999999</v>
      </c>
      <c r="D50" s="207"/>
      <c r="E50" s="210">
        <f t="shared" si="0"/>
        <v>-44351.249999999818</v>
      </c>
      <c r="F50" s="16"/>
      <c r="G50" s="102"/>
      <c r="H50" s="103"/>
      <c r="I50" s="104"/>
      <c r="J50" s="105"/>
      <c r="K50" s="157"/>
      <c r="L50" s="158"/>
      <c r="M50" s="106"/>
      <c r="N50" s="107"/>
      <c r="O50"/>
      <c r="P50"/>
      <c r="Q50"/>
      <c r="R50"/>
      <c r="S50"/>
      <c r="T50"/>
      <c r="U50"/>
      <c r="V50"/>
    </row>
    <row r="51" spans="1:22" s="3" customFormat="1" x14ac:dyDescent="0.3">
      <c r="A51" s="206">
        <v>44131</v>
      </c>
      <c r="B51" s="208" t="s">
        <v>62</v>
      </c>
      <c r="C51" s="207">
        <v>15354.9</v>
      </c>
      <c r="D51" s="207"/>
      <c r="E51" s="210">
        <f t="shared" si="0"/>
        <v>-28996.349999999817</v>
      </c>
      <c r="F51" s="16"/>
      <c r="G51" s="102"/>
      <c r="H51" s="103"/>
      <c r="I51" s="104"/>
      <c r="J51" s="105"/>
      <c r="K51" s="157"/>
      <c r="L51" s="158"/>
      <c r="M51" s="106"/>
      <c r="N51" s="107"/>
      <c r="O51"/>
      <c r="P51"/>
      <c r="Q51"/>
      <c r="R51"/>
      <c r="S51"/>
      <c r="T51"/>
      <c r="U51"/>
      <c r="V51"/>
    </row>
    <row r="52" spans="1:22" s="3" customFormat="1" x14ac:dyDescent="0.3">
      <c r="A52" s="206">
        <v>44134</v>
      </c>
      <c r="B52" s="208" t="s">
        <v>68</v>
      </c>
      <c r="C52" s="207">
        <v>8305.44</v>
      </c>
      <c r="D52" s="207"/>
      <c r="E52" s="146">
        <f t="shared" si="0"/>
        <v>-20690.909999999814</v>
      </c>
      <c r="F52" s="16"/>
      <c r="G52" s="102"/>
      <c r="H52" s="103"/>
      <c r="I52" s="104"/>
      <c r="J52" s="105"/>
      <c r="K52" s="157"/>
      <c r="L52" s="158"/>
      <c r="M52" s="106"/>
      <c r="N52" s="107"/>
      <c r="O52"/>
      <c r="P52"/>
      <c r="Q52"/>
      <c r="R52"/>
      <c r="S52"/>
      <c r="T52"/>
      <c r="U52"/>
      <c r="V52"/>
    </row>
    <row r="53" spans="1:22" s="3" customFormat="1" x14ac:dyDescent="0.3">
      <c r="A53" s="206">
        <v>44140</v>
      </c>
      <c r="B53" s="208" t="s">
        <v>61</v>
      </c>
      <c r="C53" s="207">
        <v>10381.799999999999</v>
      </c>
      <c r="D53" s="207"/>
      <c r="E53" s="210">
        <f t="shared" si="0"/>
        <v>-10309.109999999815</v>
      </c>
      <c r="F53" s="16"/>
      <c r="G53" s="102"/>
      <c r="H53" s="103"/>
      <c r="I53" s="104"/>
      <c r="J53" s="105"/>
      <c r="K53" s="157"/>
      <c r="L53" s="158"/>
      <c r="M53" s="106"/>
      <c r="N53" s="107"/>
      <c r="O53"/>
      <c r="P53"/>
      <c r="Q53"/>
      <c r="R53"/>
      <c r="S53"/>
      <c r="T53"/>
      <c r="U53"/>
      <c r="V53"/>
    </row>
    <row r="54" spans="1:22" s="3" customFormat="1" x14ac:dyDescent="0.3">
      <c r="A54" s="206">
        <v>44140</v>
      </c>
      <c r="B54" s="208" t="s">
        <v>63</v>
      </c>
      <c r="C54" s="207">
        <v>15572.7</v>
      </c>
      <c r="D54" s="207"/>
      <c r="E54" s="210">
        <f t="shared" si="0"/>
        <v>5263.5900000001857</v>
      </c>
      <c r="F54" s="16"/>
      <c r="G54" s="102"/>
      <c r="H54" s="103"/>
      <c r="I54" s="104"/>
      <c r="J54" s="105"/>
      <c r="K54" s="157"/>
      <c r="L54" s="158"/>
      <c r="M54" s="106"/>
      <c r="N54" s="107"/>
      <c r="O54"/>
      <c r="P54"/>
      <c r="Q54"/>
      <c r="R54"/>
      <c r="S54"/>
      <c r="T54"/>
      <c r="U54"/>
      <c r="V54"/>
    </row>
    <row r="55" spans="1:22" s="3" customFormat="1" x14ac:dyDescent="0.3">
      <c r="A55" s="9"/>
      <c r="B55" s="135" t="s">
        <v>94</v>
      </c>
      <c r="C55" s="19"/>
      <c r="D55" s="50">
        <v>18300.04</v>
      </c>
      <c r="E55" s="210">
        <f t="shared" si="0"/>
        <v>-13036.449999999815</v>
      </c>
      <c r="F55" s="16"/>
      <c r="G55" s="102"/>
      <c r="H55" s="103"/>
      <c r="I55" s="104"/>
      <c r="J55" s="105"/>
      <c r="K55" s="157"/>
      <c r="L55" s="158"/>
      <c r="M55" s="106"/>
      <c r="N55" s="107"/>
      <c r="O55"/>
      <c r="P55"/>
      <c r="Q55"/>
      <c r="R55"/>
      <c r="S55"/>
      <c r="T55"/>
      <c r="U55"/>
      <c r="V55"/>
    </row>
    <row r="56" spans="1:22" s="3" customFormat="1" x14ac:dyDescent="0.3">
      <c r="A56" s="9"/>
      <c r="B56" s="136" t="s">
        <v>95</v>
      </c>
      <c r="C56" s="19"/>
      <c r="D56" s="50">
        <v>59314.2</v>
      </c>
      <c r="E56" s="210">
        <f t="shared" si="0"/>
        <v>-72350.64999999982</v>
      </c>
      <c r="F56" s="16"/>
      <c r="G56" s="102"/>
      <c r="H56" s="103"/>
      <c r="I56" s="104"/>
      <c r="J56" s="105"/>
      <c r="K56" s="157"/>
      <c r="L56" s="158"/>
      <c r="M56" s="106"/>
      <c r="N56" s="107"/>
      <c r="O56"/>
      <c r="P56"/>
      <c r="Q56"/>
      <c r="R56"/>
      <c r="S56"/>
      <c r="T56"/>
      <c r="U56"/>
      <c r="V56"/>
    </row>
    <row r="57" spans="1:22" s="3" customFormat="1" x14ac:dyDescent="0.3">
      <c r="A57" s="206">
        <v>44155</v>
      </c>
      <c r="B57" s="208" t="s">
        <v>59</v>
      </c>
      <c r="C57" s="207">
        <v>2042.48</v>
      </c>
      <c r="D57" s="207"/>
      <c r="E57" s="210">
        <f t="shared" si="0"/>
        <v>-70308.169999999824</v>
      </c>
      <c r="F57" s="16"/>
      <c r="G57" s="102"/>
      <c r="H57" s="103"/>
      <c r="I57" s="104"/>
      <c r="J57" s="105"/>
      <c r="K57" s="157"/>
      <c r="L57" s="158"/>
      <c r="M57" s="106"/>
      <c r="N57" s="107"/>
      <c r="O57"/>
      <c r="P57"/>
      <c r="Q57"/>
      <c r="R57"/>
      <c r="S57"/>
      <c r="T57"/>
      <c r="U57"/>
      <c r="V57"/>
    </row>
    <row r="58" spans="1:22" s="3" customFormat="1" x14ac:dyDescent="0.3">
      <c r="A58" s="206"/>
      <c r="B58" s="208"/>
      <c r="C58" s="207"/>
      <c r="D58" s="207"/>
      <c r="E58" s="210">
        <f t="shared" si="0"/>
        <v>-70308.169999999824</v>
      </c>
      <c r="F58" s="16"/>
      <c r="G58" s="102"/>
      <c r="H58" s="103"/>
      <c r="I58" s="104"/>
      <c r="J58" s="105"/>
      <c r="K58" s="157"/>
      <c r="L58" s="158"/>
      <c r="M58" s="106"/>
      <c r="N58" s="107"/>
      <c r="O58"/>
      <c r="P58"/>
      <c r="Q58"/>
      <c r="R58"/>
      <c r="S58"/>
      <c r="T58"/>
      <c r="U58"/>
      <c r="V58"/>
    </row>
    <row r="59" spans="1:22" s="3" customFormat="1" x14ac:dyDescent="0.3">
      <c r="A59" s="206"/>
      <c r="B59" s="208"/>
      <c r="C59" s="207"/>
      <c r="D59" s="207"/>
      <c r="E59" s="210">
        <f t="shared" si="0"/>
        <v>-70308.169999999824</v>
      </c>
      <c r="F59" s="16"/>
      <c r="G59" s="102"/>
      <c r="H59" s="103"/>
      <c r="I59" s="104"/>
      <c r="J59" s="105"/>
      <c r="K59" s="157"/>
      <c r="L59" s="158"/>
      <c r="M59" s="106"/>
      <c r="N59" s="107"/>
      <c r="O59"/>
      <c r="P59"/>
      <c r="Q59"/>
      <c r="R59"/>
      <c r="S59"/>
      <c r="T59"/>
      <c r="U59"/>
      <c r="V59"/>
    </row>
    <row r="60" spans="1:22" s="3" customFormat="1" x14ac:dyDescent="0.3">
      <c r="A60" s="206"/>
      <c r="B60" s="208"/>
      <c r="C60" s="207"/>
      <c r="D60" s="207"/>
      <c r="E60" s="210">
        <f t="shared" si="0"/>
        <v>-70308.169999999824</v>
      </c>
      <c r="F60" s="16"/>
      <c r="G60" s="102"/>
      <c r="H60" s="103"/>
      <c r="I60" s="104"/>
      <c r="J60" s="105"/>
      <c r="K60" s="157"/>
      <c r="L60" s="158"/>
      <c r="M60" s="106"/>
      <c r="N60" s="107"/>
      <c r="O60"/>
      <c r="P60"/>
      <c r="Q60"/>
      <c r="R60"/>
      <c r="S60"/>
      <c r="T60"/>
      <c r="U60"/>
      <c r="V60"/>
    </row>
    <row r="61" spans="1:22" s="3" customFormat="1" x14ac:dyDescent="0.3">
      <c r="A61" s="206"/>
      <c r="B61" s="208"/>
      <c r="C61" s="207"/>
      <c r="D61" s="207"/>
      <c r="E61" s="210">
        <f t="shared" si="0"/>
        <v>-70308.169999999824</v>
      </c>
      <c r="F61" s="16"/>
      <c r="G61" s="102"/>
      <c r="H61" s="103"/>
      <c r="I61" s="104"/>
      <c r="J61" s="105"/>
      <c r="K61" s="157"/>
      <c r="L61" s="158"/>
      <c r="M61" s="106"/>
      <c r="N61" s="107"/>
      <c r="O61"/>
      <c r="P61"/>
      <c r="Q61"/>
      <c r="R61"/>
      <c r="S61"/>
      <c r="T61"/>
      <c r="U61"/>
      <c r="V61"/>
    </row>
    <row r="62" spans="1:22" s="3" customFormat="1" x14ac:dyDescent="0.3">
      <c r="A62" s="206"/>
      <c r="B62" s="208"/>
      <c r="C62" s="207"/>
      <c r="D62" s="207"/>
      <c r="E62" s="210">
        <f t="shared" si="0"/>
        <v>-70308.169999999824</v>
      </c>
      <c r="F62" s="16"/>
      <c r="G62" s="102"/>
      <c r="H62" s="103"/>
      <c r="I62" s="104"/>
      <c r="J62" s="105"/>
      <c r="K62" s="157"/>
      <c r="L62" s="158"/>
      <c r="M62" s="106"/>
      <c r="N62" s="107"/>
      <c r="O62"/>
      <c r="P62"/>
      <c r="Q62"/>
      <c r="R62"/>
      <c r="S62"/>
      <c r="T62"/>
      <c r="U62"/>
      <c r="V62"/>
    </row>
    <row r="63" spans="1:22" s="3" customFormat="1" x14ac:dyDescent="0.3">
      <c r="A63" s="206"/>
      <c r="B63" s="208"/>
      <c r="C63" s="207"/>
      <c r="D63" s="207"/>
      <c r="E63" s="210">
        <f t="shared" si="0"/>
        <v>-70308.169999999824</v>
      </c>
      <c r="F63" s="16"/>
      <c r="G63" s="102"/>
      <c r="H63" s="103"/>
      <c r="I63" s="104"/>
      <c r="J63" s="105"/>
      <c r="K63" s="157"/>
      <c r="L63" s="158"/>
      <c r="M63" s="106"/>
      <c r="N63" s="107"/>
      <c r="O63"/>
      <c r="P63"/>
      <c r="Q63"/>
      <c r="R63"/>
      <c r="S63"/>
      <c r="T63"/>
      <c r="U63"/>
      <c r="V63"/>
    </row>
    <row r="64" spans="1:22" s="3" customFormat="1" x14ac:dyDescent="0.3">
      <c r="A64" s="206"/>
      <c r="B64" s="208"/>
      <c r="C64" s="207"/>
      <c r="D64" s="207"/>
      <c r="E64" s="210">
        <f t="shared" si="0"/>
        <v>-70308.169999999824</v>
      </c>
      <c r="F64" s="16"/>
      <c r="G64" s="102"/>
      <c r="H64" s="103"/>
      <c r="I64" s="104"/>
      <c r="J64" s="105"/>
      <c r="K64" s="157"/>
      <c r="L64" s="158"/>
      <c r="M64" s="106"/>
      <c r="N64" s="107"/>
      <c r="O64"/>
      <c r="P64"/>
      <c r="Q64"/>
      <c r="R64"/>
      <c r="S64"/>
      <c r="T64"/>
      <c r="U64"/>
      <c r="V64"/>
    </row>
    <row r="65" spans="1:22" s="3" customFormat="1" hidden="1" x14ac:dyDescent="0.3">
      <c r="A65" s="206"/>
      <c r="B65" s="208"/>
      <c r="C65" s="207"/>
      <c r="D65" s="207"/>
      <c r="E65" s="210">
        <f t="shared" si="0"/>
        <v>-70308.169999999824</v>
      </c>
      <c r="F65" s="16"/>
      <c r="G65" s="102"/>
      <c r="H65" s="103"/>
      <c r="I65" s="104"/>
      <c r="J65" s="105"/>
      <c r="K65" s="157"/>
      <c r="L65" s="158"/>
      <c r="M65" s="106"/>
      <c r="N65" s="107"/>
      <c r="O65"/>
      <c r="P65"/>
      <c r="Q65"/>
      <c r="R65"/>
      <c r="S65"/>
      <c r="T65"/>
      <c r="U65"/>
      <c r="V65"/>
    </row>
    <row r="66" spans="1:22" s="3" customFormat="1" hidden="1" x14ac:dyDescent="0.3">
      <c r="A66" s="206"/>
      <c r="B66" s="208"/>
      <c r="C66" s="207"/>
      <c r="D66" s="207"/>
      <c r="E66" s="210">
        <f t="shared" si="0"/>
        <v>-70308.169999999824</v>
      </c>
      <c r="F66" s="16"/>
      <c r="G66" s="102"/>
      <c r="H66" s="103"/>
      <c r="I66" s="104"/>
      <c r="J66" s="105"/>
      <c r="K66" s="157"/>
      <c r="L66" s="158"/>
      <c r="M66" s="106"/>
      <c r="N66" s="107"/>
      <c r="O66"/>
      <c r="P66"/>
      <c r="Q66"/>
      <c r="R66"/>
      <c r="S66"/>
      <c r="T66"/>
      <c r="U66"/>
      <c r="V66"/>
    </row>
    <row r="67" spans="1:22" s="3" customFormat="1" hidden="1" x14ac:dyDescent="0.3">
      <c r="A67" s="206"/>
      <c r="B67" s="208"/>
      <c r="C67" s="207"/>
      <c r="D67" s="207"/>
      <c r="E67" s="210">
        <f t="shared" si="0"/>
        <v>-70308.169999999824</v>
      </c>
      <c r="F67" s="16"/>
      <c r="G67" s="102"/>
      <c r="H67" s="103"/>
      <c r="I67" s="104"/>
      <c r="J67" s="105"/>
      <c r="K67" s="157"/>
      <c r="L67" s="158"/>
      <c r="M67" s="106"/>
      <c r="N67" s="107"/>
      <c r="O67"/>
      <c r="P67"/>
      <c r="Q67"/>
      <c r="R67"/>
      <c r="S67"/>
      <c r="T67"/>
      <c r="U67"/>
      <c r="V67"/>
    </row>
    <row r="68" spans="1:22" s="3" customFormat="1" hidden="1" x14ac:dyDescent="0.3">
      <c r="A68" s="206"/>
      <c r="B68" s="208"/>
      <c r="C68" s="207"/>
      <c r="D68" s="207"/>
      <c r="E68" s="210">
        <f t="shared" si="0"/>
        <v>-70308.169999999824</v>
      </c>
      <c r="F68" s="16"/>
      <c r="G68" s="102"/>
      <c r="H68" s="103"/>
      <c r="I68" s="104"/>
      <c r="J68" s="105"/>
      <c r="K68" s="157"/>
      <c r="L68" s="158"/>
      <c r="M68" s="106"/>
      <c r="N68" s="107"/>
      <c r="O68"/>
      <c r="P68"/>
      <c r="Q68"/>
      <c r="R68"/>
      <c r="S68"/>
      <c r="T68"/>
      <c r="U68"/>
      <c r="V68"/>
    </row>
    <row r="69" spans="1:22" s="3" customFormat="1" hidden="1" x14ac:dyDescent="0.3">
      <c r="A69" s="206"/>
      <c r="B69" s="208"/>
      <c r="C69" s="207"/>
      <c r="D69" s="207"/>
      <c r="E69" s="210">
        <f t="shared" si="0"/>
        <v>-70308.169999999824</v>
      </c>
      <c r="F69" s="16"/>
      <c r="G69" s="102"/>
      <c r="H69" s="103"/>
      <c r="I69" s="104"/>
      <c r="J69" s="105"/>
      <c r="K69" s="157"/>
      <c r="L69" s="158"/>
      <c r="M69" s="106"/>
      <c r="N69" s="107"/>
      <c r="O69"/>
      <c r="P69"/>
      <c r="Q69"/>
      <c r="R69"/>
      <c r="S69"/>
      <c r="T69"/>
      <c r="U69"/>
      <c r="V69"/>
    </row>
    <row r="70" spans="1:22" s="3" customFormat="1" hidden="1" x14ac:dyDescent="0.3">
      <c r="A70" s="206"/>
      <c r="B70" s="208"/>
      <c r="C70" s="207"/>
      <c r="D70" s="207"/>
      <c r="E70" s="210">
        <f t="shared" ref="E70:E133" si="1">+E69+C70-D70</f>
        <v>-70308.169999999824</v>
      </c>
      <c r="F70" s="16"/>
      <c r="G70" s="102"/>
      <c r="H70" s="103"/>
      <c r="I70" s="104"/>
      <c r="J70" s="105"/>
      <c r="K70" s="157"/>
      <c r="L70" s="158"/>
      <c r="M70" s="106"/>
      <c r="N70" s="107"/>
      <c r="O70"/>
      <c r="P70"/>
      <c r="Q70"/>
      <c r="R70"/>
      <c r="S70"/>
      <c r="T70"/>
      <c r="U70"/>
      <c r="V70"/>
    </row>
    <row r="71" spans="1:22" s="3" customFormat="1" hidden="1" x14ac:dyDescent="0.3">
      <c r="A71" s="206"/>
      <c r="B71" s="208"/>
      <c r="C71" s="207"/>
      <c r="D71" s="207"/>
      <c r="E71" s="210">
        <f t="shared" si="1"/>
        <v>-70308.169999999824</v>
      </c>
      <c r="F71" s="16"/>
      <c r="G71" s="102"/>
      <c r="H71" s="103"/>
      <c r="I71" s="104"/>
      <c r="J71" s="105"/>
      <c r="K71" s="157"/>
      <c r="L71" s="158"/>
      <c r="M71" s="106"/>
      <c r="N71" s="107"/>
      <c r="O71"/>
      <c r="P71"/>
      <c r="Q71"/>
      <c r="R71"/>
      <c r="S71"/>
      <c r="T71"/>
      <c r="U71"/>
      <c r="V71"/>
    </row>
    <row r="72" spans="1:22" s="3" customFormat="1" hidden="1" x14ac:dyDescent="0.3">
      <c r="A72" s="206"/>
      <c r="B72" s="208"/>
      <c r="C72" s="207"/>
      <c r="D72" s="207"/>
      <c r="E72" s="210">
        <f t="shared" si="1"/>
        <v>-70308.169999999824</v>
      </c>
      <c r="F72" s="16"/>
      <c r="G72" s="102"/>
      <c r="H72" s="103"/>
      <c r="I72" s="104"/>
      <c r="J72" s="105"/>
      <c r="K72" s="157"/>
      <c r="L72" s="158"/>
      <c r="M72" s="106"/>
      <c r="N72" s="107"/>
      <c r="O72"/>
      <c r="P72"/>
      <c r="Q72"/>
      <c r="R72"/>
      <c r="S72"/>
      <c r="T72"/>
      <c r="U72"/>
      <c r="V72"/>
    </row>
    <row r="73" spans="1:22" s="3" customFormat="1" hidden="1" x14ac:dyDescent="0.3">
      <c r="A73" s="206"/>
      <c r="B73" s="208"/>
      <c r="C73" s="207"/>
      <c r="D73" s="207"/>
      <c r="E73" s="210">
        <f t="shared" si="1"/>
        <v>-70308.169999999824</v>
      </c>
      <c r="F73" s="16"/>
      <c r="G73" s="102"/>
      <c r="H73" s="103"/>
      <c r="I73" s="104"/>
      <c r="J73" s="105"/>
      <c r="K73" s="157"/>
      <c r="L73" s="158"/>
      <c r="M73" s="106"/>
      <c r="N73" s="107"/>
      <c r="O73"/>
      <c r="P73"/>
      <c r="Q73"/>
      <c r="R73"/>
      <c r="S73"/>
      <c r="T73"/>
      <c r="U73"/>
      <c r="V73"/>
    </row>
    <row r="74" spans="1:22" s="3" customFormat="1" hidden="1" x14ac:dyDescent="0.3">
      <c r="A74" s="206"/>
      <c r="B74" s="208"/>
      <c r="C74" s="207"/>
      <c r="D74" s="207"/>
      <c r="E74" s="210">
        <f t="shared" si="1"/>
        <v>-70308.169999999824</v>
      </c>
      <c r="F74" s="16"/>
      <c r="G74" s="102"/>
      <c r="H74" s="103"/>
      <c r="I74" s="104"/>
      <c r="J74" s="105"/>
      <c r="K74" s="157"/>
      <c r="L74" s="158"/>
      <c r="M74" s="106"/>
      <c r="N74" s="107"/>
      <c r="O74"/>
      <c r="P74"/>
      <c r="Q74"/>
      <c r="R74"/>
      <c r="S74"/>
      <c r="T74"/>
      <c r="U74"/>
      <c r="V74"/>
    </row>
    <row r="75" spans="1:22" s="3" customFormat="1" hidden="1" x14ac:dyDescent="0.3">
      <c r="A75" s="206"/>
      <c r="B75" s="208"/>
      <c r="C75" s="207"/>
      <c r="D75" s="207"/>
      <c r="E75" s="210">
        <f t="shared" si="1"/>
        <v>-70308.169999999824</v>
      </c>
      <c r="F75" s="16"/>
      <c r="G75" s="102"/>
      <c r="H75" s="103"/>
      <c r="I75" s="104"/>
      <c r="J75" s="105"/>
      <c r="K75" s="157"/>
      <c r="L75" s="158"/>
      <c r="M75" s="106"/>
      <c r="N75" s="107"/>
      <c r="O75"/>
      <c r="P75"/>
      <c r="Q75"/>
      <c r="R75"/>
      <c r="S75"/>
      <c r="T75"/>
      <c r="U75"/>
      <c r="V75"/>
    </row>
    <row r="76" spans="1:22" s="3" customFormat="1" hidden="1" x14ac:dyDescent="0.3">
      <c r="A76" s="206"/>
      <c r="B76" s="208"/>
      <c r="C76" s="207"/>
      <c r="D76" s="207"/>
      <c r="E76" s="210">
        <f t="shared" si="1"/>
        <v>-70308.169999999824</v>
      </c>
      <c r="F76" s="16"/>
      <c r="G76" s="102"/>
      <c r="H76" s="103"/>
      <c r="I76" s="104"/>
      <c r="J76" s="105"/>
      <c r="K76" s="157"/>
      <c r="L76" s="158"/>
      <c r="M76" s="106"/>
      <c r="N76" s="107"/>
      <c r="O76"/>
      <c r="P76"/>
      <c r="Q76"/>
      <c r="R76"/>
      <c r="S76"/>
      <c r="T76"/>
      <c r="U76"/>
      <c r="V76"/>
    </row>
    <row r="77" spans="1:22" s="3" customFormat="1" hidden="1" x14ac:dyDescent="0.3">
      <c r="A77" s="206"/>
      <c r="B77" s="208"/>
      <c r="C77" s="207"/>
      <c r="D77" s="207"/>
      <c r="E77" s="210">
        <f t="shared" si="1"/>
        <v>-70308.169999999824</v>
      </c>
      <c r="F77" s="16"/>
      <c r="G77" s="102"/>
      <c r="H77" s="103"/>
      <c r="I77" s="104"/>
      <c r="J77" s="105"/>
      <c r="K77" s="157"/>
      <c r="L77" s="158"/>
      <c r="M77" s="106"/>
      <c r="N77" s="107"/>
      <c r="O77"/>
      <c r="P77"/>
      <c r="Q77"/>
      <c r="R77"/>
      <c r="S77"/>
      <c r="T77"/>
      <c r="U77"/>
      <c r="V77"/>
    </row>
    <row r="78" spans="1:22" s="3" customFormat="1" hidden="1" x14ac:dyDescent="0.3">
      <c r="A78" s="206"/>
      <c r="B78" s="208"/>
      <c r="C78" s="207"/>
      <c r="D78" s="207"/>
      <c r="E78" s="210">
        <f t="shared" si="1"/>
        <v>-70308.169999999824</v>
      </c>
      <c r="F78" s="16"/>
      <c r="G78" s="102"/>
      <c r="H78" s="103"/>
      <c r="I78" s="104"/>
      <c r="J78" s="105"/>
      <c r="K78" s="157"/>
      <c r="L78" s="158"/>
      <c r="M78" s="106"/>
      <c r="N78" s="107"/>
      <c r="O78"/>
      <c r="P78"/>
      <c r="Q78"/>
      <c r="R78"/>
      <c r="S78"/>
      <c r="T78"/>
      <c r="U78"/>
      <c r="V78"/>
    </row>
    <row r="79" spans="1:22" s="3" customFormat="1" hidden="1" x14ac:dyDescent="0.3">
      <c r="A79" s="206"/>
      <c r="B79" s="208"/>
      <c r="C79" s="207"/>
      <c r="D79" s="207"/>
      <c r="E79" s="210">
        <f t="shared" si="1"/>
        <v>-70308.169999999824</v>
      </c>
      <c r="F79" s="16"/>
      <c r="G79" s="102"/>
      <c r="H79" s="103"/>
      <c r="I79" s="104"/>
      <c r="J79" s="105"/>
      <c r="K79" s="157"/>
      <c r="L79" s="158"/>
      <c r="M79" s="106"/>
      <c r="N79" s="107"/>
      <c r="O79"/>
      <c r="P79"/>
      <c r="Q79"/>
      <c r="R79"/>
      <c r="S79"/>
      <c r="T79"/>
      <c r="U79"/>
      <c r="V79"/>
    </row>
    <row r="80" spans="1:22" s="3" customFormat="1" hidden="1" x14ac:dyDescent="0.3">
      <c r="A80" s="206"/>
      <c r="B80" s="208"/>
      <c r="C80" s="207"/>
      <c r="D80" s="207"/>
      <c r="E80" s="210">
        <f t="shared" si="1"/>
        <v>-70308.169999999824</v>
      </c>
      <c r="F80" s="16"/>
      <c r="G80" s="102"/>
      <c r="H80" s="103"/>
      <c r="I80" s="104"/>
      <c r="J80" s="105"/>
      <c r="K80" s="157"/>
      <c r="L80" s="158"/>
      <c r="M80" s="106"/>
      <c r="N80" s="107"/>
      <c r="O80"/>
      <c r="P80"/>
      <c r="Q80"/>
      <c r="R80"/>
      <c r="S80"/>
      <c r="T80"/>
      <c r="U80"/>
      <c r="V80"/>
    </row>
    <row r="81" spans="1:22" s="3" customFormat="1" hidden="1" x14ac:dyDescent="0.3">
      <c r="A81" s="206"/>
      <c r="B81" s="208"/>
      <c r="C81" s="207"/>
      <c r="D81" s="207"/>
      <c r="E81" s="210">
        <f t="shared" si="1"/>
        <v>-70308.169999999824</v>
      </c>
      <c r="F81" s="16"/>
      <c r="G81" s="102"/>
      <c r="H81" s="103"/>
      <c r="I81" s="104"/>
      <c r="J81" s="105"/>
      <c r="K81" s="157"/>
      <c r="L81" s="158"/>
      <c r="M81" s="106"/>
      <c r="N81" s="107"/>
      <c r="O81"/>
      <c r="P81"/>
      <c r="Q81"/>
      <c r="R81"/>
      <c r="S81"/>
      <c r="T81"/>
      <c r="U81"/>
      <c r="V81"/>
    </row>
    <row r="82" spans="1:22" s="3" customFormat="1" x14ac:dyDescent="0.3">
      <c r="A82" s="206"/>
      <c r="B82" s="208"/>
      <c r="C82" s="207"/>
      <c r="D82" s="207"/>
      <c r="E82" s="210">
        <f t="shared" si="1"/>
        <v>-70308.169999999824</v>
      </c>
      <c r="F82" s="16"/>
      <c r="G82" s="102"/>
      <c r="H82" s="103"/>
      <c r="I82" s="104"/>
      <c r="J82" s="105"/>
      <c r="K82" s="157"/>
      <c r="L82" s="158"/>
      <c r="M82" s="106"/>
      <c r="N82" s="107"/>
      <c r="O82"/>
      <c r="P82"/>
      <c r="Q82"/>
      <c r="R82"/>
      <c r="S82"/>
      <c r="T82"/>
      <c r="U82"/>
      <c r="V82"/>
    </row>
    <row r="83" spans="1:22" s="3" customFormat="1" hidden="1" x14ac:dyDescent="0.3">
      <c r="A83" s="206"/>
      <c r="B83" s="208"/>
      <c r="C83" s="207"/>
      <c r="D83" s="207"/>
      <c r="E83" s="210">
        <f t="shared" si="1"/>
        <v>-70308.169999999824</v>
      </c>
      <c r="F83" s="16"/>
      <c r="G83" s="102"/>
      <c r="H83" s="103"/>
      <c r="I83" s="104"/>
      <c r="J83" s="105"/>
      <c r="K83" s="157"/>
      <c r="L83" s="158"/>
      <c r="M83" s="106"/>
      <c r="N83" s="107"/>
      <c r="O83"/>
      <c r="P83"/>
      <c r="Q83"/>
      <c r="R83"/>
      <c r="S83"/>
      <c r="T83"/>
      <c r="U83"/>
      <c r="V83"/>
    </row>
    <row r="84" spans="1:22" s="3" customFormat="1" hidden="1" x14ac:dyDescent="0.3">
      <c r="A84" s="206"/>
      <c r="B84" s="208"/>
      <c r="C84" s="207"/>
      <c r="D84" s="207"/>
      <c r="E84" s="210">
        <f t="shared" si="1"/>
        <v>-70308.169999999824</v>
      </c>
      <c r="F84" s="16"/>
      <c r="G84" s="102"/>
      <c r="H84" s="103"/>
      <c r="I84" s="104"/>
      <c r="J84" s="105"/>
      <c r="K84" s="157"/>
      <c r="L84" s="158"/>
      <c r="M84" s="106"/>
      <c r="N84" s="107"/>
      <c r="O84"/>
      <c r="P84"/>
      <c r="Q84"/>
      <c r="R84"/>
      <c r="S84"/>
      <c r="T84"/>
      <c r="U84"/>
      <c r="V84"/>
    </row>
    <row r="85" spans="1:22" s="3" customFormat="1" hidden="1" x14ac:dyDescent="0.3">
      <c r="A85" s="206"/>
      <c r="B85" s="208"/>
      <c r="C85" s="207"/>
      <c r="D85" s="207"/>
      <c r="E85" s="210">
        <f t="shared" si="1"/>
        <v>-70308.169999999824</v>
      </c>
      <c r="F85" s="16"/>
      <c r="G85" s="102"/>
      <c r="H85" s="103"/>
      <c r="I85" s="104"/>
      <c r="J85" s="105"/>
      <c r="K85" s="157"/>
      <c r="L85" s="158"/>
      <c r="M85" s="106"/>
      <c r="N85" s="107"/>
      <c r="O85"/>
      <c r="P85"/>
      <c r="Q85"/>
      <c r="R85"/>
      <c r="S85"/>
      <c r="T85"/>
      <c r="U85"/>
      <c r="V85"/>
    </row>
    <row r="86" spans="1:22" s="3" customFormat="1" hidden="1" x14ac:dyDescent="0.3">
      <c r="A86" s="206"/>
      <c r="B86" s="208"/>
      <c r="C86" s="207"/>
      <c r="D86" s="207"/>
      <c r="E86" s="210">
        <f t="shared" si="1"/>
        <v>-70308.169999999824</v>
      </c>
      <c r="F86" s="16"/>
      <c r="G86" s="102"/>
      <c r="H86" s="103"/>
      <c r="I86" s="104"/>
      <c r="J86" s="105"/>
      <c r="K86" s="157"/>
      <c r="L86" s="158"/>
      <c r="M86" s="106"/>
      <c r="N86" s="107"/>
      <c r="O86"/>
      <c r="P86"/>
      <c r="Q86"/>
      <c r="R86"/>
      <c r="S86"/>
      <c r="T86"/>
      <c r="U86"/>
      <c r="V86"/>
    </row>
    <row r="87" spans="1:22" s="3" customFormat="1" hidden="1" x14ac:dyDescent="0.3">
      <c r="A87" s="206"/>
      <c r="B87" s="208"/>
      <c r="C87" s="207"/>
      <c r="D87" s="207"/>
      <c r="E87" s="210">
        <f t="shared" si="1"/>
        <v>-70308.169999999824</v>
      </c>
      <c r="F87" s="16"/>
      <c r="G87" s="102"/>
      <c r="H87" s="103"/>
      <c r="I87" s="104"/>
      <c r="J87" s="105"/>
      <c r="K87" s="157"/>
      <c r="L87" s="158"/>
      <c r="M87" s="106"/>
      <c r="N87" s="107"/>
      <c r="O87"/>
      <c r="P87"/>
      <c r="Q87"/>
      <c r="R87"/>
      <c r="S87"/>
      <c r="T87"/>
      <c r="U87"/>
      <c r="V87"/>
    </row>
    <row r="88" spans="1:22" s="3" customFormat="1" hidden="1" x14ac:dyDescent="0.3">
      <c r="A88" s="206"/>
      <c r="B88" s="208"/>
      <c r="C88" s="207"/>
      <c r="D88" s="207"/>
      <c r="E88" s="210">
        <f t="shared" si="1"/>
        <v>-70308.169999999824</v>
      </c>
      <c r="F88" s="16"/>
      <c r="G88" s="102"/>
      <c r="H88" s="103"/>
      <c r="I88" s="104"/>
      <c r="J88" s="105"/>
      <c r="K88" s="157"/>
      <c r="L88" s="158"/>
      <c r="M88" s="106"/>
      <c r="N88" s="107"/>
      <c r="O88"/>
      <c r="P88"/>
      <c r="Q88"/>
      <c r="R88"/>
      <c r="S88"/>
      <c r="T88"/>
      <c r="U88"/>
      <c r="V88"/>
    </row>
    <row r="89" spans="1:22" s="3" customFormat="1" hidden="1" x14ac:dyDescent="0.3">
      <c r="A89" s="206"/>
      <c r="B89" s="208"/>
      <c r="C89" s="207"/>
      <c r="D89" s="207"/>
      <c r="E89" s="210">
        <f t="shared" si="1"/>
        <v>-70308.169999999824</v>
      </c>
      <c r="F89" s="16"/>
      <c r="G89" s="102"/>
      <c r="H89" s="103"/>
      <c r="I89" s="104"/>
      <c r="J89" s="105"/>
      <c r="K89" s="157"/>
      <c r="L89" s="158"/>
      <c r="M89" s="106"/>
      <c r="N89" s="107"/>
      <c r="O89"/>
      <c r="P89"/>
      <c r="Q89"/>
      <c r="R89"/>
      <c r="S89"/>
      <c r="T89"/>
      <c r="U89"/>
      <c r="V89"/>
    </row>
    <row r="90" spans="1:22" s="3" customFormat="1" hidden="1" x14ac:dyDescent="0.3">
      <c r="A90" s="206"/>
      <c r="B90" s="208"/>
      <c r="C90" s="207"/>
      <c r="D90" s="207"/>
      <c r="E90" s="210">
        <f t="shared" si="1"/>
        <v>-70308.169999999824</v>
      </c>
      <c r="F90" s="16"/>
      <c r="G90" s="102"/>
      <c r="H90" s="103"/>
      <c r="I90" s="104"/>
      <c r="J90" s="105"/>
      <c r="K90" s="157"/>
      <c r="L90" s="158"/>
      <c r="M90" s="106"/>
      <c r="N90" s="107"/>
      <c r="O90"/>
      <c r="P90"/>
      <c r="Q90"/>
      <c r="R90"/>
      <c r="S90"/>
      <c r="T90"/>
      <c r="U90"/>
      <c r="V90"/>
    </row>
    <row r="91" spans="1:22" s="3" customFormat="1" hidden="1" x14ac:dyDescent="0.3">
      <c r="A91" s="206"/>
      <c r="B91" s="208"/>
      <c r="C91" s="207"/>
      <c r="D91" s="207"/>
      <c r="E91" s="210">
        <f t="shared" si="1"/>
        <v>-70308.169999999824</v>
      </c>
      <c r="F91" s="16"/>
      <c r="G91" s="102"/>
      <c r="H91" s="103"/>
      <c r="I91" s="104"/>
      <c r="J91" s="105"/>
      <c r="K91" s="157"/>
      <c r="L91" s="158"/>
      <c r="M91" s="106"/>
      <c r="N91" s="107"/>
      <c r="O91"/>
      <c r="P91"/>
      <c r="Q91"/>
      <c r="R91"/>
      <c r="S91"/>
      <c r="T91"/>
      <c r="U91"/>
      <c r="V91"/>
    </row>
    <row r="92" spans="1:22" s="3" customFormat="1" hidden="1" x14ac:dyDescent="0.3">
      <c r="A92" s="206"/>
      <c r="B92" s="208"/>
      <c r="C92" s="207"/>
      <c r="D92" s="207"/>
      <c r="E92" s="210">
        <f t="shared" si="1"/>
        <v>-70308.169999999824</v>
      </c>
      <c r="F92" s="16"/>
      <c r="G92" s="102"/>
      <c r="H92" s="103"/>
      <c r="I92" s="104"/>
      <c r="J92" s="105"/>
      <c r="K92" s="157"/>
      <c r="L92" s="158"/>
      <c r="M92" s="106"/>
      <c r="N92" s="107"/>
      <c r="O92"/>
      <c r="P92"/>
      <c r="Q92"/>
      <c r="R92"/>
      <c r="S92"/>
      <c r="T92"/>
      <c r="U92"/>
      <c r="V92"/>
    </row>
    <row r="93" spans="1:22" s="3" customFormat="1" hidden="1" x14ac:dyDescent="0.3">
      <c r="A93" s="206"/>
      <c r="B93" s="208"/>
      <c r="C93" s="207"/>
      <c r="D93" s="207"/>
      <c r="E93" s="210">
        <f t="shared" si="1"/>
        <v>-70308.169999999824</v>
      </c>
      <c r="F93" s="16"/>
      <c r="G93" s="102"/>
      <c r="H93" s="103"/>
      <c r="I93" s="104"/>
      <c r="J93" s="105"/>
      <c r="K93" s="157"/>
      <c r="L93" s="158"/>
      <c r="M93" s="106"/>
      <c r="N93" s="107"/>
      <c r="O93"/>
      <c r="P93"/>
      <c r="Q93"/>
      <c r="R93"/>
      <c r="S93"/>
      <c r="T93"/>
      <c r="U93"/>
      <c r="V93"/>
    </row>
    <row r="94" spans="1:22" s="3" customFormat="1" hidden="1" x14ac:dyDescent="0.3">
      <c r="A94" s="206"/>
      <c r="B94" s="208"/>
      <c r="C94" s="207"/>
      <c r="D94" s="207"/>
      <c r="E94" s="210">
        <f t="shared" si="1"/>
        <v>-70308.169999999824</v>
      </c>
      <c r="F94" s="16"/>
      <c r="G94" s="102"/>
      <c r="H94" s="103"/>
      <c r="I94" s="104"/>
      <c r="J94" s="105"/>
      <c r="K94" s="157"/>
      <c r="L94" s="158"/>
      <c r="M94" s="106"/>
      <c r="N94" s="107"/>
      <c r="O94"/>
      <c r="P94"/>
      <c r="Q94"/>
      <c r="R94"/>
      <c r="S94"/>
      <c r="T94"/>
      <c r="U94"/>
      <c r="V94"/>
    </row>
    <row r="95" spans="1:22" s="3" customFormat="1" hidden="1" x14ac:dyDescent="0.3">
      <c r="A95" s="206"/>
      <c r="B95" s="208"/>
      <c r="C95" s="207"/>
      <c r="D95" s="207"/>
      <c r="E95" s="210">
        <f t="shared" si="1"/>
        <v>-70308.169999999824</v>
      </c>
      <c r="F95" s="16"/>
      <c r="G95" s="102"/>
      <c r="H95" s="103"/>
      <c r="I95" s="104"/>
      <c r="J95" s="105"/>
      <c r="K95" s="157"/>
      <c r="L95" s="158"/>
      <c r="M95" s="106"/>
      <c r="N95" s="107"/>
      <c r="O95"/>
      <c r="P95"/>
      <c r="Q95"/>
      <c r="R95"/>
      <c r="S95"/>
      <c r="T95"/>
      <c r="U95"/>
      <c r="V95"/>
    </row>
    <row r="96" spans="1:22" s="3" customFormat="1" hidden="1" x14ac:dyDescent="0.3">
      <c r="A96" s="206"/>
      <c r="B96" s="208"/>
      <c r="C96" s="207"/>
      <c r="D96" s="207"/>
      <c r="E96" s="210">
        <f t="shared" si="1"/>
        <v>-70308.169999999824</v>
      </c>
      <c r="F96" s="16"/>
      <c r="G96" s="102"/>
      <c r="H96" s="103"/>
      <c r="I96" s="104"/>
      <c r="J96" s="105"/>
      <c r="K96" s="157"/>
      <c r="L96" s="158"/>
      <c r="M96" s="106"/>
      <c r="N96" s="107"/>
      <c r="O96"/>
      <c r="P96"/>
      <c r="Q96"/>
      <c r="R96"/>
      <c r="S96"/>
      <c r="T96"/>
      <c r="U96"/>
      <c r="V96"/>
    </row>
    <row r="97" spans="1:22" s="3" customFormat="1" hidden="1" x14ac:dyDescent="0.3">
      <c r="A97" s="206"/>
      <c r="B97" s="208"/>
      <c r="C97" s="207"/>
      <c r="D97" s="207"/>
      <c r="E97" s="210">
        <f t="shared" si="1"/>
        <v>-70308.169999999824</v>
      </c>
      <c r="F97" s="16"/>
      <c r="G97" s="102"/>
      <c r="H97" s="103"/>
      <c r="I97" s="104"/>
      <c r="J97" s="105"/>
      <c r="K97" s="157"/>
      <c r="L97" s="158"/>
      <c r="M97" s="106"/>
      <c r="N97" s="107"/>
      <c r="O97"/>
      <c r="P97"/>
      <c r="Q97"/>
      <c r="R97"/>
      <c r="S97"/>
      <c r="T97"/>
      <c r="U97"/>
      <c r="V97"/>
    </row>
    <row r="98" spans="1:22" s="3" customFormat="1" hidden="1" x14ac:dyDescent="0.3">
      <c r="A98" s="206"/>
      <c r="B98" s="208"/>
      <c r="C98" s="207"/>
      <c r="D98" s="207"/>
      <c r="E98" s="210">
        <f t="shared" si="1"/>
        <v>-70308.169999999824</v>
      </c>
      <c r="F98" s="16"/>
      <c r="G98" s="102"/>
      <c r="H98" s="103"/>
      <c r="I98" s="104"/>
      <c r="J98" s="105"/>
      <c r="K98" s="157"/>
      <c r="L98" s="158"/>
      <c r="M98" s="106"/>
      <c r="N98" s="107"/>
      <c r="O98"/>
      <c r="P98"/>
      <c r="Q98"/>
      <c r="R98"/>
      <c r="S98"/>
      <c r="T98"/>
      <c r="U98"/>
      <c r="V98"/>
    </row>
    <row r="99" spans="1:22" s="3" customFormat="1" x14ac:dyDescent="0.3">
      <c r="A99" s="206"/>
      <c r="B99" s="208"/>
      <c r="C99" s="207"/>
      <c r="D99" s="207"/>
      <c r="E99" s="210">
        <f t="shared" si="1"/>
        <v>-70308.169999999824</v>
      </c>
      <c r="F99" s="16"/>
      <c r="G99" s="102"/>
      <c r="H99" s="103"/>
      <c r="I99" s="104"/>
      <c r="J99" s="105"/>
      <c r="K99" s="157"/>
      <c r="L99" s="158"/>
      <c r="M99" s="106"/>
      <c r="N99" s="107"/>
      <c r="O99"/>
      <c r="P99"/>
      <c r="Q99"/>
      <c r="R99"/>
      <c r="S99"/>
      <c r="T99"/>
      <c r="U99"/>
      <c r="V99"/>
    </row>
    <row r="100" spans="1:22" s="3" customFormat="1" hidden="1" x14ac:dyDescent="0.3">
      <c r="A100" s="206"/>
      <c r="B100" s="208"/>
      <c r="C100" s="207"/>
      <c r="D100" s="207"/>
      <c r="E100" s="210">
        <f t="shared" si="1"/>
        <v>-70308.169999999824</v>
      </c>
      <c r="F100" s="16"/>
      <c r="G100" s="102"/>
      <c r="H100" s="103"/>
      <c r="I100" s="104"/>
      <c r="J100" s="105"/>
      <c r="K100" s="157"/>
      <c r="L100" s="158"/>
      <c r="M100" s="106"/>
      <c r="N100" s="107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06"/>
      <c r="B101" s="208"/>
      <c r="C101" s="207"/>
      <c r="D101" s="207"/>
      <c r="E101" s="210">
        <f t="shared" si="1"/>
        <v>-70308.169999999824</v>
      </c>
      <c r="F101" s="16"/>
      <c r="G101" s="102"/>
      <c r="H101" s="103"/>
      <c r="I101" s="104"/>
      <c r="J101" s="105"/>
      <c r="K101" s="157"/>
      <c r="L101" s="158"/>
      <c r="M101" s="106"/>
      <c r="N101" s="107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06"/>
      <c r="B102" s="208"/>
      <c r="C102" s="207"/>
      <c r="D102" s="207"/>
      <c r="E102" s="210">
        <f t="shared" si="1"/>
        <v>-70308.169999999824</v>
      </c>
      <c r="F102" s="16"/>
      <c r="G102" s="102"/>
      <c r="H102" s="103"/>
      <c r="I102" s="104"/>
      <c r="J102" s="105"/>
      <c r="K102" s="157"/>
      <c r="L102" s="158"/>
      <c r="M102" s="106"/>
      <c r="N102" s="107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06"/>
      <c r="B103" s="208"/>
      <c r="C103" s="207"/>
      <c r="D103" s="207"/>
      <c r="E103" s="210">
        <f t="shared" si="1"/>
        <v>-70308.169999999824</v>
      </c>
      <c r="F103" s="16"/>
      <c r="G103" s="102"/>
      <c r="H103" s="103"/>
      <c r="I103" s="104"/>
      <c r="J103" s="105"/>
      <c r="K103" s="157"/>
      <c r="L103" s="158"/>
      <c r="M103" s="106"/>
      <c r="N103" s="107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06"/>
      <c r="B104" s="208"/>
      <c r="C104" s="207"/>
      <c r="D104" s="207"/>
      <c r="E104" s="210">
        <f t="shared" si="1"/>
        <v>-70308.169999999824</v>
      </c>
      <c r="F104" s="16"/>
      <c r="G104" s="102"/>
      <c r="H104" s="103"/>
      <c r="I104" s="104"/>
      <c r="J104" s="105"/>
      <c r="K104" s="157"/>
      <c r="L104" s="158"/>
      <c r="M104" s="106"/>
      <c r="N104" s="107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06"/>
      <c r="B105" s="208"/>
      <c r="C105" s="207"/>
      <c r="D105" s="207"/>
      <c r="E105" s="210">
        <f t="shared" si="1"/>
        <v>-70308.169999999824</v>
      </c>
      <c r="F105" s="16"/>
      <c r="G105" s="102"/>
      <c r="H105" s="103"/>
      <c r="I105" s="104"/>
      <c r="J105" s="105"/>
      <c r="K105" s="157"/>
      <c r="L105" s="158"/>
      <c r="M105" s="106"/>
      <c r="N105" s="107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06"/>
      <c r="B106" s="208"/>
      <c r="C106" s="207"/>
      <c r="D106" s="207"/>
      <c r="E106" s="210">
        <f t="shared" si="1"/>
        <v>-70308.169999999824</v>
      </c>
      <c r="F106" s="16"/>
      <c r="G106" s="102"/>
      <c r="H106" s="103"/>
      <c r="I106" s="104"/>
      <c r="J106" s="105"/>
      <c r="K106" s="157"/>
      <c r="L106" s="158"/>
      <c r="M106" s="106"/>
      <c r="N106" s="107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06"/>
      <c r="B107" s="208"/>
      <c r="C107" s="207"/>
      <c r="D107" s="207"/>
      <c r="E107" s="210">
        <f t="shared" si="1"/>
        <v>-70308.169999999824</v>
      </c>
      <c r="F107" s="16"/>
      <c r="G107" s="102"/>
      <c r="H107" s="103"/>
      <c r="I107" s="104"/>
      <c r="J107" s="105"/>
      <c r="K107" s="157"/>
      <c r="L107" s="158"/>
      <c r="M107" s="106"/>
      <c r="N107" s="107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06"/>
      <c r="B108" s="208"/>
      <c r="C108" s="207"/>
      <c r="D108" s="207"/>
      <c r="E108" s="210">
        <f t="shared" si="1"/>
        <v>-70308.169999999824</v>
      </c>
      <c r="F108" s="16"/>
      <c r="G108" s="102"/>
      <c r="H108" s="103"/>
      <c r="I108" s="104"/>
      <c r="J108" s="105"/>
      <c r="K108" s="157"/>
      <c r="L108" s="158"/>
      <c r="M108" s="106"/>
      <c r="N108" s="107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06"/>
      <c r="B109" s="208"/>
      <c r="C109" s="207"/>
      <c r="D109" s="207"/>
      <c r="E109" s="210">
        <f t="shared" si="1"/>
        <v>-70308.169999999824</v>
      </c>
      <c r="F109" s="16"/>
      <c r="G109" s="102"/>
      <c r="H109" s="103"/>
      <c r="I109" s="104"/>
      <c r="J109" s="105"/>
      <c r="K109" s="157"/>
      <c r="L109" s="158"/>
      <c r="M109" s="106"/>
      <c r="N109" s="107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06"/>
      <c r="B110" s="208"/>
      <c r="C110" s="207"/>
      <c r="D110" s="207"/>
      <c r="E110" s="210">
        <f t="shared" si="1"/>
        <v>-70308.169999999824</v>
      </c>
      <c r="F110" s="16"/>
      <c r="G110" s="102"/>
      <c r="H110" s="103"/>
      <c r="I110" s="104"/>
      <c r="J110" s="105"/>
      <c r="K110" s="157"/>
      <c r="L110" s="158"/>
      <c r="M110" s="106"/>
      <c r="N110" s="107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06"/>
      <c r="B111" s="208"/>
      <c r="C111" s="207"/>
      <c r="D111" s="207"/>
      <c r="E111" s="210">
        <f t="shared" si="1"/>
        <v>-70308.169999999824</v>
      </c>
      <c r="F111" s="16"/>
      <c r="G111" s="102"/>
      <c r="H111" s="103"/>
      <c r="I111" s="104"/>
      <c r="J111" s="105"/>
      <c r="K111" s="157"/>
      <c r="L111" s="158"/>
      <c r="M111" s="106"/>
      <c r="N111" s="107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06"/>
      <c r="B112" s="208"/>
      <c r="C112" s="207"/>
      <c r="D112" s="207"/>
      <c r="E112" s="210">
        <f t="shared" si="1"/>
        <v>-70308.169999999824</v>
      </c>
      <c r="F112" s="16"/>
      <c r="G112" s="102"/>
      <c r="H112" s="103"/>
      <c r="I112" s="104"/>
      <c r="J112" s="105"/>
      <c r="K112" s="157"/>
      <c r="L112" s="158"/>
      <c r="M112" s="106"/>
      <c r="N112" s="107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06"/>
      <c r="B113" s="208"/>
      <c r="C113" s="207"/>
      <c r="D113" s="207"/>
      <c r="E113" s="210">
        <f t="shared" si="1"/>
        <v>-70308.169999999824</v>
      </c>
      <c r="F113" s="16"/>
      <c r="G113" s="102"/>
      <c r="H113" s="103"/>
      <c r="I113" s="104"/>
      <c r="J113" s="105"/>
      <c r="K113" s="157"/>
      <c r="L113" s="158"/>
      <c r="M113" s="106"/>
      <c r="N113" s="107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06"/>
      <c r="B114" s="208"/>
      <c r="C114" s="207"/>
      <c r="D114" s="207"/>
      <c r="E114" s="210">
        <f t="shared" si="1"/>
        <v>-70308.169999999824</v>
      </c>
      <c r="F114" s="16"/>
      <c r="G114" s="102"/>
      <c r="H114" s="103"/>
      <c r="I114" s="104"/>
      <c r="J114" s="105"/>
      <c r="K114" s="157"/>
      <c r="L114" s="158"/>
      <c r="M114" s="106"/>
      <c r="N114" s="107"/>
      <c r="O114"/>
      <c r="P114"/>
      <c r="Q114"/>
      <c r="R114"/>
      <c r="S114"/>
      <c r="T114"/>
      <c r="U114"/>
      <c r="V114"/>
    </row>
    <row r="115" spans="1:22" s="3" customFormat="1" x14ac:dyDescent="0.3">
      <c r="A115" s="206"/>
      <c r="B115" s="208"/>
      <c r="C115" s="207"/>
      <c r="D115" s="207"/>
      <c r="E115" s="210">
        <f t="shared" si="1"/>
        <v>-70308.169999999824</v>
      </c>
      <c r="F115" s="16"/>
      <c r="G115" s="102"/>
      <c r="H115" s="103"/>
      <c r="I115" s="104"/>
      <c r="J115" s="105"/>
      <c r="K115" s="157"/>
      <c r="L115" s="158"/>
      <c r="M115" s="106"/>
      <c r="N115" s="107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06"/>
      <c r="B116" s="208"/>
      <c r="C116" s="207"/>
      <c r="D116" s="207"/>
      <c r="E116" s="210">
        <f t="shared" si="1"/>
        <v>-70308.169999999824</v>
      </c>
      <c r="F116" s="16"/>
      <c r="G116" s="102"/>
      <c r="H116" s="103"/>
      <c r="I116" s="104"/>
      <c r="J116" s="105"/>
      <c r="K116" s="157"/>
      <c r="L116" s="158"/>
      <c r="M116" s="106"/>
      <c r="N116" s="107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06"/>
      <c r="B117" s="208"/>
      <c r="C117" s="207"/>
      <c r="D117" s="207"/>
      <c r="E117" s="210">
        <f t="shared" si="1"/>
        <v>-70308.169999999824</v>
      </c>
      <c r="F117" s="16"/>
      <c r="G117" s="102"/>
      <c r="H117" s="103"/>
      <c r="I117" s="104"/>
      <c r="J117" s="105"/>
      <c r="K117" s="157"/>
      <c r="L117" s="158"/>
      <c r="M117" s="106"/>
      <c r="N117" s="107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06"/>
      <c r="B118" s="208"/>
      <c r="C118" s="207"/>
      <c r="D118" s="207"/>
      <c r="E118" s="210">
        <f t="shared" si="1"/>
        <v>-70308.169999999824</v>
      </c>
      <c r="F118" s="16"/>
      <c r="G118" s="102"/>
      <c r="H118" s="103"/>
      <c r="I118" s="104"/>
      <c r="J118" s="105"/>
      <c r="K118" s="157"/>
      <c r="L118" s="158"/>
      <c r="M118" s="106"/>
      <c r="N118" s="107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06"/>
      <c r="B119" s="208"/>
      <c r="C119" s="207"/>
      <c r="D119" s="207"/>
      <c r="E119" s="210">
        <f t="shared" si="1"/>
        <v>-70308.169999999824</v>
      </c>
      <c r="F119" s="16"/>
      <c r="G119" s="102"/>
      <c r="H119" s="103"/>
      <c r="I119" s="104"/>
      <c r="J119" s="105"/>
      <c r="K119" s="157"/>
      <c r="L119" s="158"/>
      <c r="M119" s="106"/>
      <c r="N119" s="107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06"/>
      <c r="B120" s="208"/>
      <c r="C120" s="207"/>
      <c r="D120" s="207"/>
      <c r="E120" s="210">
        <f t="shared" si="1"/>
        <v>-70308.169999999824</v>
      </c>
      <c r="F120" s="16"/>
      <c r="G120" s="102"/>
      <c r="H120" s="103"/>
      <c r="I120" s="104"/>
      <c r="J120" s="105"/>
      <c r="K120" s="157"/>
      <c r="L120" s="158"/>
      <c r="M120" s="106"/>
      <c r="N120" s="107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06"/>
      <c r="B121" s="208"/>
      <c r="C121" s="207"/>
      <c r="D121" s="207"/>
      <c r="E121" s="210">
        <f t="shared" si="1"/>
        <v>-70308.169999999824</v>
      </c>
      <c r="F121" s="16"/>
      <c r="G121" s="102"/>
      <c r="H121" s="103"/>
      <c r="I121" s="104"/>
      <c r="J121" s="105"/>
      <c r="K121" s="157"/>
      <c r="L121" s="158"/>
      <c r="M121" s="106"/>
      <c r="N121" s="107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06"/>
      <c r="B122" s="208"/>
      <c r="C122" s="207"/>
      <c r="D122" s="207"/>
      <c r="E122" s="210">
        <f t="shared" si="1"/>
        <v>-70308.169999999824</v>
      </c>
      <c r="F122" s="16"/>
      <c r="G122" s="102"/>
      <c r="H122" s="103"/>
      <c r="I122" s="104"/>
      <c r="J122" s="105"/>
      <c r="K122" s="157"/>
      <c r="L122" s="158"/>
      <c r="M122" s="106"/>
      <c r="N122" s="107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06"/>
      <c r="B123" s="208"/>
      <c r="C123" s="207"/>
      <c r="D123" s="207"/>
      <c r="E123" s="210">
        <f t="shared" si="1"/>
        <v>-70308.169999999824</v>
      </c>
      <c r="F123" s="16"/>
      <c r="G123" s="102"/>
      <c r="H123" s="103"/>
      <c r="I123" s="104"/>
      <c r="J123" s="105"/>
      <c r="K123" s="157"/>
      <c r="L123" s="158"/>
      <c r="M123" s="106"/>
      <c r="N123" s="107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06"/>
      <c r="B124" s="208"/>
      <c r="C124" s="207"/>
      <c r="D124" s="207"/>
      <c r="E124" s="210">
        <f t="shared" si="1"/>
        <v>-70308.169999999824</v>
      </c>
      <c r="F124" s="16"/>
      <c r="G124" s="102"/>
      <c r="H124" s="103"/>
      <c r="I124" s="104"/>
      <c r="J124" s="105"/>
      <c r="K124" s="157"/>
      <c r="L124" s="158"/>
      <c r="M124" s="106"/>
      <c r="N124" s="107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06"/>
      <c r="B125" s="208"/>
      <c r="C125" s="207"/>
      <c r="D125" s="207"/>
      <c r="E125" s="210">
        <f t="shared" si="1"/>
        <v>-70308.169999999824</v>
      </c>
      <c r="F125" s="16"/>
      <c r="G125" s="102"/>
      <c r="H125" s="103"/>
      <c r="I125" s="104"/>
      <c r="J125" s="105"/>
      <c r="K125" s="157"/>
      <c r="L125" s="158"/>
      <c r="M125" s="106"/>
      <c r="N125" s="107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06"/>
      <c r="B126" s="208"/>
      <c r="C126" s="207"/>
      <c r="D126" s="207"/>
      <c r="E126" s="210">
        <f t="shared" si="1"/>
        <v>-70308.169999999824</v>
      </c>
      <c r="F126" s="16"/>
      <c r="G126" s="102"/>
      <c r="H126" s="103"/>
      <c r="I126" s="104"/>
      <c r="J126" s="105"/>
      <c r="K126" s="157"/>
      <c r="L126" s="158"/>
      <c r="M126" s="106"/>
      <c r="N126" s="107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06"/>
      <c r="B127" s="208"/>
      <c r="C127" s="207"/>
      <c r="D127" s="207"/>
      <c r="E127" s="210">
        <f t="shared" si="1"/>
        <v>-70308.169999999824</v>
      </c>
      <c r="F127" s="16"/>
      <c r="G127" s="102"/>
      <c r="H127" s="103"/>
      <c r="I127" s="104"/>
      <c r="J127" s="105"/>
      <c r="K127" s="157"/>
      <c r="L127" s="158"/>
      <c r="M127" s="106"/>
      <c r="N127" s="107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06"/>
      <c r="B128" s="208"/>
      <c r="C128" s="207"/>
      <c r="D128" s="207"/>
      <c r="E128" s="210">
        <f t="shared" si="1"/>
        <v>-70308.169999999824</v>
      </c>
      <c r="F128" s="16"/>
      <c r="G128" s="102"/>
      <c r="H128" s="103"/>
      <c r="I128" s="104"/>
      <c r="J128" s="105"/>
      <c r="K128" s="157"/>
      <c r="L128" s="158"/>
      <c r="M128" s="106"/>
      <c r="N128" s="107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06"/>
      <c r="B129" s="208"/>
      <c r="C129" s="207"/>
      <c r="D129" s="207"/>
      <c r="E129" s="210">
        <f t="shared" si="1"/>
        <v>-70308.169999999824</v>
      </c>
      <c r="F129" s="16"/>
      <c r="G129" s="102"/>
      <c r="H129" s="103"/>
      <c r="I129" s="104"/>
      <c r="J129" s="105"/>
      <c r="K129" s="157"/>
      <c r="L129" s="158"/>
      <c r="M129" s="106"/>
      <c r="N129" s="107"/>
      <c r="O129"/>
      <c r="P129"/>
      <c r="Q129"/>
      <c r="R129"/>
      <c r="S129"/>
      <c r="T129"/>
      <c r="U129"/>
      <c r="V129"/>
    </row>
    <row r="130" spans="1:22" s="3" customFormat="1" x14ac:dyDescent="0.3">
      <c r="A130" s="206"/>
      <c r="B130" s="208"/>
      <c r="C130" s="207"/>
      <c r="D130" s="207"/>
      <c r="E130" s="210">
        <f t="shared" si="1"/>
        <v>-70308.169999999824</v>
      </c>
      <c r="F130" s="16"/>
      <c r="G130" s="102"/>
      <c r="H130" s="103"/>
      <c r="I130" s="104"/>
      <c r="J130" s="105"/>
      <c r="K130" s="157"/>
      <c r="L130" s="158"/>
      <c r="M130" s="106"/>
      <c r="N130" s="107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06"/>
      <c r="B131" s="208"/>
      <c r="C131" s="207"/>
      <c r="D131" s="207"/>
      <c r="E131" s="210">
        <f t="shared" si="1"/>
        <v>-70308.169999999824</v>
      </c>
      <c r="F131" s="16"/>
      <c r="G131" s="102"/>
      <c r="H131" s="103"/>
      <c r="I131" s="104"/>
      <c r="J131" s="105"/>
      <c r="K131" s="157"/>
      <c r="L131" s="158"/>
      <c r="M131" s="106"/>
      <c r="N131" s="107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06"/>
      <c r="B132" s="208"/>
      <c r="C132" s="207"/>
      <c r="D132" s="207"/>
      <c r="E132" s="210">
        <f t="shared" si="1"/>
        <v>-70308.169999999824</v>
      </c>
      <c r="F132" s="16"/>
      <c r="G132" s="102"/>
      <c r="H132" s="103"/>
      <c r="I132" s="104"/>
      <c r="J132" s="105"/>
      <c r="K132" s="157"/>
      <c r="L132" s="158"/>
      <c r="M132" s="106"/>
      <c r="N132" s="107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06"/>
      <c r="B133" s="208"/>
      <c r="C133" s="207"/>
      <c r="D133" s="207"/>
      <c r="E133" s="210">
        <f t="shared" si="1"/>
        <v>-70308.169999999824</v>
      </c>
      <c r="F133" s="16"/>
      <c r="G133" s="102"/>
      <c r="H133" s="103"/>
      <c r="I133" s="104"/>
      <c r="J133" s="105"/>
      <c r="K133" s="157"/>
      <c r="L133" s="158"/>
      <c r="M133" s="106"/>
      <c r="N133" s="107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06"/>
      <c r="B134" s="208"/>
      <c r="C134" s="207"/>
      <c r="D134" s="207"/>
      <c r="E134" s="210">
        <f t="shared" ref="E134:E156" si="2">+E133+C134-D134</f>
        <v>-70308.169999999824</v>
      </c>
      <c r="F134" s="16"/>
      <c r="G134" s="102"/>
      <c r="H134" s="103"/>
      <c r="I134" s="104"/>
      <c r="J134" s="105"/>
      <c r="K134" s="157"/>
      <c r="L134" s="158"/>
      <c r="M134" s="106"/>
      <c r="N134" s="107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06"/>
      <c r="B135" s="208"/>
      <c r="C135" s="207"/>
      <c r="D135" s="207"/>
      <c r="E135" s="210">
        <f t="shared" si="2"/>
        <v>-70308.169999999824</v>
      </c>
      <c r="F135" s="16"/>
      <c r="G135" s="102"/>
      <c r="H135" s="103"/>
      <c r="I135" s="104"/>
      <c r="J135" s="105"/>
      <c r="K135" s="157"/>
      <c r="L135" s="158"/>
      <c r="M135" s="106"/>
      <c r="N135" s="107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06"/>
      <c r="B136" s="208"/>
      <c r="C136" s="207"/>
      <c r="D136" s="207"/>
      <c r="E136" s="210">
        <f t="shared" si="2"/>
        <v>-70308.169999999824</v>
      </c>
      <c r="F136" s="16"/>
      <c r="G136" s="102"/>
      <c r="H136" s="103"/>
      <c r="I136" s="104"/>
      <c r="J136" s="105"/>
      <c r="K136" s="157"/>
      <c r="L136" s="158"/>
      <c r="M136" s="106"/>
      <c r="N136" s="107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06"/>
      <c r="B137" s="208"/>
      <c r="C137" s="207"/>
      <c r="D137" s="207"/>
      <c r="E137" s="210">
        <f t="shared" si="2"/>
        <v>-70308.169999999824</v>
      </c>
      <c r="F137" s="16"/>
      <c r="G137" s="102"/>
      <c r="H137" s="103"/>
      <c r="I137" s="104"/>
      <c r="J137" s="105"/>
      <c r="K137" s="157"/>
      <c r="L137" s="158"/>
      <c r="M137" s="106"/>
      <c r="N137" s="107"/>
      <c r="O137"/>
      <c r="P137"/>
      <c r="Q137"/>
      <c r="R137"/>
      <c r="S137"/>
      <c r="T137"/>
      <c r="U137"/>
      <c r="V137"/>
    </row>
    <row r="138" spans="1:22" s="3" customFormat="1" x14ac:dyDescent="0.3">
      <c r="A138" s="206"/>
      <c r="B138" s="208"/>
      <c r="C138" s="207"/>
      <c r="D138" s="207"/>
      <c r="E138" s="210">
        <f t="shared" si="2"/>
        <v>-70308.169999999824</v>
      </c>
      <c r="F138" s="16"/>
      <c r="G138" s="102"/>
      <c r="H138" s="103"/>
      <c r="I138" s="104"/>
      <c r="J138" s="105"/>
      <c r="K138" s="157"/>
      <c r="L138" s="158"/>
      <c r="M138" s="106"/>
      <c r="N138" s="107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06"/>
      <c r="B139" s="208"/>
      <c r="C139" s="207"/>
      <c r="D139" s="207"/>
      <c r="E139" s="210">
        <f t="shared" si="2"/>
        <v>-70308.169999999824</v>
      </c>
      <c r="F139" s="16"/>
      <c r="G139" s="102"/>
      <c r="H139" s="103"/>
      <c r="I139" s="104"/>
      <c r="J139" s="105"/>
      <c r="K139" s="157"/>
      <c r="L139" s="158"/>
      <c r="M139" s="106"/>
      <c r="N139" s="107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06"/>
      <c r="B140" s="208"/>
      <c r="C140" s="207"/>
      <c r="D140" s="207"/>
      <c r="E140" s="210">
        <f t="shared" si="2"/>
        <v>-70308.169999999824</v>
      </c>
      <c r="F140" s="16"/>
      <c r="G140" s="102"/>
      <c r="H140" s="103"/>
      <c r="I140" s="104"/>
      <c r="J140" s="105"/>
      <c r="K140" s="157"/>
      <c r="L140" s="158"/>
      <c r="M140" s="106"/>
      <c r="N140" s="107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06"/>
      <c r="B141" s="208"/>
      <c r="C141" s="207"/>
      <c r="D141" s="207"/>
      <c r="E141" s="210">
        <f t="shared" si="2"/>
        <v>-70308.169999999824</v>
      </c>
      <c r="F141" s="16"/>
      <c r="G141" s="102"/>
      <c r="H141" s="103"/>
      <c r="I141" s="104"/>
      <c r="J141" s="105"/>
      <c r="K141" s="157"/>
      <c r="L141" s="158"/>
      <c r="M141" s="106"/>
      <c r="N141" s="107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06"/>
      <c r="B142" s="208"/>
      <c r="C142" s="207"/>
      <c r="D142" s="207"/>
      <c r="E142" s="210">
        <f t="shared" si="2"/>
        <v>-70308.169999999824</v>
      </c>
      <c r="F142" s="16"/>
      <c r="G142" s="102"/>
      <c r="H142" s="103"/>
      <c r="I142" s="104"/>
      <c r="J142" s="105"/>
      <c r="K142" s="157"/>
      <c r="L142" s="158"/>
      <c r="M142" s="106"/>
      <c r="N142" s="107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06"/>
      <c r="B143" s="208"/>
      <c r="C143" s="207"/>
      <c r="D143" s="207"/>
      <c r="E143" s="210">
        <f t="shared" si="2"/>
        <v>-70308.169999999824</v>
      </c>
      <c r="F143" s="16"/>
      <c r="G143" s="102"/>
      <c r="H143" s="103"/>
      <c r="I143" s="104"/>
      <c r="J143" s="105"/>
      <c r="K143" s="157"/>
      <c r="L143" s="158"/>
      <c r="M143" s="106"/>
      <c r="N143" s="107"/>
      <c r="O143"/>
      <c r="P143"/>
      <c r="Q143"/>
      <c r="R143"/>
      <c r="S143"/>
      <c r="T143"/>
      <c r="U143"/>
      <c r="V143"/>
    </row>
    <row r="144" spans="1:22" s="3" customFormat="1" x14ac:dyDescent="0.3">
      <c r="A144" s="206"/>
      <c r="B144" s="208"/>
      <c r="C144" s="207"/>
      <c r="D144" s="207"/>
      <c r="E144" s="210">
        <f t="shared" si="2"/>
        <v>-70308.169999999824</v>
      </c>
      <c r="F144" s="16"/>
      <c r="G144" s="102"/>
      <c r="H144" s="103"/>
      <c r="I144" s="104"/>
      <c r="J144" s="105"/>
      <c r="K144" s="157"/>
      <c r="L144" s="158"/>
      <c r="M144" s="106"/>
      <c r="N144" s="107"/>
      <c r="O144"/>
      <c r="P144"/>
      <c r="Q144"/>
      <c r="R144"/>
      <c r="S144"/>
      <c r="T144"/>
      <c r="U144"/>
      <c r="V144"/>
    </row>
    <row r="145" spans="1:22" s="3" customFormat="1" ht="1.5" customHeight="1" x14ac:dyDescent="0.3">
      <c r="A145" s="206"/>
      <c r="B145" s="208"/>
      <c r="C145" s="207"/>
      <c r="D145" s="207"/>
      <c r="E145" s="210">
        <f t="shared" si="2"/>
        <v>-70308.169999999824</v>
      </c>
      <c r="F145" s="16"/>
      <c r="G145" s="102"/>
      <c r="H145" s="103"/>
      <c r="I145" s="104"/>
      <c r="J145" s="105"/>
      <c r="K145" s="157"/>
      <c r="L145" s="158"/>
      <c r="M145" s="106"/>
      <c r="N145" s="107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06"/>
      <c r="B146" s="208"/>
      <c r="C146" s="207"/>
      <c r="D146" s="207"/>
      <c r="E146" s="210">
        <f t="shared" si="2"/>
        <v>-70308.169999999824</v>
      </c>
      <c r="F146" s="16"/>
      <c r="G146" s="102"/>
      <c r="H146" s="103"/>
      <c r="I146" s="104"/>
      <c r="J146" s="105"/>
      <c r="K146" s="157"/>
      <c r="L146" s="158"/>
      <c r="M146" s="106"/>
      <c r="N146" s="107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06"/>
      <c r="B147" s="208"/>
      <c r="C147" s="207"/>
      <c r="D147" s="207"/>
      <c r="E147" s="210">
        <f t="shared" si="2"/>
        <v>-70308.169999999824</v>
      </c>
      <c r="F147" s="16"/>
      <c r="G147" s="102"/>
      <c r="H147" s="103"/>
      <c r="I147" s="104"/>
      <c r="J147" s="105"/>
      <c r="K147" s="157"/>
      <c r="L147" s="158"/>
      <c r="M147" s="106"/>
      <c r="N147" s="107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06"/>
      <c r="B148" s="208"/>
      <c r="C148" s="207"/>
      <c r="D148" s="207"/>
      <c r="E148" s="210">
        <f t="shared" si="2"/>
        <v>-70308.169999999824</v>
      </c>
      <c r="F148" s="16"/>
      <c r="G148" s="102"/>
      <c r="H148" s="103"/>
      <c r="I148" s="104"/>
      <c r="J148" s="105"/>
      <c r="K148" s="157"/>
      <c r="L148" s="158"/>
      <c r="M148" s="106"/>
      <c r="N148" s="107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06"/>
      <c r="B149" s="208"/>
      <c r="C149" s="207"/>
      <c r="D149" s="207"/>
      <c r="E149" s="210">
        <f t="shared" si="2"/>
        <v>-70308.169999999824</v>
      </c>
      <c r="F149" s="16"/>
      <c r="G149" s="102"/>
      <c r="H149" s="103"/>
      <c r="I149" s="104"/>
      <c r="J149" s="105"/>
      <c r="K149" s="157"/>
      <c r="L149" s="158"/>
      <c r="M149" s="106"/>
      <c r="N149" s="107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06"/>
      <c r="B150" s="208"/>
      <c r="C150" s="207"/>
      <c r="D150" s="207"/>
      <c r="E150" s="210">
        <f t="shared" si="2"/>
        <v>-70308.169999999824</v>
      </c>
      <c r="F150" s="16"/>
      <c r="G150" s="102"/>
      <c r="H150" s="103"/>
      <c r="I150" s="104"/>
      <c r="J150" s="105"/>
      <c r="K150" s="157"/>
      <c r="L150" s="158"/>
      <c r="M150" s="106"/>
      <c r="N150" s="107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06"/>
      <c r="B151" s="208"/>
      <c r="C151" s="207"/>
      <c r="D151" s="207"/>
      <c r="E151" s="210">
        <f t="shared" si="2"/>
        <v>-70308.169999999824</v>
      </c>
      <c r="F151" s="16"/>
      <c r="G151" s="102"/>
      <c r="H151" s="103"/>
      <c r="I151" s="104"/>
      <c r="J151" s="105"/>
      <c r="K151" s="157"/>
      <c r="L151" s="158"/>
      <c r="M151" s="106"/>
      <c r="N151" s="107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06"/>
      <c r="B152" s="208"/>
      <c r="C152" s="207"/>
      <c r="D152" s="207"/>
      <c r="E152" s="210">
        <f t="shared" si="2"/>
        <v>-70308.169999999824</v>
      </c>
      <c r="F152" s="16"/>
      <c r="G152" s="102"/>
      <c r="H152" s="103"/>
      <c r="I152" s="104"/>
      <c r="J152" s="105"/>
      <c r="K152" s="157"/>
      <c r="L152" s="158"/>
      <c r="M152" s="106"/>
      <c r="N152" s="107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06"/>
      <c r="B153" s="209"/>
      <c r="C153" s="207"/>
      <c r="D153" s="207"/>
      <c r="E153" s="210">
        <f t="shared" si="2"/>
        <v>-70308.169999999824</v>
      </c>
      <c r="F153" s="16"/>
      <c r="G153" s="102"/>
      <c r="H153" s="103"/>
      <c r="I153" s="104"/>
      <c r="J153" s="105"/>
      <c r="K153" s="157"/>
      <c r="L153" s="158"/>
      <c r="M153" s="106"/>
      <c r="N153" s="107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06"/>
      <c r="B154" s="209"/>
      <c r="C154" s="207"/>
      <c r="D154" s="207"/>
      <c r="E154" s="210">
        <f t="shared" si="2"/>
        <v>-70308.169999999824</v>
      </c>
      <c r="F154" s="16"/>
      <c r="G154" s="102"/>
      <c r="H154" s="103"/>
      <c r="I154" s="104"/>
      <c r="J154" s="105"/>
      <c r="K154" s="157"/>
      <c r="L154" s="158"/>
      <c r="M154" s="106"/>
      <c r="N154" s="107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06"/>
      <c r="B155" s="209"/>
      <c r="C155" s="207"/>
      <c r="D155" s="207"/>
      <c r="E155" s="210">
        <f t="shared" si="2"/>
        <v>-70308.169999999824</v>
      </c>
      <c r="F155" s="16"/>
      <c r="G155" s="102"/>
      <c r="H155" s="103"/>
      <c r="I155" s="104"/>
      <c r="J155" s="105"/>
      <c r="K155" s="157"/>
      <c r="L155" s="158"/>
      <c r="M155" s="106"/>
      <c r="N155" s="107"/>
      <c r="O155"/>
      <c r="P155"/>
      <c r="Q155"/>
      <c r="R155"/>
      <c r="S155"/>
      <c r="T155"/>
      <c r="U155"/>
      <c r="V155"/>
    </row>
    <row r="156" spans="1:22" s="3" customFormat="1" x14ac:dyDescent="0.3">
      <c r="A156" s="206"/>
      <c r="B156" s="208"/>
      <c r="C156" s="207"/>
      <c r="D156" s="207"/>
      <c r="E156" s="210">
        <f t="shared" si="2"/>
        <v>-70308.169999999824</v>
      </c>
      <c r="F156" s="16"/>
      <c r="G156" s="102"/>
      <c r="H156" s="103"/>
      <c r="I156" s="104"/>
      <c r="J156" s="105"/>
      <c r="K156" s="157"/>
      <c r="L156" s="158"/>
      <c r="M156" s="106"/>
      <c r="N156" s="107"/>
      <c r="O156"/>
      <c r="P156"/>
      <c r="Q156"/>
      <c r="R156"/>
      <c r="S156"/>
      <c r="T156"/>
      <c r="U156"/>
      <c r="V156"/>
    </row>
    <row r="157" spans="1:22" s="3" customFormat="1" x14ac:dyDescent="0.3">
      <c r="A157" s="9"/>
      <c r="B157" s="5"/>
      <c r="C157" s="19"/>
      <c r="D157" s="19"/>
      <c r="E157" s="58"/>
      <c r="F157" s="16"/>
      <c r="G157" s="102"/>
      <c r="H157" s="103"/>
      <c r="I157" s="104"/>
      <c r="J157" s="105"/>
      <c r="K157" s="157"/>
      <c r="L157" s="158"/>
      <c r="M157" s="106"/>
      <c r="N157" s="107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9"/>
      <c r="B158" s="5"/>
      <c r="C158" s="19"/>
      <c r="D158" s="19"/>
      <c r="E158" s="58"/>
      <c r="F158" s="16"/>
      <c r="G158" s="102"/>
      <c r="H158" s="103"/>
      <c r="I158" s="104"/>
      <c r="J158" s="105"/>
      <c r="K158" s="157"/>
      <c r="L158" s="158"/>
      <c r="M158" s="106"/>
      <c r="N158" s="107"/>
      <c r="O158"/>
      <c r="P158"/>
      <c r="Q158"/>
      <c r="R158"/>
      <c r="S158"/>
      <c r="T158"/>
      <c r="U158"/>
      <c r="V158"/>
    </row>
    <row r="159" spans="1:22" s="3" customFormat="1" ht="16.5" thickBot="1" x14ac:dyDescent="0.35">
      <c r="A159" s="9"/>
      <c r="B159" s="143" t="s">
        <v>14</v>
      </c>
      <c r="C159" s="19"/>
      <c r="D159" s="19"/>
      <c r="E159" s="137">
        <f>SUM(C$2:C157)-SUM(D$2:D157)</f>
        <v>-70308.169999999925</v>
      </c>
      <c r="F159"/>
      <c r="G159" s="108">
        <f>SUM(G2:G158)</f>
        <v>100825</v>
      </c>
      <c r="H159" s="109">
        <f t="shared" ref="H159:M159" si="3">SUM(H2:H158)</f>
        <v>0</v>
      </c>
      <c r="I159" s="110">
        <f t="shared" si="3"/>
        <v>0</v>
      </c>
      <c r="J159" s="111">
        <f t="shared" si="3"/>
        <v>0</v>
      </c>
      <c r="K159" s="153">
        <f t="shared" si="3"/>
        <v>3000</v>
      </c>
      <c r="L159" s="154">
        <f t="shared" si="3"/>
        <v>0</v>
      </c>
      <c r="M159" s="112">
        <f t="shared" si="3"/>
        <v>0</v>
      </c>
      <c r="N159" s="113">
        <f>SUM(N2:N158)</f>
        <v>0</v>
      </c>
      <c r="O159"/>
      <c r="P159"/>
      <c r="Q159"/>
      <c r="R159"/>
      <c r="S159"/>
      <c r="T159"/>
      <c r="U159"/>
      <c r="V159"/>
    </row>
    <row r="160" spans="1:22" s="3" customFormat="1" ht="16.5" thickBot="1" x14ac:dyDescent="0.35">
      <c r="A160" s="9"/>
      <c r="B160" s="38"/>
      <c r="C160" s="19"/>
      <c r="D160" s="19"/>
      <c r="E160" s="59"/>
      <c r="F160"/>
      <c r="G160" s="274">
        <f>G159-H159</f>
        <v>100825</v>
      </c>
      <c r="H160" s="275"/>
      <c r="I160" s="276">
        <f>I159-J159</f>
        <v>0</v>
      </c>
      <c r="J160" s="277"/>
      <c r="K160" s="278">
        <f>K159-L159</f>
        <v>3000</v>
      </c>
      <c r="L160" s="279"/>
      <c r="M160" s="280">
        <f>M159-N159</f>
        <v>0</v>
      </c>
      <c r="N160" s="281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144" t="s">
        <v>49</v>
      </c>
      <c r="C161" s="19"/>
      <c r="D161" s="19"/>
      <c r="E161" s="145">
        <f>G2+D18</f>
        <v>100825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C162" s="19"/>
      <c r="D162" s="19"/>
      <c r="E162" s="59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9"/>
      <c r="B163" s="38"/>
      <c r="C163" s="19"/>
      <c r="D163" s="21"/>
      <c r="E163" s="59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15"/>
      <c r="B164" s="138" t="s">
        <v>47</v>
      </c>
      <c r="C164" s="19"/>
      <c r="D164" s="19"/>
      <c r="E164" s="139">
        <f>I160</f>
        <v>0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B165" s="140"/>
      <c r="C165" s="21"/>
      <c r="D165" s="21"/>
      <c r="E165" s="141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8"/>
      <c r="C166" s="19"/>
      <c r="D166" s="19"/>
      <c r="E166" s="58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15" customFormat="1" ht="15.75" thickBot="1" x14ac:dyDescent="0.35">
      <c r="A167" s="9"/>
      <c r="B167" s="142" t="s">
        <v>48</v>
      </c>
      <c r="C167" s="19"/>
      <c r="D167" s="19"/>
      <c r="E167" s="152">
        <f>K160</f>
        <v>3000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s="3" customFormat="1" x14ac:dyDescent="0.3">
      <c r="A168" s="9"/>
      <c r="B168" s="5"/>
      <c r="C168" s="15"/>
      <c r="D168" s="19"/>
      <c r="E168" s="5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15"/>
      <c r="B169" s="15"/>
      <c r="C169" s="15"/>
      <c r="D169" s="19"/>
      <c r="E169" s="58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15"/>
      <c r="B170" s="15"/>
      <c r="C170" s="15"/>
      <c r="D170" s="19"/>
      <c r="E170" s="58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9"/>
      <c r="B171" s="15"/>
      <c r="C171" s="22"/>
      <c r="D171" s="19"/>
      <c r="E171" s="58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9"/>
      <c r="B172" s="5"/>
      <c r="C172" s="22"/>
      <c r="D172" s="19"/>
      <c r="E172" s="58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D173" s="19"/>
      <c r="E173" s="58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15"/>
      <c r="B174" s="15"/>
      <c r="C174" s="15"/>
      <c r="D174" s="19"/>
      <c r="E174" s="58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15"/>
      <c r="B175" s="15"/>
      <c r="C175" s="15"/>
      <c r="D175" s="19"/>
      <c r="E175" s="58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D176" s="19"/>
      <c r="E176" s="58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9"/>
      <c r="B177" s="28"/>
      <c r="C177" s="19"/>
      <c r="D177" s="19"/>
      <c r="E177" s="58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9"/>
      <c r="B178" s="28"/>
      <c r="C178" s="19"/>
      <c r="D178" s="19"/>
      <c r="E178" s="5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9"/>
      <c r="B179" s="28"/>
      <c r="C179" s="19"/>
      <c r="D179" s="19"/>
      <c r="E179" s="58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8"/>
      <c r="C180" s="19"/>
      <c r="D180" s="19"/>
      <c r="E180" s="58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8"/>
      <c r="C181" s="19"/>
      <c r="D181" s="19"/>
      <c r="E181" s="58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8"/>
      <c r="C182" s="19"/>
      <c r="D182" s="19"/>
      <c r="E182" s="58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34"/>
      <c r="B183" s="33"/>
      <c r="C183" s="35"/>
      <c r="D183" s="19"/>
      <c r="E183" s="58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34"/>
      <c r="B184" s="33"/>
      <c r="C184" s="35"/>
      <c r="D184" s="19"/>
      <c r="E184" s="58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34"/>
      <c r="B185" s="33"/>
      <c r="C185" s="35"/>
      <c r="D185" s="19"/>
      <c r="E185" s="58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34"/>
      <c r="B186" s="33"/>
      <c r="C186" s="36"/>
      <c r="D186" s="19"/>
      <c r="E186" s="58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34"/>
      <c r="B187" s="33"/>
      <c r="C187" s="35"/>
      <c r="D187" s="19"/>
      <c r="E187" s="58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34"/>
      <c r="B188" s="33"/>
      <c r="C188" s="35"/>
      <c r="D188" s="19"/>
      <c r="E188" s="5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34"/>
      <c r="B189" s="33"/>
      <c r="C189" s="35"/>
      <c r="D189" s="19"/>
      <c r="E189" s="58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34"/>
      <c r="B190" s="33"/>
      <c r="C190" s="35"/>
      <c r="D190" s="19"/>
      <c r="E190" s="58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34"/>
      <c r="B191" s="33"/>
      <c r="C191" s="35"/>
      <c r="D191" s="19"/>
      <c r="E191" s="5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34"/>
      <c r="B192" s="33"/>
      <c r="C192" s="35"/>
      <c r="D192" s="19"/>
      <c r="E192" s="58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34"/>
      <c r="B193" s="33"/>
      <c r="C193" s="35"/>
      <c r="D193" s="19"/>
      <c r="E193" s="58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34"/>
      <c r="B194" s="33"/>
      <c r="C194" s="35"/>
      <c r="D194" s="19"/>
      <c r="E194" s="58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34"/>
      <c r="B195" s="33"/>
      <c r="C195" s="35"/>
      <c r="D195" s="19"/>
      <c r="E195" s="58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34"/>
      <c r="B196" s="33"/>
      <c r="C196" s="35"/>
      <c r="D196" s="19"/>
      <c r="E196" s="5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34"/>
      <c r="B197" s="33"/>
      <c r="C197" s="35"/>
      <c r="D197" s="19"/>
      <c r="E197" s="58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19"/>
      <c r="D198" s="19"/>
      <c r="E198" s="5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19"/>
      <c r="D199" s="19"/>
      <c r="E199" s="58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19"/>
      <c r="D200" s="19"/>
      <c r="E200" s="58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9"/>
      <c r="D201" s="19"/>
      <c r="E201" s="58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9"/>
      <c r="D202" s="19"/>
      <c r="E202" s="58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9"/>
      <c r="D203" s="19"/>
      <c r="E203" s="58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9"/>
      <c r="D204" s="19"/>
      <c r="E204" s="58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9"/>
      <c r="D205" s="19"/>
      <c r="E205" s="58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9"/>
      <c r="D206" s="19"/>
      <c r="E206" s="58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9"/>
      <c r="D207" s="19"/>
      <c r="E207" s="58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9"/>
      <c r="D208" s="19"/>
      <c r="E208" s="5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9"/>
      <c r="D209" s="19"/>
      <c r="E209" s="58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9"/>
      <c r="D210" s="19"/>
      <c r="E210" s="58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9"/>
      <c r="D211" s="19"/>
      <c r="E211" s="58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9"/>
      <c r="D212" s="19"/>
      <c r="E212" s="58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9"/>
      <c r="D213" s="19"/>
      <c r="E213" s="58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9"/>
      <c r="D214" s="19"/>
      <c r="E214" s="58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9"/>
      <c r="D215" s="19"/>
      <c r="E215" s="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9"/>
      <c r="D216" s="19"/>
      <c r="E216" s="58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9"/>
      <c r="D217" s="19"/>
      <c r="E217" s="58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9"/>
      <c r="D218" s="19"/>
      <c r="E218" s="5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9"/>
      <c r="D219" s="19"/>
      <c r="E219" s="58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9"/>
      <c r="D220" s="19"/>
      <c r="E220" s="58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9"/>
      <c r="D221" s="19"/>
      <c r="E221" s="58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9"/>
      <c r="D222" s="19"/>
      <c r="E222" s="58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9"/>
      <c r="D223" s="19"/>
      <c r="E223" s="5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9"/>
      <c r="D224" s="19"/>
      <c r="E224" s="58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9"/>
      <c r="D225" s="19"/>
      <c r="E225" s="58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9"/>
      <c r="D226" s="19"/>
      <c r="E226" s="58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9"/>
      <c r="D227" s="19"/>
      <c r="E227" s="58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9"/>
      <c r="D228" s="19"/>
      <c r="E228" s="5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9"/>
      <c r="D229" s="19"/>
      <c r="E229" s="58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9"/>
      <c r="D230" s="19"/>
      <c r="E230" s="58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9"/>
      <c r="D231" s="19"/>
      <c r="E231" s="58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9"/>
      <c r="D232" s="19"/>
      <c r="E232" s="58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9"/>
      <c r="D233" s="19"/>
      <c r="E233" s="58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9"/>
      <c r="D234" s="19"/>
      <c r="E234" s="58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9"/>
      <c r="D235" s="19"/>
      <c r="E235" s="58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9"/>
      <c r="D236" s="19"/>
      <c r="E236" s="58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9"/>
      <c r="D237" s="19"/>
      <c r="E237" s="58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9"/>
      <c r="D238" s="19"/>
      <c r="E238" s="5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9"/>
      <c r="D239" s="19"/>
      <c r="E239" s="58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9"/>
      <c r="D240" s="19"/>
      <c r="E240" s="58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9"/>
      <c r="D241" s="19"/>
      <c r="E241" s="58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9"/>
      <c r="D242" s="19"/>
      <c r="E242" s="58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9"/>
      <c r="D243" s="19"/>
      <c r="E243" s="58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9"/>
      <c r="D244" s="19"/>
      <c r="E244" s="58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9"/>
      <c r="D245" s="19"/>
      <c r="E245" s="58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8"/>
      <c r="C246" s="19"/>
      <c r="D246" s="19"/>
      <c r="E246" s="58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9"/>
      <c r="D247" s="19"/>
      <c r="E247" s="58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9"/>
      <c r="D248" s="19"/>
      <c r="E248" s="5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9"/>
      <c r="D249" s="19"/>
      <c r="E249" s="58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9"/>
      <c r="D250" s="19"/>
      <c r="E250" s="58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9"/>
      <c r="D251" s="19"/>
      <c r="E251" s="58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9"/>
      <c r="D252" s="19"/>
      <c r="E252" s="58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9"/>
      <c r="D253" s="19"/>
      <c r="E253" s="58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9"/>
      <c r="D254" s="19"/>
      <c r="E254" s="58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9"/>
      <c r="D255" s="19"/>
      <c r="E255" s="58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9"/>
      <c r="D256" s="19"/>
      <c r="E256" s="58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9"/>
      <c r="D257" s="19"/>
      <c r="E257" s="58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9"/>
      <c r="D258" s="19"/>
      <c r="E258" s="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9"/>
      <c r="D259" s="19"/>
      <c r="E259" s="58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9"/>
      <c r="D260" s="19"/>
      <c r="E260" s="58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9"/>
      <c r="D261" s="19"/>
      <c r="E261" s="58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9"/>
      <c r="D262" s="19"/>
      <c r="E262" s="58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9"/>
      <c r="D263" s="19"/>
      <c r="E263" s="58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9"/>
      <c r="D264" s="19"/>
      <c r="E264" s="58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9"/>
      <c r="D265" s="19"/>
      <c r="E265" s="58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9"/>
      <c r="D266" s="19"/>
      <c r="E266" s="58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9"/>
      <c r="D267" s="19"/>
      <c r="E267" s="58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9"/>
      <c r="D268" s="19"/>
      <c r="E268" s="5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9"/>
      <c r="D269" s="19"/>
      <c r="E269" s="58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9"/>
      <c r="D270" s="19"/>
      <c r="E270" s="58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9"/>
      <c r="D271" s="19"/>
      <c r="E271" s="58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9"/>
      <c r="D272" s="19"/>
      <c r="E272" s="58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9"/>
      <c r="D273" s="19"/>
      <c r="E273" s="58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9"/>
      <c r="D274" s="19"/>
      <c r="E274" s="58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9"/>
      <c r="D275" s="19"/>
      <c r="E275" s="58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9"/>
      <c r="D276" s="19"/>
      <c r="E276" s="58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9"/>
      <c r="D277" s="19"/>
      <c r="E277" s="58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9"/>
      <c r="D278" s="19"/>
      <c r="E278" s="5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9"/>
      <c r="D279" s="19"/>
      <c r="E279" s="58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9"/>
      <c r="D280" s="19"/>
      <c r="E280" s="58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9"/>
      <c r="D281" s="19"/>
      <c r="E281" s="58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9"/>
      <c r="D282" s="19"/>
      <c r="E282" s="58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9"/>
      <c r="D283" s="19"/>
      <c r="E283" s="58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8"/>
      <c r="C284" s="19"/>
      <c r="D284" s="19"/>
      <c r="E284" s="58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9"/>
      <c r="D285" s="19"/>
      <c r="E285" s="58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9"/>
      <c r="D286" s="19"/>
      <c r="E286" s="58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9"/>
      <c r="C287" s="19"/>
      <c r="D287" s="19"/>
      <c r="E287" s="58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9"/>
      <c r="D288" s="19"/>
      <c r="E288" s="5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9"/>
      <c r="D289" s="19"/>
      <c r="E289" s="58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9"/>
      <c r="D290" s="19"/>
      <c r="E290" s="58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9"/>
      <c r="D291" s="19"/>
      <c r="E291" s="58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9"/>
      <c r="D292" s="19"/>
      <c r="E292" s="58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9"/>
      <c r="D293" s="19"/>
      <c r="E293" s="58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9"/>
      <c r="D294" s="19"/>
      <c r="E294" s="58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9"/>
      <c r="D295" s="19"/>
      <c r="E295" s="58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9"/>
      <c r="D296" s="19"/>
      <c r="E296" s="58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9"/>
      <c r="D297" s="19"/>
      <c r="E297" s="58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9"/>
      <c r="D298" s="19"/>
      <c r="E298" s="5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9"/>
      <c r="D299" s="19"/>
      <c r="E299" s="58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9"/>
      <c r="D300" s="19"/>
      <c r="E300" s="58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9"/>
      <c r="D301" s="19"/>
      <c r="E301" s="58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9"/>
      <c r="D302" s="19"/>
      <c r="E302" s="58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9"/>
      <c r="D303" s="19"/>
      <c r="E303" s="5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9"/>
      <c r="D304" s="19"/>
      <c r="E304" s="58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9"/>
      <c r="D305" s="19"/>
      <c r="E305" s="58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9"/>
      <c r="D306" s="19"/>
      <c r="E306" s="58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9"/>
      <c r="D307" s="19"/>
      <c r="E307" s="58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9"/>
      <c r="D308" s="19"/>
      <c r="E308" s="5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9"/>
      <c r="D309" s="19"/>
      <c r="E309" s="58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9"/>
      <c r="D310" s="19"/>
      <c r="E310" s="58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9"/>
      <c r="D311" s="19"/>
      <c r="E311" s="58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9"/>
      <c r="D312" s="19"/>
      <c r="E312" s="58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9"/>
      <c r="D313" s="19"/>
      <c r="E313" s="58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9"/>
      <c r="D314" s="19"/>
      <c r="E314" s="58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9"/>
      <c r="D315" s="19"/>
      <c r="E315" s="58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9"/>
      <c r="D316" s="19"/>
      <c r="E316" s="58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9"/>
      <c r="D317" s="19"/>
      <c r="E317" s="58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9"/>
      <c r="D318" s="19"/>
      <c r="E318" s="5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9"/>
      <c r="D319" s="19"/>
      <c r="E319" s="58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9"/>
      <c r="D320" s="19"/>
      <c r="E320" s="58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9"/>
      <c r="D321" s="19"/>
      <c r="E321" s="58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9"/>
      <c r="D322" s="19"/>
      <c r="E322" s="58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9"/>
      <c r="D323" s="19"/>
      <c r="E323" s="58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9"/>
      <c r="D324" s="19"/>
      <c r="E324" s="58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9"/>
      <c r="D325" s="19"/>
      <c r="E325" s="58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9"/>
      <c r="D326" s="19"/>
      <c r="E326" s="58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9"/>
      <c r="D327" s="19"/>
      <c r="E327" s="58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9"/>
      <c r="D328" s="19"/>
      <c r="E328" s="5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8"/>
      <c r="C329" s="19"/>
      <c r="D329" s="19"/>
      <c r="E329" s="58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9"/>
      <c r="D330" s="19"/>
      <c r="E330" s="58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9"/>
      <c r="D331" s="19"/>
      <c r="E331" s="58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9"/>
      <c r="D332" s="19"/>
      <c r="E332" s="58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9"/>
      <c r="D333" s="19"/>
      <c r="E333" s="58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9"/>
      <c r="D334" s="19"/>
      <c r="E334" s="58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9"/>
      <c r="D335" s="19"/>
      <c r="E335" s="58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9"/>
      <c r="D336" s="19"/>
      <c r="E336" s="58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9"/>
      <c r="D337" s="19"/>
      <c r="E337" s="58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9"/>
      <c r="D338" s="19"/>
      <c r="E338" s="5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9"/>
      <c r="D339" s="19"/>
      <c r="E339" s="58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9"/>
      <c r="D340" s="19"/>
      <c r="E340" s="58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9"/>
      <c r="D341" s="19"/>
      <c r="E341" s="58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9"/>
      <c r="D342" s="19"/>
      <c r="E342" s="58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9"/>
      <c r="D343" s="19"/>
      <c r="E343" s="58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9"/>
      <c r="D344" s="19"/>
      <c r="E344" s="58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9"/>
      <c r="D345" s="19"/>
      <c r="E345" s="58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9"/>
      <c r="D346" s="19"/>
      <c r="E346" s="58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9"/>
      <c r="D347" s="19"/>
      <c r="E347" s="58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9"/>
      <c r="D348" s="19"/>
      <c r="E348" s="5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9"/>
      <c r="D349" s="19"/>
      <c r="E349" s="58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9"/>
      <c r="D350" s="19"/>
      <c r="E350" s="58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9"/>
      <c r="D351" s="19"/>
      <c r="E351" s="58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9"/>
      <c r="D352" s="19"/>
      <c r="E352" s="58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9"/>
      <c r="D353" s="19"/>
      <c r="E353" s="58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9"/>
      <c r="D354" s="19"/>
      <c r="E354" s="58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9"/>
      <c r="D355" s="19"/>
      <c r="E355" s="58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9"/>
      <c r="D356" s="19"/>
      <c r="E356" s="58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9"/>
      <c r="D357" s="19"/>
      <c r="E357" s="58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9"/>
      <c r="D358" s="19"/>
      <c r="E358" s="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8"/>
      <c r="C359" s="19"/>
      <c r="D359" s="19"/>
      <c r="E359" s="58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9"/>
      <c r="D360" s="19"/>
      <c r="E360" s="58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9"/>
      <c r="D361" s="19"/>
      <c r="E361" s="58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9"/>
      <c r="D362" s="19"/>
      <c r="E362" s="58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9"/>
      <c r="D363" s="19"/>
      <c r="E363" s="58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9"/>
      <c r="D364" s="19"/>
      <c r="E364" s="58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9"/>
      <c r="D365" s="19"/>
      <c r="E365" s="58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9"/>
      <c r="D366" s="19"/>
      <c r="E366" s="58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9"/>
      <c r="D367" s="19"/>
      <c r="E367" s="58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9"/>
      <c r="D368" s="19"/>
      <c r="E368" s="5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9"/>
      <c r="D369" s="19"/>
      <c r="E369" s="58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9"/>
      <c r="D370" s="24"/>
      <c r="E370" s="58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9"/>
      <c r="D371" s="19"/>
      <c r="E371" s="58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9"/>
      <c r="D372" s="19"/>
      <c r="E372" s="58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9"/>
      <c r="D373" s="19"/>
      <c r="E373" s="58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9"/>
      <c r="D374" s="24"/>
      <c r="E374" s="58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9"/>
      <c r="D375" s="24"/>
      <c r="E375" s="58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9"/>
      <c r="D376" s="24"/>
      <c r="E376" s="58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9"/>
      <c r="D377" s="19"/>
      <c r="E377" s="58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9"/>
      <c r="D378" s="19"/>
      <c r="E378" s="5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9"/>
      <c r="D379" s="19"/>
      <c r="E379" s="58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9"/>
      <c r="D380" s="19"/>
      <c r="E380" s="58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9"/>
      <c r="D381" s="19"/>
      <c r="E381" s="58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9"/>
      <c r="D382" s="19"/>
      <c r="E382" s="58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15"/>
      <c r="C383" s="19"/>
      <c r="D383" s="19"/>
      <c r="E383" s="58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29"/>
      <c r="C384" s="19"/>
      <c r="D384" s="19"/>
      <c r="E384" s="58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9"/>
      <c r="D385" s="24"/>
      <c r="E385" s="58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22"/>
      <c r="D386" s="22"/>
      <c r="E386" s="58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15"/>
      <c r="C387" s="19"/>
      <c r="D387" s="24"/>
      <c r="E387" s="58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22"/>
      <c r="D388" s="22"/>
      <c r="E388" s="5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9"/>
      <c r="D389" s="19"/>
      <c r="E389" s="58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9"/>
      <c r="D390" s="19"/>
      <c r="E390" s="58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19"/>
      <c r="D391" s="19"/>
      <c r="E391" s="58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5" customFormat="1" x14ac:dyDescent="0.3">
      <c r="A392" s="9"/>
      <c r="B392" s="5"/>
      <c r="C392" s="19"/>
      <c r="D392" s="19"/>
      <c r="E392" s="58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5" customFormat="1" x14ac:dyDescent="0.3">
      <c r="A393" s="9"/>
      <c r="B393" s="5"/>
      <c r="C393" s="19"/>
      <c r="D393" s="19"/>
      <c r="E393" s="58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5" customFormat="1" x14ac:dyDescent="0.3">
      <c r="A394" s="9"/>
      <c r="B394" s="5"/>
      <c r="C394" s="19"/>
      <c r="D394" s="19"/>
      <c r="E394" s="58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9"/>
      <c r="D395" s="19"/>
      <c r="E395" s="58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9"/>
      <c r="D396" s="19"/>
      <c r="E396" s="58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8"/>
      <c r="C397" s="19"/>
      <c r="D397" s="19"/>
      <c r="E397" s="58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9"/>
      <c r="D398" s="19"/>
      <c r="E398" s="5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9"/>
      <c r="D399" s="19"/>
      <c r="E399" s="58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19"/>
      <c r="D400" s="19"/>
      <c r="E400" s="58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9"/>
      <c r="D401" s="19"/>
      <c r="E401" s="58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9"/>
      <c r="D402" s="19"/>
      <c r="E402" s="58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8"/>
      <c r="C403" s="19"/>
      <c r="D403" s="19"/>
      <c r="E403" s="58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9"/>
      <c r="D404" s="19"/>
      <c r="E404" s="58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9"/>
      <c r="D405" s="19"/>
      <c r="E405" s="58"/>
      <c r="F405"/>
      <c r="G405"/>
      <c r="H405"/>
      <c r="I405"/>
      <c r="J405"/>
      <c r="K405"/>
      <c r="L405"/>
      <c r="M405"/>
      <c r="N405"/>
    </row>
    <row r="406" spans="1:22" s="15" customFormat="1" x14ac:dyDescent="0.3">
      <c r="A406" s="9"/>
      <c r="B406" s="5"/>
      <c r="C406" s="19"/>
      <c r="D406" s="19"/>
      <c r="E406" s="58"/>
      <c r="F406"/>
      <c r="G406"/>
      <c r="H406"/>
      <c r="I406"/>
      <c r="J406"/>
      <c r="K406"/>
      <c r="L406"/>
      <c r="M406"/>
      <c r="N406"/>
    </row>
    <row r="407" spans="1:22" s="15" customFormat="1" x14ac:dyDescent="0.3">
      <c r="A407" s="9"/>
      <c r="B407" s="5"/>
      <c r="C407" s="19"/>
      <c r="D407" s="19"/>
      <c r="E407" s="58"/>
    </row>
    <row r="408" spans="1:22" s="15" customFormat="1" x14ac:dyDescent="0.3">
      <c r="A408" s="9"/>
      <c r="B408" s="5"/>
      <c r="C408" s="19"/>
      <c r="D408" s="19"/>
      <c r="E408" s="58"/>
    </row>
    <row r="409" spans="1:22" s="15" customFormat="1" x14ac:dyDescent="0.3">
      <c r="A409" s="9"/>
      <c r="B409" s="5"/>
      <c r="C409" s="19"/>
      <c r="D409" s="19"/>
      <c r="E409" s="58"/>
    </row>
    <row r="410" spans="1:22" s="15" customFormat="1" x14ac:dyDescent="0.3">
      <c r="A410" s="9"/>
      <c r="B410" s="17"/>
      <c r="C410" s="19"/>
      <c r="D410" s="19"/>
      <c r="E410" s="58"/>
    </row>
    <row r="411" spans="1:22" s="15" customFormat="1" x14ac:dyDescent="0.3">
      <c r="A411" s="9"/>
      <c r="B411" s="5"/>
      <c r="C411" s="19"/>
      <c r="D411" s="19"/>
      <c r="E411" s="58"/>
    </row>
    <row r="412" spans="1:22" s="15" customFormat="1" x14ac:dyDescent="0.3">
      <c r="A412" s="9"/>
      <c r="B412" s="18"/>
      <c r="C412" s="19"/>
      <c r="D412" s="19"/>
      <c r="E412" s="58"/>
    </row>
    <row r="413" spans="1:22" s="15" customFormat="1" x14ac:dyDescent="0.3">
      <c r="A413" s="9"/>
      <c r="B413" s="5"/>
      <c r="C413" s="19"/>
      <c r="D413" s="19"/>
      <c r="E413" s="58"/>
    </row>
    <row r="414" spans="1:22" s="15" customFormat="1" x14ac:dyDescent="0.3">
      <c r="A414" s="9"/>
      <c r="B414" s="5"/>
      <c r="C414" s="19"/>
      <c r="D414" s="19"/>
      <c r="E414" s="58"/>
    </row>
    <row r="415" spans="1:22" s="15" customFormat="1" ht="15.75" x14ac:dyDescent="0.3">
      <c r="A415" s="9"/>
      <c r="B415" s="23"/>
      <c r="C415" s="19"/>
      <c r="D415" s="22"/>
      <c r="E415" s="58"/>
    </row>
    <row r="416" spans="1:22" s="15" customFormat="1" x14ac:dyDescent="0.3">
      <c r="A416" s="9"/>
      <c r="B416" s="5"/>
      <c r="C416" s="19"/>
      <c r="D416" s="22"/>
      <c r="E416" s="58"/>
    </row>
    <row r="417" spans="1:5" s="15" customFormat="1" x14ac:dyDescent="0.3">
      <c r="A417" s="9"/>
      <c r="B417" s="5"/>
      <c r="C417" s="19"/>
      <c r="D417" s="19"/>
      <c r="E417" s="58"/>
    </row>
    <row r="418" spans="1:5" s="15" customFormat="1" x14ac:dyDescent="0.3">
      <c r="A418" s="9"/>
      <c r="B418" s="5"/>
      <c r="C418" s="19"/>
      <c r="D418" s="19"/>
      <c r="E418" s="58"/>
    </row>
    <row r="419" spans="1:5" s="15" customFormat="1" x14ac:dyDescent="0.3">
      <c r="A419" s="9"/>
      <c r="B419" s="5"/>
      <c r="C419" s="19"/>
      <c r="D419" s="19"/>
      <c r="E419" s="58"/>
    </row>
    <row r="420" spans="1:5" s="15" customFormat="1" x14ac:dyDescent="0.3">
      <c r="A420" s="9"/>
      <c r="B420" s="5"/>
      <c r="C420" s="19"/>
      <c r="D420" s="19"/>
      <c r="E420" s="58"/>
    </row>
    <row r="421" spans="1:5" s="15" customFormat="1" x14ac:dyDescent="0.3">
      <c r="A421" s="9"/>
      <c r="B421" s="5"/>
      <c r="C421" s="19"/>
      <c r="D421" s="19"/>
      <c r="E421" s="58"/>
    </row>
    <row r="422" spans="1:5" s="15" customFormat="1" x14ac:dyDescent="0.3">
      <c r="A422" s="9"/>
      <c r="B422" s="5"/>
      <c r="C422" s="19"/>
      <c r="D422" s="19"/>
      <c r="E422" s="58"/>
    </row>
    <row r="423" spans="1:5" s="15" customFormat="1" x14ac:dyDescent="0.3">
      <c r="A423" s="9"/>
      <c r="B423" s="5"/>
      <c r="C423" s="19"/>
      <c r="D423" s="19"/>
      <c r="E423" s="58"/>
    </row>
    <row r="424" spans="1:5" s="15" customFormat="1" x14ac:dyDescent="0.3">
      <c r="A424" s="9"/>
      <c r="B424" s="5"/>
      <c r="C424" s="19"/>
      <c r="D424" s="19"/>
      <c r="E424" s="58"/>
    </row>
    <row r="425" spans="1:5" s="15" customFormat="1" x14ac:dyDescent="0.3">
      <c r="A425" s="9"/>
      <c r="B425" s="5"/>
      <c r="C425" s="19"/>
      <c r="D425" s="19"/>
      <c r="E425" s="58"/>
    </row>
    <row r="426" spans="1:5" s="15" customFormat="1" x14ac:dyDescent="0.3">
      <c r="A426" s="9"/>
      <c r="B426" s="5"/>
      <c r="C426" s="19"/>
      <c r="D426" s="24"/>
      <c r="E426" s="58"/>
    </row>
    <row r="427" spans="1:5" s="15" customFormat="1" x14ac:dyDescent="0.3">
      <c r="A427" s="9"/>
      <c r="B427" s="5"/>
      <c r="C427" s="19"/>
      <c r="D427" s="24"/>
      <c r="E427" s="58"/>
    </row>
    <row r="428" spans="1:5" s="15" customFormat="1" x14ac:dyDescent="0.3">
      <c r="A428" s="9"/>
      <c r="B428" s="5"/>
      <c r="C428" s="19"/>
      <c r="D428" s="19"/>
      <c r="E428" s="58"/>
    </row>
    <row r="429" spans="1:5" s="15" customFormat="1" x14ac:dyDescent="0.3">
      <c r="A429" s="9"/>
      <c r="B429" s="5"/>
      <c r="C429" s="19"/>
      <c r="D429" s="25"/>
      <c r="E429" s="58"/>
    </row>
    <row r="430" spans="1:5" s="15" customFormat="1" x14ac:dyDescent="0.3">
      <c r="A430" s="9"/>
      <c r="B430" s="5"/>
      <c r="C430" s="19"/>
      <c r="D430" s="26"/>
      <c r="E430" s="58"/>
    </row>
    <row r="431" spans="1:5" s="15" customFormat="1" x14ac:dyDescent="0.3">
      <c r="A431" s="9"/>
      <c r="B431" s="5"/>
      <c r="C431" s="19"/>
      <c r="D431" s="26"/>
      <c r="E431" s="58"/>
    </row>
    <row r="432" spans="1:5" s="15" customFormat="1" x14ac:dyDescent="0.3">
      <c r="A432" s="9"/>
      <c r="B432" s="5"/>
      <c r="C432" s="19"/>
      <c r="D432" s="22"/>
      <c r="E432" s="58"/>
    </row>
    <row r="433" spans="1:5" s="15" customFormat="1" x14ac:dyDescent="0.3">
      <c r="A433" s="9"/>
      <c r="B433" s="5"/>
      <c r="C433" s="19"/>
      <c r="D433" s="24"/>
      <c r="E433" s="58"/>
    </row>
    <row r="434" spans="1:5" s="15" customFormat="1" x14ac:dyDescent="0.3">
      <c r="A434" s="9"/>
      <c r="B434" s="5"/>
      <c r="C434" s="19"/>
      <c r="D434" s="24"/>
      <c r="E434" s="58"/>
    </row>
    <row r="435" spans="1:5" s="15" customFormat="1" x14ac:dyDescent="0.3">
      <c r="A435" s="9"/>
      <c r="B435" s="5"/>
      <c r="C435" s="19"/>
      <c r="D435" s="19"/>
      <c r="E435" s="58"/>
    </row>
    <row r="436" spans="1:5" s="15" customFormat="1" x14ac:dyDescent="0.3">
      <c r="A436" s="9"/>
      <c r="B436" s="5"/>
      <c r="C436" s="19"/>
      <c r="D436" s="25"/>
      <c r="E436" s="58"/>
    </row>
    <row r="437" spans="1:5" s="15" customFormat="1" x14ac:dyDescent="0.3">
      <c r="A437" s="9"/>
      <c r="B437" s="5"/>
      <c r="C437" s="19"/>
      <c r="D437" s="26"/>
      <c r="E437" s="58"/>
    </row>
    <row r="438" spans="1:5" s="15" customFormat="1" x14ac:dyDescent="0.3">
      <c r="A438" s="9"/>
      <c r="B438" s="5"/>
      <c r="C438" s="19"/>
      <c r="D438" s="19"/>
      <c r="E438" s="58"/>
    </row>
    <row r="439" spans="1:5" s="15" customFormat="1" x14ac:dyDescent="0.3">
      <c r="A439" s="9"/>
      <c r="B439" s="5"/>
      <c r="C439" s="19"/>
      <c r="D439" s="26"/>
      <c r="E439" s="58"/>
    </row>
    <row r="440" spans="1:5" s="15" customFormat="1" x14ac:dyDescent="0.3">
      <c r="A440" s="9"/>
      <c r="B440" s="5"/>
      <c r="C440" s="19"/>
      <c r="D440" s="19"/>
      <c r="E440" s="58"/>
    </row>
    <row r="441" spans="1:5" s="3" customFormat="1" x14ac:dyDescent="0.3">
      <c r="A441" s="9"/>
      <c r="B441" s="27"/>
      <c r="C441" s="19"/>
      <c r="D441" s="19"/>
      <c r="E441" s="58"/>
    </row>
    <row r="442" spans="1:5" s="3" customFormat="1" x14ac:dyDescent="0.3">
      <c r="A442" s="9"/>
      <c r="B442" s="5"/>
      <c r="C442" s="19"/>
      <c r="D442" s="19"/>
      <c r="E442" s="58"/>
    </row>
    <row r="443" spans="1:5" s="3" customFormat="1" x14ac:dyDescent="0.3">
      <c r="A443" s="9"/>
      <c r="B443" s="5"/>
      <c r="C443" s="19"/>
      <c r="D443" s="26"/>
      <c r="E443" s="58"/>
    </row>
    <row r="444" spans="1:5" s="3" customFormat="1" x14ac:dyDescent="0.3">
      <c r="A444" s="9"/>
      <c r="B444" s="5"/>
      <c r="C444" s="19"/>
      <c r="D444" s="26"/>
      <c r="E444" s="58"/>
    </row>
    <row r="445" spans="1:5" s="3" customFormat="1" x14ac:dyDescent="0.3">
      <c r="A445" s="9"/>
      <c r="B445" s="5"/>
      <c r="C445" s="19"/>
      <c r="D445" s="26"/>
      <c r="E445" s="58"/>
    </row>
    <row r="446" spans="1:5" s="3" customFormat="1" x14ac:dyDescent="0.3">
      <c r="A446" s="9"/>
      <c r="B446" s="5"/>
      <c r="C446" s="19"/>
      <c r="D446" s="26"/>
      <c r="E446" s="58"/>
    </row>
    <row r="447" spans="1:5" s="3" customFormat="1" x14ac:dyDescent="0.3">
      <c r="A447" s="9"/>
      <c r="B447" s="5"/>
      <c r="C447" s="19"/>
      <c r="D447" s="19"/>
      <c r="E447" s="58"/>
    </row>
    <row r="448" spans="1:5" s="3" customFormat="1" x14ac:dyDescent="0.3">
      <c r="A448" s="9"/>
      <c r="B448" s="8"/>
      <c r="C448" s="19"/>
      <c r="D448" s="19"/>
      <c r="E448" s="58"/>
    </row>
    <row r="449" spans="1:5" s="3" customFormat="1" x14ac:dyDescent="0.3">
      <c r="A449" s="9"/>
      <c r="B449" s="27"/>
      <c r="C449" s="19"/>
      <c r="D449" s="19"/>
      <c r="E449" s="58"/>
    </row>
    <row r="450" spans="1:5" s="3" customFormat="1" x14ac:dyDescent="0.3">
      <c r="A450" s="9"/>
      <c r="B450" s="27"/>
      <c r="C450" s="19"/>
      <c r="D450" s="19"/>
      <c r="E450" s="58"/>
    </row>
    <row r="451" spans="1:5" s="3" customFormat="1" x14ac:dyDescent="0.3">
      <c r="A451" s="9"/>
      <c r="B451" s="5"/>
      <c r="C451" s="19"/>
      <c r="D451" s="24"/>
      <c r="E451" s="58"/>
    </row>
    <row r="452" spans="1:5" s="3" customFormat="1" x14ac:dyDescent="0.3">
      <c r="A452" s="9"/>
      <c r="B452" s="5"/>
      <c r="C452" s="19"/>
      <c r="D452" s="19"/>
      <c r="E452" s="58"/>
    </row>
    <row r="453" spans="1:5" s="3" customFormat="1" x14ac:dyDescent="0.3">
      <c r="A453" s="9"/>
      <c r="B453" s="5"/>
      <c r="C453" s="19"/>
      <c r="D453" s="19"/>
      <c r="E453" s="58"/>
    </row>
    <row r="454" spans="1:5" s="3" customFormat="1" x14ac:dyDescent="0.3">
      <c r="A454" s="9"/>
      <c r="B454" s="5"/>
      <c r="C454" s="19"/>
      <c r="D454" s="26"/>
      <c r="E454" s="58"/>
    </row>
    <row r="455" spans="1:5" s="3" customFormat="1" x14ac:dyDescent="0.3">
      <c r="A455" s="9"/>
      <c r="B455" s="28"/>
      <c r="C455" s="21"/>
      <c r="D455" s="26"/>
      <c r="E455" s="58"/>
    </row>
    <row r="456" spans="1:5" s="3" customFormat="1" x14ac:dyDescent="0.3">
      <c r="A456" s="7"/>
      <c r="B456" s="5"/>
      <c r="C456" s="19"/>
      <c r="D456" s="26"/>
      <c r="E456" s="58"/>
    </row>
    <row r="457" spans="1:5" s="3" customFormat="1" x14ac:dyDescent="0.3">
      <c r="A457" s="9"/>
      <c r="B457" s="5"/>
      <c r="C457" s="19"/>
      <c r="D457" s="26"/>
      <c r="E457" s="58"/>
    </row>
    <row r="458" spans="1:5" s="3" customFormat="1" x14ac:dyDescent="0.3">
      <c r="A458" s="9"/>
      <c r="B458" s="27"/>
      <c r="C458" s="19"/>
      <c r="D458" s="19"/>
      <c r="E458" s="58"/>
    </row>
    <row r="459" spans="1:5" s="3" customFormat="1" x14ac:dyDescent="0.3">
      <c r="A459" s="9"/>
      <c r="B459" s="5"/>
      <c r="C459" s="19"/>
      <c r="D459" s="26"/>
      <c r="E459" s="58"/>
    </row>
    <row r="460" spans="1:5" s="3" customFormat="1" x14ac:dyDescent="0.3">
      <c r="A460" s="9"/>
      <c r="B460" s="5"/>
      <c r="C460" s="19"/>
      <c r="D460" s="26"/>
      <c r="E460" s="58"/>
    </row>
    <row r="461" spans="1:5" s="3" customFormat="1" x14ac:dyDescent="0.3">
      <c r="A461" s="9"/>
      <c r="B461" s="27"/>
      <c r="C461" s="19"/>
      <c r="D461" s="19"/>
      <c r="E461" s="58"/>
    </row>
    <row r="462" spans="1:5" s="3" customFormat="1" x14ac:dyDescent="0.3">
      <c r="A462" s="9"/>
      <c r="B462" s="5"/>
      <c r="C462" s="19"/>
      <c r="D462" s="24"/>
      <c r="E462" s="58"/>
    </row>
    <row r="463" spans="1:5" s="3" customFormat="1" x14ac:dyDescent="0.3">
      <c r="A463" s="9"/>
      <c r="B463" s="5"/>
      <c r="C463" s="19"/>
      <c r="D463" s="22"/>
      <c r="E463" s="58"/>
    </row>
    <row r="464" spans="1:5" s="3" customFormat="1" x14ac:dyDescent="0.3">
      <c r="A464" s="9"/>
      <c r="B464" s="5"/>
      <c r="C464" s="19"/>
      <c r="D464" s="19"/>
      <c r="E464" s="58"/>
    </row>
    <row r="465" spans="1:5" s="3" customFormat="1" x14ac:dyDescent="0.3">
      <c r="A465" s="9"/>
      <c r="B465" s="27"/>
      <c r="C465" s="19"/>
      <c r="D465" s="19"/>
      <c r="E465" s="58"/>
    </row>
    <row r="466" spans="1:5" s="3" customFormat="1" x14ac:dyDescent="0.3">
      <c r="A466" s="9"/>
      <c r="B466" s="5"/>
      <c r="C466" s="19"/>
      <c r="D466" s="26"/>
      <c r="E466" s="58"/>
    </row>
    <row r="467" spans="1:5" s="6" customFormat="1" x14ac:dyDescent="0.3">
      <c r="A467" s="9"/>
      <c r="B467" s="5"/>
      <c r="C467" s="19"/>
      <c r="D467" s="26"/>
      <c r="E467" s="58"/>
    </row>
    <row r="468" spans="1:5" s="6" customFormat="1" x14ac:dyDescent="0.3">
      <c r="A468" s="9"/>
      <c r="B468" s="5"/>
      <c r="C468" s="19"/>
      <c r="D468" s="19"/>
      <c r="E468" s="58"/>
    </row>
    <row r="469" spans="1:5" s="6" customFormat="1" x14ac:dyDescent="0.3">
      <c r="A469" s="9"/>
      <c r="B469" s="5"/>
      <c r="C469" s="19"/>
      <c r="D469" s="19"/>
      <c r="E469" s="58"/>
    </row>
    <row r="470" spans="1:5" s="6" customFormat="1" x14ac:dyDescent="0.3">
      <c r="A470" s="9"/>
      <c r="B470" s="5"/>
      <c r="C470" s="19"/>
      <c r="D470" s="22"/>
      <c r="E470" s="58"/>
    </row>
    <row r="471" spans="1:5" s="6" customFormat="1" x14ac:dyDescent="0.3">
      <c r="A471" s="9"/>
      <c r="B471" s="5"/>
      <c r="C471" s="19"/>
      <c r="D471" s="22"/>
      <c r="E471" s="58"/>
    </row>
    <row r="472" spans="1:5" s="6" customFormat="1" x14ac:dyDescent="0.3">
      <c r="A472" s="9"/>
      <c r="B472" s="5"/>
      <c r="C472" s="19"/>
      <c r="D472" s="24"/>
      <c r="E472" s="58"/>
    </row>
    <row r="473" spans="1:5" s="6" customFormat="1" x14ac:dyDescent="0.3">
      <c r="A473" s="9"/>
      <c r="B473" s="5"/>
      <c r="C473" s="19"/>
      <c r="D473" s="19"/>
      <c r="E473" s="58"/>
    </row>
    <row r="474" spans="1:5" s="6" customFormat="1" x14ac:dyDescent="0.3">
      <c r="A474" s="9"/>
      <c r="B474" s="5"/>
      <c r="C474" s="19"/>
      <c r="D474" s="19"/>
      <c r="E474" s="58"/>
    </row>
    <row r="475" spans="1:5" s="6" customFormat="1" x14ac:dyDescent="0.3">
      <c r="A475" s="9"/>
      <c r="B475" s="5"/>
      <c r="C475" s="19"/>
      <c r="D475" s="19"/>
      <c r="E475" s="58"/>
    </row>
    <row r="476" spans="1:5" s="6" customFormat="1" x14ac:dyDescent="0.3">
      <c r="A476" s="9"/>
      <c r="B476" s="5"/>
      <c r="C476" s="19"/>
      <c r="D476" s="19"/>
      <c r="E476" s="58"/>
    </row>
    <row r="477" spans="1:5" s="6" customFormat="1" x14ac:dyDescent="0.3">
      <c r="A477" s="9"/>
      <c r="B477" s="5"/>
      <c r="C477" s="19"/>
      <c r="D477" s="19"/>
      <c r="E477" s="58"/>
    </row>
    <row r="478" spans="1:5" s="6" customFormat="1" x14ac:dyDescent="0.3">
      <c r="A478" s="9"/>
      <c r="B478" s="5"/>
      <c r="C478" s="19"/>
      <c r="D478" s="19"/>
      <c r="E478" s="58"/>
    </row>
    <row r="479" spans="1:5" s="6" customFormat="1" x14ac:dyDescent="0.3">
      <c r="A479" s="9"/>
      <c r="B479" s="5"/>
      <c r="C479" s="19"/>
      <c r="D479" s="19"/>
      <c r="E479" s="58"/>
    </row>
    <row r="480" spans="1:5" s="6" customFormat="1" x14ac:dyDescent="0.3">
      <c r="A480" s="9"/>
      <c r="B480" s="27"/>
      <c r="C480" s="19"/>
      <c r="D480" s="19"/>
      <c r="E480" s="58"/>
    </row>
    <row r="481" spans="1:5" s="6" customFormat="1" x14ac:dyDescent="0.3">
      <c r="A481" s="9"/>
      <c r="B481" s="5"/>
      <c r="C481" s="19"/>
      <c r="D481" s="26"/>
      <c r="E481" s="58"/>
    </row>
    <row r="482" spans="1:5" s="6" customFormat="1" x14ac:dyDescent="0.3">
      <c r="A482" s="9"/>
      <c r="B482" s="5"/>
      <c r="C482" s="19"/>
      <c r="D482" s="26"/>
      <c r="E482" s="58"/>
    </row>
    <row r="483" spans="1:5" s="6" customFormat="1" x14ac:dyDescent="0.3">
      <c r="A483" s="9"/>
      <c r="B483" s="5"/>
      <c r="C483" s="19"/>
      <c r="D483" s="26"/>
      <c r="E483" s="58"/>
    </row>
    <row r="484" spans="1:5" s="6" customFormat="1" x14ac:dyDescent="0.3">
      <c r="A484" s="9"/>
      <c r="B484" s="5"/>
      <c r="C484" s="19"/>
      <c r="D484" s="19"/>
      <c r="E484" s="58"/>
    </row>
    <row r="485" spans="1:5" s="6" customFormat="1" x14ac:dyDescent="0.3">
      <c r="A485" s="9"/>
      <c r="B485" s="5"/>
      <c r="C485" s="19"/>
      <c r="D485" s="22"/>
      <c r="E485" s="58"/>
    </row>
    <row r="486" spans="1:5" s="6" customFormat="1" x14ac:dyDescent="0.3">
      <c r="A486" s="9"/>
      <c r="B486" s="5"/>
      <c r="C486" s="19"/>
      <c r="D486" s="19"/>
      <c r="E486" s="58"/>
    </row>
    <row r="487" spans="1:5" s="6" customFormat="1" x14ac:dyDescent="0.3">
      <c r="A487" s="9"/>
      <c r="B487" s="5"/>
      <c r="C487" s="19"/>
      <c r="D487" s="19"/>
      <c r="E487" s="58"/>
    </row>
    <row r="488" spans="1:5" s="6" customFormat="1" x14ac:dyDescent="0.3">
      <c r="A488" s="9"/>
      <c r="B488" s="8"/>
      <c r="C488" s="19"/>
      <c r="D488" s="19"/>
      <c r="E488" s="58"/>
    </row>
    <row r="489" spans="1:5" s="6" customFormat="1" x14ac:dyDescent="0.3">
      <c r="A489" s="9"/>
      <c r="B489" s="5"/>
      <c r="C489" s="19"/>
      <c r="D489" s="19"/>
      <c r="E489" s="58"/>
    </row>
    <row r="490" spans="1:5" s="6" customFormat="1" x14ac:dyDescent="0.3">
      <c r="A490" s="9"/>
      <c r="B490" s="5"/>
      <c r="C490" s="19"/>
      <c r="D490" s="22"/>
      <c r="E490" s="58"/>
    </row>
    <row r="491" spans="1:5" s="6" customFormat="1" x14ac:dyDescent="0.3">
      <c r="A491" s="9"/>
      <c r="B491" s="5"/>
      <c r="C491" s="19"/>
      <c r="D491" s="22"/>
      <c r="E491" s="58"/>
    </row>
    <row r="492" spans="1:5" s="6" customFormat="1" x14ac:dyDescent="0.3">
      <c r="A492" s="9"/>
      <c r="B492" s="27"/>
      <c r="C492" s="19"/>
      <c r="D492" s="19"/>
      <c r="E492" s="58"/>
    </row>
    <row r="493" spans="1:5" s="6" customFormat="1" x14ac:dyDescent="0.3">
      <c r="A493" s="9"/>
      <c r="B493" s="5"/>
      <c r="C493" s="19"/>
      <c r="D493" s="19"/>
      <c r="E493" s="58"/>
    </row>
    <row r="494" spans="1:5" s="6" customFormat="1" x14ac:dyDescent="0.3">
      <c r="A494" s="9"/>
      <c r="B494" s="5"/>
      <c r="C494" s="19"/>
      <c r="D494" s="19"/>
      <c r="E494" s="58"/>
    </row>
    <row r="495" spans="1:5" s="6" customFormat="1" x14ac:dyDescent="0.3">
      <c r="A495" s="9"/>
      <c r="B495" s="5"/>
      <c r="C495" s="19"/>
      <c r="D495" s="19"/>
      <c r="E495" s="58"/>
    </row>
    <row r="496" spans="1:5" s="6" customFormat="1" x14ac:dyDescent="0.3">
      <c r="A496" s="9"/>
      <c r="B496" s="5"/>
      <c r="C496" s="19"/>
      <c r="D496" s="19"/>
      <c r="E496" s="58"/>
    </row>
    <row r="497" spans="1:5" s="6" customFormat="1" x14ac:dyDescent="0.3">
      <c r="A497" s="9"/>
      <c r="B497" s="27"/>
      <c r="C497" s="19"/>
      <c r="D497" s="19"/>
      <c r="E497" s="58"/>
    </row>
    <row r="498" spans="1:5" s="6" customFormat="1" x14ac:dyDescent="0.3">
      <c r="A498" s="9"/>
      <c r="B498" s="5"/>
      <c r="C498" s="19"/>
      <c r="D498" s="19"/>
      <c r="E498" s="58"/>
    </row>
    <row r="499" spans="1:5" s="6" customFormat="1" x14ac:dyDescent="0.3">
      <c r="A499" s="9"/>
      <c r="B499" s="5"/>
      <c r="C499" s="19"/>
      <c r="D499" s="19"/>
      <c r="E499" s="58"/>
    </row>
    <row r="500" spans="1:5" s="6" customFormat="1" x14ac:dyDescent="0.3">
      <c r="A500" s="4"/>
      <c r="B500" s="5"/>
      <c r="C500" s="19"/>
      <c r="D500" s="19"/>
      <c r="E500" s="58"/>
    </row>
    <row r="501" spans="1:5" s="6" customFormat="1" x14ac:dyDescent="0.3">
      <c r="A501" s="4"/>
      <c r="B501" s="15"/>
      <c r="C501" s="19"/>
      <c r="D501" s="19"/>
      <c r="E501" s="58"/>
    </row>
    <row r="502" spans="1:5" s="6" customFormat="1" x14ac:dyDescent="0.3">
      <c r="A502" s="4"/>
      <c r="B502" s="5"/>
      <c r="C502" s="19"/>
      <c r="D502" s="22"/>
      <c r="E502" s="58"/>
    </row>
    <row r="503" spans="1:5" s="6" customFormat="1" x14ac:dyDescent="0.3">
      <c r="A503" s="4"/>
      <c r="B503" s="5"/>
      <c r="C503" s="19"/>
      <c r="D503" s="22"/>
      <c r="E503" s="58"/>
    </row>
    <row r="504" spans="1:5" s="6" customFormat="1" x14ac:dyDescent="0.3">
      <c r="A504" s="4"/>
      <c r="B504" s="5"/>
      <c r="C504" s="19"/>
      <c r="D504" s="19"/>
      <c r="E504" s="58"/>
    </row>
    <row r="505" spans="1:5" s="6" customFormat="1" x14ac:dyDescent="0.3">
      <c r="A505" s="4"/>
      <c r="C505" s="20"/>
      <c r="D505" s="20"/>
      <c r="E505" s="58"/>
    </row>
    <row r="506" spans="1:5" s="6" customFormat="1" x14ac:dyDescent="0.3">
      <c r="A506" s="4"/>
      <c r="C506" s="20"/>
      <c r="D506" s="20"/>
      <c r="E506" s="58"/>
    </row>
    <row r="507" spans="1:5" s="6" customFormat="1" x14ac:dyDescent="0.3">
      <c r="A507" s="4"/>
      <c r="C507" s="20"/>
      <c r="D507" s="20"/>
      <c r="E507" s="58"/>
    </row>
    <row r="508" spans="1:5" s="6" customFormat="1" x14ac:dyDescent="0.3">
      <c r="A508" s="4"/>
      <c r="C508" s="20"/>
      <c r="D508" s="20"/>
      <c r="E508" s="58"/>
    </row>
    <row r="509" spans="1:5" s="6" customFormat="1" x14ac:dyDescent="0.3">
      <c r="A509" s="4"/>
      <c r="C509" s="20"/>
      <c r="D509" s="20"/>
      <c r="E509" s="58"/>
    </row>
    <row r="510" spans="1:5" s="6" customFormat="1" x14ac:dyDescent="0.3">
      <c r="A510" s="4"/>
      <c r="C510" s="20"/>
      <c r="D510" s="20"/>
      <c r="E510" s="58"/>
    </row>
    <row r="511" spans="1:5" s="6" customFormat="1" x14ac:dyDescent="0.3">
      <c r="A511" s="4"/>
      <c r="B511" s="27"/>
      <c r="C511" s="19"/>
      <c r="D511" s="19"/>
      <c r="E511" s="58"/>
    </row>
    <row r="512" spans="1:5" s="6" customFormat="1" x14ac:dyDescent="0.3">
      <c r="A512" s="4"/>
      <c r="B512" s="30"/>
      <c r="C512" s="24"/>
      <c r="D512" s="24"/>
      <c r="E512" s="58"/>
    </row>
    <row r="513" spans="1:5" s="6" customFormat="1" x14ac:dyDescent="0.3">
      <c r="A513" s="9"/>
      <c r="B513" s="30"/>
      <c r="C513" s="24"/>
      <c r="D513" s="24"/>
      <c r="E513" s="58"/>
    </row>
    <row r="514" spans="1:5" s="6" customFormat="1" x14ac:dyDescent="0.3">
      <c r="A514" s="4"/>
      <c r="B514" s="5"/>
      <c r="C514" s="19"/>
      <c r="D514" s="19"/>
      <c r="E514" s="58"/>
    </row>
    <row r="515" spans="1:5" s="6" customFormat="1" x14ac:dyDescent="0.3">
      <c r="A515" s="4"/>
      <c r="B515" s="16"/>
      <c r="C515" s="19"/>
      <c r="D515" s="19"/>
      <c r="E515" s="58"/>
    </row>
    <row r="516" spans="1:5" s="6" customFormat="1" x14ac:dyDescent="0.3">
      <c r="A516" s="4"/>
      <c r="B516" s="5"/>
      <c r="C516" s="19"/>
      <c r="D516" s="22"/>
      <c r="E516" s="58"/>
    </row>
    <row r="517" spans="1:5" s="6" customFormat="1" x14ac:dyDescent="0.3">
      <c r="A517" s="4"/>
      <c r="B517" s="5"/>
      <c r="C517" s="19"/>
      <c r="D517" s="22"/>
      <c r="E517" s="58"/>
    </row>
    <row r="518" spans="1:5" s="6" customFormat="1" x14ac:dyDescent="0.3">
      <c r="A518" s="4"/>
      <c r="C518" s="20"/>
      <c r="D518" s="20"/>
      <c r="E518" s="58"/>
    </row>
    <row r="519" spans="1:5" s="6" customFormat="1" x14ac:dyDescent="0.3">
      <c r="A519" s="4"/>
      <c r="C519" s="20"/>
      <c r="D519" s="20"/>
      <c r="E519" s="58"/>
    </row>
    <row r="520" spans="1:5" x14ac:dyDescent="0.3">
      <c r="A520" s="4"/>
      <c r="B520" s="6"/>
      <c r="C520" s="20"/>
      <c r="D520" s="20"/>
      <c r="E520" s="58"/>
    </row>
    <row r="521" spans="1:5" x14ac:dyDescent="0.3">
      <c r="A521" s="4"/>
      <c r="B521" s="6"/>
      <c r="C521" s="20"/>
      <c r="D521" s="20"/>
      <c r="E521" s="58"/>
    </row>
    <row r="522" spans="1:5" x14ac:dyDescent="0.3">
      <c r="A522" s="4"/>
      <c r="B522" s="6"/>
      <c r="C522" s="20"/>
      <c r="D522" s="20"/>
      <c r="E522" s="58"/>
    </row>
    <row r="523" spans="1:5" x14ac:dyDescent="0.3">
      <c r="A523" s="4"/>
      <c r="B523" s="6"/>
      <c r="C523" s="20"/>
      <c r="D523" s="20"/>
      <c r="E523" s="58"/>
    </row>
    <row r="524" spans="1:5" x14ac:dyDescent="0.3">
      <c r="A524" s="4"/>
      <c r="B524" s="6"/>
      <c r="C524" s="20"/>
      <c r="D524" s="20"/>
      <c r="E524" s="58"/>
    </row>
    <row r="525" spans="1:5" x14ac:dyDescent="0.3">
      <c r="A525" s="4"/>
      <c r="B525" s="6"/>
      <c r="C525" s="20"/>
      <c r="D525" s="20"/>
      <c r="E525" s="58"/>
    </row>
    <row r="526" spans="1:5" x14ac:dyDescent="0.3">
      <c r="A526" s="4"/>
      <c r="B526" s="6"/>
      <c r="C526" s="20"/>
      <c r="D526" s="20"/>
      <c r="E526" s="58"/>
    </row>
    <row r="527" spans="1:5" x14ac:dyDescent="0.3">
      <c r="A527" s="4"/>
      <c r="B527" s="6"/>
      <c r="C527" s="20"/>
      <c r="D527" s="20"/>
      <c r="E527" s="58"/>
    </row>
    <row r="528" spans="1:5" ht="16.5" x14ac:dyDescent="0.3">
      <c r="A528" s="4"/>
      <c r="E528" s="58"/>
    </row>
    <row r="529" spans="5:5" ht="16.5" x14ac:dyDescent="0.3">
      <c r="E529" s="58"/>
    </row>
    <row r="530" spans="5:5" ht="16.5" x14ac:dyDescent="0.3">
      <c r="E530" s="58"/>
    </row>
    <row r="531" spans="5:5" ht="16.5" x14ac:dyDescent="0.3">
      <c r="E531" s="58"/>
    </row>
    <row r="532" spans="5:5" ht="16.5" x14ac:dyDescent="0.3">
      <c r="E532" s="58"/>
    </row>
    <row r="533" spans="5:5" ht="16.5" x14ac:dyDescent="0.3">
      <c r="E533" s="58"/>
    </row>
    <row r="534" spans="5:5" ht="16.5" x14ac:dyDescent="0.3">
      <c r="E534" s="58"/>
    </row>
    <row r="535" spans="5:5" ht="16.5" x14ac:dyDescent="0.3">
      <c r="E535" s="58"/>
    </row>
    <row r="536" spans="5:5" ht="16.5" x14ac:dyDescent="0.3">
      <c r="E536" s="58"/>
    </row>
    <row r="537" spans="5:5" ht="16.5" x14ac:dyDescent="0.3">
      <c r="E537" s="58"/>
    </row>
    <row r="538" spans="5:5" ht="16.5" x14ac:dyDescent="0.3">
      <c r="E538" s="58"/>
    </row>
    <row r="539" spans="5:5" ht="16.5" x14ac:dyDescent="0.3">
      <c r="E539" s="58"/>
    </row>
    <row r="540" spans="5:5" ht="16.5" x14ac:dyDescent="0.3">
      <c r="E540" s="58"/>
    </row>
    <row r="541" spans="5:5" ht="16.5" x14ac:dyDescent="0.3">
      <c r="E541" s="58"/>
    </row>
    <row r="542" spans="5:5" ht="16.5" x14ac:dyDescent="0.3">
      <c r="E542" s="58"/>
    </row>
    <row r="543" spans="5:5" ht="16.5" x14ac:dyDescent="0.3">
      <c r="E543" s="58"/>
    </row>
    <row r="544" spans="5:5" ht="16.5" x14ac:dyDescent="0.3">
      <c r="E544" s="58"/>
    </row>
    <row r="545" spans="5:5" ht="16.5" x14ac:dyDescent="0.3">
      <c r="E545" s="58"/>
    </row>
    <row r="546" spans="5:5" ht="16.5" x14ac:dyDescent="0.3">
      <c r="E546" s="58"/>
    </row>
    <row r="547" spans="5:5" ht="16.5" x14ac:dyDescent="0.3">
      <c r="E547" s="58"/>
    </row>
    <row r="548" spans="5:5" ht="16.5" x14ac:dyDescent="0.3">
      <c r="E548" s="58"/>
    </row>
    <row r="549" spans="5:5" ht="16.5" x14ac:dyDescent="0.3">
      <c r="E549" s="58"/>
    </row>
    <row r="550" spans="5:5" ht="16.5" x14ac:dyDescent="0.3">
      <c r="E550" s="58"/>
    </row>
    <row r="551" spans="5:5" ht="16.5" x14ac:dyDescent="0.3">
      <c r="E551" s="58"/>
    </row>
    <row r="552" spans="5:5" ht="16.5" x14ac:dyDescent="0.3">
      <c r="E552" s="58"/>
    </row>
    <row r="553" spans="5:5" ht="16.5" x14ac:dyDescent="0.3">
      <c r="E553" s="58"/>
    </row>
    <row r="554" spans="5:5" ht="16.5" x14ac:dyDescent="0.3">
      <c r="E554" s="58"/>
    </row>
    <row r="555" spans="5:5" ht="16.5" x14ac:dyDescent="0.3">
      <c r="E555" s="58"/>
    </row>
    <row r="556" spans="5:5" ht="16.5" x14ac:dyDescent="0.3">
      <c r="E556" s="58"/>
    </row>
    <row r="557" spans="5:5" ht="16.5" x14ac:dyDescent="0.3">
      <c r="E557" s="58"/>
    </row>
    <row r="558" spans="5:5" ht="16.5" x14ac:dyDescent="0.3">
      <c r="E558" s="58"/>
    </row>
    <row r="559" spans="5:5" ht="16.5" x14ac:dyDescent="0.3">
      <c r="E559" s="58"/>
    </row>
    <row r="560" spans="5:5" ht="16.5" x14ac:dyDescent="0.3">
      <c r="E560" s="58"/>
    </row>
    <row r="561" spans="5:5" ht="16.5" x14ac:dyDescent="0.3">
      <c r="E561" s="58"/>
    </row>
    <row r="562" spans="5:5" ht="16.5" x14ac:dyDescent="0.3">
      <c r="E562" s="58"/>
    </row>
    <row r="563" spans="5:5" ht="16.5" x14ac:dyDescent="0.3">
      <c r="E563" s="58"/>
    </row>
    <row r="564" spans="5:5" ht="16.5" x14ac:dyDescent="0.3">
      <c r="E564" s="58"/>
    </row>
    <row r="565" spans="5:5" ht="16.5" x14ac:dyDescent="0.3">
      <c r="E565" s="58"/>
    </row>
    <row r="566" spans="5:5" ht="16.5" x14ac:dyDescent="0.3">
      <c r="E566" s="58"/>
    </row>
    <row r="567" spans="5:5" ht="16.5" x14ac:dyDescent="0.3">
      <c r="E567" s="58"/>
    </row>
    <row r="568" spans="5:5" ht="16.5" x14ac:dyDescent="0.3">
      <c r="E568" s="58"/>
    </row>
    <row r="569" spans="5:5" ht="16.5" x14ac:dyDescent="0.3">
      <c r="E569" s="58"/>
    </row>
    <row r="570" spans="5:5" ht="16.5" x14ac:dyDescent="0.3">
      <c r="E570" s="58"/>
    </row>
    <row r="571" spans="5:5" ht="16.5" x14ac:dyDescent="0.3">
      <c r="E571" s="58"/>
    </row>
    <row r="572" spans="5:5" ht="16.5" x14ac:dyDescent="0.3">
      <c r="E572" s="58"/>
    </row>
    <row r="573" spans="5:5" ht="16.5" x14ac:dyDescent="0.3">
      <c r="E573" s="58"/>
    </row>
    <row r="574" spans="5:5" ht="16.5" x14ac:dyDescent="0.3">
      <c r="E574" s="58"/>
    </row>
    <row r="575" spans="5:5" ht="16.5" x14ac:dyDescent="0.3">
      <c r="E575" s="58"/>
    </row>
    <row r="576" spans="5:5" ht="16.5" x14ac:dyDescent="0.3">
      <c r="E576" s="58"/>
    </row>
    <row r="577" spans="5:5" ht="16.5" x14ac:dyDescent="0.3">
      <c r="E577" s="58"/>
    </row>
    <row r="578" spans="5:5" ht="16.5" x14ac:dyDescent="0.3">
      <c r="E578" s="58"/>
    </row>
    <row r="579" spans="5:5" ht="16.5" x14ac:dyDescent="0.3">
      <c r="E579" s="58"/>
    </row>
    <row r="580" spans="5:5" ht="16.5" x14ac:dyDescent="0.3">
      <c r="E580" s="58"/>
    </row>
    <row r="581" spans="5:5" ht="16.5" x14ac:dyDescent="0.3">
      <c r="E581" s="58"/>
    </row>
    <row r="582" spans="5:5" ht="16.5" x14ac:dyDescent="0.3">
      <c r="E582" s="58"/>
    </row>
    <row r="583" spans="5:5" ht="16.5" x14ac:dyDescent="0.3">
      <c r="E583" s="58"/>
    </row>
    <row r="584" spans="5:5" ht="16.5" x14ac:dyDescent="0.3">
      <c r="E584" s="58"/>
    </row>
    <row r="585" spans="5:5" ht="16.5" x14ac:dyDescent="0.3">
      <c r="E585" s="58"/>
    </row>
    <row r="586" spans="5:5" ht="16.5" x14ac:dyDescent="0.3">
      <c r="E586" s="58"/>
    </row>
    <row r="587" spans="5:5" ht="16.5" x14ac:dyDescent="0.3">
      <c r="E587" s="58"/>
    </row>
    <row r="588" spans="5:5" ht="16.5" x14ac:dyDescent="0.3">
      <c r="E588" s="58"/>
    </row>
    <row r="589" spans="5:5" ht="16.5" x14ac:dyDescent="0.3">
      <c r="E589" s="58"/>
    </row>
    <row r="590" spans="5:5" ht="16.5" x14ac:dyDescent="0.3">
      <c r="E590" s="58"/>
    </row>
    <row r="591" spans="5:5" ht="16.5" x14ac:dyDescent="0.3">
      <c r="E591" s="58"/>
    </row>
    <row r="592" spans="5:5" ht="16.5" x14ac:dyDescent="0.3">
      <c r="E592" s="58"/>
    </row>
    <row r="593" spans="5:5" ht="16.5" x14ac:dyDescent="0.3">
      <c r="E593" s="58"/>
    </row>
    <row r="594" spans="5:5" ht="16.5" x14ac:dyDescent="0.3">
      <c r="E594" s="58"/>
    </row>
    <row r="595" spans="5:5" ht="16.5" x14ac:dyDescent="0.3">
      <c r="E595" s="58"/>
    </row>
    <row r="596" spans="5:5" ht="16.5" x14ac:dyDescent="0.3">
      <c r="E596" s="58"/>
    </row>
    <row r="597" spans="5:5" ht="16.5" x14ac:dyDescent="0.3">
      <c r="E597" s="58"/>
    </row>
    <row r="598" spans="5:5" ht="16.5" x14ac:dyDescent="0.3">
      <c r="E598" s="58"/>
    </row>
    <row r="599" spans="5:5" ht="16.5" x14ac:dyDescent="0.3">
      <c r="E599" s="58"/>
    </row>
    <row r="600" spans="5:5" ht="16.5" x14ac:dyDescent="0.3">
      <c r="E600" s="58"/>
    </row>
    <row r="601" spans="5:5" ht="16.5" x14ac:dyDescent="0.3">
      <c r="E601" s="58"/>
    </row>
    <row r="602" spans="5:5" ht="16.5" x14ac:dyDescent="0.3">
      <c r="E602" s="58"/>
    </row>
    <row r="603" spans="5:5" ht="16.5" x14ac:dyDescent="0.3">
      <c r="E603" s="58"/>
    </row>
    <row r="604" spans="5:5" ht="16.5" x14ac:dyDescent="0.3">
      <c r="E604" s="58"/>
    </row>
    <row r="605" spans="5:5" ht="16.5" x14ac:dyDescent="0.3">
      <c r="E605" s="58"/>
    </row>
    <row r="606" spans="5:5" ht="16.5" x14ac:dyDescent="0.3">
      <c r="E606" s="58"/>
    </row>
    <row r="607" spans="5:5" ht="16.5" x14ac:dyDescent="0.3">
      <c r="E607" s="58"/>
    </row>
    <row r="608" spans="5:5" ht="16.5" x14ac:dyDescent="0.3">
      <c r="E608" s="58"/>
    </row>
    <row r="609" spans="5:5" ht="16.5" x14ac:dyDescent="0.3">
      <c r="E609" s="58"/>
    </row>
    <row r="610" spans="5:5" ht="16.5" x14ac:dyDescent="0.3">
      <c r="E610" s="58"/>
    </row>
    <row r="611" spans="5:5" ht="16.5" x14ac:dyDescent="0.3">
      <c r="E611" s="58"/>
    </row>
    <row r="612" spans="5:5" ht="16.5" x14ac:dyDescent="0.3">
      <c r="E612" s="58"/>
    </row>
    <row r="613" spans="5:5" ht="16.5" x14ac:dyDescent="0.3">
      <c r="E613" s="58"/>
    </row>
    <row r="614" spans="5:5" ht="16.5" x14ac:dyDescent="0.3">
      <c r="E614" s="58"/>
    </row>
    <row r="615" spans="5:5" ht="16.5" x14ac:dyDescent="0.3">
      <c r="E615" s="58"/>
    </row>
    <row r="616" spans="5:5" ht="16.5" x14ac:dyDescent="0.3">
      <c r="E616" s="58"/>
    </row>
    <row r="617" spans="5:5" ht="16.5" x14ac:dyDescent="0.3">
      <c r="E617" s="58"/>
    </row>
    <row r="618" spans="5:5" ht="16.5" x14ac:dyDescent="0.3">
      <c r="E618" s="58"/>
    </row>
    <row r="619" spans="5:5" ht="16.5" x14ac:dyDescent="0.3">
      <c r="E619" s="58"/>
    </row>
    <row r="620" spans="5:5" ht="16.5" x14ac:dyDescent="0.3">
      <c r="E620" s="58"/>
    </row>
    <row r="621" spans="5:5" ht="16.5" x14ac:dyDescent="0.3">
      <c r="E621" s="58"/>
    </row>
    <row r="622" spans="5:5" ht="16.5" x14ac:dyDescent="0.3">
      <c r="E622" s="58"/>
    </row>
    <row r="623" spans="5:5" ht="16.5" x14ac:dyDescent="0.3">
      <c r="E623" s="58"/>
    </row>
    <row r="624" spans="5:5" ht="16.5" x14ac:dyDescent="0.3">
      <c r="E624" s="58"/>
    </row>
    <row r="625" spans="5:5" ht="16.5" x14ac:dyDescent="0.3">
      <c r="E625" s="58"/>
    </row>
    <row r="626" spans="5:5" ht="16.5" x14ac:dyDescent="0.3">
      <c r="E626" s="58"/>
    </row>
    <row r="627" spans="5:5" ht="16.5" x14ac:dyDescent="0.3">
      <c r="E627" s="58"/>
    </row>
    <row r="628" spans="5:5" ht="16.5" x14ac:dyDescent="0.3">
      <c r="E628" s="58"/>
    </row>
    <row r="629" spans="5:5" ht="16.5" x14ac:dyDescent="0.3">
      <c r="E629" s="58"/>
    </row>
    <row r="630" spans="5:5" ht="16.5" x14ac:dyDescent="0.3">
      <c r="E630" s="58"/>
    </row>
    <row r="631" spans="5:5" ht="16.5" x14ac:dyDescent="0.3">
      <c r="E631" s="58"/>
    </row>
    <row r="632" spans="5:5" ht="16.5" x14ac:dyDescent="0.3">
      <c r="E632" s="58"/>
    </row>
    <row r="633" spans="5:5" ht="16.5" x14ac:dyDescent="0.3">
      <c r="E633" s="58"/>
    </row>
    <row r="634" spans="5:5" ht="16.5" x14ac:dyDescent="0.3">
      <c r="E634" s="58"/>
    </row>
    <row r="635" spans="5:5" ht="16.5" x14ac:dyDescent="0.3">
      <c r="E635" s="58"/>
    </row>
    <row r="636" spans="5:5" ht="16.5" x14ac:dyDescent="0.3">
      <c r="E636" s="58"/>
    </row>
    <row r="637" spans="5:5" ht="16.5" x14ac:dyDescent="0.3">
      <c r="E637" s="58"/>
    </row>
    <row r="638" spans="5:5" ht="16.5" x14ac:dyDescent="0.3">
      <c r="E638" s="58"/>
    </row>
    <row r="639" spans="5:5" ht="16.5" x14ac:dyDescent="0.3">
      <c r="E639" s="58"/>
    </row>
    <row r="640" spans="5:5" ht="16.5" x14ac:dyDescent="0.3">
      <c r="E640" s="58"/>
    </row>
    <row r="641" spans="5:5" ht="16.5" x14ac:dyDescent="0.3">
      <c r="E641" s="58"/>
    </row>
    <row r="642" spans="5:5" ht="16.5" x14ac:dyDescent="0.3">
      <c r="E642" s="58"/>
    </row>
    <row r="643" spans="5:5" ht="16.5" x14ac:dyDescent="0.3">
      <c r="E643" s="58"/>
    </row>
    <row r="644" spans="5:5" ht="16.5" x14ac:dyDescent="0.3">
      <c r="E644" s="58"/>
    </row>
    <row r="645" spans="5:5" ht="16.5" x14ac:dyDescent="0.3">
      <c r="E645" s="58"/>
    </row>
    <row r="646" spans="5:5" ht="16.5" x14ac:dyDescent="0.3">
      <c r="E646" s="58"/>
    </row>
    <row r="647" spans="5:5" ht="16.5" x14ac:dyDescent="0.3">
      <c r="E647" s="58"/>
    </row>
    <row r="648" spans="5:5" ht="16.5" x14ac:dyDescent="0.3">
      <c r="E648" s="58"/>
    </row>
    <row r="649" spans="5:5" ht="16.5" x14ac:dyDescent="0.3">
      <c r="E649" s="58"/>
    </row>
    <row r="650" spans="5:5" ht="16.5" x14ac:dyDescent="0.3">
      <c r="E650" s="58"/>
    </row>
    <row r="651" spans="5:5" ht="16.5" x14ac:dyDescent="0.3">
      <c r="E651" s="58"/>
    </row>
    <row r="652" spans="5:5" ht="16.5" x14ac:dyDescent="0.3">
      <c r="E652" s="58"/>
    </row>
    <row r="653" spans="5:5" ht="16.5" x14ac:dyDescent="0.3">
      <c r="E653" s="58"/>
    </row>
    <row r="654" spans="5:5" ht="16.5" x14ac:dyDescent="0.3">
      <c r="E654" s="58"/>
    </row>
    <row r="655" spans="5:5" ht="16.5" x14ac:dyDescent="0.3">
      <c r="E655" s="58"/>
    </row>
    <row r="656" spans="5:5" ht="16.5" x14ac:dyDescent="0.3">
      <c r="E656" s="58"/>
    </row>
    <row r="657" spans="5:5" ht="16.5" x14ac:dyDescent="0.3">
      <c r="E657" s="58"/>
    </row>
    <row r="658" spans="5:5" ht="16.5" x14ac:dyDescent="0.3">
      <c r="E658" s="58"/>
    </row>
    <row r="659" spans="5:5" ht="16.5" x14ac:dyDescent="0.3">
      <c r="E659" s="58"/>
    </row>
    <row r="660" spans="5:5" ht="16.5" x14ac:dyDescent="0.3">
      <c r="E660" s="58"/>
    </row>
    <row r="661" spans="5:5" ht="16.5" x14ac:dyDescent="0.3">
      <c r="E661" s="58"/>
    </row>
    <row r="662" spans="5:5" ht="16.5" x14ac:dyDescent="0.3">
      <c r="E662" s="58"/>
    </row>
    <row r="663" spans="5:5" ht="16.5" x14ac:dyDescent="0.3">
      <c r="E663" s="58"/>
    </row>
    <row r="664" spans="5:5" ht="16.5" x14ac:dyDescent="0.3">
      <c r="E664" s="58"/>
    </row>
    <row r="665" spans="5:5" ht="16.5" x14ac:dyDescent="0.3">
      <c r="E665" s="58"/>
    </row>
    <row r="666" spans="5:5" ht="16.5" x14ac:dyDescent="0.3">
      <c r="E666" s="58"/>
    </row>
    <row r="667" spans="5:5" ht="16.5" x14ac:dyDescent="0.3">
      <c r="E667" s="58"/>
    </row>
    <row r="668" spans="5:5" ht="16.5" x14ac:dyDescent="0.3">
      <c r="E668" s="58"/>
    </row>
    <row r="669" spans="5:5" ht="16.5" x14ac:dyDescent="0.3">
      <c r="E669" s="58"/>
    </row>
    <row r="670" spans="5:5" ht="16.5" x14ac:dyDescent="0.3">
      <c r="E670" s="58"/>
    </row>
    <row r="671" spans="5:5" ht="16.5" x14ac:dyDescent="0.3">
      <c r="E671" s="58"/>
    </row>
    <row r="672" spans="5:5" ht="16.5" x14ac:dyDescent="0.3">
      <c r="E672" s="58"/>
    </row>
    <row r="673" spans="5:5" ht="16.5" x14ac:dyDescent="0.3">
      <c r="E673" s="58"/>
    </row>
    <row r="674" spans="5:5" ht="16.5" x14ac:dyDescent="0.3">
      <c r="E674" s="58"/>
    </row>
    <row r="675" spans="5:5" ht="16.5" x14ac:dyDescent="0.3">
      <c r="E675" s="58"/>
    </row>
    <row r="676" spans="5:5" ht="16.5" x14ac:dyDescent="0.3">
      <c r="E676" s="58"/>
    </row>
    <row r="677" spans="5:5" ht="16.5" x14ac:dyDescent="0.3">
      <c r="E677" s="58"/>
    </row>
    <row r="678" spans="5:5" ht="16.5" x14ac:dyDescent="0.3">
      <c r="E678" s="58"/>
    </row>
    <row r="679" spans="5:5" ht="16.5" x14ac:dyDescent="0.3">
      <c r="E679" s="58"/>
    </row>
    <row r="680" spans="5:5" ht="16.5" x14ac:dyDescent="0.3">
      <c r="E680" s="58"/>
    </row>
    <row r="681" spans="5:5" ht="16.5" x14ac:dyDescent="0.3">
      <c r="E681" s="58"/>
    </row>
    <row r="682" spans="5:5" ht="16.5" x14ac:dyDescent="0.3">
      <c r="E682" s="58"/>
    </row>
    <row r="683" spans="5:5" ht="16.5" x14ac:dyDescent="0.3">
      <c r="E683" s="58"/>
    </row>
    <row r="684" spans="5:5" ht="16.5" x14ac:dyDescent="0.3">
      <c r="E684" s="58"/>
    </row>
    <row r="685" spans="5:5" ht="16.5" x14ac:dyDescent="0.3">
      <c r="E685" s="58"/>
    </row>
    <row r="686" spans="5:5" ht="16.5" x14ac:dyDescent="0.3">
      <c r="E686" s="58"/>
    </row>
    <row r="687" spans="5:5" ht="16.5" x14ac:dyDescent="0.3">
      <c r="E687" s="58"/>
    </row>
    <row r="688" spans="5:5" ht="16.5" x14ac:dyDescent="0.3">
      <c r="E688" s="58"/>
    </row>
    <row r="689" spans="5:5" ht="16.5" x14ac:dyDescent="0.3">
      <c r="E689" s="58"/>
    </row>
    <row r="690" spans="5:5" ht="16.5" x14ac:dyDescent="0.3">
      <c r="E690" s="58"/>
    </row>
    <row r="691" spans="5:5" ht="16.5" x14ac:dyDescent="0.3">
      <c r="E691" s="58"/>
    </row>
    <row r="692" spans="5:5" ht="16.5" x14ac:dyDescent="0.3">
      <c r="E692" s="58"/>
    </row>
    <row r="693" spans="5:5" ht="16.5" x14ac:dyDescent="0.3">
      <c r="E693" s="58"/>
    </row>
    <row r="694" spans="5:5" ht="16.5" x14ac:dyDescent="0.3">
      <c r="E694" s="58"/>
    </row>
    <row r="695" spans="5:5" ht="16.5" x14ac:dyDescent="0.3">
      <c r="E695" s="58"/>
    </row>
    <row r="696" spans="5:5" ht="16.5" x14ac:dyDescent="0.3">
      <c r="E696" s="58"/>
    </row>
    <row r="697" spans="5:5" ht="16.5" x14ac:dyDescent="0.3">
      <c r="E697" s="58"/>
    </row>
    <row r="698" spans="5:5" ht="16.5" x14ac:dyDescent="0.3">
      <c r="E698" s="58"/>
    </row>
    <row r="699" spans="5:5" ht="16.5" x14ac:dyDescent="0.3">
      <c r="E699" s="58"/>
    </row>
    <row r="700" spans="5:5" ht="16.5" x14ac:dyDescent="0.3">
      <c r="E700" s="58"/>
    </row>
    <row r="701" spans="5:5" ht="16.5" x14ac:dyDescent="0.3">
      <c r="E701" s="58"/>
    </row>
    <row r="702" spans="5:5" ht="16.5" x14ac:dyDescent="0.3">
      <c r="E702" s="58"/>
    </row>
    <row r="703" spans="5:5" ht="16.5" x14ac:dyDescent="0.3">
      <c r="E703" s="58"/>
    </row>
    <row r="704" spans="5:5" ht="16.5" x14ac:dyDescent="0.3">
      <c r="E704" s="58"/>
    </row>
    <row r="705" spans="5:5" ht="16.5" x14ac:dyDescent="0.3">
      <c r="E705" s="58"/>
    </row>
    <row r="706" spans="5:5" ht="16.5" x14ac:dyDescent="0.3">
      <c r="E706" s="58"/>
    </row>
    <row r="707" spans="5:5" ht="16.5" x14ac:dyDescent="0.3">
      <c r="E707" s="58"/>
    </row>
    <row r="708" spans="5:5" ht="16.5" x14ac:dyDescent="0.3">
      <c r="E708" s="58"/>
    </row>
    <row r="709" spans="5:5" ht="16.5" x14ac:dyDescent="0.3">
      <c r="E709" s="58"/>
    </row>
    <row r="710" spans="5:5" ht="16.5" x14ac:dyDescent="0.3">
      <c r="E710" s="58"/>
    </row>
    <row r="711" spans="5:5" ht="16.5" x14ac:dyDescent="0.3">
      <c r="E711" s="58"/>
    </row>
    <row r="712" spans="5:5" ht="16.5" x14ac:dyDescent="0.3">
      <c r="E712" s="58"/>
    </row>
    <row r="713" spans="5:5" ht="16.5" x14ac:dyDescent="0.3">
      <c r="E713" s="58"/>
    </row>
    <row r="714" spans="5:5" ht="16.5" x14ac:dyDescent="0.3">
      <c r="E714" s="58"/>
    </row>
    <row r="715" spans="5:5" ht="16.5" x14ac:dyDescent="0.3">
      <c r="E715" s="58"/>
    </row>
    <row r="716" spans="5:5" ht="16.5" x14ac:dyDescent="0.3">
      <c r="E716" s="58"/>
    </row>
    <row r="717" spans="5:5" ht="16.5" x14ac:dyDescent="0.3">
      <c r="E717" s="58"/>
    </row>
    <row r="718" spans="5:5" ht="16.5" x14ac:dyDescent="0.3">
      <c r="E718" s="58"/>
    </row>
    <row r="719" spans="5:5" ht="16.5" x14ac:dyDescent="0.3">
      <c r="E719" s="58"/>
    </row>
    <row r="720" spans="5:5" ht="16.5" x14ac:dyDescent="0.3">
      <c r="E720" s="58"/>
    </row>
    <row r="721" spans="5:5" ht="16.5" x14ac:dyDescent="0.3">
      <c r="E721" s="58"/>
    </row>
    <row r="722" spans="5:5" ht="16.5" x14ac:dyDescent="0.3">
      <c r="E722" s="58"/>
    </row>
    <row r="723" spans="5:5" ht="16.5" x14ac:dyDescent="0.3">
      <c r="E723" s="58"/>
    </row>
    <row r="724" spans="5:5" ht="16.5" x14ac:dyDescent="0.3">
      <c r="E724" s="58"/>
    </row>
    <row r="725" spans="5:5" ht="16.5" x14ac:dyDescent="0.3">
      <c r="E725" s="58"/>
    </row>
    <row r="726" spans="5:5" ht="16.5" x14ac:dyDescent="0.3">
      <c r="E726" s="58"/>
    </row>
    <row r="727" spans="5:5" ht="16.5" x14ac:dyDescent="0.3">
      <c r="E727" s="58"/>
    </row>
    <row r="728" spans="5:5" ht="16.5" x14ac:dyDescent="0.3">
      <c r="E728" s="58"/>
    </row>
    <row r="729" spans="5:5" ht="16.5" x14ac:dyDescent="0.3">
      <c r="E729" s="58"/>
    </row>
    <row r="730" spans="5:5" ht="16.5" x14ac:dyDescent="0.3">
      <c r="E730" s="58"/>
    </row>
    <row r="731" spans="5:5" ht="16.5" x14ac:dyDescent="0.3">
      <c r="E731" s="58"/>
    </row>
    <row r="732" spans="5:5" ht="16.5" x14ac:dyDescent="0.3">
      <c r="E732" s="58"/>
    </row>
    <row r="733" spans="5:5" ht="16.5" x14ac:dyDescent="0.3">
      <c r="E733" s="58"/>
    </row>
    <row r="734" spans="5:5" ht="16.5" x14ac:dyDescent="0.3">
      <c r="E734" s="58"/>
    </row>
    <row r="735" spans="5:5" ht="16.5" x14ac:dyDescent="0.3">
      <c r="E735" s="58"/>
    </row>
  </sheetData>
  <mergeCells count="4">
    <mergeCell ref="G160:H160"/>
    <mergeCell ref="I160:J160"/>
    <mergeCell ref="K160:L160"/>
    <mergeCell ref="M160:N160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2:J21"/>
  <sheetViews>
    <sheetView tabSelected="1" topLeftCell="A7" workbookViewId="0">
      <selection activeCell="I18" sqref="I18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1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9" ht="18" x14ac:dyDescent="0.25">
      <c r="D2" s="57"/>
    </row>
    <row r="4" spans="1:9" ht="33" customHeight="1" thickBot="1" x14ac:dyDescent="0.25">
      <c r="A4" s="282"/>
      <c r="B4" s="283"/>
      <c r="C4" s="283"/>
      <c r="D4" s="283"/>
      <c r="E4" s="283"/>
      <c r="F4" s="283"/>
      <c r="G4" s="283"/>
      <c r="H4" s="283"/>
    </row>
    <row r="5" spans="1:9" ht="26.25" thickBot="1" x14ac:dyDescent="0.25">
      <c r="A5" s="130"/>
      <c r="B5" s="245" t="s">
        <v>15</v>
      </c>
      <c r="C5" s="246" t="s">
        <v>16</v>
      </c>
      <c r="D5" s="129" t="s">
        <v>13</v>
      </c>
      <c r="E5" s="131" t="s">
        <v>44</v>
      </c>
      <c r="F5" s="132" t="s">
        <v>45</v>
      </c>
      <c r="G5" s="133" t="s">
        <v>42</v>
      </c>
      <c r="H5" s="134" t="s">
        <v>46</v>
      </c>
    </row>
    <row r="6" spans="1:9" ht="26.25" thickBot="1" x14ac:dyDescent="0.25">
      <c r="A6" s="232" t="s">
        <v>75</v>
      </c>
      <c r="B6" s="233"/>
      <c r="C6" s="234"/>
      <c r="D6" s="235">
        <f>'CAJA DE MDQ'!E2</f>
        <v>-59671.16999999986</v>
      </c>
      <c r="E6" s="236">
        <v>100825</v>
      </c>
      <c r="F6" s="237">
        <v>0</v>
      </c>
      <c r="G6" s="238">
        <v>3000</v>
      </c>
      <c r="H6" s="239">
        <v>0</v>
      </c>
    </row>
    <row r="7" spans="1:9" ht="15.75" thickBot="1" x14ac:dyDescent="0.35">
      <c r="A7" s="114" t="s">
        <v>17</v>
      </c>
      <c r="B7" s="240">
        <f>SUM('CAJA DE MDQ'!C6:C13)</f>
        <v>120149.48000000001</v>
      </c>
      <c r="C7" s="247">
        <f>SUM('CAJA DE MDQ'!D4:D5)</f>
        <v>94733.319999999992</v>
      </c>
      <c r="D7" s="241">
        <f>+B7-C7+D6</f>
        <v>-34255.009999999842</v>
      </c>
      <c r="E7" s="120"/>
      <c r="F7" s="123"/>
      <c r="G7" s="147"/>
      <c r="H7" s="115"/>
      <c r="I7" s="259"/>
    </row>
    <row r="8" spans="1:9" ht="15.75" thickBot="1" x14ac:dyDescent="0.35">
      <c r="A8" s="114" t="s">
        <v>18</v>
      </c>
      <c r="B8" s="242">
        <f>SUM('CAJA DE MDQ'!C14:C26)</f>
        <v>109256.95</v>
      </c>
      <c r="C8" s="248">
        <f>SUM('CAJA DE MDQ'!D16:D17)</f>
        <v>118110.51999999999</v>
      </c>
      <c r="D8" s="243">
        <f>+B8-C8+D7-E8</f>
        <v>-43108.579999999834</v>
      </c>
      <c r="E8" s="121"/>
      <c r="F8" s="124"/>
      <c r="G8" s="148"/>
      <c r="H8" s="116"/>
      <c r="I8" s="259"/>
    </row>
    <row r="9" spans="1:9" ht="15.75" thickBot="1" x14ac:dyDescent="0.35">
      <c r="A9" s="114" t="s">
        <v>19</v>
      </c>
      <c r="B9" s="242">
        <f>SUM('CAJA DE MDQ'!C27:C40)</f>
        <v>88950.73000000001</v>
      </c>
      <c r="C9" s="248">
        <f>SUM('CAJA DE MDQ'!D30:D31)</f>
        <v>77798.16</v>
      </c>
      <c r="D9" s="243">
        <f t="shared" ref="D9:D18" si="0">+B9-C9+D8</f>
        <v>-31956.009999999827</v>
      </c>
      <c r="E9" s="121"/>
      <c r="F9" s="124"/>
      <c r="G9" s="149"/>
      <c r="H9" s="116"/>
      <c r="I9" s="259"/>
    </row>
    <row r="10" spans="1:9" ht="15.75" thickBot="1" x14ac:dyDescent="0.35">
      <c r="A10" s="114" t="s">
        <v>20</v>
      </c>
      <c r="B10" s="242">
        <f>SUM('CAJA DE MDQ'!C41:C52)</f>
        <v>90166.78</v>
      </c>
      <c r="C10" s="248">
        <f>SUM('CAJA DE MDQ'!D41:D42)</f>
        <v>78901.679999999993</v>
      </c>
      <c r="D10" s="243">
        <f t="shared" si="0"/>
        <v>-20690.909999999822</v>
      </c>
      <c r="E10" s="121"/>
      <c r="F10" s="124"/>
      <c r="G10" s="150"/>
      <c r="H10" s="116"/>
      <c r="I10" s="259"/>
    </row>
    <row r="11" spans="1:9" ht="15.75" thickBot="1" x14ac:dyDescent="0.35">
      <c r="A11" s="114" t="s">
        <v>21</v>
      </c>
      <c r="B11" s="242">
        <f>SUM('CAJA DE MDQ'!C53:C70)</f>
        <v>27996.98</v>
      </c>
      <c r="C11" s="248">
        <f>SUM('CAJA DE MDQ'!D55:D56)</f>
        <v>77614.239999999991</v>
      </c>
      <c r="D11" s="243">
        <f t="shared" si="0"/>
        <v>-70308.169999999809</v>
      </c>
      <c r="E11" s="121"/>
      <c r="F11" s="124"/>
      <c r="G11" s="150"/>
      <c r="H11" s="116"/>
    </row>
    <row r="12" spans="1:9" ht="15.75" thickBot="1" x14ac:dyDescent="0.35">
      <c r="A12" s="114" t="s">
        <v>22</v>
      </c>
      <c r="B12" s="242">
        <f>SUM('CAJA DE MDQ'!C71:C81)</f>
        <v>0</v>
      </c>
      <c r="C12" s="248">
        <f>SUM('CAJA DE MDQ'!D73:D74)</f>
        <v>0</v>
      </c>
      <c r="D12" s="243">
        <f>+B12-C12+D11-E12</f>
        <v>-70308.169999999809</v>
      </c>
      <c r="E12" s="121"/>
      <c r="F12" s="124"/>
      <c r="G12" s="150"/>
      <c r="H12" s="116"/>
    </row>
    <row r="13" spans="1:9" ht="15.75" thickBot="1" x14ac:dyDescent="0.35">
      <c r="A13" s="114" t="s">
        <v>23</v>
      </c>
      <c r="B13" s="242">
        <f>SUM('CAJA DE MDQ'!C82:C90)</f>
        <v>0</v>
      </c>
      <c r="C13" s="248">
        <f>SUM('CAJA DE MDQ'!D83:D84)</f>
        <v>0</v>
      </c>
      <c r="D13" s="243">
        <f t="shared" si="0"/>
        <v>-70308.169999999809</v>
      </c>
      <c r="E13" s="121"/>
      <c r="F13" s="124"/>
      <c r="G13" s="150"/>
      <c r="H13" s="116"/>
    </row>
    <row r="14" spans="1:9" ht="15.75" thickBot="1" x14ac:dyDescent="0.35">
      <c r="A14" s="114" t="s">
        <v>24</v>
      </c>
      <c r="B14" s="242">
        <f>SUM('CAJA DE MDQ'!C91:C103)</f>
        <v>0</v>
      </c>
      <c r="C14" s="248">
        <f>SUM('CAJA DE MDQ'!D92:D93)</f>
        <v>0</v>
      </c>
      <c r="D14" s="243">
        <f t="shared" si="0"/>
        <v>-70308.169999999809</v>
      </c>
      <c r="E14" s="121"/>
      <c r="F14" s="124"/>
      <c r="G14" s="150"/>
      <c r="H14" s="116"/>
    </row>
    <row r="15" spans="1:9" ht="15.75" thickBot="1" x14ac:dyDescent="0.35">
      <c r="A15" s="114" t="s">
        <v>25</v>
      </c>
      <c r="B15" s="242">
        <f>SUM('CAJA DE MDQ'!C104:C109)</f>
        <v>0</v>
      </c>
      <c r="C15" s="248">
        <f>SUM('CAJA DE MDQ'!D106:D107)</f>
        <v>0</v>
      </c>
      <c r="D15" s="243">
        <f>+B15-C15+D14-E15</f>
        <v>-70308.169999999809</v>
      </c>
      <c r="E15" s="121"/>
      <c r="F15" s="124"/>
      <c r="G15" s="150"/>
      <c r="H15" s="116"/>
    </row>
    <row r="16" spans="1:9" ht="15.75" thickBot="1" x14ac:dyDescent="0.35">
      <c r="A16" s="114" t="s">
        <v>26</v>
      </c>
      <c r="B16" s="242">
        <f>SUM('CAJA DE MDQ'!C110:C122)</f>
        <v>0</v>
      </c>
      <c r="C16" s="248">
        <f>SUM('CAJA DE MDQ'!D111:D112)</f>
        <v>0</v>
      </c>
      <c r="D16" s="243">
        <f t="shared" si="0"/>
        <v>-70308.169999999809</v>
      </c>
      <c r="E16" s="121"/>
      <c r="F16" s="124"/>
      <c r="G16" s="150"/>
      <c r="H16" s="116"/>
    </row>
    <row r="17" spans="1:10" ht="15.75" thickBot="1" x14ac:dyDescent="0.35">
      <c r="A17" s="114" t="s">
        <v>27</v>
      </c>
      <c r="B17" s="242">
        <f>SUM('CAJA DE MDQ'!C123:C136)</f>
        <v>0</v>
      </c>
      <c r="C17" s="248">
        <f>SUM('CAJA DE MDQ'!D124:D125)</f>
        <v>0</v>
      </c>
      <c r="D17" s="243">
        <f t="shared" si="0"/>
        <v>-70308.169999999809</v>
      </c>
      <c r="E17" s="121"/>
      <c r="F17" s="124"/>
      <c r="G17" s="150"/>
      <c r="H17" s="116"/>
    </row>
    <row r="18" spans="1:10" ht="15.75" thickBot="1" x14ac:dyDescent="0.35">
      <c r="A18" s="114" t="s">
        <v>28</v>
      </c>
      <c r="B18" s="242">
        <f>SUM('CAJA DE MDQ'!C137:C151)</f>
        <v>0</v>
      </c>
      <c r="C18" s="249">
        <f>SUM('CAJA DE MDQ'!D140:D141)</f>
        <v>0</v>
      </c>
      <c r="D18" s="244">
        <f t="shared" si="0"/>
        <v>-70308.169999999809</v>
      </c>
      <c r="E18" s="122"/>
      <c r="F18" s="125"/>
      <c r="G18" s="150"/>
      <c r="H18" s="116"/>
    </row>
    <row r="19" spans="1:10" ht="39" thickBot="1" x14ac:dyDescent="0.25">
      <c r="A19" s="126" t="s">
        <v>79</v>
      </c>
      <c r="B19" s="127">
        <f>SUM(B7:B18)</f>
        <v>436520.92000000004</v>
      </c>
      <c r="C19" s="250">
        <f>SUM(C7:C18)</f>
        <v>447157.92</v>
      </c>
      <c r="D19" s="128">
        <f>+D18</f>
        <v>-70308.169999999809</v>
      </c>
      <c r="E19" s="117">
        <f>SUM(E6:E18)</f>
        <v>100825</v>
      </c>
      <c r="F19" s="118">
        <f>SUM(F6:F18)</f>
        <v>0</v>
      </c>
      <c r="G19" s="151">
        <f>SUM(G6:G18)</f>
        <v>3000</v>
      </c>
      <c r="H19" s="119">
        <f>SUM(H6:H18)</f>
        <v>0</v>
      </c>
    </row>
    <row r="20" spans="1:10" x14ac:dyDescent="0.2">
      <c r="J20" s="32">
        <f>SUM(J16:J19)</f>
        <v>0</v>
      </c>
    </row>
    <row r="21" spans="1:10" x14ac:dyDescent="0.2">
      <c r="B21" s="32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1 B12:B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E44"/>
  <sheetViews>
    <sheetView topLeftCell="A19" workbookViewId="0">
      <selection activeCell="A27" sqref="A27"/>
    </sheetView>
  </sheetViews>
  <sheetFormatPr baseColWidth="10" defaultRowHeight="12.75" x14ac:dyDescent="0.2"/>
  <sheetData>
    <row r="5" spans="1:2" x14ac:dyDescent="0.2">
      <c r="A5" t="s">
        <v>32</v>
      </c>
    </row>
    <row r="6" spans="1:2" x14ac:dyDescent="0.2">
      <c r="A6" t="s">
        <v>50</v>
      </c>
    </row>
    <row r="7" spans="1:2" x14ac:dyDescent="0.2">
      <c r="A7" t="s">
        <v>52</v>
      </c>
      <c r="B7" s="67"/>
    </row>
    <row r="8" spans="1:2" x14ac:dyDescent="0.2">
      <c r="A8" t="s">
        <v>51</v>
      </c>
    </row>
    <row r="9" spans="1:2" x14ac:dyDescent="0.2">
      <c r="A9" t="s">
        <v>29</v>
      </c>
    </row>
    <row r="10" spans="1:2" x14ac:dyDescent="0.2">
      <c r="A10" t="s">
        <v>53</v>
      </c>
    </row>
    <row r="11" spans="1:2" x14ac:dyDescent="0.2">
      <c r="A11" t="s">
        <v>54</v>
      </c>
    </row>
    <row r="12" spans="1:2" x14ac:dyDescent="0.2">
      <c r="A12" t="s">
        <v>33</v>
      </c>
    </row>
    <row r="13" spans="1:2" x14ac:dyDescent="0.2">
      <c r="A13" t="s">
        <v>34</v>
      </c>
    </row>
    <row r="14" spans="1:2" x14ac:dyDescent="0.2">
      <c r="A14" t="s">
        <v>35</v>
      </c>
    </row>
    <row r="15" spans="1:2" x14ac:dyDescent="0.2">
      <c r="A15" t="s">
        <v>36</v>
      </c>
    </row>
    <row r="16" spans="1:2" x14ac:dyDescent="0.2">
      <c r="A16" t="s">
        <v>37</v>
      </c>
    </row>
    <row r="17" spans="1:5" x14ac:dyDescent="0.2">
      <c r="A17" t="s">
        <v>38</v>
      </c>
    </row>
    <row r="18" spans="1:5" x14ac:dyDescent="0.2">
      <c r="A18" t="s">
        <v>39</v>
      </c>
    </row>
    <row r="19" spans="1:5" x14ac:dyDescent="0.2">
      <c r="A19" t="s">
        <v>40</v>
      </c>
    </row>
    <row r="24" spans="1:5" x14ac:dyDescent="0.2">
      <c r="A24" t="s">
        <v>57</v>
      </c>
    </row>
    <row r="25" spans="1:5" x14ac:dyDescent="0.2">
      <c r="A25" s="61" t="s">
        <v>74</v>
      </c>
    </row>
    <row r="26" spans="1:5" x14ac:dyDescent="0.2">
      <c r="A26" t="s">
        <v>58</v>
      </c>
      <c r="D26" s="253" t="s">
        <v>73</v>
      </c>
    </row>
    <row r="27" spans="1:5" x14ac:dyDescent="0.2">
      <c r="A27" t="s">
        <v>59</v>
      </c>
      <c r="E27" s="252" t="s">
        <v>69</v>
      </c>
    </row>
    <row r="28" spans="1:5" x14ac:dyDescent="0.2">
      <c r="A28" t="s">
        <v>60</v>
      </c>
    </row>
    <row r="29" spans="1:5" x14ac:dyDescent="0.2">
      <c r="A29" s="61" t="s">
        <v>88</v>
      </c>
    </row>
    <row r="30" spans="1:5" x14ac:dyDescent="0.2">
      <c r="A30" s="61" t="s">
        <v>89</v>
      </c>
    </row>
    <row r="31" spans="1:5" x14ac:dyDescent="0.2">
      <c r="A31" t="s">
        <v>71</v>
      </c>
    </row>
    <row r="32" spans="1:5" x14ac:dyDescent="0.2">
      <c r="A32" s="61" t="s">
        <v>62</v>
      </c>
    </row>
    <row r="33" spans="1:3" x14ac:dyDescent="0.2">
      <c r="A33" t="s">
        <v>63</v>
      </c>
    </row>
    <row r="34" spans="1:3" x14ac:dyDescent="0.2">
      <c r="A34" t="s">
        <v>64</v>
      </c>
    </row>
    <row r="35" spans="1:3" ht="15" x14ac:dyDescent="0.2">
      <c r="A35" t="s">
        <v>84</v>
      </c>
      <c r="C35" s="251" t="s">
        <v>66</v>
      </c>
    </row>
    <row r="36" spans="1:3" x14ac:dyDescent="0.2">
      <c r="A36" t="s">
        <v>65</v>
      </c>
    </row>
    <row r="37" spans="1:3" ht="15" x14ac:dyDescent="0.2">
      <c r="A37" s="251" t="s">
        <v>67</v>
      </c>
    </row>
    <row r="38" spans="1:3" ht="15" x14ac:dyDescent="0.2">
      <c r="A38" s="251" t="s">
        <v>68</v>
      </c>
    </row>
    <row r="42" spans="1:3" x14ac:dyDescent="0.2">
      <c r="A42" s="61" t="s">
        <v>70</v>
      </c>
    </row>
    <row r="43" spans="1:3" x14ac:dyDescent="0.2">
      <c r="A43" t="s">
        <v>71</v>
      </c>
    </row>
    <row r="44" spans="1:3" x14ac:dyDescent="0.2">
      <c r="A44" t="s">
        <v>65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revision/>
  <cp:lastPrinted>2020-06-26T14:25:39Z</cp:lastPrinted>
  <dcterms:created xsi:type="dcterms:W3CDTF">2010-01-14T12:37:43Z</dcterms:created>
  <dcterms:modified xsi:type="dcterms:W3CDTF">2020-11-20T14:12:36Z</dcterms:modified>
</cp:coreProperties>
</file>