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cabase.sharepoint.com/sites/Administracion365/Documentos compartidos/General/Naps/NAP MDQ/"/>
    </mc:Choice>
  </mc:AlternateContent>
  <xr:revisionPtr revIDLastSave="66" documentId="8_{1F415874-4BB5-452E-BBBD-0B974D9B2732}" xr6:coauthVersionLast="46" xr6:coauthVersionMax="46" xr10:uidLastSave="{12582823-2685-4473-8EDE-E34D45170E5E}"/>
  <bookViews>
    <workbookView xWindow="-120" yWindow="-120" windowWidth="20730" windowHeight="11160" xr2:uid="{00000000-000D-0000-FFFF-FFFF00000000}"/>
  </bookViews>
  <sheets>
    <sheet name="CTA CTE SOCIOS MDQ" sheetId="2" r:id="rId1"/>
    <sheet name="CAJA DE MDQ" sheetId="1" r:id="rId2"/>
    <sheet name="Gra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5" i="3" l="1"/>
  <c r="C18" i="2"/>
  <c r="B15" i="3"/>
  <c r="B14" i="3"/>
  <c r="C14" i="3"/>
  <c r="B13" i="3"/>
  <c r="C13" i="3"/>
  <c r="B12" i="3"/>
  <c r="C12" i="3" l="1"/>
  <c r="B11" i="3" l="1"/>
  <c r="C11" i="3" l="1"/>
  <c r="B10" i="3" l="1"/>
  <c r="C10" i="3" l="1"/>
  <c r="B9" i="3" l="1"/>
  <c r="C9" i="3" l="1"/>
  <c r="B8" i="3" l="1"/>
  <c r="C8" i="3" l="1"/>
  <c r="B7" i="3" l="1"/>
  <c r="B18" i="3" l="1"/>
  <c r="B17" i="3" l="1"/>
  <c r="C17" i="3" l="1"/>
  <c r="B16" i="3" l="1"/>
  <c r="J20" i="3" l="1"/>
  <c r="D25" i="2" l="1"/>
  <c r="C7" i="3" l="1"/>
  <c r="E161" i="1" l="1"/>
  <c r="S104" i="2" l="1"/>
  <c r="C18" i="3" l="1"/>
  <c r="C16" i="3" l="1"/>
  <c r="S102" i="2" l="1"/>
  <c r="S100" i="2"/>
  <c r="S98" i="2"/>
  <c r="S96" i="2"/>
  <c r="S94" i="2"/>
  <c r="S92" i="2"/>
  <c r="S90" i="2"/>
  <c r="S88" i="2"/>
  <c r="S86" i="2"/>
  <c r="S84" i="2"/>
  <c r="S82" i="2"/>
  <c r="S80" i="2"/>
  <c r="S78" i="2"/>
  <c r="S76" i="2"/>
  <c r="S74" i="2"/>
  <c r="S72" i="2"/>
  <c r="S70" i="2"/>
  <c r="S68" i="2"/>
  <c r="C6" i="2" s="1"/>
  <c r="H19" i="3"/>
  <c r="G19" i="3"/>
  <c r="F19" i="3"/>
  <c r="N159" i="1"/>
  <c r="H159" i="1"/>
  <c r="I159" i="1"/>
  <c r="J159" i="1"/>
  <c r="K159" i="1"/>
  <c r="L159" i="1"/>
  <c r="M159" i="1"/>
  <c r="G159" i="1"/>
  <c r="I160" i="1" l="1"/>
  <c r="E164" i="1" s="1"/>
  <c r="K160" i="1"/>
  <c r="E167" i="1" s="1"/>
  <c r="G160" i="1"/>
  <c r="M160" i="1"/>
  <c r="E19" i="3"/>
  <c r="E2" i="1"/>
  <c r="E4" i="1" l="1"/>
  <c r="D6" i="3"/>
  <c r="D7" i="3" s="1"/>
  <c r="D8" i="3" s="1"/>
  <c r="C19" i="3"/>
  <c r="B19" i="3"/>
  <c r="D9" i="3" l="1"/>
  <c r="D10" i="3" s="1"/>
  <c r="D11" i="3" s="1"/>
  <c r="D12" i="3" s="1"/>
  <c r="D13" i="3" s="1"/>
  <c r="D14" i="3" s="1"/>
  <c r="Q50" i="2"/>
  <c r="R50" i="2"/>
  <c r="F50" i="2"/>
  <c r="G50" i="2"/>
  <c r="H50" i="2"/>
  <c r="I50" i="2"/>
  <c r="J50" i="2"/>
  <c r="K50" i="2"/>
  <c r="L50" i="2"/>
  <c r="M50" i="2"/>
  <c r="N50" i="2"/>
  <c r="O50" i="2"/>
  <c r="P50" i="2"/>
  <c r="D50" i="2"/>
  <c r="C50" i="2"/>
  <c r="D15" i="3" l="1"/>
  <c r="D16" i="3" s="1"/>
  <c r="D17" i="3" s="1"/>
  <c r="D18" i="3" s="1"/>
  <c r="D19" i="3" s="1"/>
  <c r="E50" i="2"/>
  <c r="S50" i="2" s="1"/>
  <c r="C16" i="2" l="1"/>
  <c r="C7" i="2"/>
  <c r="C8" i="2"/>
  <c r="C14" i="2"/>
  <c r="C12" i="2"/>
  <c r="C15" i="2"/>
  <c r="C17" i="2"/>
  <c r="C9" i="2"/>
  <c r="C13" i="2"/>
  <c r="C11" i="2"/>
  <c r="C10" i="2"/>
  <c r="C21" i="2"/>
  <c r="C19" i="2"/>
  <c r="E5" i="1" l="1"/>
  <c r="E6" i="1" s="1"/>
  <c r="E7" i="1" s="1"/>
  <c r="E159" i="1"/>
  <c r="E8" i="1" l="1"/>
  <c r="E9" i="1" s="1"/>
  <c r="E10" i="1" s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S105" i="2"/>
  <c r="C20" i="2"/>
  <c r="C25" i="2" s="1"/>
  <c r="E21" i="1" l="1"/>
  <c r="E22" i="1" s="1"/>
  <c r="E23" i="1" s="1"/>
  <c r="E24" i="1" s="1"/>
  <c r="E25" i="1" s="1"/>
  <c r="E26" i="1" s="1"/>
  <c r="E27" i="1" s="1"/>
  <c r="E28" i="1" s="1"/>
  <c r="E29" i="1" l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</calcChain>
</file>

<file path=xl/sharedStrings.xml><?xml version="1.0" encoding="utf-8"?>
<sst xmlns="http://schemas.openxmlformats.org/spreadsheetml/2006/main" count="264" uniqueCount="106">
  <si>
    <t>CTA CTE SOCIOS NAP MAR DEL PLATA</t>
  </si>
  <si>
    <t>SALDO</t>
  </si>
  <si>
    <t>CESOP - COOP DE ELEC SERV Y OB PCAS SAN BERNARDO LTDA</t>
  </si>
  <si>
    <t>COOP BATAN DE OBRAS Y SERV PCOS LTDA</t>
  </si>
  <si>
    <t>COOP DE SERV PCOS LTDA UNIÓN DEL SUD</t>
  </si>
  <si>
    <t>COOPDEPROVDEELECYO.SERV.PCOSLDA CAMET</t>
  </si>
  <si>
    <t>COOPERATIVA DE ELECTRICIDAD Y SERVICIOS ANEXOS DE DIONISIA LTDA</t>
  </si>
  <si>
    <t>COOPERATIVA DE PROVISIÓN DE ELEC, SERVICIOS PCOS, VIVIENDA Y CRÉDITO DE MAR DEL PLATA LTDA</t>
  </si>
  <si>
    <t>COOPERATIVA TELEFÓNICA DE PINAMAR LTDA (TELPIN)</t>
  </si>
  <si>
    <t>COOTELSER LTDA - COOP TELEF Y OTROS SERV STA CLARA DEL MAR</t>
  </si>
  <si>
    <t>COPETEL -COOP. TELEF. CARLOS TEJEDOR DE PROVISION DE SERV. PUBLICOS, VIVIENDA, PROV. Y CONS. LTDA</t>
  </si>
  <si>
    <t>COTEL LTDA</t>
  </si>
  <si>
    <t>CYBERWAVE S.A.</t>
  </si>
  <si>
    <t>SILICA NETWORK S.A.</t>
  </si>
  <si>
    <r>
      <t>SITERNET SRL</t>
    </r>
    <r>
      <rPr>
        <sz val="10"/>
        <color rgb="FFFF0000"/>
        <rFont val="Arial"/>
        <family val="2"/>
      </rPr>
      <t xml:space="preserve"> (BAJA)</t>
    </r>
  </si>
  <si>
    <t>TECOAR SA</t>
  </si>
  <si>
    <t>TELMEX ARGENTINA SA</t>
  </si>
  <si>
    <t>RURALINK COMUNICATION SA   (Siternet SRL (BAJA)</t>
  </si>
  <si>
    <t>TOTAL DEUDA NAP MAR DEL PLATA</t>
  </si>
  <si>
    <t>SERVICIOS NAP FACTURADOS</t>
  </si>
  <si>
    <t>Saldo 30.06.2020</t>
  </si>
  <si>
    <t>Concepto</t>
  </si>
  <si>
    <t xml:space="preserve">Facturado </t>
  </si>
  <si>
    <t>Facturado</t>
  </si>
  <si>
    <r>
      <t xml:space="preserve">SITERNET SRL </t>
    </r>
    <r>
      <rPr>
        <sz val="10"/>
        <color rgb="FFFF0000"/>
        <rFont val="Arial"/>
        <family val="2"/>
      </rPr>
      <t>(BAJA)</t>
    </r>
  </si>
  <si>
    <t>ACUERDOS ESPECIALES NAP (FONDO DE RESERVA)</t>
  </si>
  <si>
    <t>Facturado 2019</t>
  </si>
  <si>
    <t>Cobrado 2019</t>
  </si>
  <si>
    <t>Facturado 2020</t>
  </si>
  <si>
    <t>Cobrado 2020</t>
  </si>
  <si>
    <t>Universidad Tecnológica (UTN) Próximamente 2018</t>
  </si>
  <si>
    <t>COBRANZAS</t>
  </si>
  <si>
    <t xml:space="preserve">TOTAL </t>
  </si>
  <si>
    <t>Fecha</t>
  </si>
  <si>
    <t>Ingresos/ cobrado</t>
  </si>
  <si>
    <t>Egresos</t>
  </si>
  <si>
    <t>Saldo</t>
  </si>
  <si>
    <t>Ingresos</t>
  </si>
  <si>
    <t>Saldo 30 de Junio 2020</t>
  </si>
  <si>
    <t xml:space="preserve">   Gtos Directos Julio 2020</t>
  </si>
  <si>
    <t xml:space="preserve">   Gtos Indirectos Julio 2020</t>
  </si>
  <si>
    <t>Telmex Argentina SA</t>
  </si>
  <si>
    <t>COPETEL -Coop. Telef. Carlos Tejedor de Provision de Serv. Publicos, Vivienda, Prov. y Cons. LTDA</t>
  </si>
  <si>
    <t>Coop de provdeelecyo. Serv. Pcoslda CAMET</t>
  </si>
  <si>
    <t>Coop Batan de Obras y Serv Pcos LTDA</t>
  </si>
  <si>
    <t>COOTELSER LTDA - Coop Telef y Otros Serv Sta Clara del Mar</t>
  </si>
  <si>
    <t>Silica Network S.A.</t>
  </si>
  <si>
    <t>Siternet SRL</t>
  </si>
  <si>
    <t>Cooperativa Telefónica de Pinamar Ltda (Telpin)</t>
  </si>
  <si>
    <t xml:space="preserve">Ruralink Comunication SA   </t>
  </si>
  <si>
    <t xml:space="preserve">   Gtos Directos Agosto 2020</t>
  </si>
  <si>
    <t xml:space="preserve">   Gtos Indirectos Agosto 2020</t>
  </si>
  <si>
    <t>Cooperativa de Provisión de Elec, Servicios Pcos, Vivienda y Crédito De Mar del Plata LTDA</t>
  </si>
  <si>
    <t>Cotel LTDA</t>
  </si>
  <si>
    <t xml:space="preserve">   Gtos Directos Septiembre 2020</t>
  </si>
  <si>
    <t xml:space="preserve">   Gtos Indirectos Septiembre 2020</t>
  </si>
  <si>
    <t xml:space="preserve">   Gtos Directos Octubre 2020</t>
  </si>
  <si>
    <t xml:space="preserve">   Gtos Indirectos Octubre 2020</t>
  </si>
  <si>
    <t>Cyberwave S.A.</t>
  </si>
  <si>
    <t xml:space="preserve">   Gtos Directos Noviembre 2020</t>
  </si>
  <si>
    <t xml:space="preserve">   Gtos Indirectos Noviembre 2020</t>
  </si>
  <si>
    <t xml:space="preserve">   Gtos Directos Diciembre 2020</t>
  </si>
  <si>
    <t xml:space="preserve">   Gtos Indirectos Diciembre 2020</t>
  </si>
  <si>
    <t xml:space="preserve">   Gtos Directos Enero 2021</t>
  </si>
  <si>
    <t xml:space="preserve">   Gtos Indirectos Enero 2021</t>
  </si>
  <si>
    <t>SALDO DE CAJA</t>
  </si>
  <si>
    <t>TOTAL FONDO DE RESERVA 1</t>
  </si>
  <si>
    <t>TOTAL FONDO DE RESERVA 2 $</t>
  </si>
  <si>
    <t>TOTAL FONDO DE RESERVA  U$D</t>
  </si>
  <si>
    <t>Ingreso</t>
  </si>
  <si>
    <t>Egreso</t>
  </si>
  <si>
    <t>Fondo de reserva 1</t>
  </si>
  <si>
    <t>Fondo de reserva 2</t>
  </si>
  <si>
    <t>Fondo de reserva U$D</t>
  </si>
  <si>
    <t>Reserva Plazo Fijo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</si>
  <si>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</si>
  <si>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</si>
  <si>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</si>
  <si>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</si>
  <si>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</si>
  <si>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</si>
  <si>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</si>
  <si>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</si>
  <si>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</si>
  <si>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</si>
  <si>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</si>
  <si>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</si>
  <si>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SALDO TOTAL AL 30.06.2021</t>
  </si>
  <si>
    <t>COOTELS LTDA - COOP TELEF Y OTROS SERV STA CLARA DEL MAR</t>
  </si>
  <si>
    <t>SITERNET SRL</t>
  </si>
  <si>
    <t>CESOP - Coop de Elec Serv y Ob Pcas San Bernardo LTDA</t>
  </si>
  <si>
    <r>
      <t xml:space="preserve">Coop </t>
    </r>
    <r>
      <rPr>
        <sz val="10"/>
        <color rgb="FFFF0000"/>
        <rFont val="Arial"/>
        <family val="2"/>
      </rPr>
      <t>Batan</t>
    </r>
    <r>
      <rPr>
        <sz val="10"/>
        <rFont val="Arial"/>
        <family val="2"/>
      </rPr>
      <t xml:space="preserve"> de Obras y Serv Pcos LTDA</t>
    </r>
  </si>
  <si>
    <t>Coop de Serv Pcos Ltda Unión del Sud</t>
  </si>
  <si>
    <t>cambiar nombre como sistema 20-21</t>
  </si>
  <si>
    <r>
      <t xml:space="preserve">Coop de provdeelecyo. Serv. Pcoslda </t>
    </r>
    <r>
      <rPr>
        <sz val="10"/>
        <color rgb="FFFF0000"/>
        <rFont val="Arial"/>
        <family val="2"/>
      </rPr>
      <t>CAMET</t>
    </r>
  </si>
  <si>
    <t>MP-010</t>
  </si>
  <si>
    <t>Cooperativa De Electricidad Y Servicios Anexos De Dionisia LTDA</t>
  </si>
  <si>
    <r>
      <t xml:space="preserve">Cooperativa de Provisión de Elec, Servicios Pcos, Vivienda y Crédito De </t>
    </r>
    <r>
      <rPr>
        <sz val="10"/>
        <color rgb="FFFF0000"/>
        <rFont val="Arial"/>
        <family val="2"/>
      </rPr>
      <t>Mar del Plata</t>
    </r>
    <r>
      <rPr>
        <sz val="10"/>
        <rFont val="Arial"/>
        <family val="2"/>
      </rPr>
      <t xml:space="preserve"> LTDA</t>
    </r>
  </si>
  <si>
    <r>
      <t xml:space="preserve">Cooperativa Telefónica de </t>
    </r>
    <r>
      <rPr>
        <sz val="10"/>
        <color rgb="FFFF0000"/>
        <rFont val="Arial"/>
        <family val="2"/>
      </rPr>
      <t>Pinamar</t>
    </r>
    <r>
      <rPr>
        <sz val="10"/>
        <rFont val="Arial"/>
        <family val="2"/>
      </rPr>
      <t xml:space="preserve"> Ltda (Telpin)</t>
    </r>
  </si>
  <si>
    <r>
      <rPr>
        <sz val="10"/>
        <color rgb="FFFF0000"/>
        <rFont val="Arial"/>
        <family val="2"/>
      </rPr>
      <t>COPETEL</t>
    </r>
    <r>
      <rPr>
        <sz val="10"/>
        <rFont val="Arial"/>
        <family val="2"/>
      </rPr>
      <t xml:space="preserve"> -Coop. Telef. Carlos </t>
    </r>
    <r>
      <rPr>
        <sz val="10"/>
        <color rgb="FFFF0000"/>
        <rFont val="Arial"/>
        <family val="2"/>
      </rPr>
      <t>Tejedor</t>
    </r>
    <r>
      <rPr>
        <sz val="10"/>
        <rFont val="Arial"/>
        <family val="2"/>
      </rPr>
      <t xml:space="preserve"> de Provision de Serv. Publicos, Vivienda, Prov. y Cons. LTDA</t>
    </r>
  </si>
  <si>
    <t>Tecoar SA</t>
  </si>
  <si>
    <t>debito</t>
  </si>
  <si>
    <t xml:space="preserve">   Gtos Directos Febrero 2021</t>
  </si>
  <si>
    <t xml:space="preserve">   Gtos Indirectos Febrero 2021</t>
  </si>
  <si>
    <t xml:space="preserve">   Gtos Directos Marzo 2021</t>
  </si>
  <si>
    <t xml:space="preserve">   Gtos Indirectos Marzo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</si>
</sst>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\ #,##0.00;[Red]\-&quot;$&quot;\ #,##0.00"/>
    <numFmt numFmtId="164" formatCode="&quot;$&quot;\ #,##0.00;[Red]&quot;$&quot;\ \-#,##0.00"/>
    <numFmt numFmtId="165" formatCode="&quot;$&quot;\ #,##0.00"/>
    <numFmt numFmtId="166" formatCode="dd/mm/yyyy;@"/>
    <numFmt numFmtId="167" formatCode="&quot;$&quot;#,##0.00"/>
    <numFmt numFmtId="168" formatCode="_ [$€-2]\ * #,##0.00_ ;_ [$€-2]\ * \-#,##0.00_ ;_ [$€-2]\ * &quot;-&quot;??_ "/>
    <numFmt numFmtId="169" formatCode="[$$-2C0A]\ #,##0.00"/>
    <numFmt numFmtId="170" formatCode="#,##0.00\ [$USD]"/>
    <numFmt numFmtId="171" formatCode="[$USD]\ #,##0.00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color indexed="42"/>
      <name val="Arial"/>
      <family val="2"/>
    </font>
    <font>
      <sz val="10"/>
      <color indexed="18"/>
      <name val="Arial"/>
      <family val="2"/>
    </font>
    <font>
      <sz val="10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8"/>
      <name val="Arial"/>
      <family val="2"/>
    </font>
    <font>
      <sz val="11"/>
      <name val="Calibri"/>
      <family val="2"/>
    </font>
    <font>
      <b/>
      <sz val="10"/>
      <color indexed="18"/>
      <name val="Arial"/>
      <family val="2"/>
    </font>
    <font>
      <sz val="10"/>
      <color indexed="12"/>
      <name val="Arial"/>
      <family val="2"/>
    </font>
    <font>
      <sz val="10"/>
      <color indexed="12"/>
      <name val="Bookman Old Style"/>
      <family val="1"/>
    </font>
    <font>
      <sz val="10"/>
      <color indexed="17"/>
      <name val="Arial"/>
      <family val="2"/>
    </font>
    <font>
      <b/>
      <u/>
      <sz val="11"/>
      <name val="Bookman Old Style"/>
      <family val="1"/>
    </font>
    <font>
      <b/>
      <sz val="14"/>
      <name val="Arial"/>
      <family val="2"/>
    </font>
    <font>
      <sz val="8"/>
      <name val="Arial"/>
      <family val="2"/>
    </font>
    <font>
      <sz val="10"/>
      <color rgb="FF000080"/>
      <name val="Arial"/>
      <family val="2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rgb="FF002060"/>
      <name val="Arial"/>
      <family val="2"/>
    </font>
    <font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Bookman Old Style"/>
      <family val="1"/>
    </font>
    <font>
      <b/>
      <sz val="10"/>
      <color theme="3"/>
      <name val="Arial"/>
      <family val="2"/>
    </font>
    <font>
      <b/>
      <sz val="10"/>
      <color theme="0"/>
      <name val="Bookman Old Style"/>
      <family val="1"/>
    </font>
    <font>
      <b/>
      <sz val="10"/>
      <color indexed="12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11"/>
      <color rgb="FF0000FF"/>
      <name val="Arial"/>
      <family val="2"/>
    </font>
    <font>
      <b/>
      <sz val="12"/>
      <color rgb="FFFF0000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Bookman Old Style"/>
      <family val="1"/>
    </font>
  </fonts>
  <fills count="22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168" fontId="2" fillId="0" borderId="0" applyFont="0" applyFill="0" applyBorder="0" applyAlignment="0" applyProtection="0"/>
    <xf numFmtId="0" fontId="1" fillId="0" borderId="0"/>
  </cellStyleXfs>
  <cellXfs count="283">
    <xf numFmtId="0" fontId="0" fillId="0" borderId="0" xfId="0"/>
    <xf numFmtId="0" fontId="3" fillId="0" borderId="0" xfId="0" applyFont="1"/>
    <xf numFmtId="165" fontId="4" fillId="0" borderId="0" xfId="0" applyNumberFormat="1" applyFont="1"/>
    <xf numFmtId="0" fontId="7" fillId="0" borderId="0" xfId="0" applyFont="1"/>
    <xf numFmtId="14" fontId="8" fillId="0" borderId="0" xfId="0" applyNumberFormat="1" applyFont="1"/>
    <xf numFmtId="0" fontId="8" fillId="0" borderId="0" xfId="0" applyFont="1" applyFill="1"/>
    <xf numFmtId="0" fontId="8" fillId="0" borderId="0" xfId="0" applyFont="1"/>
    <xf numFmtId="14" fontId="8" fillId="0" borderId="0" xfId="0" applyNumberFormat="1" applyFont="1" applyFill="1" applyBorder="1"/>
    <xf numFmtId="0" fontId="8" fillId="0" borderId="0" xfId="0" applyFont="1" applyFill="1" applyBorder="1" applyAlignment="1">
      <alignment wrapText="1"/>
    </xf>
    <xf numFmtId="14" fontId="8" fillId="0" borderId="0" xfId="0" applyNumberFormat="1" applyFont="1" applyFill="1"/>
    <xf numFmtId="14" fontId="0" fillId="0" borderId="0" xfId="0" applyNumberFormat="1"/>
    <xf numFmtId="0" fontId="4" fillId="0" borderId="0" xfId="0" applyFont="1"/>
    <xf numFmtId="0" fontId="6" fillId="0" borderId="0" xfId="0" applyFont="1" applyAlignment="1">
      <alignment horizontal="center"/>
    </xf>
    <xf numFmtId="165" fontId="6" fillId="0" borderId="0" xfId="0" applyNumberFormat="1" applyFont="1" applyAlignment="1">
      <alignment horizontal="center"/>
    </xf>
    <xf numFmtId="167" fontId="3" fillId="0" borderId="0" xfId="0" applyNumberFormat="1" applyFont="1"/>
    <xf numFmtId="0" fontId="7" fillId="0" borderId="0" xfId="0" applyFont="1" applyFill="1"/>
    <xf numFmtId="0" fontId="0" fillId="0" borderId="0" xfId="0" applyFill="1"/>
    <xf numFmtId="165" fontId="8" fillId="0" borderId="0" xfId="0" applyNumberFormat="1" applyFont="1" applyFill="1"/>
    <xf numFmtId="165" fontId="8" fillId="0" borderId="0" xfId="0" applyNumberFormat="1" applyFont="1"/>
    <xf numFmtId="165" fontId="8" fillId="0" borderId="0" xfId="0" applyNumberFormat="1" applyFont="1" applyFill="1" applyBorder="1"/>
    <xf numFmtId="0" fontId="11" fillId="0" borderId="0" xfId="0" applyFont="1" applyFill="1" applyBorder="1" applyAlignment="1">
      <alignment wrapText="1"/>
    </xf>
    <xf numFmtId="165" fontId="9" fillId="0" borderId="0" xfId="0" applyNumberFormat="1" applyFont="1" applyFill="1"/>
    <xf numFmtId="17" fontId="8" fillId="0" borderId="0" xfId="0" applyNumberFormat="1" applyFont="1" applyFill="1"/>
    <xf numFmtId="0" fontId="8" fillId="0" borderId="0" xfId="0" applyFont="1" applyFill="1" applyBorder="1"/>
    <xf numFmtId="17" fontId="2" fillId="0" borderId="0" xfId="0" applyNumberFormat="1" applyFont="1" applyFill="1"/>
    <xf numFmtId="0" fontId="9" fillId="0" borderId="0" xfId="0" applyFont="1" applyFill="1"/>
    <xf numFmtId="0" fontId="12" fillId="0" borderId="0" xfId="0" applyFont="1" applyBorder="1" applyAlignment="1">
      <alignment horizontal="left" indent="1"/>
    </xf>
    <xf numFmtId="165" fontId="0" fillId="0" borderId="0" xfId="0" applyNumberFormat="1"/>
    <xf numFmtId="0" fontId="13" fillId="0" borderId="0" xfId="0" applyFont="1"/>
    <xf numFmtId="14" fontId="14" fillId="0" borderId="0" xfId="0" applyNumberFormat="1" applyFont="1" applyFill="1"/>
    <xf numFmtId="165" fontId="13" fillId="0" borderId="0" xfId="0" applyNumberFormat="1" applyFont="1" applyFill="1"/>
    <xf numFmtId="165" fontId="15" fillId="0" borderId="0" xfId="0" applyNumberFormat="1" applyFont="1" applyFill="1"/>
    <xf numFmtId="0" fontId="0" fillId="0" borderId="0" xfId="0" applyAlignment="1">
      <alignment horizontal="center"/>
    </xf>
    <xf numFmtId="0" fontId="9" fillId="0" borderId="0" xfId="0" applyFont="1" applyFill="1" applyBorder="1" applyAlignment="1">
      <alignment horizontal="center"/>
    </xf>
    <xf numFmtId="164" fontId="0" fillId="0" borderId="0" xfId="0" applyNumberFormat="1"/>
    <xf numFmtId="0" fontId="3" fillId="0" borderId="0" xfId="0" applyFont="1" applyAlignment="1">
      <alignment horizontal="right"/>
    </xf>
    <xf numFmtId="0" fontId="0" fillId="0" borderId="0" xfId="0" applyBorder="1"/>
    <xf numFmtId="14" fontId="6" fillId="0" borderId="0" xfId="0" applyNumberFormat="1" applyFont="1" applyBorder="1" applyAlignment="1">
      <alignment horizontal="center"/>
    </xf>
    <xf numFmtId="166" fontId="3" fillId="0" borderId="0" xfId="0" applyNumberFormat="1" applyFont="1" applyBorder="1"/>
    <xf numFmtId="167" fontId="3" fillId="0" borderId="0" xfId="0" applyNumberFormat="1" applyFont="1" applyBorder="1"/>
    <xf numFmtId="0" fontId="0" fillId="0" borderId="4" xfId="0" applyBorder="1"/>
    <xf numFmtId="14" fontId="6" fillId="0" borderId="4" xfId="0" applyNumberFormat="1" applyFont="1" applyBorder="1" applyAlignment="1">
      <alignment horizontal="center"/>
    </xf>
    <xf numFmtId="14" fontId="6" fillId="0" borderId="2" xfId="0" applyNumberFormat="1" applyFont="1" applyFill="1" applyBorder="1"/>
    <xf numFmtId="165" fontId="6" fillId="0" borderId="3" xfId="0" applyNumberFormat="1" applyFont="1" applyFill="1" applyBorder="1"/>
    <xf numFmtId="165" fontId="3" fillId="0" borderId="6" xfId="0" applyNumberFormat="1" applyFont="1" applyFill="1" applyBorder="1"/>
    <xf numFmtId="165" fontId="14" fillId="0" borderId="0" xfId="0" applyNumberFormat="1" applyFont="1" applyFill="1"/>
    <xf numFmtId="0" fontId="0" fillId="0" borderId="0" xfId="0" applyFill="1" applyBorder="1"/>
    <xf numFmtId="166" fontId="3" fillId="0" borderId="0" xfId="0" applyNumberFormat="1" applyFont="1" applyFill="1" applyBorder="1"/>
    <xf numFmtId="167" fontId="3" fillId="0" borderId="0" xfId="0" applyNumberFormat="1" applyFont="1" applyFill="1" applyBorder="1"/>
    <xf numFmtId="14" fontId="6" fillId="0" borderId="0" xfId="0" applyNumberFormat="1" applyFont="1" applyFill="1" applyBorder="1" applyAlignment="1">
      <alignment horizontal="center"/>
    </xf>
    <xf numFmtId="0" fontId="0" fillId="0" borderId="4" xfId="0" applyFill="1" applyBorder="1"/>
    <xf numFmtId="14" fontId="6" fillId="0" borderId="4" xfId="0" applyNumberFormat="1" applyFont="1" applyFill="1" applyBorder="1" applyAlignment="1">
      <alignment horizontal="center"/>
    </xf>
    <xf numFmtId="0" fontId="17" fillId="0" borderId="0" xfId="0" applyFont="1"/>
    <xf numFmtId="164" fontId="8" fillId="0" borderId="0" xfId="0" applyNumberFormat="1" applyFont="1" applyFill="1"/>
    <xf numFmtId="164" fontId="8" fillId="0" borderId="0" xfId="0" applyNumberFormat="1" applyFont="1" applyFill="1" applyBorder="1"/>
    <xf numFmtId="164" fontId="4" fillId="0" borderId="0" xfId="0" applyNumberFormat="1" applyFont="1" applyFill="1"/>
    <xf numFmtId="0" fontId="2" fillId="0" borderId="0" xfId="0" applyFont="1"/>
    <xf numFmtId="170" fontId="0" fillId="0" borderId="0" xfId="0" applyNumberFormat="1"/>
    <xf numFmtId="0" fontId="19" fillId="0" borderId="0" xfId="2" applyFont="1" applyProtection="1">
      <protection locked="0"/>
    </xf>
    <xf numFmtId="165" fontId="13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165" fontId="19" fillId="0" borderId="0" xfId="0" applyNumberFormat="1" applyFont="1" applyFill="1" applyBorder="1"/>
    <xf numFmtId="0" fontId="19" fillId="0" borderId="0" xfId="0" applyFont="1" applyAlignment="1">
      <alignment horizontal="left"/>
    </xf>
    <xf numFmtId="0" fontId="19" fillId="0" borderId="0" xfId="0" applyFont="1" applyFill="1" applyBorder="1" applyAlignment="1">
      <alignment horizontal="left"/>
    </xf>
    <xf numFmtId="0" fontId="3" fillId="3" borderId="17" xfId="0" applyFont="1" applyFill="1" applyBorder="1"/>
    <xf numFmtId="14" fontId="3" fillId="3" borderId="16" xfId="0" applyNumberFormat="1" applyFont="1" applyFill="1" applyBorder="1"/>
    <xf numFmtId="0" fontId="2" fillId="4" borderId="6" xfId="0" applyFont="1" applyFill="1" applyBorder="1"/>
    <xf numFmtId="165" fontId="22" fillId="4" borderId="6" xfId="0" applyNumberFormat="1" applyFont="1" applyFill="1" applyBorder="1"/>
    <xf numFmtId="165" fontId="2" fillId="4" borderId="6" xfId="0" applyNumberFormat="1" applyFont="1" applyFill="1" applyBorder="1"/>
    <xf numFmtId="165" fontId="2" fillId="4" borderId="18" xfId="0" applyNumberFormat="1" applyFont="1" applyFill="1" applyBorder="1"/>
    <xf numFmtId="167" fontId="6" fillId="0" borderId="3" xfId="0" applyNumberFormat="1" applyFont="1" applyFill="1" applyBorder="1"/>
    <xf numFmtId="0" fontId="0" fillId="5" borderId="0" xfId="0" applyFill="1" applyAlignment="1">
      <alignment horizontal="center"/>
    </xf>
    <xf numFmtId="0" fontId="6" fillId="5" borderId="0" xfId="0" applyFont="1" applyFill="1" applyBorder="1" applyAlignment="1" applyProtection="1">
      <alignment horizontal="left"/>
      <protection locked="0"/>
    </xf>
    <xf numFmtId="14" fontId="6" fillId="5" borderId="0" xfId="0" applyNumberFormat="1" applyFont="1" applyFill="1" applyBorder="1"/>
    <xf numFmtId="165" fontId="6" fillId="5" borderId="0" xfId="0" applyNumberFormat="1" applyFont="1" applyFill="1" applyBorder="1"/>
    <xf numFmtId="0" fontId="19" fillId="5" borderId="3" xfId="2" applyFont="1" applyFill="1" applyBorder="1" applyProtection="1">
      <protection locked="0"/>
    </xf>
    <xf numFmtId="167" fontId="6" fillId="5" borderId="0" xfId="0" applyNumberFormat="1" applyFont="1" applyFill="1" applyBorder="1"/>
    <xf numFmtId="0" fontId="19" fillId="0" borderId="3" xfId="0" applyFont="1" applyFill="1" applyBorder="1" applyAlignment="1">
      <alignment horizontal="left"/>
    </xf>
    <xf numFmtId="165" fontId="3" fillId="0" borderId="5" xfId="0" applyNumberFormat="1" applyFont="1" applyFill="1" applyBorder="1"/>
    <xf numFmtId="0" fontId="2" fillId="0" borderId="0" xfId="2" applyNumberFormat="1" applyFont="1" applyFill="1" applyAlignment="1" applyProtection="1">
      <alignment horizontal="center"/>
      <protection locked="0"/>
    </xf>
    <xf numFmtId="0" fontId="2" fillId="0" borderId="0" xfId="0" applyNumberFormat="1" applyFont="1" applyFill="1" applyAlignment="1">
      <alignment horizontal="center"/>
    </xf>
    <xf numFmtId="165" fontId="3" fillId="5" borderId="7" xfId="0" applyNumberFormat="1" applyFont="1" applyFill="1" applyBorder="1"/>
    <xf numFmtId="165" fontId="3" fillId="5" borderId="6" xfId="0" applyNumberFormat="1" applyFont="1" applyFill="1" applyBorder="1"/>
    <xf numFmtId="165" fontId="3" fillId="6" borderId="1" xfId="0" applyNumberFormat="1" applyFont="1" applyFill="1" applyBorder="1"/>
    <xf numFmtId="167" fontId="6" fillId="0" borderId="0" xfId="0" applyNumberFormat="1" applyFont="1" applyFill="1" applyBorder="1"/>
    <xf numFmtId="0" fontId="2" fillId="0" borderId="0" xfId="0" applyFont="1" applyFill="1" applyBorder="1"/>
    <xf numFmtId="165" fontId="22" fillId="0" borderId="0" xfId="0" applyNumberFormat="1" applyFont="1" applyFill="1" applyBorder="1"/>
    <xf numFmtId="165" fontId="2" fillId="0" borderId="0" xfId="0" applyNumberFormat="1" applyFont="1" applyFill="1" applyBorder="1"/>
    <xf numFmtId="0" fontId="20" fillId="6" borderId="0" xfId="0" applyFont="1" applyFill="1" applyBorder="1"/>
    <xf numFmtId="169" fontId="21" fillId="6" borderId="0" xfId="0" applyNumberFormat="1" applyFont="1" applyFill="1"/>
    <xf numFmtId="165" fontId="21" fillId="6" borderId="0" xfId="0" applyNumberFormat="1" applyFont="1" applyFill="1"/>
    <xf numFmtId="164" fontId="21" fillId="6" borderId="0" xfId="0" applyNumberFormat="1" applyFont="1" applyFill="1"/>
    <xf numFmtId="165" fontId="3" fillId="6" borderId="23" xfId="0" applyNumberFormat="1" applyFont="1" applyFill="1" applyBorder="1"/>
    <xf numFmtId="165" fontId="0" fillId="6" borderId="24" xfId="0" applyNumberFormat="1" applyFill="1" applyBorder="1"/>
    <xf numFmtId="165" fontId="0" fillId="6" borderId="23" xfId="0" applyNumberFormat="1" applyFill="1" applyBorder="1"/>
    <xf numFmtId="165" fontId="26" fillId="6" borderId="24" xfId="0" applyNumberFormat="1" applyFont="1" applyFill="1" applyBorder="1"/>
    <xf numFmtId="165" fontId="2" fillId="6" borderId="24" xfId="0" applyNumberFormat="1" applyFont="1" applyFill="1" applyBorder="1"/>
    <xf numFmtId="165" fontId="0" fillId="12" borderId="23" xfId="0" applyNumberFormat="1" applyFill="1" applyBorder="1"/>
    <xf numFmtId="165" fontId="0" fillId="12" borderId="24" xfId="0" applyNumberFormat="1" applyFill="1" applyBorder="1"/>
    <xf numFmtId="165" fontId="0" fillId="13" borderId="23" xfId="0" applyNumberFormat="1" applyFill="1" applyBorder="1"/>
    <xf numFmtId="165" fontId="0" fillId="13" borderId="24" xfId="0" applyNumberFormat="1" applyFill="1" applyBorder="1"/>
    <xf numFmtId="165" fontId="2" fillId="15" borderId="23" xfId="0" applyNumberFormat="1" applyFont="1" applyFill="1" applyBorder="1"/>
    <xf numFmtId="165" fontId="2" fillId="15" borderId="24" xfId="0" applyNumberFormat="1" applyFont="1" applyFill="1" applyBorder="1"/>
    <xf numFmtId="165" fontId="24" fillId="12" borderId="1" xfId="0" applyNumberFormat="1" applyFont="1" applyFill="1" applyBorder="1"/>
    <xf numFmtId="165" fontId="27" fillId="12" borderId="1" xfId="0" applyNumberFormat="1" applyFont="1" applyFill="1" applyBorder="1"/>
    <xf numFmtId="165" fontId="24" fillId="13" borderId="1" xfId="0" applyNumberFormat="1" applyFont="1" applyFill="1" applyBorder="1"/>
    <xf numFmtId="165" fontId="27" fillId="13" borderId="1" xfId="0" applyNumberFormat="1" applyFont="1" applyFill="1" applyBorder="1"/>
    <xf numFmtId="165" fontId="24" fillId="15" borderId="1" xfId="0" applyNumberFormat="1" applyFont="1" applyFill="1" applyBorder="1"/>
    <xf numFmtId="165" fontId="27" fillId="15" borderId="1" xfId="0" applyNumberFormat="1" applyFont="1" applyFill="1" applyBorder="1"/>
    <xf numFmtId="165" fontId="29" fillId="2" borderId="1" xfId="0" applyNumberFormat="1" applyFont="1" applyFill="1" applyBorder="1" applyAlignment="1">
      <alignment horizontal="left"/>
    </xf>
    <xf numFmtId="165" fontId="30" fillId="15" borderId="24" xfId="0" applyNumberFormat="1" applyFont="1" applyFill="1" applyBorder="1" applyAlignment="1">
      <alignment horizontal="right"/>
    </xf>
    <xf numFmtId="165" fontId="2" fillId="15" borderId="24" xfId="0" applyNumberFormat="1" applyFont="1" applyFill="1" applyBorder="1" applyAlignment="1">
      <alignment horizontal="right"/>
    </xf>
    <xf numFmtId="165" fontId="3" fillId="9" borderId="1" xfId="0" applyNumberFormat="1" applyFont="1" applyFill="1" applyBorder="1"/>
    <xf numFmtId="165" fontId="3" fillId="10" borderId="1" xfId="0" applyNumberFormat="1" applyFont="1" applyFill="1" applyBorder="1"/>
    <xf numFmtId="165" fontId="3" fillId="11" borderId="1" xfId="0" applyNumberFormat="1" applyFont="1" applyFill="1" applyBorder="1" applyAlignment="1">
      <alignment horizontal="right" wrapText="1"/>
    </xf>
    <xf numFmtId="165" fontId="0" fillId="12" borderId="32" xfId="0" applyNumberFormat="1" applyFill="1" applyBorder="1"/>
    <xf numFmtId="165" fontId="0" fillId="12" borderId="33" xfId="0" applyNumberFormat="1" applyFill="1" applyBorder="1"/>
    <xf numFmtId="165" fontId="0" fillId="12" borderId="35" xfId="0" applyNumberFormat="1" applyFill="1" applyBorder="1"/>
    <xf numFmtId="165" fontId="30" fillId="13" borderId="29" xfId="0" applyNumberFormat="1" applyFont="1" applyFill="1" applyBorder="1" applyAlignment="1">
      <alignment horizontal="right"/>
    </xf>
    <xf numFmtId="165" fontId="0" fillId="13" borderId="30" xfId="0" applyNumberFormat="1" applyFill="1" applyBorder="1" applyAlignment="1">
      <alignment horizontal="center"/>
    </xf>
    <xf numFmtId="165" fontId="0" fillId="13" borderId="34" xfId="0" applyNumberFormat="1" applyFill="1" applyBorder="1" applyAlignment="1">
      <alignment horizontal="center"/>
    </xf>
    <xf numFmtId="165" fontId="31" fillId="16" borderId="1" xfId="0" applyNumberFormat="1" applyFont="1" applyFill="1" applyBorder="1" applyAlignment="1">
      <alignment horizontal="left" wrapText="1"/>
    </xf>
    <xf numFmtId="165" fontId="31" fillId="16" borderId="1" xfId="0" applyNumberFormat="1" applyFont="1" applyFill="1" applyBorder="1"/>
    <xf numFmtId="8" fontId="31" fillId="16" borderId="1" xfId="0" applyNumberFormat="1" applyFont="1" applyFill="1" applyBorder="1"/>
    <xf numFmtId="165" fontId="29" fillId="16" borderId="1" xfId="0" applyNumberFormat="1" applyFont="1" applyFill="1" applyBorder="1" applyAlignment="1">
      <alignment horizontal="center" vertical="center"/>
    </xf>
    <xf numFmtId="165" fontId="5" fillId="16" borderId="1" xfId="0" applyNumberFormat="1" applyFont="1" applyFill="1" applyBorder="1" applyAlignment="1">
      <alignment horizontal="center" vertical="center"/>
    </xf>
    <xf numFmtId="165" fontId="29" fillId="9" borderId="1" xfId="0" applyNumberFormat="1" applyFont="1" applyFill="1" applyBorder="1" applyAlignment="1">
      <alignment horizontal="center" vertical="center" wrapText="1"/>
    </xf>
    <xf numFmtId="165" fontId="29" fillId="10" borderId="1" xfId="0" applyNumberFormat="1" applyFont="1" applyFill="1" applyBorder="1" applyAlignment="1">
      <alignment horizontal="center" vertical="center" wrapText="1"/>
    </xf>
    <xf numFmtId="165" fontId="29" fillId="7" borderId="1" xfId="0" applyNumberFormat="1" applyFont="1" applyFill="1" applyBorder="1" applyAlignment="1">
      <alignment horizontal="center" vertical="center" wrapText="1"/>
    </xf>
    <xf numFmtId="165" fontId="29" fillId="11" borderId="1" xfId="0" applyNumberFormat="1" applyFont="1" applyFill="1" applyBorder="1" applyAlignment="1">
      <alignment horizontal="center" vertical="center" wrapText="1"/>
    </xf>
    <xf numFmtId="0" fontId="23" fillId="0" borderId="0" xfId="0" applyFont="1"/>
    <xf numFmtId="0" fontId="23" fillId="0" borderId="0" xfId="0" applyFont="1" applyFill="1" applyBorder="1"/>
    <xf numFmtId="164" fontId="9" fillId="17" borderId="1" xfId="0" applyNumberFormat="1" applyFont="1" applyFill="1" applyBorder="1"/>
    <xf numFmtId="0" fontId="9" fillId="10" borderId="1" xfId="0" applyFont="1" applyFill="1" applyBorder="1" applyAlignment="1">
      <alignment horizontal="center"/>
    </xf>
    <xf numFmtId="169" fontId="9" fillId="10" borderId="1" xfId="0" applyNumberFormat="1" applyFont="1" applyFill="1" applyBorder="1"/>
    <xf numFmtId="0" fontId="32" fillId="0" borderId="0" xfId="0" applyFont="1" applyFill="1"/>
    <xf numFmtId="170" fontId="33" fillId="0" borderId="0" xfId="0" applyNumberFormat="1" applyFont="1" applyFill="1"/>
    <xf numFmtId="0" fontId="9" fillId="7" borderId="1" xfId="0" applyFont="1" applyFill="1" applyBorder="1" applyAlignment="1">
      <alignment horizontal="center"/>
    </xf>
    <xf numFmtId="0" fontId="34" fillId="8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164" fontId="9" fillId="9" borderId="1" xfId="0" applyNumberFormat="1" applyFont="1" applyFill="1" applyBorder="1"/>
    <xf numFmtId="164" fontId="8" fillId="18" borderId="0" xfId="0" applyNumberFormat="1" applyFont="1" applyFill="1"/>
    <xf numFmtId="171" fontId="2" fillId="14" borderId="29" xfId="0" applyNumberFormat="1" applyFont="1" applyFill="1" applyBorder="1"/>
    <xf numFmtId="171" fontId="2" fillId="14" borderId="30" xfId="0" applyNumberFormat="1" applyFont="1" applyFill="1" applyBorder="1" applyAlignment="1">
      <alignment horizontal="right"/>
    </xf>
    <xf numFmtId="171" fontId="2" fillId="14" borderId="30" xfId="0" applyNumberFormat="1" applyFont="1" applyFill="1" applyBorder="1"/>
    <xf numFmtId="171" fontId="0" fillId="14" borderId="30" xfId="0" applyNumberFormat="1" applyFill="1" applyBorder="1" applyAlignment="1">
      <alignment horizontal="right"/>
    </xf>
    <xf numFmtId="171" fontId="3" fillId="7" borderId="1" xfId="0" applyNumberFormat="1" applyFont="1" applyFill="1" applyBorder="1"/>
    <xf numFmtId="171" fontId="9" fillId="7" borderId="1" xfId="0" applyNumberFormat="1" applyFont="1" applyFill="1" applyBorder="1"/>
    <xf numFmtId="171" fontId="3" fillId="14" borderId="1" xfId="0" applyNumberFormat="1" applyFont="1" applyFill="1" applyBorder="1" applyAlignment="1">
      <alignment horizontal="center"/>
    </xf>
    <xf numFmtId="171" fontId="26" fillId="14" borderId="1" xfId="0" applyNumberFormat="1" applyFont="1" applyFill="1" applyBorder="1" applyAlignment="1">
      <alignment horizontal="center"/>
    </xf>
    <xf numFmtId="171" fontId="3" fillId="6" borderId="23" xfId="0" applyNumberFormat="1" applyFont="1" applyFill="1" applyBorder="1"/>
    <xf numFmtId="171" fontId="0" fillId="6" borderId="24" xfId="0" applyNumberFormat="1" applyFill="1" applyBorder="1"/>
    <xf numFmtId="171" fontId="0" fillId="14" borderId="23" xfId="0" applyNumberFormat="1" applyFill="1" applyBorder="1"/>
    <xf numFmtId="171" fontId="0" fillId="14" borderId="24" xfId="0" applyNumberFormat="1" applyFill="1" applyBorder="1"/>
    <xf numFmtId="0" fontId="19" fillId="19" borderId="0" xfId="2" applyFont="1" applyFill="1" applyProtection="1">
      <protection locked="0"/>
    </xf>
    <xf numFmtId="0" fontId="3" fillId="16" borderId="1" xfId="0" applyFont="1" applyFill="1" applyBorder="1" applyAlignment="1">
      <alignment horizontal="center"/>
    </xf>
    <xf numFmtId="0" fontId="0" fillId="19" borderId="10" xfId="0" applyFill="1" applyBorder="1" applyAlignment="1">
      <alignment horizontal="center"/>
    </xf>
    <xf numFmtId="0" fontId="19" fillId="19" borderId="11" xfId="2" applyFont="1" applyFill="1" applyBorder="1" applyAlignment="1" applyProtection="1">
      <alignment horizontal="left"/>
      <protection locked="0"/>
    </xf>
    <xf numFmtId="164" fontId="2" fillId="19" borderId="12" xfId="0" applyNumberFormat="1" applyFont="1" applyFill="1" applyBorder="1"/>
    <xf numFmtId="0" fontId="0" fillId="19" borderId="13" xfId="0" applyFill="1" applyBorder="1" applyAlignment="1">
      <alignment horizontal="center"/>
    </xf>
    <xf numFmtId="165" fontId="19" fillId="19" borderId="14" xfId="0" applyNumberFormat="1" applyFont="1" applyFill="1" applyBorder="1" applyAlignment="1">
      <alignment horizontal="left"/>
    </xf>
    <xf numFmtId="164" fontId="2" fillId="19" borderId="15" xfId="0" applyNumberFormat="1" applyFont="1" applyFill="1" applyBorder="1"/>
    <xf numFmtId="0" fontId="19" fillId="19" borderId="14" xfId="2" applyFont="1" applyFill="1" applyBorder="1" applyAlignment="1" applyProtection="1">
      <alignment horizontal="left"/>
      <protection locked="0"/>
    </xf>
    <xf numFmtId="0" fontId="19" fillId="19" borderId="14" xfId="0" applyFont="1" applyFill="1" applyBorder="1" applyAlignment="1">
      <alignment horizontal="left"/>
    </xf>
    <xf numFmtId="0" fontId="19" fillId="19" borderId="14" xfId="0" applyFont="1" applyFill="1" applyBorder="1" applyAlignment="1" applyProtection="1">
      <alignment horizontal="left"/>
      <protection locked="0"/>
    </xf>
    <xf numFmtId="0" fontId="19" fillId="19" borderId="14" xfId="2" applyFont="1" applyFill="1" applyBorder="1" applyProtection="1">
      <protection locked="0"/>
    </xf>
    <xf numFmtId="0" fontId="0" fillId="4" borderId="36" xfId="0" applyFill="1" applyBorder="1" applyAlignment="1">
      <alignment horizontal="center"/>
    </xf>
    <xf numFmtId="0" fontId="19" fillId="4" borderId="37" xfId="2" applyFont="1" applyFill="1" applyBorder="1" applyProtection="1">
      <protection locked="0"/>
    </xf>
    <xf numFmtId="164" fontId="2" fillId="4" borderId="38" xfId="0" applyNumberFormat="1" applyFont="1" applyFill="1" applyBorder="1"/>
    <xf numFmtId="164" fontId="3" fillId="16" borderId="16" xfId="0" applyNumberFormat="1" applyFont="1" applyFill="1" applyBorder="1"/>
    <xf numFmtId="15" fontId="19" fillId="16" borderId="17" xfId="0" applyNumberFormat="1" applyFont="1" applyFill="1" applyBorder="1" applyAlignment="1">
      <alignment horizontal="center"/>
    </xf>
    <xf numFmtId="14" fontId="6" fillId="16" borderId="16" xfId="0" applyNumberFormat="1" applyFont="1" applyFill="1" applyBorder="1" applyAlignment="1">
      <alignment horizontal="center"/>
    </xf>
    <xf numFmtId="0" fontId="2" fillId="19" borderId="0" xfId="2" applyNumberFormat="1" applyFont="1" applyFill="1" applyAlignment="1" applyProtection="1">
      <alignment horizontal="center"/>
      <protection locked="0"/>
    </xf>
    <xf numFmtId="165" fontId="13" fillId="19" borderId="0" xfId="0" applyNumberFormat="1" applyFont="1" applyFill="1" applyBorder="1"/>
    <xf numFmtId="0" fontId="0" fillId="19" borderId="31" xfId="0" applyFill="1" applyBorder="1" applyAlignment="1">
      <alignment horizontal="center"/>
    </xf>
    <xf numFmtId="0" fontId="19" fillId="19" borderId="29" xfId="2" applyFont="1" applyFill="1" applyBorder="1" applyProtection="1">
      <protection locked="0"/>
    </xf>
    <xf numFmtId="164" fontId="2" fillId="19" borderId="40" xfId="0" applyNumberFormat="1" applyFont="1" applyFill="1" applyBorder="1"/>
    <xf numFmtId="0" fontId="2" fillId="4" borderId="0" xfId="2" applyNumberFormat="1" applyFont="1" applyFill="1" applyAlignment="1" applyProtection="1">
      <alignment horizontal="center"/>
      <protection locked="0"/>
    </xf>
    <xf numFmtId="0" fontId="19" fillId="4" borderId="0" xfId="2" applyFont="1" applyFill="1" applyProtection="1">
      <protection locked="0"/>
    </xf>
    <xf numFmtId="165" fontId="13" fillId="4" borderId="0" xfId="0" applyNumberFormat="1" applyFont="1" applyFill="1" applyBorder="1"/>
    <xf numFmtId="0" fontId="0" fillId="4" borderId="31" xfId="0" applyFill="1" applyBorder="1" applyAlignment="1">
      <alignment horizontal="center"/>
    </xf>
    <xf numFmtId="0" fontId="19" fillId="4" borderId="29" xfId="2" applyFont="1" applyFill="1" applyBorder="1" applyProtection="1">
      <protection locked="0"/>
    </xf>
    <xf numFmtId="164" fontId="2" fillId="4" borderId="40" xfId="0" applyNumberFormat="1" applyFont="1" applyFill="1" applyBorder="1"/>
    <xf numFmtId="167" fontId="35" fillId="16" borderId="1" xfId="0" applyNumberFormat="1" applyFont="1" applyFill="1" applyBorder="1"/>
    <xf numFmtId="167" fontId="23" fillId="16" borderId="1" xfId="0" applyNumberFormat="1" applyFont="1" applyFill="1" applyBorder="1"/>
    <xf numFmtId="165" fontId="3" fillId="17" borderId="1" xfId="0" applyNumberFormat="1" applyFont="1" applyFill="1" applyBorder="1"/>
    <xf numFmtId="0" fontId="0" fillId="6" borderId="41" xfId="0" applyFill="1" applyBorder="1"/>
    <xf numFmtId="0" fontId="16" fillId="6" borderId="2" xfId="0" applyFont="1" applyFill="1" applyBorder="1"/>
    <xf numFmtId="167" fontId="0" fillId="6" borderId="2" xfId="0" applyNumberFormat="1" applyFill="1" applyBorder="1"/>
    <xf numFmtId="0" fontId="0" fillId="6" borderId="42" xfId="0" applyFill="1" applyBorder="1"/>
    <xf numFmtId="0" fontId="16" fillId="6" borderId="3" xfId="0" applyFont="1" applyFill="1" applyBorder="1"/>
    <xf numFmtId="167" fontId="0" fillId="6" borderId="3" xfId="0" applyNumberFormat="1" applyFill="1" applyBorder="1"/>
    <xf numFmtId="0" fontId="0" fillId="4" borderId="0" xfId="0" applyFill="1" applyAlignment="1">
      <alignment horizontal="center"/>
    </xf>
    <xf numFmtId="0" fontId="6" fillId="4" borderId="0" xfId="0" applyFont="1" applyFill="1" applyBorder="1" applyAlignment="1" applyProtection="1">
      <alignment horizontal="left"/>
      <protection locked="0"/>
    </xf>
    <xf numFmtId="14" fontId="6" fillId="4" borderId="0" xfId="0" applyNumberFormat="1" applyFont="1" applyFill="1" applyBorder="1"/>
    <xf numFmtId="165" fontId="6" fillId="4" borderId="0" xfId="0" applyNumberFormat="1" applyFont="1" applyFill="1" applyBorder="1"/>
    <xf numFmtId="165" fontId="3" fillId="4" borderId="7" xfId="0" applyNumberFormat="1" applyFont="1" applyFill="1" applyBorder="1"/>
    <xf numFmtId="0" fontId="19" fillId="4" borderId="3" xfId="2" applyFont="1" applyFill="1" applyBorder="1" applyProtection="1">
      <protection locked="0"/>
    </xf>
    <xf numFmtId="167" fontId="6" fillId="4" borderId="3" xfId="0" applyNumberFormat="1" applyFont="1" applyFill="1" applyBorder="1"/>
    <xf numFmtId="165" fontId="6" fillId="4" borderId="3" xfId="0" applyNumberFormat="1" applyFont="1" applyFill="1" applyBorder="1"/>
    <xf numFmtId="165" fontId="3" fillId="4" borderId="6" xfId="0" applyNumberFormat="1" applyFont="1" applyFill="1" applyBorder="1"/>
    <xf numFmtId="14" fontId="8" fillId="19" borderId="0" xfId="0" applyNumberFormat="1" applyFont="1" applyFill="1"/>
    <xf numFmtId="165" fontId="8" fillId="19" borderId="0" xfId="0" applyNumberFormat="1" applyFont="1" applyFill="1"/>
    <xf numFmtId="0" fontId="8" fillId="19" borderId="0" xfId="0" applyFont="1" applyFill="1"/>
    <xf numFmtId="0" fontId="8" fillId="19" borderId="0" xfId="0" applyFont="1" applyFill="1" applyBorder="1" applyAlignment="1">
      <alignment wrapText="1"/>
    </xf>
    <xf numFmtId="164" fontId="8" fillId="19" borderId="0" xfId="0" applyNumberFormat="1" applyFont="1" applyFill="1"/>
    <xf numFmtId="14" fontId="8" fillId="20" borderId="0" xfId="0" applyNumberFormat="1" applyFont="1" applyFill="1"/>
    <xf numFmtId="0" fontId="2" fillId="20" borderId="0" xfId="0" applyFont="1" applyFill="1"/>
    <xf numFmtId="164" fontId="9" fillId="20" borderId="0" xfId="0" applyNumberFormat="1" applyFont="1" applyFill="1"/>
    <xf numFmtId="165" fontId="2" fillId="20" borderId="0" xfId="0" applyNumberFormat="1" applyFont="1" applyFill="1"/>
    <xf numFmtId="165" fontId="25" fillId="9" borderId="1" xfId="0" applyNumberFormat="1" applyFont="1" applyFill="1" applyBorder="1" applyAlignment="1">
      <alignment horizontal="center"/>
    </xf>
    <xf numFmtId="165" fontId="39" fillId="9" borderId="1" xfId="0" applyNumberFormat="1" applyFont="1" applyFill="1" applyBorder="1" applyAlignment="1">
      <alignment horizontal="center"/>
    </xf>
    <xf numFmtId="165" fontId="25" fillId="10" borderId="1" xfId="0" applyNumberFormat="1" applyFont="1" applyFill="1" applyBorder="1" applyAlignment="1">
      <alignment horizontal="center"/>
    </xf>
    <xf numFmtId="165" fontId="39" fillId="10" borderId="1" xfId="0" applyNumberFormat="1" applyFont="1" applyFill="1" applyBorder="1" applyAlignment="1">
      <alignment horizontal="center"/>
    </xf>
    <xf numFmtId="165" fontId="25" fillId="7" borderId="1" xfId="0" applyNumberFormat="1" applyFont="1" applyFill="1" applyBorder="1" applyAlignment="1">
      <alignment horizontal="center"/>
    </xf>
    <xf numFmtId="165" fontId="39" fillId="7" borderId="1" xfId="0" applyNumberFormat="1" applyFont="1" applyFill="1" applyBorder="1" applyAlignment="1">
      <alignment horizontal="center"/>
    </xf>
    <xf numFmtId="165" fontId="25" fillId="11" borderId="1" xfId="0" applyNumberFormat="1" applyFont="1" applyFill="1" applyBorder="1" applyAlignment="1">
      <alignment horizontal="center"/>
    </xf>
    <xf numFmtId="165" fontId="39" fillId="11" borderId="1" xfId="0" applyNumberFormat="1" applyFont="1" applyFill="1" applyBorder="1" applyAlignment="1">
      <alignment horizontal="center"/>
    </xf>
    <xf numFmtId="165" fontId="3" fillId="0" borderId="23" xfId="0" applyNumberFormat="1" applyFont="1" applyBorder="1"/>
    <xf numFmtId="165" fontId="0" fillId="0" borderId="24" xfId="0" applyNumberFormat="1" applyBorder="1"/>
    <xf numFmtId="165" fontId="0" fillId="0" borderId="25" xfId="0" applyNumberFormat="1" applyBorder="1"/>
    <xf numFmtId="165" fontId="0" fillId="0" borderId="26" xfId="0" applyNumberFormat="1" applyBorder="1"/>
    <xf numFmtId="170" fontId="3" fillId="0" borderId="23" xfId="0" applyNumberFormat="1" applyFont="1" applyBorder="1"/>
    <xf numFmtId="0" fontId="0" fillId="0" borderId="24" xfId="0" applyBorder="1"/>
    <xf numFmtId="165" fontId="2" fillId="0" borderId="24" xfId="0" applyNumberFormat="1" applyFont="1" applyBorder="1"/>
    <xf numFmtId="165" fontId="35" fillId="0" borderId="0" xfId="0" applyNumberFormat="1" applyFont="1" applyFill="1" applyBorder="1"/>
    <xf numFmtId="165" fontId="35" fillId="19" borderId="0" xfId="0" applyNumberFormat="1" applyFont="1" applyFill="1" applyBorder="1"/>
    <xf numFmtId="0" fontId="3" fillId="0" borderId="1" xfId="0" applyFont="1" applyFill="1" applyBorder="1" applyAlignment="1">
      <alignment wrapText="1"/>
    </xf>
    <xf numFmtId="0" fontId="0" fillId="0" borderId="8" xfId="0" applyFill="1" applyBorder="1"/>
    <xf numFmtId="0" fontId="0" fillId="0" borderId="9" xfId="0" applyFill="1" applyBorder="1"/>
    <xf numFmtId="165" fontId="26" fillId="0" borderId="9" xfId="0" applyNumberFormat="1" applyFont="1" applyFill="1" applyBorder="1"/>
    <xf numFmtId="165" fontId="3" fillId="0" borderId="9" xfId="0" applyNumberFormat="1" applyFont="1" applyFill="1" applyBorder="1"/>
    <xf numFmtId="165" fontId="3" fillId="0" borderId="28" xfId="0" applyNumberFormat="1" applyFont="1" applyFill="1" applyBorder="1"/>
    <xf numFmtId="171" fontId="3" fillId="0" borderId="9" xfId="0" applyNumberFormat="1" applyFont="1" applyFill="1" applyBorder="1"/>
    <xf numFmtId="165" fontId="2" fillId="0" borderId="24" xfId="0" applyNumberFormat="1" applyFont="1" applyFill="1" applyBorder="1" applyAlignment="1">
      <alignment horizontal="right"/>
    </xf>
    <xf numFmtId="165" fontId="8" fillId="19" borderId="31" xfId="0" applyNumberFormat="1" applyFont="1" applyFill="1" applyBorder="1"/>
    <xf numFmtId="164" fontId="8" fillId="19" borderId="29" xfId="0" applyNumberFormat="1" applyFont="1" applyFill="1" applyBorder="1"/>
    <xf numFmtId="165" fontId="8" fillId="19" borderId="23" xfId="0" applyNumberFormat="1" applyFont="1" applyFill="1" applyBorder="1"/>
    <xf numFmtId="164" fontId="8" fillId="19" borderId="30" xfId="0" applyNumberFormat="1" applyFont="1" applyFill="1" applyBorder="1"/>
    <xf numFmtId="164" fontId="8" fillId="19" borderId="34" xfId="0" applyNumberFormat="1" applyFont="1" applyFill="1" applyBorder="1"/>
    <xf numFmtId="165" fontId="3" fillId="16" borderId="1" xfId="0" applyNumberFormat="1" applyFont="1" applyFill="1" applyBorder="1" applyAlignment="1">
      <alignment horizontal="center" vertical="center"/>
    </xf>
    <xf numFmtId="165" fontId="40" fillId="16" borderId="1" xfId="0" applyNumberFormat="1" applyFont="1" applyFill="1" applyBorder="1" applyAlignment="1">
      <alignment horizontal="center" vertical="center"/>
    </xf>
    <xf numFmtId="165" fontId="41" fillId="19" borderId="29" xfId="0" applyNumberFormat="1" applyFont="1" applyFill="1" applyBorder="1"/>
    <xf numFmtId="165" fontId="41" fillId="19" borderId="30" xfId="0" applyNumberFormat="1" applyFont="1" applyFill="1" applyBorder="1"/>
    <xf numFmtId="165" fontId="41" fillId="19" borderId="34" xfId="0" applyNumberFormat="1" applyFont="1" applyFill="1" applyBorder="1"/>
    <xf numFmtId="165" fontId="40" fillId="16" borderId="1" xfId="0" applyNumberFormat="1" applyFont="1" applyFill="1" applyBorder="1"/>
    <xf numFmtId="0" fontId="11" fillId="0" borderId="0" xfId="0" applyFont="1" applyAlignment="1">
      <alignment vertical="center"/>
    </xf>
    <xf numFmtId="0" fontId="0" fillId="21" borderId="0" xfId="0" applyFill="1"/>
    <xf numFmtId="0" fontId="30" fillId="0" borderId="0" xfId="0" applyFont="1"/>
    <xf numFmtId="14" fontId="36" fillId="2" borderId="0" xfId="0" applyNumberFormat="1" applyFont="1" applyFill="1" applyAlignment="1"/>
    <xf numFmtId="0" fontId="36" fillId="2" borderId="0" xfId="0" applyFont="1" applyFill="1" applyAlignment="1"/>
    <xf numFmtId="165" fontId="37" fillId="2" borderId="0" xfId="0" applyNumberFormat="1" applyFont="1" applyFill="1" applyAlignment="1">
      <alignment horizontal="center" wrapText="1"/>
    </xf>
    <xf numFmtId="165" fontId="38" fillId="2" borderId="0" xfId="0" applyNumberFormat="1" applyFont="1" applyFill="1" applyAlignment="1">
      <alignment horizontal="center"/>
    </xf>
    <xf numFmtId="164" fontId="36" fillId="2" borderId="0" xfId="0" applyNumberFormat="1" applyFont="1" applyFill="1" applyAlignment="1">
      <alignment horizontal="center"/>
    </xf>
    <xf numFmtId="0" fontId="0" fillId="5" borderId="0" xfId="0" applyFill="1"/>
    <xf numFmtId="0" fontId="2" fillId="0" borderId="0" xfId="0" applyFont="1" applyFill="1"/>
    <xf numFmtId="165" fontId="2" fillId="0" borderId="0" xfId="0" applyNumberFormat="1" applyFont="1" applyFill="1"/>
    <xf numFmtId="0" fontId="2" fillId="0" borderId="0" xfId="0" applyFont="1" applyFill="1" applyAlignment="1"/>
    <xf numFmtId="165" fontId="2" fillId="0" borderId="0" xfId="0" applyNumberFormat="1" applyFont="1" applyFill="1" applyAlignment="1">
      <alignment horizontal="right"/>
    </xf>
    <xf numFmtId="0" fontId="3" fillId="16" borderId="21" xfId="0" applyFont="1" applyFill="1" applyBorder="1" applyAlignment="1">
      <alignment horizontal="center"/>
    </xf>
    <xf numFmtId="0" fontId="3" fillId="16" borderId="22" xfId="0" applyFont="1" applyFill="1" applyBorder="1" applyAlignment="1">
      <alignment horizontal="center"/>
    </xf>
    <xf numFmtId="0" fontId="3" fillId="16" borderId="19" xfId="0" applyFont="1" applyFill="1" applyBorder="1" applyAlignment="1">
      <alignment horizontal="center"/>
    </xf>
    <xf numFmtId="0" fontId="3" fillId="16" borderId="20" xfId="0" applyFont="1" applyFill="1" applyBorder="1" applyAlignment="1">
      <alignment horizontal="center"/>
    </xf>
    <xf numFmtId="14" fontId="3" fillId="16" borderId="27" xfId="0" applyNumberFormat="1" applyFont="1" applyFill="1" applyBorder="1" applyAlignment="1">
      <alignment horizontal="center"/>
    </xf>
    <xf numFmtId="14" fontId="3" fillId="16" borderId="39" xfId="0" applyNumberFormat="1" applyFont="1" applyFill="1" applyBorder="1" applyAlignment="1">
      <alignment horizont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14" fontId="6" fillId="16" borderId="17" xfId="0" applyNumberFormat="1" applyFont="1" applyFill="1" applyBorder="1" applyAlignment="1">
      <alignment horizontal="center" wrapText="1"/>
    </xf>
    <xf numFmtId="14" fontId="6" fillId="16" borderId="16" xfId="0" applyNumberFormat="1" applyFont="1" applyFill="1" applyBorder="1" applyAlignment="1">
      <alignment horizontal="center" wrapText="1"/>
    </xf>
    <xf numFmtId="14" fontId="6" fillId="3" borderId="17" xfId="0" applyNumberFormat="1" applyFont="1" applyFill="1" applyBorder="1" applyAlignment="1">
      <alignment horizontal="center" vertical="center"/>
    </xf>
    <xf numFmtId="14" fontId="6" fillId="3" borderId="16" xfId="0" applyNumberFormat="1" applyFont="1" applyFill="1" applyBorder="1" applyAlignment="1">
      <alignment horizontal="center" vertical="center"/>
    </xf>
    <xf numFmtId="167" fontId="3" fillId="3" borderId="17" xfId="0" applyNumberFormat="1" applyFont="1" applyFill="1" applyBorder="1" applyAlignment="1">
      <alignment horizontal="center" vertical="center"/>
    </xf>
    <xf numFmtId="167" fontId="3" fillId="3" borderId="16" xfId="0" applyNumberFormat="1" applyFont="1" applyFill="1" applyBorder="1" applyAlignment="1">
      <alignment horizontal="center" vertical="center"/>
    </xf>
    <xf numFmtId="165" fontId="24" fillId="9" borderId="21" xfId="0" applyNumberFormat="1" applyFont="1" applyFill="1" applyBorder="1" applyAlignment="1">
      <alignment horizontal="center"/>
    </xf>
    <xf numFmtId="0" fontId="24" fillId="9" borderId="22" xfId="0" applyFont="1" applyFill="1" applyBorder="1" applyAlignment="1">
      <alignment horizontal="center"/>
    </xf>
    <xf numFmtId="165" fontId="24" fillId="10" borderId="21" xfId="0" applyNumberFormat="1" applyFont="1" applyFill="1" applyBorder="1" applyAlignment="1">
      <alignment horizontal="center"/>
    </xf>
    <xf numFmtId="0" fontId="24" fillId="10" borderId="22" xfId="0" applyFont="1" applyFill="1" applyBorder="1" applyAlignment="1">
      <alignment horizontal="center"/>
    </xf>
    <xf numFmtId="171" fontId="3" fillId="7" borderId="21" xfId="0" applyNumberFormat="1" applyFont="1" applyFill="1" applyBorder="1" applyAlignment="1">
      <alignment horizontal="center"/>
    </xf>
    <xf numFmtId="171" fontId="3" fillId="7" borderId="22" xfId="0" applyNumberFormat="1" applyFont="1" applyFill="1" applyBorder="1" applyAlignment="1">
      <alignment horizontal="center"/>
    </xf>
    <xf numFmtId="165" fontId="24" fillId="11" borderId="21" xfId="0" applyNumberFormat="1" applyFont="1" applyFill="1" applyBorder="1" applyAlignment="1">
      <alignment horizontal="center"/>
    </xf>
    <xf numFmtId="0" fontId="24" fillId="11" borderId="22" xfId="0" applyFont="1" applyFill="1" applyBorder="1" applyAlignment="1">
      <alignment horizontal="center"/>
    </xf>
    <xf numFmtId="0" fontId="28" fillId="0" borderId="27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</cellXfs>
  <cellStyles count="3">
    <cellStyle name="Euro" xfId="1" xr:uid="{00000000-0005-0000-0000-000000000000}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colors>
    <mruColors>
      <color rgb="FFFFFF66"/>
      <color rgb="FF0000FF"/>
      <color rgb="FFCCFF66"/>
      <color rgb="FF99FF66"/>
      <color rgb="FFCCFF99"/>
      <color rgb="FFFFFF99"/>
      <color rgb="FF66FFFF"/>
      <color rgb="FFCC3399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2.wdp"/><Relationship Id="rId1" Type="http://schemas.openxmlformats.org/officeDocument/2006/relationships/image" Target="../media/image3.pn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3.wdp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4</xdr:row>
      <xdr:rowOff>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38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3371850</xdr:colOff>
      <xdr:row>0</xdr:row>
      <xdr:rowOff>57150</xdr:rowOff>
    </xdr:from>
    <xdr:to>
      <xdr:col>2</xdr:col>
      <xdr:colOff>895350</xdr:colOff>
      <xdr:row>3</xdr:row>
      <xdr:rowOff>114300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57150"/>
          <a:ext cx="1724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9527</xdr:colOff>
      <xdr:row>0</xdr:row>
      <xdr:rowOff>9525</xdr:rowOff>
    </xdr:from>
    <xdr:to>
      <xdr:col>1</xdr:col>
      <xdr:colOff>2057401</xdr:colOff>
      <xdr:row>3</xdr:row>
      <xdr:rowOff>161925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527" y="9525"/>
          <a:ext cx="2333624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6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MAR DEL PLATA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5</xdr:col>
      <xdr:colOff>0</xdr:colOff>
      <xdr:row>0</xdr:row>
      <xdr:rowOff>857250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71550"/>
          <a:ext cx="6943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704850</xdr:colOff>
      <xdr:row>0</xdr:row>
      <xdr:rowOff>76200</xdr:rowOff>
    </xdr:from>
    <xdr:to>
      <xdr:col>4</xdr:col>
      <xdr:colOff>929795</xdr:colOff>
      <xdr:row>0</xdr:row>
      <xdr:rowOff>781050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047750"/>
          <a:ext cx="225377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0</xdr:row>
      <xdr:rowOff>85725</xdr:rowOff>
    </xdr:from>
    <xdr:to>
      <xdr:col>1</xdr:col>
      <xdr:colOff>1520934</xdr:colOff>
      <xdr:row>0</xdr:row>
      <xdr:rowOff>790575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525" y="1057275"/>
          <a:ext cx="234008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CAJA NAP MDQ </a:t>
          </a:r>
        </a:p>
      </xdr:txBody>
    </xdr:sp>
    <xdr:clientData/>
  </xdr:twoCellAnchor>
  <xdr:twoCellAnchor editAs="oneCell">
    <xdr:from>
      <xdr:col>5</xdr:col>
      <xdr:colOff>962025</xdr:colOff>
      <xdr:row>0</xdr:row>
      <xdr:rowOff>9525</xdr:rowOff>
    </xdr:from>
    <xdr:to>
      <xdr:col>14</xdr:col>
      <xdr:colOff>28575</xdr:colOff>
      <xdr:row>0</xdr:row>
      <xdr:rowOff>438150</xdr:rowOff>
    </xdr:to>
    <xdr:pic>
      <xdr:nvPicPr>
        <xdr:cNvPr id="5" name="1 Imagen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9525"/>
          <a:ext cx="78962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8</xdr:col>
      <xdr:colOff>9525</xdr:colOff>
      <xdr:row>4</xdr:row>
      <xdr:rowOff>9525</xdr:rowOff>
    </xdr:to>
    <xdr:pic>
      <xdr:nvPicPr>
        <xdr:cNvPr id="2" name="9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70961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1</xdr:row>
      <xdr:rowOff>9525</xdr:rowOff>
    </xdr:from>
    <xdr:to>
      <xdr:col>7</xdr:col>
      <xdr:colOff>600075</xdr:colOff>
      <xdr:row>3</xdr:row>
      <xdr:rowOff>323850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17145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47626</xdr:colOff>
      <xdr:row>0</xdr:row>
      <xdr:rowOff>152401</xdr:rowOff>
    </xdr:from>
    <xdr:to>
      <xdr:col>2</xdr:col>
      <xdr:colOff>647700</xdr:colOff>
      <xdr:row>3</xdr:row>
      <xdr:rowOff>304801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47626" y="152401"/>
          <a:ext cx="244792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MDQ 2020-2021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4:W105"/>
  <sheetViews>
    <sheetView tabSelected="1" topLeftCell="A7" workbookViewId="0">
      <selection activeCell="B20" sqref="B20"/>
    </sheetView>
  </sheetViews>
  <sheetFormatPr baseColWidth="10" defaultColWidth="9.140625" defaultRowHeight="12.75" x14ac:dyDescent="0.2"/>
  <cols>
    <col min="1" max="1" width="4.28515625" style="32" customWidth="1"/>
    <col min="2" max="2" width="63" customWidth="1"/>
    <col min="3" max="3" width="14" customWidth="1"/>
    <col min="4" max="4" width="13.28515625" customWidth="1"/>
    <col min="5" max="5" width="13.85546875" customWidth="1"/>
    <col min="6" max="6" width="13.28515625" customWidth="1"/>
    <col min="7" max="8" width="10.85546875" customWidth="1"/>
    <col min="9" max="9" width="11.28515625" customWidth="1"/>
    <col min="10" max="10" width="10.85546875" customWidth="1"/>
    <col min="11" max="11" width="11.28515625" customWidth="1"/>
    <col min="12" max="12" width="11" customWidth="1"/>
    <col min="13" max="15" width="11.7109375" customWidth="1"/>
    <col min="16" max="16" width="13.28515625" customWidth="1"/>
    <col min="17" max="18" width="11.42578125" customWidth="1"/>
    <col min="19" max="19" width="13.28515625" bestFit="1" customWidth="1"/>
    <col min="20" max="249" width="11.42578125" customWidth="1"/>
  </cols>
  <sheetData>
    <row r="4" spans="1:5" ht="13.5" thickBot="1" x14ac:dyDescent="0.25"/>
    <row r="5" spans="1:5" ht="18" customHeight="1" thickBot="1" x14ac:dyDescent="0.25">
      <c r="A5" s="259" t="s">
        <v>0</v>
      </c>
      <c r="B5" s="260"/>
      <c r="C5" s="155" t="s">
        <v>1</v>
      </c>
      <c r="D5" s="16"/>
    </row>
    <row r="6" spans="1:5" x14ac:dyDescent="0.2">
      <c r="A6" s="156">
        <v>1</v>
      </c>
      <c r="B6" s="157" t="s">
        <v>2</v>
      </c>
      <c r="C6" s="158">
        <f>S68-SUM(C31:R31)</f>
        <v>0</v>
      </c>
      <c r="E6" s="30"/>
    </row>
    <row r="7" spans="1:5" x14ac:dyDescent="0.2">
      <c r="A7" s="159">
        <v>3</v>
      </c>
      <c r="B7" s="160" t="s">
        <v>3</v>
      </c>
      <c r="C7" s="161">
        <f>S70-SUM(C32:R32)</f>
        <v>0</v>
      </c>
      <c r="E7" s="30"/>
    </row>
    <row r="8" spans="1:5" x14ac:dyDescent="0.2">
      <c r="A8" s="159">
        <v>2</v>
      </c>
      <c r="B8" s="162" t="s">
        <v>4</v>
      </c>
      <c r="C8" s="161">
        <f>S72-SUM(C33:R33)</f>
        <v>-19677.02</v>
      </c>
      <c r="E8" s="30"/>
    </row>
    <row r="9" spans="1:5" x14ac:dyDescent="0.2">
      <c r="A9" s="159">
        <v>4</v>
      </c>
      <c r="B9" s="162" t="s">
        <v>5</v>
      </c>
      <c r="C9" s="161">
        <f>S74-SUM(C34:R34)</f>
        <v>0</v>
      </c>
      <c r="E9" s="255"/>
    </row>
    <row r="10" spans="1:5" x14ac:dyDescent="0.2">
      <c r="A10" s="159">
        <v>5</v>
      </c>
      <c r="B10" s="163" t="s">
        <v>6</v>
      </c>
      <c r="C10" s="161">
        <f>S76-SUM(C35:R35)</f>
        <v>0</v>
      </c>
      <c r="E10" s="30"/>
    </row>
    <row r="11" spans="1:5" x14ac:dyDescent="0.2">
      <c r="A11" s="159">
        <v>6</v>
      </c>
      <c r="B11" s="164" t="s">
        <v>7</v>
      </c>
      <c r="C11" s="161">
        <f>S78-SUM(C36:R36)</f>
        <v>0</v>
      </c>
      <c r="E11" s="30"/>
    </row>
    <row r="12" spans="1:5" x14ac:dyDescent="0.2">
      <c r="A12" s="159">
        <v>7</v>
      </c>
      <c r="B12" s="163" t="s">
        <v>8</v>
      </c>
      <c r="C12" s="161">
        <f>S80-SUM(C37:R37)</f>
        <v>-11579.699999999997</v>
      </c>
      <c r="E12" s="30"/>
    </row>
    <row r="13" spans="1:5" x14ac:dyDescent="0.2">
      <c r="A13" s="159">
        <v>8</v>
      </c>
      <c r="B13" s="163" t="s">
        <v>9</v>
      </c>
      <c r="C13" s="161">
        <f>S82-SUM(C38:R38)</f>
        <v>0</v>
      </c>
      <c r="E13" s="30"/>
    </row>
    <row r="14" spans="1:5" x14ac:dyDescent="0.2">
      <c r="A14" s="159">
        <v>9</v>
      </c>
      <c r="B14" s="162" t="s">
        <v>10</v>
      </c>
      <c r="C14" s="161">
        <f>S84-SUM(C39:R39)</f>
        <v>-17369.549999999959</v>
      </c>
      <c r="E14" s="30"/>
    </row>
    <row r="15" spans="1:5" x14ac:dyDescent="0.2">
      <c r="A15" s="159">
        <v>10</v>
      </c>
      <c r="B15" s="163" t="s">
        <v>11</v>
      </c>
      <c r="C15" s="161">
        <f>S86-SUM(C40:R40)</f>
        <v>-17369.549999999988</v>
      </c>
      <c r="E15" s="30"/>
    </row>
    <row r="16" spans="1:5" x14ac:dyDescent="0.2">
      <c r="A16" s="159">
        <v>11</v>
      </c>
      <c r="B16" s="163" t="s">
        <v>12</v>
      </c>
      <c r="C16" s="161">
        <f>S88-SUM(C41:R41)</f>
        <v>-11579.699999999997</v>
      </c>
      <c r="E16" s="30"/>
    </row>
    <row r="17" spans="1:23" x14ac:dyDescent="0.2">
      <c r="A17" s="159">
        <v>12</v>
      </c>
      <c r="B17" s="162" t="s">
        <v>13</v>
      </c>
      <c r="C17" s="161">
        <f>S90-SUM(C42:R42)</f>
        <v>0</v>
      </c>
    </row>
    <row r="18" spans="1:23" x14ac:dyDescent="0.2">
      <c r="A18" s="159">
        <v>13</v>
      </c>
      <c r="B18" s="162" t="s">
        <v>14</v>
      </c>
      <c r="C18" s="161">
        <f>S92-SUM(C43:R43)</f>
        <v>0</v>
      </c>
    </row>
    <row r="19" spans="1:23" x14ac:dyDescent="0.2">
      <c r="A19" s="159">
        <v>14</v>
      </c>
      <c r="B19" s="163" t="s">
        <v>15</v>
      </c>
      <c r="C19" s="161">
        <f>S94-SUM(C44:R44)</f>
        <v>0</v>
      </c>
    </row>
    <row r="20" spans="1:23" x14ac:dyDescent="0.2">
      <c r="A20" s="159">
        <v>15</v>
      </c>
      <c r="B20" s="163" t="s">
        <v>16</v>
      </c>
      <c r="C20" s="161">
        <f>S96-SUM(C45:R45)</f>
        <v>0</v>
      </c>
    </row>
    <row r="21" spans="1:23" x14ac:dyDescent="0.2">
      <c r="A21" s="159">
        <v>16</v>
      </c>
      <c r="B21" s="165" t="s">
        <v>17</v>
      </c>
      <c r="C21" s="161">
        <f>S98-SUM(C46:R46)</f>
        <v>0</v>
      </c>
    </row>
    <row r="22" spans="1:23" x14ac:dyDescent="0.2">
      <c r="A22" s="174"/>
      <c r="B22" s="175"/>
      <c r="C22" s="176"/>
    </row>
    <row r="23" spans="1:23" x14ac:dyDescent="0.2">
      <c r="A23" s="180"/>
      <c r="B23" s="181"/>
      <c r="C23" s="182"/>
    </row>
    <row r="24" spans="1:23" ht="13.5" thickBot="1" x14ac:dyDescent="0.25">
      <c r="A24" s="166"/>
      <c r="B24" s="167"/>
      <c r="C24" s="168"/>
    </row>
    <row r="25" spans="1:23" ht="13.5" thickBot="1" x14ac:dyDescent="0.25">
      <c r="B25" s="35" t="s">
        <v>18</v>
      </c>
      <c r="C25" s="169">
        <f>SUM(C6:C24)</f>
        <v>-77575.519999999946</v>
      </c>
      <c r="D25" s="34">
        <f>SUM(D6:D24)</f>
        <v>0</v>
      </c>
    </row>
    <row r="26" spans="1:23" x14ac:dyDescent="0.2">
      <c r="C26" s="34"/>
      <c r="D26" s="34"/>
    </row>
    <row r="27" spans="1:23" x14ac:dyDescent="0.2">
      <c r="C27" s="34"/>
    </row>
    <row r="28" spans="1:23" ht="13.5" thickBot="1" x14ac:dyDescent="0.25"/>
    <row r="29" spans="1:23" ht="12.75" customHeight="1" x14ac:dyDescent="0.2">
      <c r="A29" s="261" t="s">
        <v>19</v>
      </c>
      <c r="B29" s="262"/>
      <c r="C29" s="267" t="s">
        <v>20</v>
      </c>
      <c r="D29" s="170">
        <v>44028</v>
      </c>
      <c r="E29" s="170">
        <v>44053</v>
      </c>
      <c r="F29" s="170">
        <v>44083</v>
      </c>
      <c r="G29" s="170">
        <v>44112</v>
      </c>
      <c r="H29" s="170">
        <v>44148</v>
      </c>
      <c r="I29" s="170">
        <v>44173</v>
      </c>
      <c r="J29" s="170">
        <v>44207</v>
      </c>
      <c r="K29" s="170">
        <v>44238</v>
      </c>
      <c r="L29" s="170">
        <v>44266</v>
      </c>
      <c r="M29" s="170"/>
      <c r="N29" s="170"/>
      <c r="O29" s="170"/>
      <c r="P29" s="170"/>
      <c r="Q29" s="170"/>
      <c r="R29" s="170"/>
    </row>
    <row r="30" spans="1:23" ht="13.5" thickBot="1" x14ac:dyDescent="0.25">
      <c r="A30" s="263" t="s">
        <v>21</v>
      </c>
      <c r="B30" s="264"/>
      <c r="C30" s="268" t="s">
        <v>22</v>
      </c>
      <c r="D30" s="171" t="s">
        <v>23</v>
      </c>
      <c r="E30" s="171" t="s">
        <v>23</v>
      </c>
      <c r="F30" s="171" t="s">
        <v>22</v>
      </c>
      <c r="G30" s="171" t="s">
        <v>23</v>
      </c>
      <c r="H30" s="171" t="s">
        <v>23</v>
      </c>
      <c r="I30" s="171" t="s">
        <v>23</v>
      </c>
      <c r="J30" s="171" t="s">
        <v>23</v>
      </c>
      <c r="K30" s="171" t="s">
        <v>23</v>
      </c>
      <c r="L30" s="171" t="s">
        <v>23</v>
      </c>
      <c r="M30" s="171" t="s">
        <v>23</v>
      </c>
      <c r="N30" s="171" t="s">
        <v>23</v>
      </c>
      <c r="O30" s="171" t="s">
        <v>23</v>
      </c>
      <c r="P30" s="171" t="s">
        <v>23</v>
      </c>
      <c r="Q30" s="171" t="s">
        <v>23</v>
      </c>
      <c r="R30" s="171" t="s">
        <v>23</v>
      </c>
    </row>
    <row r="31" spans="1:23" s="16" customFormat="1" x14ac:dyDescent="0.2">
      <c r="A31" s="79">
        <v>1</v>
      </c>
      <c r="B31" s="58" t="s">
        <v>2</v>
      </c>
      <c r="C31" s="225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</row>
    <row r="32" spans="1:23" x14ac:dyDescent="0.2">
      <c r="A32" s="172">
        <v>2</v>
      </c>
      <c r="B32" s="154" t="s">
        <v>3</v>
      </c>
      <c r="C32" s="226"/>
      <c r="D32" s="173">
        <v>6178.26</v>
      </c>
      <c r="E32" s="173">
        <v>7702.86</v>
      </c>
      <c r="F32" s="173">
        <v>2047.32</v>
      </c>
      <c r="G32" s="173">
        <v>2076.36</v>
      </c>
      <c r="H32" s="173">
        <v>2042.48</v>
      </c>
      <c r="I32" s="173">
        <v>2240.92</v>
      </c>
      <c r="J32" s="173">
        <v>4227.74</v>
      </c>
      <c r="K32" s="173">
        <v>2158.64</v>
      </c>
      <c r="L32" s="173">
        <v>2315.94</v>
      </c>
      <c r="M32" s="173"/>
      <c r="N32" s="173"/>
      <c r="O32" s="173"/>
      <c r="P32" s="173"/>
      <c r="Q32" s="173"/>
      <c r="R32" s="173"/>
    </row>
    <row r="33" spans="1:18" s="16" customFormat="1" x14ac:dyDescent="0.2">
      <c r="A33" s="60">
        <v>3</v>
      </c>
      <c r="B33" s="61" t="s">
        <v>4</v>
      </c>
      <c r="C33" s="225">
        <v>8883.82</v>
      </c>
      <c r="D33" s="59">
        <v>2059.42</v>
      </c>
      <c r="E33" s="59">
        <v>2567.62</v>
      </c>
      <c r="F33" s="59">
        <v>2047.32</v>
      </c>
      <c r="G33" s="59">
        <v>2076.36</v>
      </c>
      <c r="H33" s="59">
        <v>2042.48</v>
      </c>
      <c r="I33" s="59"/>
      <c r="J33" s="59"/>
      <c r="K33" s="59"/>
      <c r="L33" s="59"/>
      <c r="M33" s="59"/>
      <c r="N33" s="59"/>
      <c r="O33" s="59"/>
      <c r="P33" s="59"/>
      <c r="Q33" s="59"/>
      <c r="R33" s="59"/>
    </row>
    <row r="34" spans="1:18" x14ac:dyDescent="0.2">
      <c r="A34" s="172">
        <v>4</v>
      </c>
      <c r="B34" s="154" t="s">
        <v>5</v>
      </c>
      <c r="C34" s="226"/>
      <c r="D34" s="173">
        <v>6178.26</v>
      </c>
      <c r="E34" s="173">
        <v>7702.86</v>
      </c>
      <c r="F34" s="173">
        <v>2047.32</v>
      </c>
      <c r="G34" s="173">
        <v>2076.36</v>
      </c>
      <c r="H34" s="173">
        <v>2042.48</v>
      </c>
      <c r="I34" s="173">
        <v>2240.92</v>
      </c>
      <c r="J34" s="173">
        <v>4227.74</v>
      </c>
      <c r="K34" s="173">
        <v>2158.6399999999994</v>
      </c>
      <c r="L34" s="173">
        <v>2315.94</v>
      </c>
      <c r="M34" s="173"/>
      <c r="N34" s="173"/>
      <c r="O34" s="173"/>
      <c r="P34" s="173"/>
      <c r="Q34" s="173"/>
      <c r="R34" s="173"/>
    </row>
    <row r="35" spans="1:18" s="16" customFormat="1" x14ac:dyDescent="0.2">
      <c r="A35" s="80">
        <v>5</v>
      </c>
      <c r="B35" s="62" t="s">
        <v>6</v>
      </c>
      <c r="C35" s="225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</row>
    <row r="36" spans="1:18" x14ac:dyDescent="0.2">
      <c r="A36" s="172">
        <v>6</v>
      </c>
      <c r="B36" s="154" t="s">
        <v>7</v>
      </c>
      <c r="C36" s="226"/>
      <c r="D36" s="173">
        <v>6178.26</v>
      </c>
      <c r="E36" s="173">
        <v>7702.86</v>
      </c>
      <c r="F36" s="173">
        <v>2047.32</v>
      </c>
      <c r="G36" s="173">
        <v>2076.36</v>
      </c>
      <c r="H36" s="173">
        <v>2042.48</v>
      </c>
      <c r="I36" s="173">
        <v>2240.92</v>
      </c>
      <c r="J36" s="173">
        <v>4227.74</v>
      </c>
      <c r="K36" s="173">
        <v>2158.64</v>
      </c>
      <c r="L36" s="173">
        <v>2315.94</v>
      </c>
      <c r="M36" s="173"/>
      <c r="N36" s="173"/>
      <c r="O36" s="173"/>
      <c r="P36" s="173"/>
      <c r="Q36" s="173"/>
      <c r="R36" s="173"/>
    </row>
    <row r="37" spans="1:18" s="16" customFormat="1" x14ac:dyDescent="0.2">
      <c r="A37" s="60">
        <v>7</v>
      </c>
      <c r="B37" s="63" t="s">
        <v>8</v>
      </c>
      <c r="C37" s="225"/>
      <c r="D37" s="59">
        <v>10297.1</v>
      </c>
      <c r="E37" s="59">
        <v>12838.1</v>
      </c>
      <c r="F37" s="59">
        <v>10236.6</v>
      </c>
      <c r="G37" s="59">
        <v>10381.799999999999</v>
      </c>
      <c r="H37" s="59">
        <v>10212.4</v>
      </c>
      <c r="I37" s="59">
        <v>11204.6</v>
      </c>
      <c r="J37" s="59">
        <v>21138.7</v>
      </c>
      <c r="K37" s="59">
        <v>10793.2</v>
      </c>
      <c r="L37" s="59">
        <v>11579.7</v>
      </c>
      <c r="M37" s="59"/>
      <c r="N37" s="59"/>
      <c r="O37" s="59"/>
      <c r="P37" s="59"/>
      <c r="Q37" s="59"/>
      <c r="R37" s="59"/>
    </row>
    <row r="38" spans="1:18" x14ac:dyDescent="0.2">
      <c r="A38" s="172">
        <v>8</v>
      </c>
      <c r="B38" s="154" t="s">
        <v>9</v>
      </c>
      <c r="C38" s="226"/>
      <c r="D38" s="173">
        <v>6178.26</v>
      </c>
      <c r="E38" s="173">
        <v>7702.86</v>
      </c>
      <c r="F38" s="173">
        <v>2047.32</v>
      </c>
      <c r="G38" s="173">
        <v>2076.36</v>
      </c>
      <c r="H38" s="173">
        <v>2042.48</v>
      </c>
      <c r="I38" s="173">
        <v>2240.92</v>
      </c>
      <c r="J38" s="173">
        <v>4227.74</v>
      </c>
      <c r="K38" s="173">
        <v>2158.64</v>
      </c>
      <c r="L38" s="173">
        <v>2315.94</v>
      </c>
      <c r="M38" s="173"/>
      <c r="N38" s="173"/>
      <c r="O38" s="173"/>
      <c r="P38" s="173"/>
      <c r="Q38" s="173"/>
      <c r="R38" s="173"/>
    </row>
    <row r="39" spans="1:18" s="16" customFormat="1" x14ac:dyDescent="0.2">
      <c r="A39" s="60">
        <v>9</v>
      </c>
      <c r="B39" s="63" t="s">
        <v>10</v>
      </c>
      <c r="C39" s="225">
        <v>16407.599999999999</v>
      </c>
      <c r="D39" s="59">
        <v>15445.65</v>
      </c>
      <c r="E39" s="59">
        <v>19257.150000000001</v>
      </c>
      <c r="F39" s="59">
        <v>15354.9</v>
      </c>
      <c r="G39" s="59">
        <v>15572.7</v>
      </c>
      <c r="H39" s="59">
        <v>15318.6</v>
      </c>
      <c r="I39" s="59">
        <v>16806.900000000001</v>
      </c>
      <c r="J39" s="59">
        <v>31708.05</v>
      </c>
      <c r="K39" s="59">
        <v>16189.8</v>
      </c>
      <c r="L39" s="59">
        <v>17369.55</v>
      </c>
      <c r="M39" s="59"/>
      <c r="N39" s="59"/>
      <c r="O39" s="59"/>
      <c r="P39" s="59"/>
      <c r="Q39" s="59"/>
      <c r="R39" s="59"/>
    </row>
    <row r="40" spans="1:18" x14ac:dyDescent="0.2">
      <c r="A40" s="172">
        <v>10</v>
      </c>
      <c r="B40" s="154" t="s">
        <v>11</v>
      </c>
      <c r="C40" s="226"/>
      <c r="D40" s="173">
        <v>15445.65</v>
      </c>
      <c r="E40" s="173">
        <v>19257.150000000001</v>
      </c>
      <c r="F40" s="173">
        <v>15354.9</v>
      </c>
      <c r="G40" s="173">
        <v>15572.7</v>
      </c>
      <c r="H40" s="173">
        <v>15318.6</v>
      </c>
      <c r="I40" s="173">
        <v>16806.900000000001</v>
      </c>
      <c r="J40" s="173">
        <v>31708.05</v>
      </c>
      <c r="K40" s="173">
        <v>16189.8</v>
      </c>
      <c r="L40" s="173">
        <v>17369.55</v>
      </c>
      <c r="M40" s="173"/>
      <c r="N40" s="173"/>
      <c r="O40" s="173"/>
      <c r="P40" s="173"/>
      <c r="Q40" s="173"/>
      <c r="R40" s="173"/>
    </row>
    <row r="41" spans="1:18" s="16" customFormat="1" x14ac:dyDescent="0.2">
      <c r="A41" s="60">
        <v>11</v>
      </c>
      <c r="B41" s="63" t="s">
        <v>12</v>
      </c>
      <c r="C41" s="225"/>
      <c r="D41" s="59">
        <v>10297.1</v>
      </c>
      <c r="E41" s="59">
        <v>12838.1</v>
      </c>
      <c r="F41" s="59">
        <v>10236.6</v>
      </c>
      <c r="G41" s="59">
        <v>10381.799999999999</v>
      </c>
      <c r="H41" s="59">
        <v>10212.4</v>
      </c>
      <c r="I41" s="59">
        <v>11204.6</v>
      </c>
      <c r="J41" s="59">
        <v>21138.7</v>
      </c>
      <c r="K41" s="59">
        <v>10793.199999999997</v>
      </c>
      <c r="L41" s="59">
        <v>11579.7</v>
      </c>
      <c r="M41" s="59"/>
      <c r="N41" s="59"/>
      <c r="O41" s="59"/>
      <c r="P41" s="59"/>
      <c r="Q41" s="59"/>
      <c r="R41" s="59"/>
    </row>
    <row r="42" spans="1:18" x14ac:dyDescent="0.2">
      <c r="A42" s="172">
        <v>12</v>
      </c>
      <c r="B42" s="154" t="s">
        <v>13</v>
      </c>
      <c r="C42" s="226"/>
      <c r="D42" s="173">
        <v>2059.42</v>
      </c>
      <c r="E42" s="173">
        <v>2567.62</v>
      </c>
      <c r="F42" s="173">
        <v>2047.32</v>
      </c>
      <c r="G42" s="173">
        <v>2076.36</v>
      </c>
      <c r="H42" s="173">
        <v>2042.48</v>
      </c>
      <c r="I42" s="173">
        <v>2240.92</v>
      </c>
      <c r="J42" s="173">
        <v>4227.74</v>
      </c>
      <c r="K42" s="173">
        <v>2158.64</v>
      </c>
      <c r="L42" s="173">
        <v>2315.94</v>
      </c>
      <c r="M42" s="173"/>
      <c r="N42" s="173"/>
      <c r="O42" s="173"/>
      <c r="P42" s="173"/>
      <c r="Q42" s="173"/>
      <c r="R42" s="173"/>
    </row>
    <row r="43" spans="1:18" s="16" customFormat="1" x14ac:dyDescent="0.2">
      <c r="A43" s="60">
        <v>13</v>
      </c>
      <c r="B43" s="63" t="s">
        <v>24</v>
      </c>
      <c r="C43" s="225">
        <v>64099.86</v>
      </c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</row>
    <row r="44" spans="1:18" x14ac:dyDescent="0.2">
      <c r="A44" s="172">
        <v>14</v>
      </c>
      <c r="B44" s="154" t="s">
        <v>15</v>
      </c>
      <c r="C44" s="226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</row>
    <row r="45" spans="1:18" x14ac:dyDescent="0.2">
      <c r="A45" s="60">
        <v>15</v>
      </c>
      <c r="B45" s="63" t="s">
        <v>16</v>
      </c>
      <c r="C45" s="225">
        <v>8750.7199999999993</v>
      </c>
      <c r="D45" s="59">
        <v>8237.68</v>
      </c>
      <c r="E45" s="59">
        <v>10270.48</v>
      </c>
      <c r="F45" s="59">
        <v>8189.28</v>
      </c>
      <c r="G45" s="59">
        <v>8305.44</v>
      </c>
      <c r="H45" s="59">
        <v>8169.92</v>
      </c>
      <c r="I45" s="59">
        <v>8963.68</v>
      </c>
      <c r="J45" s="59">
        <v>16910.96</v>
      </c>
      <c r="K45" s="59">
        <v>8634.56</v>
      </c>
      <c r="L45" s="59">
        <v>9263.76</v>
      </c>
      <c r="M45" s="59"/>
      <c r="N45" s="59"/>
      <c r="O45" s="59"/>
      <c r="P45" s="59"/>
      <c r="Q45" s="59"/>
      <c r="R45" s="59"/>
    </row>
    <row r="46" spans="1:18" x14ac:dyDescent="0.2">
      <c r="A46" s="172">
        <v>16</v>
      </c>
      <c r="B46" s="154" t="s">
        <v>17</v>
      </c>
      <c r="C46" s="226">
        <v>6178.26</v>
      </c>
      <c r="D46" s="173"/>
      <c r="E46" s="173">
        <v>7702.86</v>
      </c>
      <c r="F46" s="173">
        <v>6141.96</v>
      </c>
      <c r="G46" s="173">
        <v>6229.08</v>
      </c>
      <c r="H46" s="173">
        <v>6127.4400000000005</v>
      </c>
      <c r="I46" s="173">
        <v>6722.76</v>
      </c>
      <c r="J46" s="173">
        <v>12683.22</v>
      </c>
      <c r="K46" s="173">
        <v>6475.92</v>
      </c>
      <c r="L46" s="173">
        <v>6947.82</v>
      </c>
      <c r="M46" s="173"/>
      <c r="N46" s="173"/>
      <c r="O46" s="173"/>
      <c r="P46" s="173"/>
      <c r="Q46" s="173"/>
      <c r="R46" s="173"/>
    </row>
    <row r="47" spans="1:18" x14ac:dyDescent="0.2">
      <c r="A47" s="60"/>
      <c r="B47" s="63"/>
      <c r="C47" s="225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</row>
    <row r="48" spans="1:18" x14ac:dyDescent="0.2">
      <c r="A48" s="177"/>
      <c r="B48" s="178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</row>
    <row r="49" spans="1:19" ht="13.5" thickBot="1" x14ac:dyDescent="0.25">
      <c r="A49" s="60"/>
      <c r="B49" s="63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</row>
    <row r="50" spans="1:19" ht="13.5" thickBot="1" x14ac:dyDescent="0.25">
      <c r="B50" s="26"/>
      <c r="C50" s="183">
        <f>SUM(C31:C49)</f>
        <v>104320.26</v>
      </c>
      <c r="D50" s="184">
        <f>SUM(D31:D49)</f>
        <v>88555.06</v>
      </c>
      <c r="E50" s="184">
        <f t="shared" ref="E50:P50" si="0">SUM(E31:E49)</f>
        <v>118110.52</v>
      </c>
      <c r="F50" s="184">
        <f t="shared" si="0"/>
        <v>77798.16</v>
      </c>
      <c r="G50" s="184">
        <f t="shared" si="0"/>
        <v>78901.680000000008</v>
      </c>
      <c r="H50" s="184">
        <f t="shared" si="0"/>
        <v>77614.240000000005</v>
      </c>
      <c r="I50" s="184">
        <f t="shared" si="0"/>
        <v>82914.039999999994</v>
      </c>
      <c r="J50" s="184">
        <f t="shared" si="0"/>
        <v>156426.38</v>
      </c>
      <c r="K50" s="184">
        <f t="shared" si="0"/>
        <v>79869.679999999993</v>
      </c>
      <c r="L50" s="184">
        <f t="shared" si="0"/>
        <v>85689.78</v>
      </c>
      <c r="M50" s="184">
        <f t="shared" si="0"/>
        <v>0</v>
      </c>
      <c r="N50" s="184">
        <f t="shared" si="0"/>
        <v>0</v>
      </c>
      <c r="O50" s="184">
        <f t="shared" si="0"/>
        <v>0</v>
      </c>
      <c r="P50" s="184">
        <f t="shared" si="0"/>
        <v>0</v>
      </c>
      <c r="Q50" s="184">
        <f t="shared" ref="Q50:R50" si="1">SUM(Q31:Q49)</f>
        <v>0</v>
      </c>
      <c r="R50" s="184">
        <f t="shared" si="1"/>
        <v>0</v>
      </c>
      <c r="S50" s="185">
        <f>SUM(C50:R50)</f>
        <v>950199.8</v>
      </c>
    </row>
    <row r="51" spans="1:19" x14ac:dyDescent="0.2">
      <c r="B51" s="26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</row>
    <row r="52" spans="1:19" x14ac:dyDescent="0.2">
      <c r="B52" s="26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</row>
    <row r="53" spans="1:19" x14ac:dyDescent="0.2">
      <c r="B53" s="26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</row>
    <row r="54" spans="1:19" ht="13.5" thickBot="1" x14ac:dyDescent="0.25">
      <c r="C54" s="16"/>
      <c r="D54" s="16"/>
      <c r="E54" s="16"/>
      <c r="F54" s="46"/>
      <c r="G54" s="46"/>
      <c r="H54" s="36"/>
      <c r="J54" s="14"/>
      <c r="K54" s="14"/>
      <c r="L54" s="14"/>
      <c r="M54" s="14"/>
      <c r="N54" s="14"/>
      <c r="O54" s="1"/>
    </row>
    <row r="55" spans="1:19" x14ac:dyDescent="0.2">
      <c r="B55" s="64" t="s">
        <v>25</v>
      </c>
      <c r="C55" s="269" t="s">
        <v>26</v>
      </c>
      <c r="D55" s="271" t="s">
        <v>27</v>
      </c>
      <c r="E55" s="269" t="s">
        <v>28</v>
      </c>
      <c r="F55" s="271" t="s">
        <v>29</v>
      </c>
      <c r="G55" s="47"/>
      <c r="H55" s="38"/>
      <c r="K55" s="14"/>
      <c r="L55" s="14"/>
      <c r="M55" s="14"/>
      <c r="N55" s="14"/>
      <c r="O55" s="1"/>
    </row>
    <row r="56" spans="1:19" ht="13.5" thickBot="1" x14ac:dyDescent="0.25">
      <c r="B56" s="65" t="s">
        <v>21</v>
      </c>
      <c r="C56" s="270"/>
      <c r="D56" s="272"/>
      <c r="E56" s="270"/>
      <c r="F56" s="272"/>
      <c r="G56" s="48"/>
      <c r="H56" s="39"/>
      <c r="K56" s="14"/>
      <c r="L56" s="14"/>
      <c r="M56" s="39"/>
      <c r="N56" s="14"/>
      <c r="O56" s="14"/>
    </row>
    <row r="57" spans="1:19" x14ac:dyDescent="0.2">
      <c r="A57" s="32">
        <v>1</v>
      </c>
      <c r="B57" s="66" t="s">
        <v>30</v>
      </c>
      <c r="C57" s="67"/>
      <c r="D57" s="68"/>
      <c r="E57" s="67"/>
      <c r="F57" s="69"/>
      <c r="G57" s="46"/>
      <c r="H57" s="36"/>
    </row>
    <row r="58" spans="1:19" x14ac:dyDescent="0.2">
      <c r="A58" s="32">
        <v>2</v>
      </c>
      <c r="B58" s="66"/>
      <c r="C58" s="67"/>
      <c r="D58" s="68"/>
      <c r="E58" s="67"/>
      <c r="F58" s="69"/>
      <c r="G58" s="46"/>
      <c r="H58" s="36"/>
    </row>
    <row r="59" spans="1:19" x14ac:dyDescent="0.2">
      <c r="A59" s="32">
        <v>3</v>
      </c>
      <c r="B59" s="66"/>
      <c r="C59" s="67"/>
      <c r="D59" s="68"/>
      <c r="E59" s="67"/>
      <c r="F59" s="69"/>
      <c r="G59" s="49"/>
      <c r="H59" s="37"/>
      <c r="K59" s="12"/>
      <c r="L59" s="12"/>
      <c r="M59" s="12"/>
      <c r="N59" s="12"/>
      <c r="O59" s="13"/>
    </row>
    <row r="60" spans="1:19" x14ac:dyDescent="0.2">
      <c r="A60" s="32">
        <v>4</v>
      </c>
      <c r="B60" s="66"/>
      <c r="C60" s="67"/>
      <c r="D60" s="68"/>
      <c r="E60" s="67"/>
      <c r="F60" s="69"/>
      <c r="G60" s="49"/>
      <c r="H60" s="37"/>
      <c r="K60" s="12"/>
      <c r="L60" s="12"/>
      <c r="M60" s="12"/>
      <c r="N60" s="12"/>
      <c r="O60" s="13"/>
    </row>
    <row r="61" spans="1:19" x14ac:dyDescent="0.2">
      <c r="B61" s="85"/>
      <c r="C61" s="86"/>
      <c r="D61" s="87"/>
      <c r="E61" s="86"/>
      <c r="F61" s="87"/>
      <c r="G61" s="49"/>
      <c r="H61" s="37"/>
      <c r="K61" s="12"/>
      <c r="L61" s="12"/>
      <c r="M61" s="12"/>
      <c r="N61" s="12"/>
      <c r="O61" s="13"/>
    </row>
    <row r="62" spans="1:19" ht="13.5" thickBot="1" x14ac:dyDescent="0.25">
      <c r="B62" s="40"/>
      <c r="C62" s="50"/>
      <c r="D62" s="50"/>
      <c r="E62" s="51"/>
      <c r="F62" s="51"/>
      <c r="G62" s="51"/>
      <c r="H62" s="41"/>
      <c r="K62" s="12"/>
      <c r="L62" s="12"/>
      <c r="M62" s="12"/>
      <c r="N62" s="12"/>
      <c r="O62" s="13"/>
    </row>
    <row r="63" spans="1:19" x14ac:dyDescent="0.2">
      <c r="B63" s="36"/>
      <c r="C63" s="46"/>
      <c r="D63" s="46"/>
      <c r="E63" s="49"/>
      <c r="F63" s="49"/>
      <c r="G63" s="49"/>
      <c r="H63" s="37"/>
      <c r="K63" s="12"/>
      <c r="L63" s="12"/>
      <c r="M63" s="12"/>
      <c r="N63" s="12"/>
      <c r="O63" s="13"/>
    </row>
    <row r="64" spans="1:19" x14ac:dyDescent="0.2">
      <c r="B64" s="36"/>
      <c r="C64" s="46"/>
      <c r="D64" s="46"/>
      <c r="E64" s="49"/>
      <c r="F64" s="49"/>
      <c r="G64" s="49"/>
      <c r="H64" s="37"/>
      <c r="K64" s="12"/>
      <c r="L64" s="12"/>
      <c r="M64" s="12"/>
      <c r="N64" s="12"/>
      <c r="O64" s="13"/>
    </row>
    <row r="65" spans="1:19" ht="15" x14ac:dyDescent="0.25">
      <c r="A65" s="186"/>
      <c r="B65" s="187" t="s">
        <v>31</v>
      </c>
      <c r="C65" s="188"/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265" t="s">
        <v>32</v>
      </c>
    </row>
    <row r="66" spans="1:19" ht="15" x14ac:dyDescent="0.25">
      <c r="A66" s="189"/>
      <c r="B66" s="190"/>
      <c r="C66" s="191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266"/>
    </row>
    <row r="67" spans="1:19" x14ac:dyDescent="0.2">
      <c r="B67" s="63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78"/>
    </row>
    <row r="68" spans="1:19" s="27" customFormat="1" x14ac:dyDescent="0.2">
      <c r="A68" s="32">
        <v>1</v>
      </c>
      <c r="B68" s="77" t="s">
        <v>2</v>
      </c>
      <c r="C68" s="70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4">
        <f>SUM(C68:R68)</f>
        <v>0</v>
      </c>
    </row>
    <row r="69" spans="1:19" x14ac:dyDescent="0.2">
      <c r="A69" s="71"/>
      <c r="B69" s="72"/>
      <c r="C69" s="73">
        <v>44036</v>
      </c>
      <c r="D69" s="73">
        <v>44067</v>
      </c>
      <c r="E69" s="73">
        <v>44085</v>
      </c>
      <c r="F69" s="73">
        <v>44127</v>
      </c>
      <c r="G69" s="73">
        <v>44160</v>
      </c>
      <c r="H69" s="73">
        <v>44181</v>
      </c>
      <c r="I69" s="73">
        <v>44218</v>
      </c>
      <c r="J69" s="73">
        <v>44253</v>
      </c>
      <c r="K69" s="73">
        <v>44284</v>
      </c>
      <c r="L69" s="73"/>
      <c r="M69" s="73"/>
      <c r="N69" s="73"/>
      <c r="O69" s="73"/>
      <c r="P69" s="73"/>
      <c r="Q69" s="73"/>
      <c r="R69" s="74"/>
      <c r="S69" s="81"/>
    </row>
    <row r="70" spans="1:19" s="27" customFormat="1" x14ac:dyDescent="0.2">
      <c r="A70" s="71">
        <v>2</v>
      </c>
      <c r="B70" s="75" t="s">
        <v>3</v>
      </c>
      <c r="C70" s="76">
        <v>6178.26</v>
      </c>
      <c r="D70" s="74">
        <v>7702.86</v>
      </c>
      <c r="E70" s="74">
        <v>2047.32</v>
      </c>
      <c r="F70" s="74">
        <v>2076.36</v>
      </c>
      <c r="G70" s="74">
        <v>2042.48</v>
      </c>
      <c r="H70" s="74">
        <v>2240.92</v>
      </c>
      <c r="I70" s="74">
        <v>4227.74</v>
      </c>
      <c r="J70" s="74">
        <v>2158.64</v>
      </c>
      <c r="K70" s="74">
        <v>2315.94</v>
      </c>
      <c r="L70" s="74"/>
      <c r="M70" s="74"/>
      <c r="N70" s="74"/>
      <c r="O70" s="74"/>
      <c r="P70" s="74"/>
      <c r="Q70" s="74"/>
      <c r="R70" s="74"/>
      <c r="S70" s="82">
        <f>SUM(C70:R70)</f>
        <v>30990.519999999993</v>
      </c>
    </row>
    <row r="71" spans="1:19" x14ac:dyDescent="0.2">
      <c r="B71" s="63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78"/>
    </row>
    <row r="72" spans="1:19" s="27" customFormat="1" x14ac:dyDescent="0.2">
      <c r="A72" s="32">
        <v>3</v>
      </c>
      <c r="B72" s="77" t="s">
        <v>4</v>
      </c>
      <c r="C72" s="70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4">
        <f>SUM(C72:R72)</f>
        <v>0</v>
      </c>
    </row>
    <row r="73" spans="1:19" x14ac:dyDescent="0.2">
      <c r="A73" s="71"/>
      <c r="B73" s="72"/>
      <c r="C73" s="73">
        <v>44034</v>
      </c>
      <c r="D73" s="73">
        <v>44061</v>
      </c>
      <c r="E73" s="73">
        <v>44085</v>
      </c>
      <c r="F73" s="73">
        <v>44117</v>
      </c>
      <c r="G73" s="73">
        <v>44155</v>
      </c>
      <c r="H73" s="73">
        <v>44181</v>
      </c>
      <c r="I73" s="73">
        <v>44214</v>
      </c>
      <c r="J73" s="73">
        <v>44244</v>
      </c>
      <c r="K73" s="73">
        <v>44273</v>
      </c>
      <c r="L73" s="73"/>
      <c r="M73" s="73"/>
      <c r="N73" s="73"/>
      <c r="O73" s="73"/>
      <c r="P73" s="73"/>
      <c r="Q73" s="73"/>
      <c r="R73" s="74"/>
      <c r="S73" s="81"/>
    </row>
    <row r="74" spans="1:19" s="27" customFormat="1" x14ac:dyDescent="0.2">
      <c r="A74" s="71">
        <v>4</v>
      </c>
      <c r="B74" s="75" t="s">
        <v>5</v>
      </c>
      <c r="C74" s="76">
        <v>6178.26</v>
      </c>
      <c r="D74" s="74">
        <v>7702.86</v>
      </c>
      <c r="E74" s="74">
        <v>2047.32</v>
      </c>
      <c r="F74" s="74">
        <v>2076.36</v>
      </c>
      <c r="G74" s="74">
        <v>2042.48</v>
      </c>
      <c r="H74" s="74">
        <v>2240.92</v>
      </c>
      <c r="I74" s="74">
        <v>4227.74</v>
      </c>
      <c r="J74" s="74">
        <v>2158.64</v>
      </c>
      <c r="K74" s="74">
        <v>2315.94</v>
      </c>
      <c r="L74" s="74"/>
      <c r="M74" s="74"/>
      <c r="N74" s="74"/>
      <c r="O74" s="74"/>
      <c r="P74" s="74"/>
      <c r="Q74" s="74"/>
      <c r="R74" s="74"/>
      <c r="S74" s="82">
        <f>SUM(C74:R74)</f>
        <v>30990.519999999993</v>
      </c>
    </row>
    <row r="75" spans="1:19" x14ac:dyDescent="0.2">
      <c r="B75" s="63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78"/>
    </row>
    <row r="76" spans="1:19" s="27" customFormat="1" x14ac:dyDescent="0.2">
      <c r="A76" s="32">
        <v>5</v>
      </c>
      <c r="B76" s="77" t="s">
        <v>6</v>
      </c>
      <c r="C76" s="70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4">
        <f>SUM(C76:R76)</f>
        <v>0</v>
      </c>
    </row>
    <row r="77" spans="1:19" x14ac:dyDescent="0.2">
      <c r="A77" s="71"/>
      <c r="B77" s="72"/>
      <c r="C77" s="73">
        <v>44053</v>
      </c>
      <c r="D77" s="73">
        <v>44078</v>
      </c>
      <c r="E77" s="73">
        <v>44102</v>
      </c>
      <c r="F77" s="73">
        <v>44120</v>
      </c>
      <c r="G77" s="73">
        <v>44174</v>
      </c>
      <c r="H77" s="73">
        <v>44193</v>
      </c>
      <c r="I77" s="73">
        <v>44239</v>
      </c>
      <c r="J77" s="73">
        <v>44260</v>
      </c>
      <c r="K77" s="73">
        <v>44284</v>
      </c>
      <c r="L77" s="73"/>
      <c r="M77" s="73"/>
      <c r="N77" s="73"/>
      <c r="O77" s="73"/>
      <c r="P77" s="73"/>
      <c r="Q77" s="73"/>
      <c r="R77" s="74"/>
      <c r="S77" s="81"/>
    </row>
    <row r="78" spans="1:19" s="27" customFormat="1" x14ac:dyDescent="0.2">
      <c r="A78" s="71">
        <v>6</v>
      </c>
      <c r="B78" s="75" t="s">
        <v>7</v>
      </c>
      <c r="C78" s="76">
        <v>6178.26</v>
      </c>
      <c r="D78" s="74">
        <v>7702.86</v>
      </c>
      <c r="E78" s="74">
        <v>2047.32</v>
      </c>
      <c r="F78" s="74">
        <v>2076.36</v>
      </c>
      <c r="G78" s="74">
        <v>2042.48</v>
      </c>
      <c r="H78" s="74">
        <v>2240.92</v>
      </c>
      <c r="I78" s="74">
        <v>4227.74</v>
      </c>
      <c r="J78" s="74">
        <v>2158.64</v>
      </c>
      <c r="K78" s="74">
        <v>2315.94</v>
      </c>
      <c r="L78" s="74"/>
      <c r="M78" s="74"/>
      <c r="N78" s="74"/>
      <c r="O78" s="74"/>
      <c r="P78" s="74"/>
      <c r="Q78" s="74"/>
      <c r="R78" s="74"/>
      <c r="S78" s="82">
        <f>SUM(C78:R78)</f>
        <v>30990.519999999993</v>
      </c>
    </row>
    <row r="79" spans="1:19" x14ac:dyDescent="0.2">
      <c r="B79" s="63"/>
      <c r="C79" s="42">
        <v>44042</v>
      </c>
      <c r="D79" s="42">
        <v>44068</v>
      </c>
      <c r="E79" s="42">
        <v>44096</v>
      </c>
      <c r="F79" s="42">
        <v>44140</v>
      </c>
      <c r="G79" s="42">
        <v>44162</v>
      </c>
      <c r="H79" s="42">
        <v>44165</v>
      </c>
      <c r="I79" s="42">
        <v>44175</v>
      </c>
      <c r="J79" s="42">
        <v>44195</v>
      </c>
      <c r="K79" s="42">
        <v>44217</v>
      </c>
      <c r="L79" s="42">
        <v>44259</v>
      </c>
      <c r="M79" s="42"/>
      <c r="N79" s="42"/>
      <c r="O79" s="42"/>
      <c r="P79" s="42"/>
      <c r="Q79" s="42"/>
      <c r="R79" s="42"/>
      <c r="S79" s="78"/>
    </row>
    <row r="80" spans="1:19" s="27" customFormat="1" x14ac:dyDescent="0.2">
      <c r="A80" s="32">
        <v>7</v>
      </c>
      <c r="B80" s="77" t="s">
        <v>8</v>
      </c>
      <c r="C80" s="70">
        <v>10297.1</v>
      </c>
      <c r="D80" s="43">
        <v>12838.1</v>
      </c>
      <c r="E80" s="43">
        <v>10236.6</v>
      </c>
      <c r="F80" s="43">
        <v>10381.799999999999</v>
      </c>
      <c r="G80" s="43">
        <v>8777.52</v>
      </c>
      <c r="H80" s="43">
        <v>720</v>
      </c>
      <c r="I80" s="43">
        <v>714.88</v>
      </c>
      <c r="J80" s="43">
        <v>11204.6</v>
      </c>
      <c r="K80" s="43">
        <v>21138.7</v>
      </c>
      <c r="L80" s="43">
        <v>10793.2</v>
      </c>
      <c r="M80" s="43"/>
      <c r="N80" s="43"/>
      <c r="O80" s="43"/>
      <c r="P80" s="43"/>
      <c r="Q80" s="43"/>
      <c r="R80" s="43"/>
      <c r="S80" s="44">
        <f>SUM(C80:R80)</f>
        <v>97102.5</v>
      </c>
    </row>
    <row r="81" spans="1:19" x14ac:dyDescent="0.2">
      <c r="A81" s="71"/>
      <c r="B81" s="72"/>
      <c r="C81" s="73">
        <v>44039</v>
      </c>
      <c r="D81" s="73">
        <v>44069</v>
      </c>
      <c r="E81" s="73">
        <v>44096</v>
      </c>
      <c r="F81" s="73">
        <v>44123</v>
      </c>
      <c r="G81" s="73">
        <v>44160</v>
      </c>
      <c r="H81" s="73">
        <v>44186</v>
      </c>
      <c r="I81" s="73">
        <v>44221</v>
      </c>
      <c r="J81" s="73">
        <v>44251</v>
      </c>
      <c r="K81" s="73">
        <v>44281</v>
      </c>
      <c r="L81" s="73"/>
      <c r="M81" s="73"/>
      <c r="N81" s="73"/>
      <c r="O81" s="73"/>
      <c r="P81" s="73"/>
      <c r="Q81" s="73"/>
      <c r="R81" s="74"/>
      <c r="S81" s="81"/>
    </row>
    <row r="82" spans="1:19" s="27" customFormat="1" x14ac:dyDescent="0.2">
      <c r="A82" s="71">
        <v>8</v>
      </c>
      <c r="B82" s="75" t="s">
        <v>9</v>
      </c>
      <c r="C82" s="76">
        <v>6178.26</v>
      </c>
      <c r="D82" s="74">
        <v>7702.86</v>
      </c>
      <c r="E82" s="74">
        <v>2047.32</v>
      </c>
      <c r="F82" s="74">
        <v>2076.36</v>
      </c>
      <c r="G82" s="74">
        <v>2042.48</v>
      </c>
      <c r="H82" s="74">
        <v>2240.92</v>
      </c>
      <c r="I82" s="74">
        <v>4227.74</v>
      </c>
      <c r="J82" s="74">
        <v>2158.64</v>
      </c>
      <c r="K82" s="74">
        <v>2315.94</v>
      </c>
      <c r="L82" s="74"/>
      <c r="M82" s="74"/>
      <c r="N82" s="74"/>
      <c r="O82" s="74"/>
      <c r="P82" s="74"/>
      <c r="Q82" s="74"/>
      <c r="R82" s="74"/>
      <c r="S82" s="82">
        <f>SUM(C82:R82)</f>
        <v>30990.519999999993</v>
      </c>
    </row>
    <row r="83" spans="1:19" x14ac:dyDescent="0.2">
      <c r="B83" s="63"/>
      <c r="C83" s="42">
        <v>44029</v>
      </c>
      <c r="D83" s="42">
        <v>44054</v>
      </c>
      <c r="E83" s="42">
        <v>44083</v>
      </c>
      <c r="F83" s="42">
        <v>44131</v>
      </c>
      <c r="G83" s="42">
        <v>44203</v>
      </c>
      <c r="H83" s="42">
        <v>44224</v>
      </c>
      <c r="I83" s="42">
        <v>44280</v>
      </c>
      <c r="J83" s="42"/>
      <c r="K83" s="42"/>
      <c r="L83" s="42"/>
      <c r="M83" s="42"/>
      <c r="N83" s="42"/>
      <c r="O83" s="42"/>
      <c r="P83" s="42"/>
      <c r="Q83" s="42"/>
      <c r="R83" s="42"/>
      <c r="S83" s="78"/>
    </row>
    <row r="84" spans="1:19" s="27" customFormat="1" x14ac:dyDescent="0.2">
      <c r="A84" s="32">
        <v>9</v>
      </c>
      <c r="B84" s="77" t="s">
        <v>10</v>
      </c>
      <c r="C84" s="70">
        <v>16407.599999999999</v>
      </c>
      <c r="D84" s="43">
        <v>15445.65</v>
      </c>
      <c r="E84" s="43">
        <v>19257.150000000001</v>
      </c>
      <c r="F84" s="43">
        <v>15354.9</v>
      </c>
      <c r="G84" s="43">
        <v>16806.900000000001</v>
      </c>
      <c r="H84" s="43">
        <v>62599.35</v>
      </c>
      <c r="I84" s="43">
        <v>16189.8</v>
      </c>
      <c r="J84" s="43"/>
      <c r="K84" s="43"/>
      <c r="L84" s="43"/>
      <c r="M84" s="43"/>
      <c r="N84" s="43"/>
      <c r="O84" s="43"/>
      <c r="P84" s="43"/>
      <c r="Q84" s="43"/>
      <c r="R84" s="43"/>
      <c r="S84" s="44">
        <f>SUM(C84:R84)</f>
        <v>162061.35</v>
      </c>
    </row>
    <row r="85" spans="1:19" x14ac:dyDescent="0.2">
      <c r="A85" s="71"/>
      <c r="B85" s="72"/>
      <c r="C85" s="73">
        <v>44054</v>
      </c>
      <c r="D85" s="73">
        <v>44068</v>
      </c>
      <c r="E85" s="73">
        <v>44104</v>
      </c>
      <c r="F85" s="73">
        <v>44140</v>
      </c>
      <c r="G85" s="73">
        <v>44168</v>
      </c>
      <c r="H85" s="73">
        <v>44203</v>
      </c>
      <c r="I85" s="73">
        <v>44224</v>
      </c>
      <c r="J85" s="73">
        <v>44253</v>
      </c>
      <c r="K85" s="73"/>
      <c r="L85" s="73"/>
      <c r="M85" s="73"/>
      <c r="N85" s="73"/>
      <c r="O85" s="73"/>
      <c r="P85" s="73"/>
      <c r="Q85" s="73"/>
      <c r="R85" s="74"/>
      <c r="S85" s="81"/>
    </row>
    <row r="86" spans="1:19" s="27" customFormat="1" x14ac:dyDescent="0.2">
      <c r="A86" s="71">
        <v>10</v>
      </c>
      <c r="B86" s="75" t="s">
        <v>11</v>
      </c>
      <c r="C86" s="76">
        <v>15445.65</v>
      </c>
      <c r="D86" s="74">
        <v>19257.150000000001</v>
      </c>
      <c r="E86" s="74">
        <v>15354.9</v>
      </c>
      <c r="F86" s="74">
        <v>15572.7</v>
      </c>
      <c r="G86" s="74">
        <v>15318.6</v>
      </c>
      <c r="H86" s="74">
        <v>16806.900000000001</v>
      </c>
      <c r="I86" s="74">
        <v>31708.05</v>
      </c>
      <c r="J86" s="74">
        <v>16189.8</v>
      </c>
      <c r="K86" s="74"/>
      <c r="L86" s="74"/>
      <c r="M86" s="74"/>
      <c r="N86" s="74"/>
      <c r="O86" s="74"/>
      <c r="P86" s="74"/>
      <c r="Q86" s="74"/>
      <c r="R86" s="74"/>
      <c r="S86" s="82">
        <f>SUM(C86:R86)</f>
        <v>145653.75000000003</v>
      </c>
    </row>
    <row r="87" spans="1:19" x14ac:dyDescent="0.2">
      <c r="B87" s="63"/>
      <c r="C87" s="42">
        <v>44130</v>
      </c>
      <c r="D87" s="42">
        <v>44244</v>
      </c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78"/>
    </row>
    <row r="88" spans="1:19" s="27" customFormat="1" x14ac:dyDescent="0.2">
      <c r="A88" s="32">
        <v>11</v>
      </c>
      <c r="B88" s="77" t="s">
        <v>12</v>
      </c>
      <c r="C88" s="70">
        <v>43753.599999999999</v>
      </c>
      <c r="D88" s="43">
        <v>53348.9</v>
      </c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4">
        <f>SUM(C88:R88)</f>
        <v>97102.5</v>
      </c>
    </row>
    <row r="89" spans="1:19" x14ac:dyDescent="0.2">
      <c r="A89" s="71"/>
      <c r="B89" s="72"/>
      <c r="C89" s="73">
        <v>44039</v>
      </c>
      <c r="D89" s="73">
        <v>44069</v>
      </c>
      <c r="E89" s="73">
        <v>44096</v>
      </c>
      <c r="F89" s="73">
        <v>44123</v>
      </c>
      <c r="G89" s="73">
        <v>44160</v>
      </c>
      <c r="H89" s="73">
        <v>44186</v>
      </c>
      <c r="I89" s="73">
        <v>44221</v>
      </c>
      <c r="J89" s="73">
        <v>44251</v>
      </c>
      <c r="K89" s="73">
        <v>44281</v>
      </c>
      <c r="L89" s="73"/>
      <c r="M89" s="73"/>
      <c r="N89" s="73"/>
      <c r="O89" s="73"/>
      <c r="P89" s="73"/>
      <c r="Q89" s="73"/>
      <c r="R89" s="74"/>
      <c r="S89" s="81"/>
    </row>
    <row r="90" spans="1:19" s="27" customFormat="1" x14ac:dyDescent="0.2">
      <c r="A90" s="71">
        <v>12</v>
      </c>
      <c r="B90" s="75" t="s">
        <v>13</v>
      </c>
      <c r="C90" s="76">
        <v>2059.42</v>
      </c>
      <c r="D90" s="74">
        <v>2567.62</v>
      </c>
      <c r="E90" s="74">
        <v>2047.32</v>
      </c>
      <c r="F90" s="74">
        <v>2076.36</v>
      </c>
      <c r="G90" s="74">
        <v>2042.48</v>
      </c>
      <c r="H90" s="74">
        <v>2240.92</v>
      </c>
      <c r="I90" s="74">
        <v>4227.74</v>
      </c>
      <c r="J90" s="74">
        <v>2158.64</v>
      </c>
      <c r="K90" s="74">
        <v>2315.94</v>
      </c>
      <c r="L90" s="74"/>
      <c r="M90" s="74"/>
      <c r="N90" s="74"/>
      <c r="O90" s="74"/>
      <c r="P90" s="74"/>
      <c r="Q90" s="74"/>
      <c r="R90" s="74"/>
      <c r="S90" s="82">
        <f>SUM(C90:R90)</f>
        <v>21736.44</v>
      </c>
    </row>
    <row r="91" spans="1:19" x14ac:dyDescent="0.2">
      <c r="B91" s="63"/>
      <c r="C91" s="42">
        <v>44041</v>
      </c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78"/>
    </row>
    <row r="92" spans="1:19" s="27" customFormat="1" x14ac:dyDescent="0.2">
      <c r="A92" s="32">
        <v>13</v>
      </c>
      <c r="B92" s="77" t="s">
        <v>24</v>
      </c>
      <c r="C92" s="70">
        <v>64099.86</v>
      </c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4">
        <f>SUM(C92:R92)</f>
        <v>64099.86</v>
      </c>
    </row>
    <row r="93" spans="1:19" x14ac:dyDescent="0.2">
      <c r="A93" s="71"/>
      <c r="B93" s="72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4"/>
      <c r="S93" s="81"/>
    </row>
    <row r="94" spans="1:19" s="27" customFormat="1" x14ac:dyDescent="0.2">
      <c r="A94" s="71">
        <v>14</v>
      </c>
      <c r="B94" s="75" t="s">
        <v>15</v>
      </c>
      <c r="C94" s="76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82">
        <f>SUM(C94:R94)</f>
        <v>0</v>
      </c>
    </row>
    <row r="95" spans="1:19" x14ac:dyDescent="0.2">
      <c r="B95" s="63"/>
      <c r="C95" s="42">
        <v>44028</v>
      </c>
      <c r="D95" s="42">
        <v>44049</v>
      </c>
      <c r="E95" s="42">
        <v>44083</v>
      </c>
      <c r="F95" s="42">
        <v>44099</v>
      </c>
      <c r="G95" s="42">
        <v>44134</v>
      </c>
      <c r="H95" s="42">
        <v>44165</v>
      </c>
      <c r="I95" s="42">
        <v>44201</v>
      </c>
      <c r="J95" s="42">
        <v>44229</v>
      </c>
      <c r="K95" s="42">
        <v>44259</v>
      </c>
      <c r="L95" s="42">
        <v>44286</v>
      </c>
      <c r="M95" s="42"/>
      <c r="N95" s="42"/>
      <c r="O95" s="42"/>
      <c r="P95" s="42"/>
      <c r="Q95" s="42"/>
      <c r="R95" s="42"/>
      <c r="S95" s="78"/>
    </row>
    <row r="96" spans="1:19" s="27" customFormat="1" x14ac:dyDescent="0.2">
      <c r="A96" s="32">
        <v>15</v>
      </c>
      <c r="B96" s="77" t="s">
        <v>16</v>
      </c>
      <c r="C96" s="70">
        <v>8750.7199999999993</v>
      </c>
      <c r="D96" s="43">
        <v>8237.68</v>
      </c>
      <c r="E96" s="43">
        <v>10270.48</v>
      </c>
      <c r="F96" s="43">
        <v>8189.28</v>
      </c>
      <c r="G96" s="43">
        <v>8305.44</v>
      </c>
      <c r="H96" s="43">
        <v>8169.92</v>
      </c>
      <c r="I96" s="43">
        <v>8963.68</v>
      </c>
      <c r="J96" s="43">
        <v>16910.96</v>
      </c>
      <c r="K96" s="43">
        <v>8634.56</v>
      </c>
      <c r="L96" s="43">
        <v>9263.76</v>
      </c>
      <c r="M96" s="43"/>
      <c r="N96" s="43"/>
      <c r="O96" s="43"/>
      <c r="P96" s="43"/>
      <c r="Q96" s="43"/>
      <c r="R96" s="43"/>
      <c r="S96" s="44">
        <f>SUM(C96:R96)</f>
        <v>95696.48</v>
      </c>
    </row>
    <row r="97" spans="1:19" x14ac:dyDescent="0.2">
      <c r="A97" s="71"/>
      <c r="B97" s="72"/>
      <c r="C97" s="73">
        <v>44049</v>
      </c>
      <c r="D97" s="73">
        <v>44092</v>
      </c>
      <c r="E97" s="73">
        <v>44120</v>
      </c>
      <c r="F97" s="73">
        <v>44125</v>
      </c>
      <c r="G97" s="73">
        <v>44174</v>
      </c>
      <c r="H97" s="73">
        <v>44179</v>
      </c>
      <c r="I97" s="73">
        <v>44217</v>
      </c>
      <c r="J97" s="73">
        <v>44253</v>
      </c>
      <c r="K97" s="73">
        <v>44273</v>
      </c>
      <c r="L97" s="73"/>
      <c r="M97" s="73"/>
      <c r="N97" s="73"/>
      <c r="O97" s="73"/>
      <c r="P97" s="73"/>
      <c r="Q97" s="73"/>
      <c r="R97" s="74"/>
      <c r="S97" s="81"/>
    </row>
    <row r="98" spans="1:19" s="27" customFormat="1" x14ac:dyDescent="0.2">
      <c r="A98" s="71">
        <v>16</v>
      </c>
      <c r="B98" s="75" t="s">
        <v>17</v>
      </c>
      <c r="C98" s="76">
        <v>6178.26</v>
      </c>
      <c r="D98" s="74">
        <v>7702.86</v>
      </c>
      <c r="E98" s="74">
        <v>6141.96</v>
      </c>
      <c r="F98" s="74">
        <v>6229.08</v>
      </c>
      <c r="G98" s="74">
        <v>6127.44</v>
      </c>
      <c r="H98" s="74">
        <v>6722.76</v>
      </c>
      <c r="I98" s="74">
        <v>12683.22</v>
      </c>
      <c r="J98" s="74">
        <v>6475.92</v>
      </c>
      <c r="K98" s="74">
        <v>6947.82</v>
      </c>
      <c r="L98" s="74"/>
      <c r="M98" s="74"/>
      <c r="N98" s="74"/>
      <c r="O98" s="74"/>
      <c r="P98" s="74"/>
      <c r="Q98" s="74"/>
      <c r="R98" s="74"/>
      <c r="S98" s="82">
        <f>SUM(C98:R98)</f>
        <v>65209.319999999992</v>
      </c>
    </row>
    <row r="99" spans="1:19" x14ac:dyDescent="0.2">
      <c r="B99" s="63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78"/>
    </row>
    <row r="100" spans="1:19" s="27" customFormat="1" x14ac:dyDescent="0.2">
      <c r="A100" s="32">
        <v>17</v>
      </c>
      <c r="B100" s="77"/>
      <c r="C100" s="70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4">
        <f>SUM(C100:R100)</f>
        <v>0</v>
      </c>
    </row>
    <row r="101" spans="1:19" x14ac:dyDescent="0.2">
      <c r="A101" s="192"/>
      <c r="B101" s="193"/>
      <c r="C101" s="194"/>
      <c r="D101" s="194"/>
      <c r="E101" s="194"/>
      <c r="F101" s="194"/>
      <c r="G101" s="194"/>
      <c r="H101" s="194"/>
      <c r="I101" s="194"/>
      <c r="J101" s="194"/>
      <c r="K101" s="194"/>
      <c r="L101" s="195"/>
      <c r="M101" s="195"/>
      <c r="N101" s="195"/>
      <c r="O101" s="195"/>
      <c r="P101" s="195"/>
      <c r="Q101" s="195"/>
      <c r="R101" s="195"/>
      <c r="S101" s="196"/>
    </row>
    <row r="102" spans="1:19" s="27" customFormat="1" x14ac:dyDescent="0.2">
      <c r="A102" s="192">
        <v>1</v>
      </c>
      <c r="B102" s="197"/>
      <c r="C102" s="198"/>
      <c r="D102" s="199"/>
      <c r="E102" s="199"/>
      <c r="F102" s="199"/>
      <c r="G102" s="199"/>
      <c r="H102" s="199"/>
      <c r="I102" s="199"/>
      <c r="J102" s="199"/>
      <c r="K102" s="199"/>
      <c r="L102" s="199"/>
      <c r="M102" s="199"/>
      <c r="N102" s="199"/>
      <c r="O102" s="199"/>
      <c r="P102" s="199"/>
      <c r="Q102" s="199"/>
      <c r="R102" s="199"/>
      <c r="S102" s="200">
        <f>SUM(C102:R102)</f>
        <v>0</v>
      </c>
    </row>
    <row r="103" spans="1:19" x14ac:dyDescent="0.2">
      <c r="B103" s="63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78"/>
    </row>
    <row r="104" spans="1:19" s="27" customFormat="1" ht="13.5" thickBot="1" x14ac:dyDescent="0.25">
      <c r="A104" s="32"/>
      <c r="B104" s="77"/>
      <c r="C104" s="70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4">
        <f>SUM(C104:R104)</f>
        <v>0</v>
      </c>
    </row>
    <row r="105" spans="1:19" ht="13.5" thickBot="1" x14ac:dyDescent="0.25">
      <c r="S105" s="83">
        <f>SUM(S67:S102)</f>
        <v>872624.27999999991</v>
      </c>
    </row>
  </sheetData>
  <sortState xmlns:xlrd2="http://schemas.microsoft.com/office/spreadsheetml/2017/richdata2" ref="G6:G20">
    <sortCondition ref="G6"/>
  </sortState>
  <mergeCells count="9">
    <mergeCell ref="A5:B5"/>
    <mergeCell ref="A29:B29"/>
    <mergeCell ref="A30:B30"/>
    <mergeCell ref="S65:S66"/>
    <mergeCell ref="C29:C30"/>
    <mergeCell ref="C55:C56"/>
    <mergeCell ref="D55:D56"/>
    <mergeCell ref="E55:E56"/>
    <mergeCell ref="F55:F56"/>
  </mergeCells>
  <phoneticPr fontId="10" type="noConversion"/>
  <pageMargins left="0.74803149606299213" right="0.74803149606299213" top="0.98425196850393704" bottom="0.98425196850393704" header="0" footer="0"/>
  <pageSetup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</sheetPr>
  <dimension ref="A1:AB735"/>
  <sheetViews>
    <sheetView zoomScaleNormal="100" workbookViewId="0">
      <pane ySplit="1" topLeftCell="A106" activePane="bottomLeft" state="frozen"/>
      <selection activeCell="D1" sqref="D1"/>
      <selection pane="bottomLeft" activeCell="B113" sqref="B113"/>
    </sheetView>
  </sheetViews>
  <sheetFormatPr baseColWidth="10" defaultColWidth="9.140625" defaultRowHeight="15" x14ac:dyDescent="0.2"/>
  <cols>
    <col min="1" max="1" width="12.5703125" style="10" bestFit="1" customWidth="1"/>
    <col min="2" max="2" width="45.85546875" style="11" bestFit="1" customWidth="1"/>
    <col min="3" max="3" width="17.28515625" style="2" bestFit="1" customWidth="1"/>
    <col min="4" max="4" width="13.140625" style="2" customWidth="1"/>
    <col min="5" max="5" width="15.42578125" style="55" customWidth="1"/>
    <col min="6" max="14" width="14.7109375" customWidth="1"/>
    <col min="15" max="19" width="23.42578125" customWidth="1"/>
    <col min="20" max="20" width="19.85546875" customWidth="1"/>
    <col min="21" max="21" width="19.7109375" customWidth="1"/>
    <col min="22" max="22" width="28.140625" customWidth="1"/>
    <col min="23" max="25" width="24.7109375" bestFit="1" customWidth="1"/>
    <col min="26" max="26" width="21.85546875" bestFit="1" customWidth="1"/>
    <col min="27" max="27" width="21.7109375" bestFit="1" customWidth="1"/>
    <col min="28" max="28" width="29.42578125" bestFit="1" customWidth="1"/>
    <col min="29" max="256" width="11.42578125" customWidth="1"/>
  </cols>
  <sheetData>
    <row r="1" spans="1:28" ht="98.25" customHeight="1" thickBot="1" x14ac:dyDescent="0.3">
      <c r="A1" s="249" t="s">
        <v>33</v>
      </c>
      <c r="B1" s="250" t="s">
        <v>21</v>
      </c>
      <c r="C1" s="251" t="s">
        <v>34</v>
      </c>
      <c r="D1" s="252" t="s">
        <v>35</v>
      </c>
      <c r="E1" s="253" t="s">
        <v>36</v>
      </c>
      <c r="F1" s="57"/>
      <c r="G1" s="210" t="s">
        <v>37</v>
      </c>
      <c r="H1" s="211" t="s">
        <v>35</v>
      </c>
      <c r="I1" s="212" t="s">
        <v>37</v>
      </c>
      <c r="J1" s="213" t="s">
        <v>35</v>
      </c>
      <c r="K1" s="214" t="s">
        <v>37</v>
      </c>
      <c r="L1" s="215" t="s">
        <v>35</v>
      </c>
      <c r="M1" s="216" t="s">
        <v>37</v>
      </c>
      <c r="N1" s="217" t="s">
        <v>35</v>
      </c>
    </row>
    <row r="2" spans="1:28" x14ac:dyDescent="0.3">
      <c r="A2" s="206" t="s">
        <v>38</v>
      </c>
      <c r="B2" s="207"/>
      <c r="C2" s="208">
        <v>-59671.16999999986</v>
      </c>
      <c r="D2" s="209"/>
      <c r="E2" s="208">
        <f>C2</f>
        <v>-59671.16999999986</v>
      </c>
      <c r="F2" s="57"/>
      <c r="G2" s="218">
        <v>100825</v>
      </c>
      <c r="H2" s="219"/>
      <c r="I2" s="220">
        <v>0</v>
      </c>
      <c r="J2" s="221"/>
      <c r="K2" s="222">
        <v>3000</v>
      </c>
      <c r="L2" s="223"/>
      <c r="M2" s="218">
        <v>0</v>
      </c>
      <c r="N2" s="224"/>
    </row>
    <row r="3" spans="1:28" s="56" customFormat="1" ht="17.25" x14ac:dyDescent="0.35">
      <c r="A3" s="88"/>
      <c r="B3" s="88"/>
      <c r="C3" s="89"/>
      <c r="D3" s="90"/>
      <c r="E3" s="91"/>
      <c r="F3" s="57"/>
      <c r="G3" s="92"/>
      <c r="H3" s="93"/>
      <c r="I3" s="94"/>
      <c r="J3" s="95"/>
      <c r="K3" s="150"/>
      <c r="L3" s="151"/>
      <c r="M3" s="92"/>
      <c r="N3" s="96"/>
    </row>
    <row r="4" spans="1:28" s="3" customFormat="1" x14ac:dyDescent="0.3">
      <c r="A4" s="9"/>
      <c r="B4" s="130" t="s">
        <v>39</v>
      </c>
      <c r="C4" s="17"/>
      <c r="D4" s="45">
        <v>17365.919999999998</v>
      </c>
      <c r="E4" s="205">
        <f>+E2+C4-D4</f>
        <v>-77037.089999999851</v>
      </c>
      <c r="F4" s="57"/>
      <c r="G4" s="97"/>
      <c r="H4" s="98"/>
      <c r="I4" s="99"/>
      <c r="J4" s="100"/>
      <c r="K4" s="152"/>
      <c r="L4" s="153"/>
      <c r="M4" s="101"/>
      <c r="N4" s="102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</row>
    <row r="5" spans="1:28" s="3" customFormat="1" x14ac:dyDescent="0.3">
      <c r="A5" s="9"/>
      <c r="B5" s="131" t="s">
        <v>40</v>
      </c>
      <c r="C5" s="17"/>
      <c r="D5" s="45">
        <v>77367.399999999994</v>
      </c>
      <c r="E5" s="205">
        <f>+E4+C5-D5</f>
        <v>-154404.48999999985</v>
      </c>
      <c r="F5" s="57"/>
      <c r="G5" s="97"/>
      <c r="H5" s="98"/>
      <c r="I5" s="99"/>
      <c r="J5" s="100"/>
      <c r="K5" s="152"/>
      <c r="L5" s="153"/>
      <c r="M5" s="101"/>
      <c r="N5" s="102"/>
      <c r="O5"/>
      <c r="P5"/>
      <c r="Q5"/>
      <c r="R5"/>
      <c r="S5"/>
      <c r="T5"/>
      <c r="U5"/>
      <c r="V5"/>
      <c r="W5"/>
      <c r="X5"/>
      <c r="Y5"/>
      <c r="Z5"/>
      <c r="AA5"/>
      <c r="AB5"/>
    </row>
    <row r="6" spans="1:28" s="3" customFormat="1" x14ac:dyDescent="0.3">
      <c r="A6" s="201">
        <v>44028</v>
      </c>
      <c r="B6" s="203" t="s">
        <v>41</v>
      </c>
      <c r="C6" s="202">
        <v>8750.7199999999993</v>
      </c>
      <c r="D6" s="202"/>
      <c r="E6" s="205">
        <f t="shared" ref="E6:E69" si="0">+E5+C6-D6</f>
        <v>-145653.76999999984</v>
      </c>
      <c r="F6" s="57"/>
      <c r="G6" s="97"/>
      <c r="H6" s="98"/>
      <c r="I6" s="99"/>
      <c r="J6" s="100"/>
      <c r="K6" s="152"/>
      <c r="L6" s="153"/>
      <c r="M6" s="101"/>
      <c r="N6" s="102"/>
      <c r="O6"/>
      <c r="P6"/>
      <c r="Q6"/>
      <c r="R6"/>
      <c r="S6"/>
      <c r="T6"/>
      <c r="U6"/>
      <c r="V6"/>
      <c r="W6"/>
      <c r="X6"/>
      <c r="Y6"/>
      <c r="Z6"/>
      <c r="AA6"/>
      <c r="AB6"/>
    </row>
    <row r="7" spans="1:28" s="3" customFormat="1" x14ac:dyDescent="0.3">
      <c r="A7" s="201">
        <v>44029</v>
      </c>
      <c r="B7" s="203" t="s">
        <v>42</v>
      </c>
      <c r="C7" s="202">
        <v>16407.599999999999</v>
      </c>
      <c r="D7" s="202"/>
      <c r="E7" s="205">
        <f t="shared" si="0"/>
        <v>-129246.16999999984</v>
      </c>
      <c r="F7" s="57"/>
      <c r="G7" s="97"/>
      <c r="H7" s="98"/>
      <c r="I7" s="99"/>
      <c r="J7" s="100"/>
      <c r="K7" s="152"/>
      <c r="L7" s="153"/>
      <c r="M7" s="101"/>
      <c r="N7" s="102"/>
      <c r="O7"/>
      <c r="P7"/>
      <c r="Q7"/>
      <c r="R7"/>
      <c r="S7"/>
      <c r="T7"/>
      <c r="U7"/>
      <c r="V7"/>
      <c r="W7"/>
      <c r="X7"/>
      <c r="Y7"/>
      <c r="Z7"/>
      <c r="AA7"/>
      <c r="AB7"/>
    </row>
    <row r="8" spans="1:28" s="3" customFormat="1" x14ac:dyDescent="0.3">
      <c r="A8" s="201">
        <v>44034</v>
      </c>
      <c r="B8" s="203" t="s">
        <v>43</v>
      </c>
      <c r="C8" s="202">
        <v>6178.26</v>
      </c>
      <c r="D8" s="202"/>
      <c r="E8" s="205">
        <f t="shared" si="0"/>
        <v>-123067.90999999984</v>
      </c>
      <c r="F8" s="57"/>
      <c r="G8" s="97"/>
      <c r="H8" s="98"/>
      <c r="I8" s="99"/>
      <c r="J8" s="100"/>
      <c r="K8" s="152"/>
      <c r="L8" s="153"/>
      <c r="M8" s="101"/>
      <c r="N8" s="102"/>
      <c r="O8"/>
      <c r="P8"/>
      <c r="Q8"/>
      <c r="R8"/>
      <c r="S8"/>
      <c r="T8"/>
      <c r="U8"/>
      <c r="V8"/>
      <c r="W8"/>
      <c r="X8"/>
      <c r="Y8"/>
      <c r="Z8"/>
      <c r="AA8"/>
      <c r="AB8"/>
    </row>
    <row r="9" spans="1:28" s="3" customFormat="1" x14ac:dyDescent="0.3">
      <c r="A9" s="201">
        <v>44036</v>
      </c>
      <c r="B9" s="203" t="s">
        <v>44</v>
      </c>
      <c r="C9" s="202">
        <v>6178.26</v>
      </c>
      <c r="D9" s="202"/>
      <c r="E9" s="205">
        <f t="shared" si="0"/>
        <v>-116889.64999999985</v>
      </c>
      <c r="F9" s="16"/>
      <c r="G9" s="97"/>
      <c r="H9" s="98"/>
      <c r="I9" s="99"/>
      <c r="J9" s="100"/>
      <c r="K9" s="152"/>
      <c r="L9" s="153"/>
      <c r="M9" s="101"/>
      <c r="N9" s="102"/>
      <c r="O9"/>
      <c r="P9"/>
      <c r="Q9"/>
      <c r="R9"/>
      <c r="S9"/>
      <c r="T9"/>
      <c r="U9"/>
      <c r="V9"/>
      <c r="W9"/>
      <c r="X9"/>
      <c r="Y9"/>
      <c r="Z9"/>
      <c r="AA9"/>
      <c r="AB9"/>
    </row>
    <row r="10" spans="1:28" s="3" customFormat="1" x14ac:dyDescent="0.3">
      <c r="A10" s="201">
        <v>44039</v>
      </c>
      <c r="B10" s="203" t="s">
        <v>45</v>
      </c>
      <c r="C10" s="202">
        <v>6178.26</v>
      </c>
      <c r="D10" s="202"/>
      <c r="E10" s="205">
        <f t="shared" si="0"/>
        <v>-110711.38999999985</v>
      </c>
      <c r="F10" s="16"/>
      <c r="G10" s="97"/>
      <c r="H10" s="98"/>
      <c r="I10" s="99"/>
      <c r="J10" s="100"/>
      <c r="K10" s="152"/>
      <c r="L10" s="153"/>
      <c r="M10" s="101"/>
      <c r="N10" s="102"/>
      <c r="O10"/>
      <c r="P10"/>
      <c r="Q10"/>
      <c r="R10"/>
      <c r="S10"/>
      <c r="T10"/>
      <c r="U10"/>
      <c r="V10"/>
      <c r="W10"/>
      <c r="X10"/>
      <c r="Y10"/>
      <c r="Z10"/>
      <c r="AA10"/>
      <c r="AB10"/>
    </row>
    <row r="11" spans="1:28" s="3" customFormat="1" x14ac:dyDescent="0.3">
      <c r="A11" s="201">
        <v>44039</v>
      </c>
      <c r="B11" s="203" t="s">
        <v>46</v>
      </c>
      <c r="C11" s="202">
        <v>2059.42</v>
      </c>
      <c r="D11" s="202"/>
      <c r="E11" s="205">
        <f t="shared" si="0"/>
        <v>-108651.96999999986</v>
      </c>
      <c r="F11" s="16"/>
      <c r="G11" s="97"/>
      <c r="H11" s="98"/>
      <c r="I11" s="99"/>
      <c r="J11" s="100"/>
      <c r="K11" s="152"/>
      <c r="L11" s="153"/>
      <c r="M11" s="101"/>
      <c r="N11" s="102"/>
      <c r="O11"/>
      <c r="P11"/>
      <c r="Q11"/>
      <c r="R11"/>
      <c r="S11"/>
      <c r="T11"/>
      <c r="U11"/>
      <c r="V11"/>
      <c r="W11" s="56"/>
      <c r="X11" s="56"/>
      <c r="Y11" s="56"/>
      <c r="Z11" s="56"/>
      <c r="AA11" s="56"/>
      <c r="AB11" s="56"/>
    </row>
    <row r="12" spans="1:28" s="3" customFormat="1" x14ac:dyDescent="0.3">
      <c r="A12" s="201">
        <v>44041</v>
      </c>
      <c r="B12" s="203" t="s">
        <v>47</v>
      </c>
      <c r="C12" s="202">
        <v>64099.86</v>
      </c>
      <c r="D12" s="202"/>
      <c r="E12" s="205">
        <f t="shared" si="0"/>
        <v>-44552.109999999855</v>
      </c>
      <c r="F12" s="16"/>
      <c r="G12" s="97"/>
      <c r="H12" s="98"/>
      <c r="I12" s="99"/>
      <c r="J12" s="100"/>
      <c r="K12" s="152"/>
      <c r="L12" s="153"/>
      <c r="M12" s="101"/>
      <c r="N12" s="102"/>
      <c r="O12"/>
      <c r="P12"/>
      <c r="Q12"/>
      <c r="R12"/>
      <c r="S12"/>
      <c r="T12"/>
      <c r="U12"/>
      <c r="V12"/>
      <c r="W12" s="56"/>
      <c r="X12" s="56"/>
      <c r="Y12" s="56"/>
      <c r="Z12" s="56"/>
      <c r="AA12" s="56"/>
      <c r="AB12" s="56"/>
    </row>
    <row r="13" spans="1:28" s="3" customFormat="1" x14ac:dyDescent="0.3">
      <c r="A13" s="201">
        <v>44042</v>
      </c>
      <c r="B13" s="203" t="s">
        <v>48</v>
      </c>
      <c r="C13" s="202">
        <v>10297.1</v>
      </c>
      <c r="D13" s="202"/>
      <c r="E13" s="141">
        <f t="shared" si="0"/>
        <v>-34255.009999999857</v>
      </c>
      <c r="F13" s="16"/>
      <c r="G13" s="97"/>
      <c r="H13" s="98"/>
      <c r="I13" s="99"/>
      <c r="J13" s="100"/>
      <c r="K13" s="152"/>
      <c r="L13" s="153"/>
      <c r="M13" s="101"/>
      <c r="N13" s="102"/>
      <c r="O13"/>
      <c r="P13"/>
      <c r="Q13"/>
      <c r="R13"/>
      <c r="S13"/>
      <c r="T13"/>
      <c r="U13"/>
      <c r="V13"/>
      <c r="W13" s="56"/>
      <c r="X13" s="56"/>
      <c r="Y13" s="56"/>
      <c r="Z13" s="56"/>
      <c r="AA13" s="56"/>
      <c r="AB13" s="56"/>
    </row>
    <row r="14" spans="1:28" s="3" customFormat="1" x14ac:dyDescent="0.3">
      <c r="A14" s="201">
        <v>44049</v>
      </c>
      <c r="B14" s="203" t="s">
        <v>49</v>
      </c>
      <c r="C14" s="202">
        <v>6178.26</v>
      </c>
      <c r="D14" s="202"/>
      <c r="E14" s="205">
        <f t="shared" si="0"/>
        <v>-28076.749999999854</v>
      </c>
      <c r="F14" s="16"/>
      <c r="G14" s="97"/>
      <c r="H14" s="98"/>
      <c r="I14" s="99"/>
      <c r="J14" s="100"/>
      <c r="K14" s="152"/>
      <c r="L14" s="153"/>
      <c r="M14" s="101"/>
      <c r="N14" s="102"/>
      <c r="O14"/>
      <c r="P14"/>
      <c r="Q14"/>
      <c r="R14"/>
      <c r="S14"/>
      <c r="T14"/>
      <c r="U14"/>
      <c r="V14"/>
      <c r="W14" s="56"/>
      <c r="X14" s="56"/>
      <c r="Y14" s="56"/>
      <c r="Z14" s="56"/>
      <c r="AA14" s="56"/>
      <c r="AB14" s="56"/>
    </row>
    <row r="15" spans="1:28" s="3" customFormat="1" x14ac:dyDescent="0.3">
      <c r="A15" s="201">
        <v>44049</v>
      </c>
      <c r="B15" s="203" t="s">
        <v>41</v>
      </c>
      <c r="C15" s="202">
        <v>8237.68</v>
      </c>
      <c r="D15" s="202"/>
      <c r="E15" s="205">
        <f t="shared" si="0"/>
        <v>-19839.069999999854</v>
      </c>
      <c r="F15" s="16"/>
      <c r="G15" s="97"/>
      <c r="H15" s="98"/>
      <c r="I15" s="99"/>
      <c r="J15" s="100"/>
      <c r="K15" s="152"/>
      <c r="L15" s="153"/>
      <c r="M15" s="101"/>
      <c r="N15" s="102"/>
      <c r="O15"/>
      <c r="P15"/>
      <c r="Q15"/>
      <c r="R15"/>
      <c r="S15"/>
      <c r="T15"/>
      <c r="U15"/>
      <c r="V15"/>
      <c r="W15" s="56"/>
      <c r="X15" s="56"/>
      <c r="Y15" s="56"/>
      <c r="Z15" s="56"/>
      <c r="AA15" s="56"/>
      <c r="AB15" s="56"/>
    </row>
    <row r="16" spans="1:28" s="3" customFormat="1" x14ac:dyDescent="0.3">
      <c r="A16" s="9"/>
      <c r="B16" s="130" t="s">
        <v>50</v>
      </c>
      <c r="C16" s="17"/>
      <c r="D16" s="45">
        <v>24490.399999999998</v>
      </c>
      <c r="E16" s="205">
        <f t="shared" si="0"/>
        <v>-44329.469999999856</v>
      </c>
      <c r="F16" s="16"/>
      <c r="G16" s="97"/>
      <c r="H16" s="98"/>
      <c r="I16" s="99"/>
      <c r="J16" s="100"/>
      <c r="K16" s="152"/>
      <c r="L16" s="153"/>
      <c r="M16" s="101"/>
      <c r="N16" s="102"/>
      <c r="O16"/>
      <c r="P16"/>
      <c r="Q16"/>
      <c r="R16"/>
      <c r="S16"/>
      <c r="T16"/>
      <c r="U16"/>
      <c r="V16"/>
      <c r="W16" s="56"/>
      <c r="X16" s="56"/>
      <c r="Y16" s="56"/>
      <c r="Z16" s="56"/>
      <c r="AA16" s="56"/>
      <c r="AB16" s="56"/>
    </row>
    <row r="17" spans="1:22" s="3" customFormat="1" x14ac:dyDescent="0.3">
      <c r="A17" s="9"/>
      <c r="B17" s="131" t="s">
        <v>51</v>
      </c>
      <c r="C17" s="17"/>
      <c r="D17" s="45">
        <v>93620.12</v>
      </c>
      <c r="E17" s="205">
        <f t="shared" si="0"/>
        <v>-137949.58999999985</v>
      </c>
      <c r="F17" s="16"/>
      <c r="G17" s="97"/>
      <c r="H17" s="98"/>
      <c r="I17" s="99"/>
      <c r="J17" s="100"/>
      <c r="K17" s="152"/>
      <c r="L17" s="153"/>
      <c r="M17" s="101"/>
      <c r="N17" s="102"/>
      <c r="O17"/>
      <c r="P17"/>
      <c r="Q17"/>
      <c r="R17"/>
      <c r="S17"/>
      <c r="T17"/>
      <c r="U17"/>
      <c r="V17"/>
    </row>
    <row r="18" spans="1:22" s="3" customFormat="1" x14ac:dyDescent="0.3">
      <c r="A18" s="201">
        <v>44053</v>
      </c>
      <c r="B18" s="203" t="s">
        <v>52</v>
      </c>
      <c r="C18" s="202">
        <v>6178.26</v>
      </c>
      <c r="D18" s="202"/>
      <c r="E18" s="205">
        <f t="shared" si="0"/>
        <v>-131771.32999999984</v>
      </c>
      <c r="F18" s="255"/>
      <c r="G18" s="97"/>
      <c r="H18" s="98"/>
      <c r="I18" s="99"/>
      <c r="J18" s="100"/>
      <c r="K18" s="152"/>
      <c r="L18" s="153"/>
      <c r="M18" s="101"/>
      <c r="N18" s="102"/>
      <c r="O18"/>
      <c r="P18"/>
      <c r="Q18"/>
      <c r="R18"/>
      <c r="S18"/>
      <c r="T18"/>
      <c r="U18"/>
      <c r="V18"/>
    </row>
    <row r="19" spans="1:22" s="3" customFormat="1" x14ac:dyDescent="0.3">
      <c r="A19" s="201">
        <v>44054</v>
      </c>
      <c r="B19" s="203" t="s">
        <v>42</v>
      </c>
      <c r="C19" s="202">
        <v>15445.65</v>
      </c>
      <c r="D19" s="202"/>
      <c r="E19" s="205">
        <f t="shared" si="0"/>
        <v>-116325.67999999985</v>
      </c>
      <c r="F19" s="16"/>
      <c r="G19" s="97"/>
      <c r="H19" s="98"/>
      <c r="I19" s="99"/>
      <c r="J19" s="100"/>
      <c r="K19" s="152"/>
      <c r="L19" s="153"/>
      <c r="M19" s="101"/>
      <c r="N19" s="102"/>
      <c r="O19"/>
      <c r="P19"/>
      <c r="Q19"/>
      <c r="R19"/>
      <c r="S19"/>
      <c r="T19"/>
      <c r="U19"/>
      <c r="V19"/>
    </row>
    <row r="20" spans="1:22" s="3" customFormat="1" x14ac:dyDescent="0.3">
      <c r="A20" s="201">
        <v>44054</v>
      </c>
      <c r="B20" s="203" t="s">
        <v>53</v>
      </c>
      <c r="C20" s="202">
        <v>15445.65</v>
      </c>
      <c r="D20" s="202"/>
      <c r="E20" s="205">
        <f t="shared" si="0"/>
        <v>-100880.02999999985</v>
      </c>
      <c r="F20" s="16"/>
      <c r="G20" s="97"/>
      <c r="H20" s="98"/>
      <c r="I20" s="99"/>
      <c r="J20" s="100"/>
      <c r="K20" s="152"/>
      <c r="L20" s="153"/>
      <c r="M20" s="101"/>
      <c r="N20" s="102"/>
      <c r="O20"/>
      <c r="P20"/>
      <c r="Q20"/>
      <c r="R20"/>
      <c r="S20"/>
      <c r="T20"/>
      <c r="U20"/>
      <c r="V20"/>
    </row>
    <row r="21" spans="1:22" s="3" customFormat="1" x14ac:dyDescent="0.3">
      <c r="A21" s="201">
        <v>44061</v>
      </c>
      <c r="B21" s="203" t="s">
        <v>43</v>
      </c>
      <c r="C21" s="202">
        <v>7702.86</v>
      </c>
      <c r="D21" s="202"/>
      <c r="E21" s="205">
        <f t="shared" si="0"/>
        <v>-93177.169999999853</v>
      </c>
      <c r="F21" s="16"/>
      <c r="G21" s="97"/>
      <c r="H21" s="98"/>
      <c r="I21" s="99"/>
      <c r="J21" s="100"/>
      <c r="K21" s="152"/>
      <c r="L21" s="153"/>
      <c r="M21" s="101"/>
      <c r="N21" s="102"/>
      <c r="O21"/>
      <c r="P21"/>
      <c r="Q21"/>
      <c r="R21"/>
      <c r="S21"/>
      <c r="T21"/>
      <c r="U21"/>
      <c r="V21"/>
    </row>
    <row r="22" spans="1:22" s="3" customFormat="1" x14ac:dyDescent="0.3">
      <c r="A22" s="201">
        <v>44067</v>
      </c>
      <c r="B22" s="203" t="s">
        <v>44</v>
      </c>
      <c r="C22" s="202">
        <v>7702.86</v>
      </c>
      <c r="D22" s="202"/>
      <c r="E22" s="205">
        <f t="shared" si="0"/>
        <v>-85474.309999999852</v>
      </c>
      <c r="F22" s="16"/>
      <c r="G22" s="97"/>
      <c r="H22" s="98"/>
      <c r="I22" s="99"/>
      <c r="J22" s="100"/>
      <c r="K22" s="152"/>
      <c r="L22" s="153"/>
      <c r="M22" s="101"/>
      <c r="N22" s="102"/>
      <c r="O22"/>
      <c r="P22"/>
      <c r="Q22"/>
      <c r="R22"/>
      <c r="S22"/>
      <c r="T22"/>
      <c r="U22"/>
      <c r="V22"/>
    </row>
    <row r="23" spans="1:22" s="3" customFormat="1" x14ac:dyDescent="0.3">
      <c r="A23" s="201">
        <v>44068</v>
      </c>
      <c r="B23" s="203" t="s">
        <v>48</v>
      </c>
      <c r="C23" s="202">
        <v>12838.1</v>
      </c>
      <c r="D23" s="202"/>
      <c r="E23" s="205">
        <f t="shared" si="0"/>
        <v>-72636.209999999846</v>
      </c>
      <c r="F23" s="16"/>
      <c r="G23" s="97"/>
      <c r="H23" s="98"/>
      <c r="I23" s="99"/>
      <c r="J23" s="100"/>
      <c r="K23" s="152"/>
      <c r="L23" s="153"/>
      <c r="M23" s="101"/>
      <c r="N23" s="102"/>
      <c r="O23"/>
      <c r="P23"/>
      <c r="Q23"/>
      <c r="R23"/>
      <c r="S23"/>
      <c r="T23"/>
      <c r="U23"/>
      <c r="V23"/>
    </row>
    <row r="24" spans="1:22" s="3" customFormat="1" x14ac:dyDescent="0.3">
      <c r="A24" s="201">
        <v>44068</v>
      </c>
      <c r="B24" s="203" t="s">
        <v>53</v>
      </c>
      <c r="C24" s="202">
        <v>19257.150000000001</v>
      </c>
      <c r="D24" s="202"/>
      <c r="E24" s="205">
        <f t="shared" si="0"/>
        <v>-53379.059999999845</v>
      </c>
      <c r="F24" s="16"/>
      <c r="G24" s="97"/>
      <c r="H24" s="98"/>
      <c r="I24" s="99"/>
      <c r="J24" s="100"/>
      <c r="K24" s="152"/>
      <c r="L24" s="153"/>
      <c r="M24" s="101"/>
      <c r="N24" s="102"/>
      <c r="O24"/>
      <c r="P24"/>
      <c r="Q24"/>
      <c r="R24"/>
      <c r="S24"/>
      <c r="T24"/>
      <c r="U24"/>
      <c r="V24"/>
    </row>
    <row r="25" spans="1:22" s="3" customFormat="1" x14ac:dyDescent="0.3">
      <c r="A25" s="201">
        <v>44069</v>
      </c>
      <c r="B25" s="203" t="s">
        <v>45</v>
      </c>
      <c r="C25" s="202">
        <v>7702.86</v>
      </c>
      <c r="D25" s="202"/>
      <c r="E25" s="205">
        <f t="shared" si="0"/>
        <v>-45676.199999999844</v>
      </c>
      <c r="F25" s="16"/>
      <c r="G25" s="97"/>
      <c r="H25" s="98"/>
      <c r="I25" s="99"/>
      <c r="J25" s="100"/>
      <c r="K25" s="152"/>
      <c r="L25" s="153"/>
      <c r="M25" s="101"/>
      <c r="N25" s="102"/>
      <c r="O25"/>
      <c r="P25"/>
      <c r="Q25"/>
      <c r="R25"/>
      <c r="S25"/>
      <c r="T25"/>
      <c r="U25"/>
      <c r="V25"/>
    </row>
    <row r="26" spans="1:22" s="3" customFormat="1" x14ac:dyDescent="0.3">
      <c r="A26" s="201">
        <v>44069</v>
      </c>
      <c r="B26" s="203" t="s">
        <v>46</v>
      </c>
      <c r="C26" s="202">
        <v>2567.62</v>
      </c>
      <c r="D26" s="202"/>
      <c r="E26" s="141">
        <f t="shared" si="0"/>
        <v>-43108.579999999842</v>
      </c>
      <c r="F26" s="255"/>
      <c r="G26" s="97"/>
      <c r="H26" s="98"/>
      <c r="I26" s="99"/>
      <c r="J26" s="100"/>
      <c r="K26" s="152"/>
      <c r="L26" s="153"/>
      <c r="M26" s="101"/>
      <c r="N26" s="102"/>
      <c r="O26"/>
      <c r="P26"/>
      <c r="Q26"/>
      <c r="R26"/>
      <c r="S26"/>
      <c r="T26"/>
      <c r="U26"/>
      <c r="V26"/>
    </row>
    <row r="27" spans="1:22" s="3" customFormat="1" x14ac:dyDescent="0.3">
      <c r="A27" s="201">
        <v>44078</v>
      </c>
      <c r="B27" s="203" t="s">
        <v>52</v>
      </c>
      <c r="C27" s="202">
        <v>7702.86</v>
      </c>
      <c r="D27" s="202"/>
      <c r="E27" s="205">
        <f t="shared" si="0"/>
        <v>-35405.719999999841</v>
      </c>
      <c r="F27" s="16"/>
      <c r="G27" s="97"/>
      <c r="H27" s="98"/>
      <c r="I27" s="99"/>
      <c r="J27" s="100"/>
      <c r="K27" s="152"/>
      <c r="L27" s="153"/>
      <c r="M27" s="101"/>
      <c r="N27" s="102"/>
      <c r="O27"/>
      <c r="P27"/>
      <c r="Q27"/>
      <c r="R27"/>
      <c r="S27"/>
      <c r="T27"/>
      <c r="U27"/>
      <c r="V27"/>
    </row>
    <row r="28" spans="1:22" s="3" customFormat="1" x14ac:dyDescent="0.3">
      <c r="A28" s="201">
        <v>44083</v>
      </c>
      <c r="B28" s="203" t="s">
        <v>42</v>
      </c>
      <c r="C28" s="202">
        <v>19257.150000000001</v>
      </c>
      <c r="D28" s="202"/>
      <c r="E28" s="205">
        <f t="shared" si="0"/>
        <v>-16148.56999999984</v>
      </c>
      <c r="F28" s="16"/>
      <c r="G28" s="97"/>
      <c r="H28" s="98"/>
      <c r="I28" s="99"/>
      <c r="J28" s="100"/>
      <c r="K28" s="152"/>
      <c r="L28" s="153"/>
      <c r="M28" s="101"/>
      <c r="N28" s="102"/>
      <c r="O28"/>
      <c r="P28"/>
      <c r="Q28"/>
      <c r="R28"/>
      <c r="S28"/>
      <c r="T28"/>
      <c r="U28"/>
      <c r="V28"/>
    </row>
    <row r="29" spans="1:22" s="3" customFormat="1" x14ac:dyDescent="0.3">
      <c r="A29" s="201">
        <v>44083</v>
      </c>
      <c r="B29" s="203" t="s">
        <v>41</v>
      </c>
      <c r="C29" s="202">
        <v>10270.48</v>
      </c>
      <c r="D29" s="202"/>
      <c r="E29" s="205">
        <f t="shared" si="0"/>
        <v>-5878.0899999998401</v>
      </c>
      <c r="F29" s="16"/>
      <c r="G29" s="97"/>
      <c r="H29" s="98"/>
      <c r="I29" s="99"/>
      <c r="J29" s="100"/>
      <c r="K29" s="152"/>
      <c r="L29" s="153"/>
      <c r="M29" s="101"/>
      <c r="N29" s="102"/>
      <c r="O29"/>
      <c r="P29"/>
      <c r="Q29"/>
      <c r="R29"/>
      <c r="S29"/>
      <c r="T29"/>
      <c r="U29"/>
      <c r="V29"/>
    </row>
    <row r="30" spans="1:22" s="3" customFormat="1" x14ac:dyDescent="0.3">
      <c r="A30" s="9"/>
      <c r="B30" s="130" t="s">
        <v>54</v>
      </c>
      <c r="C30" s="17"/>
      <c r="D30" s="45">
        <v>17932.2</v>
      </c>
      <c r="E30" s="205">
        <f t="shared" si="0"/>
        <v>-23810.289999999841</v>
      </c>
      <c r="F30" s="16"/>
      <c r="G30" s="97"/>
      <c r="H30" s="98"/>
      <c r="I30" s="99"/>
      <c r="J30" s="100"/>
      <c r="K30" s="152"/>
      <c r="L30" s="153"/>
      <c r="M30" s="101"/>
      <c r="N30" s="102"/>
      <c r="O30"/>
      <c r="P30"/>
      <c r="Q30"/>
      <c r="R30"/>
      <c r="S30"/>
      <c r="T30"/>
      <c r="U30"/>
      <c r="V30"/>
    </row>
    <row r="31" spans="1:22" s="3" customFormat="1" x14ac:dyDescent="0.3">
      <c r="A31" s="9"/>
      <c r="B31" s="131" t="s">
        <v>55</v>
      </c>
      <c r="C31" s="17"/>
      <c r="D31" s="45">
        <v>59865.96</v>
      </c>
      <c r="E31" s="205">
        <f t="shared" si="0"/>
        <v>-83676.24999999984</v>
      </c>
      <c r="F31" s="16"/>
      <c r="G31" s="97"/>
      <c r="H31" s="98"/>
      <c r="I31" s="99"/>
      <c r="J31" s="100"/>
      <c r="K31" s="152"/>
      <c r="L31" s="153"/>
      <c r="M31" s="101"/>
      <c r="N31" s="102"/>
      <c r="O31"/>
      <c r="P31"/>
      <c r="Q31"/>
      <c r="R31"/>
      <c r="S31"/>
      <c r="T31"/>
      <c r="U31"/>
      <c r="V31"/>
    </row>
    <row r="32" spans="1:22" s="3" customFormat="1" x14ac:dyDescent="0.3">
      <c r="A32" s="201">
        <v>44085</v>
      </c>
      <c r="B32" s="203" t="s">
        <v>44</v>
      </c>
      <c r="C32" s="202">
        <v>2047.32</v>
      </c>
      <c r="D32" s="202"/>
      <c r="E32" s="205">
        <f t="shared" si="0"/>
        <v>-81628.929999999833</v>
      </c>
      <c r="F32" s="16"/>
      <c r="G32" s="97"/>
      <c r="H32" s="98"/>
      <c r="I32" s="99"/>
      <c r="J32" s="100"/>
      <c r="K32" s="152"/>
      <c r="L32" s="153"/>
      <c r="M32" s="101"/>
      <c r="N32" s="102"/>
      <c r="O32"/>
      <c r="P32"/>
      <c r="Q32"/>
      <c r="R32"/>
      <c r="S32"/>
      <c r="T32"/>
      <c r="U32"/>
      <c r="V32"/>
    </row>
    <row r="33" spans="1:22" s="3" customFormat="1" x14ac:dyDescent="0.3">
      <c r="A33" s="201">
        <v>44085</v>
      </c>
      <c r="B33" s="203" t="s">
        <v>43</v>
      </c>
      <c r="C33" s="202">
        <v>2047.32</v>
      </c>
      <c r="D33" s="202"/>
      <c r="E33" s="205">
        <f t="shared" si="0"/>
        <v>-79581.609999999826</v>
      </c>
      <c r="F33" s="16"/>
      <c r="G33" s="97"/>
      <c r="H33" s="98"/>
      <c r="I33" s="99"/>
      <c r="J33" s="100"/>
      <c r="K33" s="152"/>
      <c r="L33" s="153"/>
      <c r="M33" s="101"/>
      <c r="N33" s="102"/>
      <c r="O33"/>
      <c r="P33"/>
      <c r="Q33"/>
      <c r="R33"/>
      <c r="S33"/>
      <c r="T33"/>
      <c r="U33"/>
      <c r="V33"/>
    </row>
    <row r="34" spans="1:22" s="3" customFormat="1" x14ac:dyDescent="0.3">
      <c r="A34" s="201">
        <v>44092</v>
      </c>
      <c r="B34" s="203" t="s">
        <v>49</v>
      </c>
      <c r="C34" s="202">
        <v>7702.86</v>
      </c>
      <c r="D34" s="202"/>
      <c r="E34" s="205">
        <f t="shared" si="0"/>
        <v>-71878.749999999825</v>
      </c>
      <c r="F34" s="16"/>
      <c r="G34" s="97"/>
      <c r="H34" s="98"/>
      <c r="I34" s="99"/>
      <c r="J34" s="100"/>
      <c r="K34" s="152"/>
      <c r="L34" s="153"/>
      <c r="M34" s="101"/>
      <c r="N34" s="102"/>
      <c r="O34"/>
      <c r="P34"/>
      <c r="Q34"/>
      <c r="R34"/>
      <c r="S34"/>
      <c r="T34"/>
      <c r="U34"/>
      <c r="V34"/>
    </row>
    <row r="35" spans="1:22" s="3" customFormat="1" x14ac:dyDescent="0.3">
      <c r="A35" s="201">
        <v>44096</v>
      </c>
      <c r="B35" s="203" t="s">
        <v>48</v>
      </c>
      <c r="C35" s="202">
        <v>10236.6</v>
      </c>
      <c r="D35" s="202"/>
      <c r="E35" s="205">
        <f t="shared" si="0"/>
        <v>-61642.149999999827</v>
      </c>
      <c r="F35" s="16"/>
      <c r="G35" s="97"/>
      <c r="H35" s="98"/>
      <c r="I35" s="99"/>
      <c r="J35" s="100"/>
      <c r="K35" s="152"/>
      <c r="L35" s="153"/>
      <c r="M35" s="101"/>
      <c r="N35" s="102"/>
      <c r="O35"/>
      <c r="P35"/>
      <c r="Q35"/>
      <c r="R35"/>
      <c r="S35"/>
      <c r="T35"/>
      <c r="U35"/>
      <c r="V35"/>
    </row>
    <row r="36" spans="1:22" s="3" customFormat="1" x14ac:dyDescent="0.3">
      <c r="A36" s="201">
        <v>44096</v>
      </c>
      <c r="B36" s="203" t="s">
        <v>45</v>
      </c>
      <c r="C36" s="202">
        <v>2047.32</v>
      </c>
      <c r="D36" s="202"/>
      <c r="E36" s="205">
        <f t="shared" si="0"/>
        <v>-59594.829999999827</v>
      </c>
      <c r="F36" s="16"/>
      <c r="G36" s="97"/>
      <c r="H36" s="98"/>
      <c r="I36" s="99"/>
      <c r="J36" s="100"/>
      <c r="K36" s="152"/>
      <c r="L36" s="153"/>
      <c r="M36" s="101"/>
      <c r="N36" s="102"/>
      <c r="O36"/>
      <c r="P36"/>
      <c r="Q36"/>
      <c r="R36"/>
      <c r="S36"/>
      <c r="T36"/>
      <c r="U36"/>
      <c r="V36"/>
    </row>
    <row r="37" spans="1:22" s="3" customFormat="1" x14ac:dyDescent="0.3">
      <c r="A37" s="201">
        <v>44096</v>
      </c>
      <c r="B37" s="203" t="s">
        <v>46</v>
      </c>
      <c r="C37" s="202">
        <v>2047.32</v>
      </c>
      <c r="D37" s="202"/>
      <c r="E37" s="205">
        <f t="shared" si="0"/>
        <v>-57547.509999999827</v>
      </c>
      <c r="F37" s="16"/>
      <c r="G37" s="97"/>
      <c r="H37" s="98"/>
      <c r="I37" s="99"/>
      <c r="J37" s="100"/>
      <c r="K37" s="152"/>
      <c r="L37" s="153"/>
      <c r="M37" s="101"/>
      <c r="N37" s="102"/>
      <c r="O37"/>
      <c r="P37"/>
      <c r="Q37"/>
      <c r="R37"/>
      <c r="S37"/>
      <c r="T37"/>
      <c r="U37"/>
      <c r="V37"/>
    </row>
    <row r="38" spans="1:22" s="3" customFormat="1" x14ac:dyDescent="0.3">
      <c r="A38" s="201">
        <v>44099</v>
      </c>
      <c r="B38" s="203" t="s">
        <v>41</v>
      </c>
      <c r="C38" s="202">
        <v>8189.28</v>
      </c>
      <c r="D38" s="202"/>
      <c r="E38" s="205">
        <f t="shared" si="0"/>
        <v>-49358.229999999829</v>
      </c>
      <c r="F38" s="16"/>
      <c r="G38" s="97"/>
      <c r="H38" s="98"/>
      <c r="I38" s="99"/>
      <c r="J38" s="100"/>
      <c r="K38" s="152"/>
      <c r="L38" s="153"/>
      <c r="M38" s="101"/>
      <c r="N38" s="102"/>
      <c r="O38"/>
      <c r="P38"/>
      <c r="Q38"/>
      <c r="R38"/>
      <c r="S38"/>
      <c r="T38"/>
      <c r="U38"/>
      <c r="V38"/>
    </row>
    <row r="39" spans="1:22" s="3" customFormat="1" x14ac:dyDescent="0.3">
      <c r="A39" s="201">
        <v>44102</v>
      </c>
      <c r="B39" s="203" t="s">
        <v>52</v>
      </c>
      <c r="C39" s="202">
        <v>2047.32</v>
      </c>
      <c r="D39" s="202"/>
      <c r="E39" s="205">
        <f t="shared" si="0"/>
        <v>-47310.909999999829</v>
      </c>
      <c r="F39" s="16"/>
      <c r="G39" s="97"/>
      <c r="H39" s="98"/>
      <c r="I39" s="99"/>
      <c r="J39" s="100"/>
      <c r="K39" s="152"/>
      <c r="L39" s="153"/>
      <c r="M39" s="101"/>
      <c r="N39" s="102"/>
      <c r="O39"/>
      <c r="P39"/>
      <c r="Q39"/>
      <c r="R39"/>
      <c r="S39"/>
      <c r="T39"/>
      <c r="U39"/>
      <c r="V39"/>
    </row>
    <row r="40" spans="1:22" s="3" customFormat="1" x14ac:dyDescent="0.3">
      <c r="A40" s="201">
        <v>44104</v>
      </c>
      <c r="B40" s="203" t="s">
        <v>53</v>
      </c>
      <c r="C40" s="202">
        <v>15354.9</v>
      </c>
      <c r="D40" s="202"/>
      <c r="E40" s="141">
        <f t="shared" si="0"/>
        <v>-31956.009999999827</v>
      </c>
      <c r="F40" s="16"/>
      <c r="G40" s="97"/>
      <c r="H40" s="98"/>
      <c r="I40" s="99"/>
      <c r="J40" s="100"/>
      <c r="K40" s="152"/>
      <c r="L40" s="153"/>
      <c r="M40" s="101"/>
      <c r="N40" s="102"/>
      <c r="O40"/>
      <c r="P40"/>
      <c r="Q40"/>
      <c r="R40"/>
      <c r="S40"/>
      <c r="T40"/>
      <c r="U40"/>
      <c r="V40"/>
    </row>
    <row r="41" spans="1:22" s="3" customFormat="1" x14ac:dyDescent="0.3">
      <c r="A41" s="9"/>
      <c r="B41" s="130" t="s">
        <v>56</v>
      </c>
      <c r="C41" s="17"/>
      <c r="D41" s="45">
        <v>18116.12</v>
      </c>
      <c r="E41" s="205">
        <f t="shared" si="0"/>
        <v>-50072.12999999983</v>
      </c>
      <c r="F41" s="16"/>
      <c r="G41" s="97"/>
      <c r="H41" s="98"/>
      <c r="I41" s="99"/>
      <c r="J41" s="100"/>
      <c r="K41" s="152"/>
      <c r="L41" s="153"/>
      <c r="M41" s="101"/>
      <c r="N41" s="102"/>
      <c r="O41"/>
      <c r="P41"/>
      <c r="Q41"/>
      <c r="R41"/>
      <c r="S41"/>
      <c r="T41"/>
      <c r="U41"/>
      <c r="V41"/>
    </row>
    <row r="42" spans="1:22" s="3" customFormat="1" x14ac:dyDescent="0.3">
      <c r="A42" s="9"/>
      <c r="B42" s="131" t="s">
        <v>57</v>
      </c>
      <c r="C42" s="17"/>
      <c r="D42" s="45">
        <v>60785.56</v>
      </c>
      <c r="E42" s="205">
        <f t="shared" si="0"/>
        <v>-110857.68999999983</v>
      </c>
      <c r="F42" s="16"/>
      <c r="G42" s="97"/>
      <c r="H42" s="98"/>
      <c r="I42" s="99"/>
      <c r="J42" s="100"/>
      <c r="K42" s="152"/>
      <c r="L42" s="153"/>
      <c r="M42" s="101"/>
      <c r="N42" s="102"/>
      <c r="O42"/>
      <c r="P42"/>
      <c r="Q42"/>
      <c r="R42"/>
      <c r="S42"/>
      <c r="T42"/>
      <c r="U42"/>
      <c r="V42"/>
    </row>
    <row r="43" spans="1:22" s="3" customFormat="1" x14ac:dyDescent="0.3">
      <c r="A43" s="201">
        <v>44117</v>
      </c>
      <c r="B43" s="203" t="s">
        <v>43</v>
      </c>
      <c r="C43" s="202">
        <v>2076.36</v>
      </c>
      <c r="D43" s="202"/>
      <c r="E43" s="205">
        <f t="shared" si="0"/>
        <v>-108781.32999999983</v>
      </c>
      <c r="F43" s="16"/>
      <c r="G43" s="97"/>
      <c r="H43" s="98"/>
      <c r="I43" s="99"/>
      <c r="J43" s="100"/>
      <c r="K43" s="152"/>
      <c r="L43" s="153"/>
      <c r="M43" s="101"/>
      <c r="N43" s="102"/>
      <c r="O43"/>
      <c r="P43"/>
      <c r="Q43"/>
      <c r="R43"/>
      <c r="S43"/>
      <c r="T43"/>
      <c r="U43"/>
      <c r="V43"/>
    </row>
    <row r="44" spans="1:22" s="3" customFormat="1" x14ac:dyDescent="0.3">
      <c r="A44" s="201">
        <v>44120</v>
      </c>
      <c r="B44" s="203" t="s">
        <v>52</v>
      </c>
      <c r="C44" s="202">
        <v>2076.36</v>
      </c>
      <c r="D44" s="202"/>
      <c r="E44" s="205">
        <f t="shared" si="0"/>
        <v>-106704.96999999983</v>
      </c>
      <c r="F44" s="16"/>
      <c r="G44" s="97"/>
      <c r="H44" s="98"/>
      <c r="I44" s="99"/>
      <c r="J44" s="100"/>
      <c r="K44" s="152"/>
      <c r="L44" s="153"/>
      <c r="M44" s="101"/>
      <c r="N44" s="102"/>
      <c r="O44"/>
      <c r="P44"/>
      <c r="Q44"/>
      <c r="R44"/>
      <c r="S44"/>
      <c r="T44"/>
      <c r="U44"/>
      <c r="V44"/>
    </row>
    <row r="45" spans="1:22" s="3" customFormat="1" x14ac:dyDescent="0.3">
      <c r="A45" s="201">
        <v>44120</v>
      </c>
      <c r="B45" s="203" t="s">
        <v>49</v>
      </c>
      <c r="C45" s="202">
        <v>6141.96</v>
      </c>
      <c r="D45" s="202"/>
      <c r="E45" s="205">
        <f t="shared" si="0"/>
        <v>-100563.00999999982</v>
      </c>
      <c r="F45" s="16"/>
      <c r="G45" s="97"/>
      <c r="H45" s="98"/>
      <c r="I45" s="99"/>
      <c r="J45" s="100"/>
      <c r="K45" s="152"/>
      <c r="L45" s="153"/>
      <c r="M45" s="101"/>
      <c r="N45" s="102"/>
      <c r="O45"/>
      <c r="P45"/>
      <c r="Q45"/>
      <c r="R45"/>
      <c r="S45"/>
      <c r="T45"/>
      <c r="U45"/>
      <c r="V45"/>
    </row>
    <row r="46" spans="1:22" s="3" customFormat="1" x14ac:dyDescent="0.3">
      <c r="A46" s="201">
        <v>44123</v>
      </c>
      <c r="B46" s="203" t="s">
        <v>45</v>
      </c>
      <c r="C46" s="202">
        <v>2076.36</v>
      </c>
      <c r="D46" s="202"/>
      <c r="E46" s="205">
        <f t="shared" si="0"/>
        <v>-98486.64999999982</v>
      </c>
      <c r="F46" s="16"/>
      <c r="G46" s="97"/>
      <c r="H46" s="98"/>
      <c r="I46" s="99"/>
      <c r="J46" s="100"/>
      <c r="K46" s="152"/>
      <c r="L46" s="153"/>
      <c r="M46" s="101"/>
      <c r="N46" s="102"/>
      <c r="O46"/>
      <c r="P46"/>
      <c r="Q46"/>
      <c r="R46"/>
      <c r="S46"/>
      <c r="T46"/>
      <c r="U46"/>
      <c r="V46"/>
    </row>
    <row r="47" spans="1:22" s="3" customFormat="1" x14ac:dyDescent="0.3">
      <c r="A47" s="201">
        <v>44123</v>
      </c>
      <c r="B47" s="203" t="s">
        <v>46</v>
      </c>
      <c r="C47" s="202">
        <v>2076.36</v>
      </c>
      <c r="D47" s="202"/>
      <c r="E47" s="205">
        <f t="shared" si="0"/>
        <v>-96410.289999999819</v>
      </c>
      <c r="F47" s="16"/>
      <c r="G47" s="97"/>
      <c r="H47" s="98"/>
      <c r="I47" s="99"/>
      <c r="J47" s="100"/>
      <c r="K47" s="152"/>
      <c r="L47" s="153"/>
      <c r="M47" s="101"/>
      <c r="N47" s="102"/>
      <c r="O47"/>
      <c r="P47"/>
      <c r="Q47"/>
      <c r="R47"/>
      <c r="S47"/>
      <c r="T47"/>
      <c r="U47"/>
      <c r="V47"/>
    </row>
    <row r="48" spans="1:22" s="3" customFormat="1" x14ac:dyDescent="0.3">
      <c r="A48" s="201">
        <v>44125</v>
      </c>
      <c r="B48" s="203" t="s">
        <v>49</v>
      </c>
      <c r="C48" s="202">
        <v>6229.08</v>
      </c>
      <c r="D48" s="202"/>
      <c r="E48" s="205">
        <f t="shared" si="0"/>
        <v>-90181.209999999817</v>
      </c>
      <c r="F48" s="16"/>
      <c r="G48" s="97"/>
      <c r="H48" s="98"/>
      <c r="I48" s="99"/>
      <c r="J48" s="100"/>
      <c r="K48" s="152"/>
      <c r="L48" s="153"/>
      <c r="M48" s="101"/>
      <c r="N48" s="102"/>
      <c r="O48"/>
      <c r="P48"/>
      <c r="Q48"/>
      <c r="R48"/>
      <c r="S48"/>
      <c r="T48"/>
      <c r="U48"/>
      <c r="V48"/>
    </row>
    <row r="49" spans="1:22" s="3" customFormat="1" x14ac:dyDescent="0.3">
      <c r="A49" s="201">
        <v>44127</v>
      </c>
      <c r="B49" s="203" t="s">
        <v>44</v>
      </c>
      <c r="C49" s="202">
        <v>2076.36</v>
      </c>
      <c r="D49" s="202"/>
      <c r="E49" s="205">
        <f t="shared" si="0"/>
        <v>-88104.849999999817</v>
      </c>
      <c r="F49" s="16"/>
      <c r="G49" s="97"/>
      <c r="H49" s="98"/>
      <c r="I49" s="99"/>
      <c r="J49" s="100"/>
      <c r="K49" s="152"/>
      <c r="L49" s="153"/>
      <c r="M49" s="101"/>
      <c r="N49" s="102"/>
      <c r="O49"/>
      <c r="P49"/>
      <c r="Q49"/>
      <c r="R49"/>
      <c r="S49"/>
      <c r="T49"/>
      <c r="U49"/>
      <c r="V49"/>
    </row>
    <row r="50" spans="1:22" s="3" customFormat="1" x14ac:dyDescent="0.3">
      <c r="A50" s="201">
        <v>44130</v>
      </c>
      <c r="B50" s="203" t="s">
        <v>58</v>
      </c>
      <c r="C50" s="202">
        <v>43753.599999999999</v>
      </c>
      <c r="D50" s="202"/>
      <c r="E50" s="205">
        <f t="shared" si="0"/>
        <v>-44351.249999999818</v>
      </c>
      <c r="F50" s="16"/>
      <c r="G50" s="97"/>
      <c r="H50" s="98"/>
      <c r="I50" s="99"/>
      <c r="J50" s="100"/>
      <c r="K50" s="152"/>
      <c r="L50" s="153"/>
      <c r="M50" s="101"/>
      <c r="N50" s="102"/>
      <c r="O50"/>
      <c r="P50"/>
      <c r="Q50"/>
      <c r="R50"/>
      <c r="S50"/>
      <c r="T50"/>
      <c r="U50"/>
      <c r="V50"/>
    </row>
    <row r="51" spans="1:22" s="3" customFormat="1" x14ac:dyDescent="0.3">
      <c r="A51" s="201">
        <v>44131</v>
      </c>
      <c r="B51" s="203" t="s">
        <v>42</v>
      </c>
      <c r="C51" s="202">
        <v>15354.9</v>
      </c>
      <c r="D51" s="202"/>
      <c r="E51" s="205">
        <f t="shared" si="0"/>
        <v>-28996.349999999817</v>
      </c>
      <c r="F51" s="16"/>
      <c r="G51" s="97"/>
      <c r="H51" s="98"/>
      <c r="I51" s="99"/>
      <c r="J51" s="100"/>
      <c r="K51" s="152"/>
      <c r="L51" s="153"/>
      <c r="M51" s="101"/>
      <c r="N51" s="102"/>
      <c r="O51"/>
      <c r="P51"/>
      <c r="Q51"/>
      <c r="R51"/>
      <c r="S51"/>
      <c r="T51"/>
      <c r="U51"/>
      <c r="V51"/>
    </row>
    <row r="52" spans="1:22" s="3" customFormat="1" x14ac:dyDescent="0.3">
      <c r="A52" s="201">
        <v>44134</v>
      </c>
      <c r="B52" s="203" t="s">
        <v>41</v>
      </c>
      <c r="C52" s="202">
        <v>8305.44</v>
      </c>
      <c r="D52" s="202"/>
      <c r="E52" s="141">
        <f t="shared" si="0"/>
        <v>-20690.909999999814</v>
      </c>
      <c r="F52" s="16"/>
      <c r="G52" s="97"/>
      <c r="H52" s="98"/>
      <c r="I52" s="99"/>
      <c r="J52" s="100"/>
      <c r="K52" s="152"/>
      <c r="L52" s="153"/>
      <c r="M52" s="101"/>
      <c r="N52" s="102"/>
      <c r="O52"/>
      <c r="P52"/>
      <c r="Q52"/>
      <c r="R52"/>
      <c r="S52"/>
      <c r="T52"/>
      <c r="U52"/>
      <c r="V52"/>
    </row>
    <row r="53" spans="1:22" s="3" customFormat="1" x14ac:dyDescent="0.3">
      <c r="A53" s="201">
        <v>44140</v>
      </c>
      <c r="B53" s="203" t="s">
        <v>48</v>
      </c>
      <c r="C53" s="202">
        <v>10381.799999999999</v>
      </c>
      <c r="D53" s="202"/>
      <c r="E53" s="205">
        <f t="shared" si="0"/>
        <v>-10309.109999999815</v>
      </c>
      <c r="F53" s="16"/>
      <c r="G53" s="97"/>
      <c r="H53" s="98"/>
      <c r="I53" s="99"/>
      <c r="J53" s="100"/>
      <c r="K53" s="152"/>
      <c r="L53" s="153"/>
      <c r="M53" s="101"/>
      <c r="N53" s="102"/>
      <c r="O53"/>
      <c r="P53"/>
      <c r="Q53"/>
      <c r="R53"/>
      <c r="S53"/>
      <c r="T53"/>
      <c r="U53"/>
      <c r="V53"/>
    </row>
    <row r="54" spans="1:22" s="3" customFormat="1" x14ac:dyDescent="0.3">
      <c r="A54" s="201">
        <v>44140</v>
      </c>
      <c r="B54" s="203" t="s">
        <v>53</v>
      </c>
      <c r="C54" s="202">
        <v>15572.7</v>
      </c>
      <c r="D54" s="202"/>
      <c r="E54" s="205">
        <f t="shared" si="0"/>
        <v>5263.5900000001857</v>
      </c>
      <c r="F54" s="16"/>
      <c r="G54" s="97"/>
      <c r="H54" s="98"/>
      <c r="I54" s="99"/>
      <c r="J54" s="100"/>
      <c r="K54" s="152"/>
      <c r="L54" s="153"/>
      <c r="M54" s="101"/>
      <c r="N54" s="102"/>
      <c r="O54"/>
      <c r="P54"/>
      <c r="Q54"/>
      <c r="R54"/>
      <c r="S54"/>
      <c r="T54"/>
      <c r="U54"/>
      <c r="V54"/>
    </row>
    <row r="55" spans="1:22" s="3" customFormat="1" x14ac:dyDescent="0.3">
      <c r="A55" s="9"/>
      <c r="B55" s="130" t="s">
        <v>59</v>
      </c>
      <c r="C55" s="17"/>
      <c r="D55" s="45">
        <v>18300.04</v>
      </c>
      <c r="E55" s="205">
        <f t="shared" si="0"/>
        <v>-13036.449999999815</v>
      </c>
      <c r="F55" s="16"/>
      <c r="G55" s="97"/>
      <c r="H55" s="98"/>
      <c r="I55" s="99"/>
      <c r="J55" s="100"/>
      <c r="K55" s="152"/>
      <c r="L55" s="153"/>
      <c r="M55" s="101"/>
      <c r="N55" s="102"/>
      <c r="O55"/>
      <c r="P55"/>
      <c r="Q55"/>
      <c r="R55"/>
      <c r="S55"/>
      <c r="T55"/>
      <c r="U55"/>
      <c r="V55"/>
    </row>
    <row r="56" spans="1:22" s="3" customFormat="1" x14ac:dyDescent="0.3">
      <c r="A56" s="9"/>
      <c r="B56" s="131" t="s">
        <v>60</v>
      </c>
      <c r="C56" s="17"/>
      <c r="D56" s="45">
        <v>59314.2</v>
      </c>
      <c r="E56" s="205">
        <f t="shared" si="0"/>
        <v>-72350.64999999982</v>
      </c>
      <c r="F56" s="16"/>
      <c r="G56" s="97"/>
      <c r="H56" s="98"/>
      <c r="I56" s="99"/>
      <c r="J56" s="100"/>
      <c r="K56" s="152"/>
      <c r="L56" s="153"/>
      <c r="M56" s="101"/>
      <c r="N56" s="102"/>
      <c r="O56"/>
      <c r="P56"/>
      <c r="Q56"/>
      <c r="R56"/>
      <c r="S56"/>
      <c r="T56"/>
      <c r="U56"/>
      <c r="V56"/>
    </row>
    <row r="57" spans="1:22" s="3" customFormat="1" x14ac:dyDescent="0.3">
      <c r="A57" s="201">
        <v>44155</v>
      </c>
      <c r="B57" s="203" t="s">
        <v>43</v>
      </c>
      <c r="C57" s="202">
        <v>2042.48</v>
      </c>
      <c r="D57" s="202"/>
      <c r="E57" s="205">
        <f t="shared" si="0"/>
        <v>-70308.169999999824</v>
      </c>
      <c r="F57" s="16"/>
      <c r="G57" s="97"/>
      <c r="H57" s="98"/>
      <c r="I57" s="99"/>
      <c r="J57" s="100"/>
      <c r="K57" s="152"/>
      <c r="L57" s="153"/>
      <c r="M57" s="101"/>
      <c r="N57" s="102"/>
      <c r="O57"/>
      <c r="P57"/>
      <c r="Q57"/>
      <c r="R57"/>
      <c r="S57"/>
      <c r="T57"/>
      <c r="U57"/>
      <c r="V57"/>
    </row>
    <row r="58" spans="1:22" s="3" customFormat="1" x14ac:dyDescent="0.3">
      <c r="A58" s="201">
        <v>44160</v>
      </c>
      <c r="B58" s="203" t="s">
        <v>44</v>
      </c>
      <c r="C58" s="202">
        <v>2042.48</v>
      </c>
      <c r="D58" s="202"/>
      <c r="E58" s="205">
        <f t="shared" si="0"/>
        <v>-68265.689999999828</v>
      </c>
      <c r="F58" s="16"/>
      <c r="G58" s="97"/>
      <c r="H58" s="98"/>
      <c r="I58" s="99"/>
      <c r="J58" s="100"/>
      <c r="K58" s="152"/>
      <c r="L58" s="153"/>
      <c r="M58" s="101"/>
      <c r="N58" s="102"/>
      <c r="O58"/>
      <c r="P58"/>
      <c r="Q58"/>
      <c r="R58"/>
      <c r="S58"/>
      <c r="T58"/>
      <c r="U58"/>
      <c r="V58"/>
    </row>
    <row r="59" spans="1:22" s="3" customFormat="1" x14ac:dyDescent="0.3">
      <c r="A59" s="201">
        <v>44160</v>
      </c>
      <c r="B59" s="203" t="s">
        <v>45</v>
      </c>
      <c r="C59" s="202">
        <v>2042.48</v>
      </c>
      <c r="D59" s="202"/>
      <c r="E59" s="205">
        <f t="shared" si="0"/>
        <v>-66223.209999999832</v>
      </c>
      <c r="F59" s="16"/>
      <c r="G59" s="97"/>
      <c r="H59" s="98"/>
      <c r="I59" s="99"/>
      <c r="J59" s="100"/>
      <c r="K59" s="152"/>
      <c r="L59" s="153"/>
      <c r="M59" s="101"/>
      <c r="N59" s="102"/>
      <c r="O59"/>
      <c r="P59"/>
      <c r="Q59"/>
      <c r="R59"/>
      <c r="S59"/>
      <c r="T59"/>
      <c r="U59"/>
      <c r="V59"/>
    </row>
    <row r="60" spans="1:22" s="3" customFormat="1" x14ac:dyDescent="0.3">
      <c r="A60" s="201">
        <v>44160</v>
      </c>
      <c r="B60" s="203" t="s">
        <v>46</v>
      </c>
      <c r="C60" s="202">
        <v>2042.48</v>
      </c>
      <c r="D60" s="202"/>
      <c r="E60" s="205">
        <f t="shared" si="0"/>
        <v>-64180.729999999829</v>
      </c>
      <c r="F60" s="16"/>
      <c r="G60" s="97"/>
      <c r="H60" s="98"/>
      <c r="I60" s="99"/>
      <c r="J60" s="100"/>
      <c r="K60" s="152"/>
      <c r="L60" s="153"/>
      <c r="M60" s="101"/>
      <c r="N60" s="102"/>
      <c r="O60"/>
      <c r="P60"/>
      <c r="Q60"/>
      <c r="R60"/>
      <c r="S60"/>
      <c r="T60"/>
      <c r="U60"/>
      <c r="V60"/>
    </row>
    <row r="61" spans="1:22" s="3" customFormat="1" x14ac:dyDescent="0.3">
      <c r="A61" s="201">
        <v>44162</v>
      </c>
      <c r="B61" s="203" t="s">
        <v>48</v>
      </c>
      <c r="C61" s="202">
        <v>8777.52</v>
      </c>
      <c r="D61" s="202"/>
      <c r="E61" s="205">
        <f t="shared" si="0"/>
        <v>-55403.209999999832</v>
      </c>
      <c r="F61" s="16"/>
      <c r="G61" s="97"/>
      <c r="H61" s="98"/>
      <c r="I61" s="99"/>
      <c r="J61" s="100"/>
      <c r="K61" s="152"/>
      <c r="L61" s="153"/>
      <c r="M61" s="101"/>
      <c r="N61" s="102"/>
      <c r="O61"/>
      <c r="P61"/>
      <c r="Q61"/>
      <c r="R61"/>
      <c r="S61"/>
      <c r="T61"/>
      <c r="U61"/>
      <c r="V61"/>
    </row>
    <row r="62" spans="1:22" s="3" customFormat="1" x14ac:dyDescent="0.3">
      <c r="A62" s="201">
        <v>44165</v>
      </c>
      <c r="B62" s="203" t="s">
        <v>41</v>
      </c>
      <c r="C62" s="202">
        <v>8169.92</v>
      </c>
      <c r="D62" s="202"/>
      <c r="E62" s="205">
        <f t="shared" si="0"/>
        <v>-47233.289999999834</v>
      </c>
      <c r="F62" s="16"/>
      <c r="G62" s="97"/>
      <c r="H62" s="98"/>
      <c r="I62" s="99"/>
      <c r="J62" s="100"/>
      <c r="K62" s="152"/>
      <c r="L62" s="153"/>
      <c r="M62" s="101"/>
      <c r="N62" s="102"/>
      <c r="O62"/>
      <c r="P62"/>
      <c r="Q62"/>
      <c r="R62"/>
      <c r="S62"/>
      <c r="T62"/>
      <c r="U62"/>
      <c r="V62"/>
    </row>
    <row r="63" spans="1:22" s="3" customFormat="1" x14ac:dyDescent="0.3">
      <c r="A63" s="201">
        <v>44165</v>
      </c>
      <c r="B63" s="203" t="s">
        <v>48</v>
      </c>
      <c r="C63" s="202">
        <v>720</v>
      </c>
      <c r="D63" s="202"/>
      <c r="E63" s="141">
        <f t="shared" si="0"/>
        <v>-46513.289999999834</v>
      </c>
      <c r="F63" s="16"/>
      <c r="G63" s="97"/>
      <c r="H63" s="98"/>
      <c r="I63" s="99"/>
      <c r="J63" s="100"/>
      <c r="K63" s="152"/>
      <c r="L63" s="153"/>
      <c r="M63" s="101"/>
      <c r="N63" s="102"/>
      <c r="O63"/>
      <c r="P63"/>
      <c r="Q63"/>
      <c r="R63"/>
      <c r="S63"/>
      <c r="T63"/>
      <c r="U63"/>
      <c r="V63"/>
    </row>
    <row r="64" spans="1:22" s="3" customFormat="1" x14ac:dyDescent="0.3">
      <c r="A64" s="201">
        <v>44168</v>
      </c>
      <c r="B64" s="203" t="s">
        <v>53</v>
      </c>
      <c r="C64" s="202">
        <v>15318.6</v>
      </c>
      <c r="D64" s="202"/>
      <c r="E64" s="205">
        <f t="shared" si="0"/>
        <v>-31194.689999999835</v>
      </c>
      <c r="F64" s="16"/>
      <c r="G64" s="97"/>
      <c r="H64" s="98"/>
      <c r="I64" s="99"/>
      <c r="J64" s="100"/>
      <c r="K64" s="152"/>
      <c r="L64" s="153"/>
      <c r="M64" s="101"/>
      <c r="N64" s="102"/>
      <c r="O64"/>
      <c r="P64"/>
      <c r="Q64"/>
      <c r="R64"/>
      <c r="S64"/>
      <c r="T64"/>
      <c r="U64"/>
      <c r="V64"/>
    </row>
    <row r="65" spans="1:22" s="3" customFormat="1" x14ac:dyDescent="0.3">
      <c r="A65" s="9"/>
      <c r="B65" s="130" t="s">
        <v>61</v>
      </c>
      <c r="C65" s="17"/>
      <c r="D65" s="45">
        <v>19788.34</v>
      </c>
      <c r="E65" s="205">
        <f t="shared" si="0"/>
        <v>-50983.029999999839</v>
      </c>
      <c r="F65" s="16"/>
      <c r="G65" s="97"/>
      <c r="H65" s="98"/>
      <c r="I65" s="99"/>
      <c r="J65" s="100"/>
      <c r="K65" s="152"/>
      <c r="L65" s="153"/>
      <c r="M65" s="101"/>
      <c r="N65" s="102"/>
      <c r="O65"/>
      <c r="P65"/>
      <c r="Q65"/>
      <c r="R65"/>
      <c r="S65"/>
      <c r="T65"/>
      <c r="U65"/>
      <c r="V65"/>
    </row>
    <row r="66" spans="1:22" s="3" customFormat="1" x14ac:dyDescent="0.3">
      <c r="A66" s="9"/>
      <c r="B66" s="131" t="s">
        <v>62</v>
      </c>
      <c r="C66" s="17"/>
      <c r="D66" s="45">
        <v>63125.7</v>
      </c>
      <c r="E66" s="205">
        <f t="shared" si="0"/>
        <v>-114108.72999999984</v>
      </c>
      <c r="F66" s="16"/>
      <c r="G66" s="97"/>
      <c r="H66" s="98"/>
      <c r="I66" s="99"/>
      <c r="J66" s="100"/>
      <c r="K66" s="152"/>
      <c r="L66" s="153"/>
      <c r="M66" s="101"/>
      <c r="N66" s="102"/>
      <c r="O66"/>
      <c r="P66"/>
      <c r="Q66"/>
      <c r="R66"/>
      <c r="S66"/>
      <c r="T66"/>
      <c r="U66"/>
      <c r="V66"/>
    </row>
    <row r="67" spans="1:22" s="3" customFormat="1" x14ac:dyDescent="0.3">
      <c r="A67" s="201">
        <v>44174</v>
      </c>
      <c r="B67" s="203" t="s">
        <v>52</v>
      </c>
      <c r="C67" s="202">
        <v>2042.48</v>
      </c>
      <c r="D67" s="202"/>
      <c r="E67" s="205">
        <f t="shared" si="0"/>
        <v>-112066.24999999984</v>
      </c>
      <c r="F67" s="16"/>
      <c r="G67" s="97"/>
      <c r="H67" s="98"/>
      <c r="I67" s="99"/>
      <c r="J67" s="100"/>
      <c r="K67" s="152"/>
      <c r="L67" s="153"/>
      <c r="M67" s="101"/>
      <c r="N67" s="102"/>
      <c r="O67"/>
      <c r="P67"/>
      <c r="Q67"/>
      <c r="R67"/>
      <c r="S67"/>
      <c r="T67"/>
      <c r="U67"/>
      <c r="V67"/>
    </row>
    <row r="68" spans="1:22" s="3" customFormat="1" x14ac:dyDescent="0.3">
      <c r="A68" s="201">
        <v>44174</v>
      </c>
      <c r="B68" s="203" t="s">
        <v>49</v>
      </c>
      <c r="C68" s="202">
        <v>6127.44</v>
      </c>
      <c r="D68" s="202"/>
      <c r="E68" s="205">
        <f t="shared" si="0"/>
        <v>-105938.80999999984</v>
      </c>
      <c r="F68" s="16"/>
      <c r="G68" s="97"/>
      <c r="H68" s="98"/>
      <c r="I68" s="99"/>
      <c r="J68" s="100"/>
      <c r="K68" s="152"/>
      <c r="L68" s="153"/>
      <c r="M68" s="101"/>
      <c r="N68" s="102"/>
      <c r="O68"/>
      <c r="P68"/>
      <c r="Q68"/>
      <c r="R68"/>
      <c r="S68"/>
      <c r="T68"/>
      <c r="U68"/>
      <c r="V68"/>
    </row>
    <row r="69" spans="1:22" s="3" customFormat="1" x14ac:dyDescent="0.3">
      <c r="A69" s="201">
        <v>44175</v>
      </c>
      <c r="B69" s="203" t="s">
        <v>48</v>
      </c>
      <c r="C69" s="202">
        <v>714.88</v>
      </c>
      <c r="D69" s="202"/>
      <c r="E69" s="205">
        <f t="shared" si="0"/>
        <v>-105223.92999999983</v>
      </c>
      <c r="F69" s="16"/>
      <c r="G69" s="97"/>
      <c r="H69" s="98"/>
      <c r="I69" s="99"/>
      <c r="J69" s="100"/>
      <c r="K69" s="152"/>
      <c r="L69" s="153"/>
      <c r="M69" s="101"/>
      <c r="N69" s="102"/>
      <c r="O69"/>
      <c r="P69"/>
      <c r="Q69"/>
      <c r="R69"/>
      <c r="S69"/>
      <c r="T69"/>
      <c r="U69"/>
      <c r="V69"/>
    </row>
    <row r="70" spans="1:22" s="3" customFormat="1" x14ac:dyDescent="0.3">
      <c r="A70" s="201">
        <v>44179</v>
      </c>
      <c r="B70" s="203" t="s">
        <v>49</v>
      </c>
      <c r="C70" s="202">
        <v>6722.76</v>
      </c>
      <c r="D70" s="202"/>
      <c r="E70" s="205">
        <f t="shared" ref="E70:E133" si="1">+E69+C70-D70</f>
        <v>-98501.169999999838</v>
      </c>
      <c r="F70" s="16"/>
      <c r="G70" s="97"/>
      <c r="H70" s="98"/>
      <c r="I70" s="99"/>
      <c r="J70" s="100"/>
      <c r="K70" s="152"/>
      <c r="L70" s="153"/>
      <c r="M70" s="101"/>
      <c r="N70" s="102"/>
      <c r="O70"/>
      <c r="P70"/>
      <c r="Q70"/>
      <c r="R70"/>
      <c r="S70"/>
      <c r="T70"/>
      <c r="U70"/>
      <c r="V70"/>
    </row>
    <row r="71" spans="1:22" s="3" customFormat="1" x14ac:dyDescent="0.3">
      <c r="A71" s="201">
        <v>44181</v>
      </c>
      <c r="B71" s="203" t="s">
        <v>44</v>
      </c>
      <c r="C71" s="202">
        <v>2240.92</v>
      </c>
      <c r="D71" s="202"/>
      <c r="E71" s="205">
        <f>+E70+C71-D71</f>
        <v>-96260.24999999984</v>
      </c>
      <c r="F71" s="16"/>
      <c r="G71" s="97"/>
      <c r="H71" s="98"/>
      <c r="I71" s="99"/>
      <c r="J71" s="100"/>
      <c r="K71" s="152"/>
      <c r="L71" s="153"/>
      <c r="M71" s="101"/>
      <c r="N71" s="102"/>
      <c r="O71"/>
      <c r="P71"/>
      <c r="Q71"/>
      <c r="R71"/>
      <c r="S71"/>
      <c r="T71"/>
      <c r="U71"/>
      <c r="V71"/>
    </row>
    <row r="72" spans="1:22" s="3" customFormat="1" x14ac:dyDescent="0.3">
      <c r="A72" s="201">
        <v>44181</v>
      </c>
      <c r="B72" s="203" t="s">
        <v>43</v>
      </c>
      <c r="C72" s="202">
        <v>2240.92</v>
      </c>
      <c r="D72" s="202"/>
      <c r="E72" s="205">
        <f>+E71+C72-D72</f>
        <v>-94019.329999999842</v>
      </c>
      <c r="F72" s="16"/>
      <c r="G72" s="97"/>
      <c r="H72" s="98"/>
      <c r="I72" s="99"/>
      <c r="J72" s="100"/>
      <c r="K72" s="152"/>
      <c r="L72" s="153"/>
      <c r="M72" s="101"/>
      <c r="N72" s="102"/>
      <c r="O72"/>
      <c r="P72"/>
      <c r="Q72"/>
      <c r="R72"/>
      <c r="S72"/>
      <c r="T72"/>
      <c r="U72"/>
      <c r="V72"/>
    </row>
    <row r="73" spans="1:22" s="3" customFormat="1" x14ac:dyDescent="0.3">
      <c r="A73" s="201">
        <v>44186</v>
      </c>
      <c r="B73" s="203" t="s">
        <v>45</v>
      </c>
      <c r="C73" s="202">
        <v>2240.92</v>
      </c>
      <c r="D73" s="202"/>
      <c r="E73" s="205">
        <f t="shared" si="1"/>
        <v>-91778.409999999843</v>
      </c>
      <c r="F73" s="16"/>
      <c r="G73" s="97"/>
      <c r="H73" s="98"/>
      <c r="I73" s="99"/>
      <c r="J73" s="100"/>
      <c r="K73" s="152"/>
      <c r="L73" s="153"/>
      <c r="M73" s="101"/>
      <c r="N73" s="102"/>
      <c r="O73"/>
      <c r="P73"/>
      <c r="Q73"/>
      <c r="R73"/>
      <c r="S73"/>
      <c r="T73"/>
      <c r="U73"/>
      <c r="V73"/>
    </row>
    <row r="74" spans="1:22" s="3" customFormat="1" x14ac:dyDescent="0.3">
      <c r="A74" s="201">
        <v>44186</v>
      </c>
      <c r="B74" s="203" t="s">
        <v>46</v>
      </c>
      <c r="C74" s="202">
        <v>2240.92</v>
      </c>
      <c r="D74" s="202"/>
      <c r="E74" s="205">
        <f t="shared" si="1"/>
        <v>-89537.489999999845</v>
      </c>
      <c r="F74" s="16"/>
      <c r="G74" s="97"/>
      <c r="H74" s="98"/>
      <c r="I74" s="99"/>
      <c r="J74" s="100"/>
      <c r="K74" s="152"/>
      <c r="L74" s="153"/>
      <c r="M74" s="101"/>
      <c r="N74" s="102"/>
      <c r="O74"/>
      <c r="P74"/>
      <c r="Q74"/>
      <c r="R74"/>
      <c r="S74"/>
      <c r="T74"/>
      <c r="U74"/>
      <c r="V74"/>
    </row>
    <row r="75" spans="1:22" s="3" customFormat="1" x14ac:dyDescent="0.3">
      <c r="A75" s="201">
        <v>44193</v>
      </c>
      <c r="B75" s="203" t="s">
        <v>52</v>
      </c>
      <c r="C75" s="202">
        <v>2240.92</v>
      </c>
      <c r="D75" s="202"/>
      <c r="E75" s="205">
        <f t="shared" si="1"/>
        <v>-87296.569999999847</v>
      </c>
      <c r="F75" s="16"/>
      <c r="G75" s="97"/>
      <c r="H75" s="98"/>
      <c r="I75" s="99"/>
      <c r="J75" s="100"/>
      <c r="K75" s="152"/>
      <c r="L75" s="153"/>
      <c r="M75" s="101"/>
      <c r="N75" s="102"/>
      <c r="O75"/>
      <c r="P75"/>
      <c r="Q75"/>
      <c r="R75"/>
      <c r="S75"/>
      <c r="T75"/>
      <c r="U75"/>
      <c r="V75"/>
    </row>
    <row r="76" spans="1:22" s="3" customFormat="1" x14ac:dyDescent="0.3">
      <c r="A76" s="201">
        <v>44195</v>
      </c>
      <c r="B76" s="203" t="s">
        <v>48</v>
      </c>
      <c r="C76" s="202">
        <v>11204.6</v>
      </c>
      <c r="D76" s="202"/>
      <c r="E76" s="141">
        <f t="shared" si="1"/>
        <v>-76091.969999999841</v>
      </c>
      <c r="F76" s="16"/>
      <c r="G76" s="97"/>
      <c r="H76" s="98"/>
      <c r="I76" s="99"/>
      <c r="J76" s="100"/>
      <c r="K76" s="152"/>
      <c r="L76" s="153"/>
      <c r="M76" s="101"/>
      <c r="N76" s="102"/>
      <c r="O76"/>
      <c r="P76"/>
      <c r="Q76"/>
      <c r="R76"/>
      <c r="S76"/>
      <c r="T76"/>
      <c r="U76"/>
      <c r="V76"/>
    </row>
    <row r="77" spans="1:22" s="3" customFormat="1" x14ac:dyDescent="0.3">
      <c r="A77" s="201">
        <v>44201</v>
      </c>
      <c r="B77" s="203" t="s">
        <v>41</v>
      </c>
      <c r="C77" s="202">
        <v>8963.68</v>
      </c>
      <c r="D77" s="202"/>
      <c r="E77" s="205">
        <f t="shared" si="1"/>
        <v>-67128.289999999834</v>
      </c>
      <c r="F77" s="16"/>
      <c r="G77" s="97"/>
      <c r="H77" s="98"/>
      <c r="I77" s="99"/>
      <c r="J77" s="100"/>
      <c r="K77" s="152"/>
      <c r="L77" s="153"/>
      <c r="M77" s="101"/>
      <c r="N77" s="102"/>
      <c r="O77"/>
      <c r="P77"/>
      <c r="Q77"/>
      <c r="R77"/>
      <c r="S77"/>
      <c r="T77"/>
      <c r="U77"/>
      <c r="V77"/>
    </row>
    <row r="78" spans="1:22" s="3" customFormat="1" x14ac:dyDescent="0.3">
      <c r="A78" s="201">
        <v>44203</v>
      </c>
      <c r="B78" s="203" t="s">
        <v>42</v>
      </c>
      <c r="C78" s="202">
        <v>16806.900000000001</v>
      </c>
      <c r="D78" s="202"/>
      <c r="E78" s="205">
        <f t="shared" si="1"/>
        <v>-50321.389999999832</v>
      </c>
      <c r="F78" s="16"/>
      <c r="G78" s="97"/>
      <c r="H78" s="98"/>
      <c r="I78" s="99"/>
      <c r="J78" s="100"/>
      <c r="K78" s="152"/>
      <c r="L78" s="153"/>
      <c r="M78" s="101"/>
      <c r="N78" s="102"/>
      <c r="O78"/>
      <c r="P78"/>
      <c r="Q78"/>
      <c r="R78"/>
      <c r="S78"/>
      <c r="T78"/>
      <c r="U78"/>
      <c r="V78"/>
    </row>
    <row r="79" spans="1:22" s="3" customFormat="1" x14ac:dyDescent="0.3">
      <c r="A79" s="201">
        <v>44203</v>
      </c>
      <c r="B79" s="203" t="s">
        <v>53</v>
      </c>
      <c r="C79" s="202">
        <v>16806.900000000001</v>
      </c>
      <c r="D79" s="202"/>
      <c r="E79" s="205">
        <f t="shared" si="1"/>
        <v>-33514.489999999831</v>
      </c>
      <c r="F79" s="16"/>
      <c r="G79" s="97"/>
      <c r="H79" s="98"/>
      <c r="I79" s="99"/>
      <c r="J79" s="100"/>
      <c r="K79" s="152"/>
      <c r="L79" s="153"/>
      <c r="M79" s="101"/>
      <c r="N79" s="102"/>
      <c r="O79"/>
      <c r="P79"/>
      <c r="Q79"/>
      <c r="R79"/>
      <c r="S79"/>
      <c r="T79"/>
      <c r="U79"/>
      <c r="V79"/>
    </row>
    <row r="80" spans="1:22" s="3" customFormat="1" x14ac:dyDescent="0.3">
      <c r="A80" s="9"/>
      <c r="B80" s="130" t="s">
        <v>63</v>
      </c>
      <c r="C80" s="17"/>
      <c r="D80" s="45">
        <v>28294.639999999999</v>
      </c>
      <c r="E80" s="205">
        <f t="shared" si="1"/>
        <v>-61809.12999999983</v>
      </c>
      <c r="F80" s="16"/>
      <c r="G80" s="97"/>
      <c r="H80" s="98"/>
      <c r="I80" s="99"/>
      <c r="J80" s="100"/>
      <c r="K80" s="152"/>
      <c r="L80" s="153"/>
      <c r="M80" s="101"/>
      <c r="N80" s="102"/>
      <c r="O80"/>
      <c r="P80"/>
      <c r="Q80"/>
      <c r="R80"/>
      <c r="S80"/>
      <c r="T80"/>
      <c r="U80"/>
      <c r="V80"/>
    </row>
    <row r="81" spans="1:22" s="3" customFormat="1" x14ac:dyDescent="0.3">
      <c r="A81" s="9"/>
      <c r="B81" s="131" t="s">
        <v>64</v>
      </c>
      <c r="C81" s="17"/>
      <c r="D81" s="45">
        <v>128131.73999999999</v>
      </c>
      <c r="E81" s="205">
        <f t="shared" si="1"/>
        <v>-189940.86999999982</v>
      </c>
      <c r="F81" s="16"/>
      <c r="G81" s="97"/>
      <c r="H81" s="98"/>
      <c r="I81" s="99"/>
      <c r="J81" s="100"/>
      <c r="K81" s="152"/>
      <c r="L81" s="153"/>
      <c r="M81" s="101"/>
      <c r="N81" s="102"/>
      <c r="O81"/>
      <c r="P81"/>
      <c r="Q81"/>
      <c r="R81"/>
      <c r="S81"/>
      <c r="T81"/>
      <c r="U81"/>
      <c r="V81"/>
    </row>
    <row r="82" spans="1:22" s="3" customFormat="1" x14ac:dyDescent="0.3">
      <c r="A82" s="201">
        <v>44214</v>
      </c>
      <c r="B82" s="203" t="s">
        <v>43</v>
      </c>
      <c r="C82" s="202">
        <v>4227.74</v>
      </c>
      <c r="D82" s="202"/>
      <c r="E82" s="205">
        <f t="shared" si="1"/>
        <v>-185713.12999999983</v>
      </c>
      <c r="F82" s="16"/>
      <c r="G82" s="97"/>
      <c r="H82" s="98"/>
      <c r="I82" s="99"/>
      <c r="J82" s="100"/>
      <c r="K82" s="152"/>
      <c r="L82" s="153"/>
      <c r="M82" s="101"/>
      <c r="N82" s="102"/>
      <c r="O82"/>
      <c r="P82"/>
      <c r="Q82"/>
      <c r="R82"/>
      <c r="S82"/>
      <c r="T82"/>
      <c r="U82"/>
      <c r="V82"/>
    </row>
    <row r="83" spans="1:22" s="3" customFormat="1" x14ac:dyDescent="0.3">
      <c r="A83" s="201">
        <v>44217</v>
      </c>
      <c r="B83" s="203" t="s">
        <v>48</v>
      </c>
      <c r="C83" s="202">
        <v>21138.7</v>
      </c>
      <c r="D83" s="202"/>
      <c r="E83" s="205">
        <f t="shared" si="1"/>
        <v>-164574.42999999982</v>
      </c>
      <c r="F83" s="16"/>
      <c r="G83" s="97"/>
      <c r="H83" s="98"/>
      <c r="I83" s="99"/>
      <c r="J83" s="100"/>
      <c r="K83" s="152"/>
      <c r="L83" s="153"/>
      <c r="M83" s="101"/>
      <c r="N83" s="102"/>
      <c r="O83"/>
      <c r="P83"/>
      <c r="Q83"/>
      <c r="R83"/>
      <c r="S83"/>
      <c r="T83"/>
      <c r="U83"/>
      <c r="V83"/>
    </row>
    <row r="84" spans="1:22" s="3" customFormat="1" x14ac:dyDescent="0.3">
      <c r="A84" s="201">
        <v>44217</v>
      </c>
      <c r="B84" s="203" t="s">
        <v>49</v>
      </c>
      <c r="C84" s="202">
        <v>12683.22</v>
      </c>
      <c r="D84" s="202"/>
      <c r="E84" s="205">
        <f t="shared" si="1"/>
        <v>-151891.20999999982</v>
      </c>
      <c r="F84" s="16"/>
      <c r="G84" s="97"/>
      <c r="H84" s="98"/>
      <c r="I84" s="99"/>
      <c r="J84" s="100"/>
      <c r="K84" s="152"/>
      <c r="L84" s="153"/>
      <c r="M84" s="101"/>
      <c r="N84" s="102"/>
      <c r="O84"/>
      <c r="P84"/>
      <c r="Q84"/>
      <c r="R84"/>
      <c r="S84"/>
      <c r="T84"/>
      <c r="U84"/>
      <c r="V84"/>
    </row>
    <row r="85" spans="1:22" s="3" customFormat="1" x14ac:dyDescent="0.3">
      <c r="A85" s="201">
        <v>44218</v>
      </c>
      <c r="B85" s="203" t="s">
        <v>44</v>
      </c>
      <c r="C85" s="202">
        <v>4227.74</v>
      </c>
      <c r="D85" s="202"/>
      <c r="E85" s="205">
        <f t="shared" si="1"/>
        <v>-147663.46999999983</v>
      </c>
      <c r="F85" s="16"/>
      <c r="G85" s="97"/>
      <c r="H85" s="98"/>
      <c r="I85" s="99"/>
      <c r="J85" s="100"/>
      <c r="K85" s="152"/>
      <c r="L85" s="153"/>
      <c r="M85" s="101"/>
      <c r="N85" s="102"/>
      <c r="O85"/>
      <c r="P85"/>
      <c r="Q85"/>
      <c r="R85"/>
      <c r="S85"/>
      <c r="T85"/>
      <c r="U85"/>
      <c r="V85"/>
    </row>
    <row r="86" spans="1:22" s="3" customFormat="1" x14ac:dyDescent="0.3">
      <c r="A86" s="201">
        <v>44221</v>
      </c>
      <c r="B86" s="203" t="s">
        <v>45</v>
      </c>
      <c r="C86" s="202">
        <v>4227.74</v>
      </c>
      <c r="D86" s="202"/>
      <c r="E86" s="205">
        <f t="shared" si="1"/>
        <v>-143435.72999999984</v>
      </c>
      <c r="F86" s="16"/>
      <c r="G86" s="97"/>
      <c r="H86" s="98"/>
      <c r="I86" s="99"/>
      <c r="J86" s="100"/>
      <c r="K86" s="152"/>
      <c r="L86" s="153"/>
      <c r="M86" s="101"/>
      <c r="N86" s="102"/>
      <c r="O86"/>
      <c r="P86"/>
      <c r="Q86"/>
      <c r="R86"/>
      <c r="S86"/>
      <c r="T86"/>
      <c r="U86"/>
      <c r="V86"/>
    </row>
    <row r="87" spans="1:22" s="3" customFormat="1" x14ac:dyDescent="0.3">
      <c r="A87" s="201">
        <v>44221</v>
      </c>
      <c r="B87" s="203" t="s">
        <v>46</v>
      </c>
      <c r="C87" s="202">
        <v>4227.74</v>
      </c>
      <c r="D87" s="202"/>
      <c r="E87" s="205">
        <f t="shared" si="1"/>
        <v>-139207.98999999985</v>
      </c>
      <c r="F87" s="16"/>
      <c r="G87" s="97"/>
      <c r="H87" s="98"/>
      <c r="I87" s="99"/>
      <c r="J87" s="100"/>
      <c r="K87" s="152"/>
      <c r="L87" s="153"/>
      <c r="M87" s="101"/>
      <c r="N87" s="102"/>
      <c r="O87"/>
      <c r="P87"/>
      <c r="Q87"/>
      <c r="R87"/>
      <c r="S87"/>
      <c r="T87"/>
      <c r="U87"/>
      <c r="V87"/>
    </row>
    <row r="88" spans="1:22" s="3" customFormat="1" x14ac:dyDescent="0.3">
      <c r="A88" s="201">
        <v>44224</v>
      </c>
      <c r="B88" s="203" t="s">
        <v>42</v>
      </c>
      <c r="C88" s="202">
        <v>62599.35</v>
      </c>
      <c r="D88" s="202"/>
      <c r="E88" s="205">
        <f t="shared" si="1"/>
        <v>-76608.639999999839</v>
      </c>
      <c r="F88" s="16"/>
      <c r="G88" s="97"/>
      <c r="H88" s="98"/>
      <c r="I88" s="99"/>
      <c r="J88" s="100"/>
      <c r="K88" s="152"/>
      <c r="L88" s="153"/>
      <c r="M88" s="101"/>
      <c r="N88" s="102"/>
      <c r="O88"/>
      <c r="P88"/>
      <c r="Q88"/>
      <c r="R88"/>
      <c r="S88"/>
      <c r="T88"/>
      <c r="U88"/>
      <c r="V88"/>
    </row>
    <row r="89" spans="1:22" s="3" customFormat="1" x14ac:dyDescent="0.3">
      <c r="A89" s="201">
        <v>44224</v>
      </c>
      <c r="B89" s="203" t="s">
        <v>53</v>
      </c>
      <c r="C89" s="202">
        <v>31708.05</v>
      </c>
      <c r="D89" s="202"/>
      <c r="E89" s="141">
        <f t="shared" si="1"/>
        <v>-44900.589999999836</v>
      </c>
      <c r="F89" s="16"/>
      <c r="G89" s="97"/>
      <c r="H89" s="98"/>
      <c r="I89" s="99"/>
      <c r="J89" s="100"/>
      <c r="K89" s="152"/>
      <c r="L89" s="153"/>
      <c r="M89" s="101"/>
      <c r="N89" s="102"/>
      <c r="O89"/>
      <c r="P89"/>
      <c r="Q89"/>
      <c r="R89"/>
      <c r="S89"/>
      <c r="T89"/>
      <c r="U89"/>
      <c r="V89"/>
    </row>
    <row r="90" spans="1:22" s="3" customFormat="1" x14ac:dyDescent="0.3">
      <c r="A90" s="201">
        <v>44229</v>
      </c>
      <c r="B90" s="203" t="s">
        <v>41</v>
      </c>
      <c r="C90" s="202">
        <v>16910.96</v>
      </c>
      <c r="D90" s="202"/>
      <c r="E90" s="205">
        <f t="shared" si="1"/>
        <v>-27989.629999999837</v>
      </c>
      <c r="F90" s="16"/>
      <c r="G90" s="97"/>
      <c r="H90" s="98"/>
      <c r="I90" s="99"/>
      <c r="J90" s="100"/>
      <c r="K90" s="152"/>
      <c r="L90" s="153"/>
      <c r="M90" s="101"/>
      <c r="N90" s="102"/>
      <c r="O90"/>
      <c r="P90"/>
      <c r="Q90"/>
      <c r="R90"/>
      <c r="S90"/>
      <c r="T90"/>
      <c r="U90"/>
      <c r="V90"/>
    </row>
    <row r="91" spans="1:22" s="3" customFormat="1" x14ac:dyDescent="0.3">
      <c r="A91" s="9"/>
      <c r="B91" s="130" t="s">
        <v>102</v>
      </c>
      <c r="C91" s="17"/>
      <c r="D91" s="45">
        <v>20146.5</v>
      </c>
      <c r="E91" s="205">
        <f t="shared" si="1"/>
        <v>-48136.129999999837</v>
      </c>
      <c r="F91" s="16"/>
      <c r="G91" s="97"/>
      <c r="H91" s="98"/>
      <c r="I91" s="99"/>
      <c r="J91" s="100"/>
      <c r="K91" s="152"/>
      <c r="L91" s="153"/>
      <c r="M91" s="101"/>
      <c r="N91" s="102"/>
      <c r="O91"/>
      <c r="P91"/>
      <c r="Q91"/>
      <c r="R91"/>
      <c r="S91"/>
      <c r="T91"/>
      <c r="U91"/>
      <c r="V91"/>
    </row>
    <row r="92" spans="1:22" s="3" customFormat="1" x14ac:dyDescent="0.3">
      <c r="A92" s="9"/>
      <c r="B92" s="131" t="s">
        <v>103</v>
      </c>
      <c r="C92" s="17"/>
      <c r="D92" s="45">
        <v>59723.18</v>
      </c>
      <c r="E92" s="205">
        <f t="shared" si="1"/>
        <v>-107859.30999999984</v>
      </c>
      <c r="F92" s="16"/>
      <c r="G92" s="97"/>
      <c r="H92" s="98"/>
      <c r="I92" s="99"/>
      <c r="J92" s="100"/>
      <c r="K92" s="152"/>
      <c r="L92" s="153"/>
      <c r="M92" s="101"/>
      <c r="N92" s="102"/>
      <c r="O92"/>
      <c r="P92"/>
      <c r="Q92"/>
      <c r="R92"/>
      <c r="S92"/>
      <c r="T92"/>
      <c r="U92"/>
      <c r="V92"/>
    </row>
    <row r="93" spans="1:22" s="3" customFormat="1" x14ac:dyDescent="0.3">
      <c r="A93" s="201">
        <v>44239</v>
      </c>
      <c r="B93" s="203" t="s">
        <v>52</v>
      </c>
      <c r="C93" s="202">
        <v>4227.74</v>
      </c>
      <c r="D93" s="202"/>
      <c r="E93" s="205">
        <f t="shared" si="1"/>
        <v>-103631.56999999983</v>
      </c>
      <c r="F93" s="16"/>
      <c r="G93" s="97"/>
      <c r="H93" s="98"/>
      <c r="I93" s="99"/>
      <c r="J93" s="100"/>
      <c r="K93" s="152"/>
      <c r="L93" s="153"/>
      <c r="M93" s="101"/>
      <c r="N93" s="102"/>
      <c r="O93"/>
      <c r="P93"/>
      <c r="Q93"/>
      <c r="R93"/>
      <c r="S93"/>
      <c r="T93"/>
      <c r="U93"/>
      <c r="V93"/>
    </row>
    <row r="94" spans="1:22" s="3" customFormat="1" x14ac:dyDescent="0.3">
      <c r="A94" s="201">
        <v>44244</v>
      </c>
      <c r="B94" s="203" t="s">
        <v>43</v>
      </c>
      <c r="C94" s="202">
        <v>2158.64</v>
      </c>
      <c r="D94" s="202"/>
      <c r="E94" s="205">
        <f t="shared" si="1"/>
        <v>-101472.92999999983</v>
      </c>
      <c r="F94" s="16"/>
      <c r="G94" s="97"/>
      <c r="H94" s="98"/>
      <c r="I94" s="99"/>
      <c r="J94" s="100"/>
      <c r="K94" s="152"/>
      <c r="L94" s="153"/>
      <c r="M94" s="101"/>
      <c r="N94" s="102"/>
      <c r="O94"/>
      <c r="P94"/>
      <c r="Q94"/>
      <c r="R94"/>
      <c r="S94"/>
      <c r="T94"/>
      <c r="U94"/>
      <c r="V94"/>
    </row>
    <row r="95" spans="1:22" s="3" customFormat="1" x14ac:dyDescent="0.3">
      <c r="A95" s="201">
        <v>44244</v>
      </c>
      <c r="B95" s="203" t="s">
        <v>58</v>
      </c>
      <c r="C95" s="202">
        <v>53348.9</v>
      </c>
      <c r="D95" s="202"/>
      <c r="E95" s="205">
        <f t="shared" si="1"/>
        <v>-48124.029999999831</v>
      </c>
      <c r="F95" s="16"/>
      <c r="G95" s="97"/>
      <c r="H95" s="98"/>
      <c r="I95" s="99"/>
      <c r="J95" s="100"/>
      <c r="K95" s="152"/>
      <c r="L95" s="153"/>
      <c r="M95" s="101"/>
      <c r="N95" s="102"/>
      <c r="O95"/>
      <c r="P95"/>
      <c r="Q95"/>
      <c r="R95"/>
      <c r="S95"/>
      <c r="T95"/>
      <c r="U95"/>
      <c r="V95"/>
    </row>
    <row r="96" spans="1:22" s="3" customFormat="1" x14ac:dyDescent="0.3">
      <c r="A96" s="201">
        <v>44251</v>
      </c>
      <c r="B96" s="203" t="s">
        <v>45</v>
      </c>
      <c r="C96" s="202">
        <v>2158.64</v>
      </c>
      <c r="D96" s="202"/>
      <c r="E96" s="205">
        <f t="shared" si="1"/>
        <v>-45965.389999999832</v>
      </c>
      <c r="F96" s="16"/>
      <c r="G96" s="97"/>
      <c r="H96" s="98"/>
      <c r="I96" s="99"/>
      <c r="J96" s="100"/>
      <c r="K96" s="152"/>
      <c r="L96" s="153"/>
      <c r="M96" s="101"/>
      <c r="N96" s="102"/>
      <c r="O96"/>
      <c r="P96"/>
      <c r="Q96"/>
      <c r="R96"/>
      <c r="S96"/>
      <c r="T96"/>
      <c r="U96"/>
      <c r="V96"/>
    </row>
    <row r="97" spans="1:22" s="3" customFormat="1" x14ac:dyDescent="0.3">
      <c r="A97" s="201">
        <v>44251</v>
      </c>
      <c r="B97" s="203" t="s">
        <v>46</v>
      </c>
      <c r="C97" s="202">
        <v>2158.64</v>
      </c>
      <c r="D97" s="202"/>
      <c r="E97" s="205">
        <f t="shared" si="1"/>
        <v>-43806.749999999833</v>
      </c>
      <c r="F97" s="16"/>
      <c r="G97" s="97"/>
      <c r="H97" s="98"/>
      <c r="I97" s="99"/>
      <c r="J97" s="100"/>
      <c r="K97" s="152"/>
      <c r="L97" s="153"/>
      <c r="M97" s="101"/>
      <c r="N97" s="102"/>
      <c r="O97"/>
      <c r="P97"/>
      <c r="Q97"/>
      <c r="R97"/>
      <c r="S97"/>
      <c r="T97"/>
      <c r="U97"/>
      <c r="V97"/>
    </row>
    <row r="98" spans="1:22" s="3" customFormat="1" x14ac:dyDescent="0.3">
      <c r="A98" s="201">
        <v>44253</v>
      </c>
      <c r="B98" s="203" t="s">
        <v>44</v>
      </c>
      <c r="C98" s="202">
        <v>2158.64</v>
      </c>
      <c r="D98" s="202"/>
      <c r="E98" s="205">
        <f t="shared" si="1"/>
        <v>-41648.109999999833</v>
      </c>
      <c r="F98" s="16"/>
      <c r="G98" s="97"/>
      <c r="H98" s="98"/>
      <c r="I98" s="99"/>
      <c r="J98" s="100"/>
      <c r="K98" s="152"/>
      <c r="L98" s="153"/>
      <c r="M98" s="101"/>
      <c r="N98" s="102"/>
      <c r="O98"/>
      <c r="P98"/>
      <c r="Q98"/>
      <c r="R98"/>
      <c r="S98"/>
      <c r="T98"/>
      <c r="U98"/>
      <c r="V98"/>
    </row>
    <row r="99" spans="1:22" s="3" customFormat="1" x14ac:dyDescent="0.3">
      <c r="A99" s="201">
        <v>44253</v>
      </c>
      <c r="B99" s="203" t="s">
        <v>53</v>
      </c>
      <c r="C99" s="202">
        <v>16189.8</v>
      </c>
      <c r="D99" s="202"/>
      <c r="E99" s="205">
        <f t="shared" si="1"/>
        <v>-25458.309999999834</v>
      </c>
      <c r="F99" s="16"/>
      <c r="G99" s="97"/>
      <c r="H99" s="98"/>
      <c r="I99" s="99"/>
      <c r="J99" s="100"/>
      <c r="K99" s="152"/>
      <c r="L99" s="153"/>
      <c r="M99" s="101"/>
      <c r="N99" s="102"/>
      <c r="O99"/>
      <c r="P99"/>
      <c r="Q99"/>
      <c r="R99"/>
      <c r="S99"/>
      <c r="T99"/>
      <c r="U99"/>
      <c r="V99"/>
    </row>
    <row r="100" spans="1:22" s="3" customFormat="1" x14ac:dyDescent="0.3">
      <c r="A100" s="201">
        <v>44253</v>
      </c>
      <c r="B100" s="203" t="s">
        <v>49</v>
      </c>
      <c r="C100" s="202">
        <v>6475.92</v>
      </c>
      <c r="D100" s="202"/>
      <c r="E100" s="141">
        <f t="shared" si="1"/>
        <v>-18982.389999999832</v>
      </c>
      <c r="F100" s="16"/>
      <c r="G100" s="97"/>
      <c r="H100" s="98"/>
      <c r="I100" s="99"/>
      <c r="J100" s="100"/>
      <c r="K100" s="152"/>
      <c r="L100" s="153"/>
      <c r="M100" s="101"/>
      <c r="N100" s="102"/>
      <c r="O100"/>
      <c r="P100"/>
      <c r="Q100"/>
      <c r="R100"/>
      <c r="S100"/>
      <c r="T100"/>
      <c r="U100"/>
      <c r="V100"/>
    </row>
    <row r="101" spans="1:22" s="3" customFormat="1" x14ac:dyDescent="0.3">
      <c r="A101" s="201">
        <v>44259</v>
      </c>
      <c r="B101" s="203" t="s">
        <v>48</v>
      </c>
      <c r="C101" s="202">
        <v>10793.2</v>
      </c>
      <c r="D101" s="202"/>
      <c r="E101" s="205">
        <f t="shared" si="1"/>
        <v>-8189.1899999998313</v>
      </c>
      <c r="F101" s="16"/>
      <c r="G101" s="97"/>
      <c r="H101" s="98"/>
      <c r="I101" s="99"/>
      <c r="J101" s="100"/>
      <c r="K101" s="152"/>
      <c r="L101" s="153"/>
      <c r="M101" s="101"/>
      <c r="N101" s="102"/>
      <c r="O101"/>
      <c r="P101"/>
      <c r="Q101"/>
      <c r="R101"/>
      <c r="S101"/>
      <c r="T101"/>
      <c r="U101"/>
      <c r="V101"/>
    </row>
    <row r="102" spans="1:22" s="3" customFormat="1" x14ac:dyDescent="0.3">
      <c r="A102" s="201">
        <v>44259</v>
      </c>
      <c r="B102" s="203" t="s">
        <v>41</v>
      </c>
      <c r="C102" s="202">
        <v>8634.56</v>
      </c>
      <c r="D102" s="202"/>
      <c r="E102" s="205">
        <f t="shared" si="1"/>
        <v>445.37000000016815</v>
      </c>
      <c r="F102" s="16"/>
      <c r="G102" s="97"/>
      <c r="H102" s="98"/>
      <c r="I102" s="99"/>
      <c r="J102" s="100"/>
      <c r="K102" s="152"/>
      <c r="L102" s="153"/>
      <c r="M102" s="101"/>
      <c r="N102" s="102"/>
      <c r="O102"/>
      <c r="P102"/>
      <c r="Q102"/>
      <c r="R102"/>
      <c r="S102"/>
      <c r="T102"/>
      <c r="U102"/>
      <c r="V102"/>
    </row>
    <row r="103" spans="1:22" s="3" customFormat="1" x14ac:dyDescent="0.3">
      <c r="A103" s="201">
        <v>44260</v>
      </c>
      <c r="B103" s="203" t="s">
        <v>52</v>
      </c>
      <c r="C103" s="202">
        <v>2158.64</v>
      </c>
      <c r="D103" s="202"/>
      <c r="E103" s="205">
        <f t="shared" si="1"/>
        <v>2604.010000000168</v>
      </c>
      <c r="F103" s="16"/>
      <c r="G103" s="97"/>
      <c r="H103" s="98"/>
      <c r="I103" s="99"/>
      <c r="J103" s="100"/>
      <c r="K103" s="152"/>
      <c r="L103" s="153"/>
      <c r="M103" s="101"/>
      <c r="N103" s="102"/>
      <c r="O103"/>
      <c r="P103"/>
      <c r="Q103"/>
      <c r="R103"/>
      <c r="S103"/>
      <c r="T103"/>
      <c r="U103"/>
      <c r="V103"/>
    </row>
    <row r="104" spans="1:22" s="3" customFormat="1" x14ac:dyDescent="0.3">
      <c r="A104" s="9"/>
      <c r="B104" s="130" t="s">
        <v>104</v>
      </c>
      <c r="C104" s="17"/>
      <c r="D104" s="45">
        <v>25966.6</v>
      </c>
      <c r="E104" s="205">
        <f t="shared" si="1"/>
        <v>-23362.589999999829</v>
      </c>
      <c r="F104" s="16"/>
      <c r="G104" s="97"/>
      <c r="H104" s="98"/>
      <c r="I104" s="99"/>
      <c r="J104" s="100"/>
      <c r="K104" s="152"/>
      <c r="L104" s="153"/>
      <c r="M104" s="101"/>
      <c r="N104" s="102"/>
      <c r="O104"/>
      <c r="P104"/>
      <c r="Q104"/>
      <c r="R104"/>
      <c r="S104"/>
      <c r="T104"/>
      <c r="U104"/>
      <c r="V104"/>
    </row>
    <row r="105" spans="1:22" s="3" customFormat="1" x14ac:dyDescent="0.3">
      <c r="A105" s="9"/>
      <c r="B105" s="131" t="s">
        <v>105</v>
      </c>
      <c r="C105" s="17"/>
      <c r="D105" s="45">
        <v>59723.18</v>
      </c>
      <c r="E105" s="205">
        <f t="shared" si="1"/>
        <v>-83085.769999999829</v>
      </c>
      <c r="F105" s="16"/>
      <c r="G105" s="97"/>
      <c r="H105" s="98"/>
      <c r="I105" s="99"/>
      <c r="J105" s="100"/>
      <c r="K105" s="152"/>
      <c r="L105" s="153"/>
      <c r="M105" s="101"/>
      <c r="N105" s="102"/>
      <c r="O105"/>
      <c r="P105"/>
      <c r="Q105"/>
      <c r="R105"/>
      <c r="S105"/>
      <c r="T105"/>
      <c r="U105"/>
      <c r="V105"/>
    </row>
    <row r="106" spans="1:22" s="3" customFormat="1" x14ac:dyDescent="0.3">
      <c r="A106" s="201">
        <v>44273</v>
      </c>
      <c r="B106" s="203" t="s">
        <v>43</v>
      </c>
      <c r="C106" s="202">
        <v>2315.94</v>
      </c>
      <c r="D106" s="202"/>
      <c r="E106" s="205">
        <f t="shared" si="1"/>
        <v>-80769.829999999827</v>
      </c>
      <c r="F106" s="16"/>
      <c r="G106" s="97"/>
      <c r="H106" s="98"/>
      <c r="I106" s="99"/>
      <c r="J106" s="100"/>
      <c r="K106" s="152"/>
      <c r="L106" s="153"/>
      <c r="M106" s="101"/>
      <c r="N106" s="102"/>
      <c r="O106"/>
      <c r="P106"/>
      <c r="Q106"/>
      <c r="R106"/>
      <c r="S106"/>
      <c r="T106"/>
      <c r="U106"/>
      <c r="V106"/>
    </row>
    <row r="107" spans="1:22" s="3" customFormat="1" x14ac:dyDescent="0.3">
      <c r="A107" s="201">
        <v>44273</v>
      </c>
      <c r="B107" s="203" t="s">
        <v>49</v>
      </c>
      <c r="C107" s="202">
        <v>6947.82</v>
      </c>
      <c r="D107" s="202"/>
      <c r="E107" s="205">
        <f t="shared" si="1"/>
        <v>-73822.009999999835</v>
      </c>
      <c r="F107" s="16"/>
      <c r="G107" s="97"/>
      <c r="H107" s="98"/>
      <c r="I107" s="99"/>
      <c r="J107" s="100"/>
      <c r="K107" s="152"/>
      <c r="L107" s="153"/>
      <c r="M107" s="101"/>
      <c r="N107" s="102"/>
      <c r="O107"/>
      <c r="P107"/>
      <c r="Q107"/>
      <c r="R107"/>
      <c r="S107"/>
      <c r="T107"/>
      <c r="U107"/>
      <c r="V107"/>
    </row>
    <row r="108" spans="1:22" s="3" customFormat="1" x14ac:dyDescent="0.3">
      <c r="A108" s="201">
        <v>44280</v>
      </c>
      <c r="B108" s="203" t="s">
        <v>42</v>
      </c>
      <c r="C108" s="202">
        <v>16189.8</v>
      </c>
      <c r="D108" s="202"/>
      <c r="E108" s="205">
        <f t="shared" si="1"/>
        <v>-57632.209999999832</v>
      </c>
      <c r="F108" s="16"/>
      <c r="G108" s="97"/>
      <c r="H108" s="98"/>
      <c r="I108" s="99"/>
      <c r="J108" s="100"/>
      <c r="K108" s="152"/>
      <c r="L108" s="153"/>
      <c r="M108" s="101"/>
      <c r="N108" s="102"/>
      <c r="O108"/>
      <c r="P108"/>
      <c r="Q108"/>
      <c r="R108"/>
      <c r="S108"/>
      <c r="T108"/>
      <c r="U108"/>
      <c r="V108"/>
    </row>
    <row r="109" spans="1:22" s="3" customFormat="1" x14ac:dyDescent="0.3">
      <c r="A109" s="201">
        <v>44281</v>
      </c>
      <c r="B109" s="203" t="s">
        <v>45</v>
      </c>
      <c r="C109" s="202">
        <v>2315.94</v>
      </c>
      <c r="D109" s="202"/>
      <c r="E109" s="205">
        <f t="shared" si="1"/>
        <v>-55316.269999999829</v>
      </c>
      <c r="F109" s="16"/>
      <c r="G109" s="97"/>
      <c r="H109" s="98"/>
      <c r="I109" s="99"/>
      <c r="J109" s="100"/>
      <c r="K109" s="152"/>
      <c r="L109" s="153"/>
      <c r="M109" s="101"/>
      <c r="N109" s="102"/>
      <c r="O109"/>
      <c r="P109"/>
      <c r="Q109"/>
      <c r="R109"/>
      <c r="S109"/>
      <c r="T109"/>
      <c r="U109"/>
      <c r="V109"/>
    </row>
    <row r="110" spans="1:22" s="3" customFormat="1" x14ac:dyDescent="0.3">
      <c r="A110" s="201">
        <v>44281</v>
      </c>
      <c r="B110" s="203" t="s">
        <v>46</v>
      </c>
      <c r="C110" s="202">
        <v>2315.94</v>
      </c>
      <c r="D110" s="202"/>
      <c r="E110" s="205">
        <f t="shared" si="1"/>
        <v>-53000.329999999827</v>
      </c>
      <c r="F110" s="16"/>
      <c r="G110" s="97"/>
      <c r="H110" s="98"/>
      <c r="I110" s="99"/>
      <c r="J110" s="100"/>
      <c r="K110" s="152"/>
      <c r="L110" s="153"/>
      <c r="M110" s="101"/>
      <c r="N110" s="102"/>
      <c r="O110"/>
      <c r="P110"/>
      <c r="Q110"/>
      <c r="R110"/>
      <c r="S110"/>
      <c r="T110"/>
      <c r="U110"/>
      <c r="V110"/>
    </row>
    <row r="111" spans="1:22" s="3" customFormat="1" x14ac:dyDescent="0.3">
      <c r="A111" s="201">
        <v>44284</v>
      </c>
      <c r="B111" s="203" t="s">
        <v>44</v>
      </c>
      <c r="C111" s="202">
        <v>2315.94</v>
      </c>
      <c r="D111" s="202"/>
      <c r="E111" s="205">
        <f t="shared" si="1"/>
        <v>-50684.389999999825</v>
      </c>
      <c r="F111" s="16"/>
      <c r="G111" s="97"/>
      <c r="H111" s="98"/>
      <c r="I111" s="99"/>
      <c r="J111" s="100"/>
      <c r="K111" s="152"/>
      <c r="L111" s="153"/>
      <c r="M111" s="101"/>
      <c r="N111" s="102"/>
      <c r="O111"/>
      <c r="P111"/>
      <c r="Q111"/>
      <c r="R111"/>
      <c r="S111"/>
      <c r="T111"/>
      <c r="U111"/>
      <c r="V111"/>
    </row>
    <row r="112" spans="1:22" s="3" customFormat="1" x14ac:dyDescent="0.3">
      <c r="A112" s="201">
        <v>44284</v>
      </c>
      <c r="B112" s="203" t="s">
        <v>52</v>
      </c>
      <c r="C112" s="202">
        <v>2315.94</v>
      </c>
      <c r="D112" s="202"/>
      <c r="E112" s="205">
        <f t="shared" si="1"/>
        <v>-48368.449999999822</v>
      </c>
      <c r="F112" s="16"/>
      <c r="G112" s="97"/>
      <c r="H112" s="98"/>
      <c r="I112" s="99"/>
      <c r="J112" s="100"/>
      <c r="K112" s="152"/>
      <c r="L112" s="153"/>
      <c r="M112" s="101"/>
      <c r="N112" s="102"/>
      <c r="O112"/>
      <c r="P112"/>
      <c r="Q112"/>
      <c r="R112"/>
      <c r="S112"/>
      <c r="T112"/>
      <c r="U112"/>
      <c r="V112"/>
    </row>
    <row r="113" spans="1:22" s="3" customFormat="1" x14ac:dyDescent="0.3">
      <c r="A113" s="201">
        <v>44286</v>
      </c>
      <c r="B113" s="203" t="s">
        <v>41</v>
      </c>
      <c r="C113" s="202">
        <v>9263.76</v>
      </c>
      <c r="D113" s="202"/>
      <c r="E113" s="205">
        <f t="shared" si="1"/>
        <v>-39104.68999999982</v>
      </c>
      <c r="F113" s="16"/>
      <c r="G113" s="97"/>
      <c r="H113" s="98"/>
      <c r="I113" s="99"/>
      <c r="J113" s="100"/>
      <c r="K113" s="152"/>
      <c r="L113" s="153"/>
      <c r="M113" s="101"/>
      <c r="N113" s="102"/>
      <c r="O113"/>
      <c r="P113"/>
      <c r="Q113"/>
      <c r="R113"/>
      <c r="S113"/>
      <c r="T113"/>
      <c r="U113"/>
      <c r="V113"/>
    </row>
    <row r="114" spans="1:22" s="3" customFormat="1" x14ac:dyDescent="0.3">
      <c r="A114" s="201"/>
      <c r="B114" s="203"/>
      <c r="C114" s="202"/>
      <c r="D114" s="202"/>
      <c r="E114" s="205">
        <f t="shared" si="1"/>
        <v>-39104.68999999982</v>
      </c>
      <c r="F114" s="16"/>
      <c r="G114" s="97"/>
      <c r="H114" s="98"/>
      <c r="I114" s="99"/>
      <c r="J114" s="100"/>
      <c r="K114" s="152"/>
      <c r="L114" s="153"/>
      <c r="M114" s="101"/>
      <c r="N114" s="102"/>
      <c r="O114"/>
      <c r="P114"/>
      <c r="Q114"/>
      <c r="R114"/>
      <c r="S114"/>
      <c r="T114"/>
      <c r="U114"/>
      <c r="V114"/>
    </row>
    <row r="115" spans="1:22" s="3" customFormat="1" x14ac:dyDescent="0.3">
      <c r="A115" s="201"/>
      <c r="B115" s="203"/>
      <c r="C115" s="202"/>
      <c r="D115" s="202"/>
      <c r="E115" s="205">
        <f t="shared" si="1"/>
        <v>-39104.68999999982</v>
      </c>
      <c r="F115" s="16"/>
      <c r="G115" s="97"/>
      <c r="H115" s="98"/>
      <c r="I115" s="99"/>
      <c r="J115" s="100"/>
      <c r="K115" s="152"/>
      <c r="L115" s="153"/>
      <c r="M115" s="101"/>
      <c r="N115" s="102"/>
      <c r="O115"/>
      <c r="P115"/>
      <c r="Q115"/>
      <c r="R115"/>
      <c r="S115"/>
      <c r="T115"/>
      <c r="U115"/>
      <c r="V115"/>
    </row>
    <row r="116" spans="1:22" s="3" customFormat="1" hidden="1" x14ac:dyDescent="0.3">
      <c r="A116" s="201"/>
      <c r="B116" s="203"/>
      <c r="C116" s="202"/>
      <c r="D116" s="202"/>
      <c r="E116" s="205">
        <f t="shared" si="1"/>
        <v>-39104.68999999982</v>
      </c>
      <c r="F116" s="16"/>
      <c r="G116" s="97"/>
      <c r="H116" s="98"/>
      <c r="I116" s="99"/>
      <c r="J116" s="100"/>
      <c r="K116" s="152"/>
      <c r="L116" s="153"/>
      <c r="M116" s="101"/>
      <c r="N116" s="102"/>
      <c r="O116"/>
      <c r="P116"/>
      <c r="Q116"/>
      <c r="R116"/>
      <c r="S116"/>
      <c r="T116"/>
      <c r="U116"/>
      <c r="V116"/>
    </row>
    <row r="117" spans="1:22" s="3" customFormat="1" hidden="1" x14ac:dyDescent="0.3">
      <c r="A117" s="201"/>
      <c r="B117" s="203"/>
      <c r="C117" s="202"/>
      <c r="D117" s="202"/>
      <c r="E117" s="205">
        <f t="shared" si="1"/>
        <v>-39104.68999999982</v>
      </c>
      <c r="F117" s="16"/>
      <c r="G117" s="97"/>
      <c r="H117" s="98"/>
      <c r="I117" s="99"/>
      <c r="J117" s="100"/>
      <c r="K117" s="152"/>
      <c r="L117" s="153"/>
      <c r="M117" s="101"/>
      <c r="N117" s="102"/>
      <c r="O117"/>
      <c r="P117"/>
      <c r="Q117"/>
      <c r="R117"/>
      <c r="S117"/>
      <c r="T117"/>
      <c r="U117"/>
      <c r="V117"/>
    </row>
    <row r="118" spans="1:22" s="3" customFormat="1" hidden="1" x14ac:dyDescent="0.3">
      <c r="A118" s="201"/>
      <c r="B118" s="203"/>
      <c r="C118" s="202"/>
      <c r="D118" s="202"/>
      <c r="E118" s="205">
        <f t="shared" si="1"/>
        <v>-39104.68999999982</v>
      </c>
      <c r="F118" s="16"/>
      <c r="G118" s="97"/>
      <c r="H118" s="98"/>
      <c r="I118" s="99"/>
      <c r="J118" s="100"/>
      <c r="K118" s="152"/>
      <c r="L118" s="153"/>
      <c r="M118" s="101"/>
      <c r="N118" s="102"/>
      <c r="O118"/>
      <c r="P118"/>
      <c r="Q118"/>
      <c r="R118"/>
      <c r="S118"/>
      <c r="T118"/>
      <c r="U118"/>
      <c r="V118"/>
    </row>
    <row r="119" spans="1:22" s="3" customFormat="1" hidden="1" x14ac:dyDescent="0.3">
      <c r="A119" s="201"/>
      <c r="B119" s="203"/>
      <c r="C119" s="202"/>
      <c r="D119" s="202"/>
      <c r="E119" s="205">
        <f t="shared" si="1"/>
        <v>-39104.68999999982</v>
      </c>
      <c r="F119" s="16"/>
      <c r="G119" s="97"/>
      <c r="H119" s="98"/>
      <c r="I119" s="99"/>
      <c r="J119" s="100"/>
      <c r="K119" s="152"/>
      <c r="L119" s="153"/>
      <c r="M119" s="101"/>
      <c r="N119" s="102"/>
      <c r="O119"/>
      <c r="P119"/>
      <c r="Q119"/>
      <c r="R119"/>
      <c r="S119"/>
      <c r="T119"/>
      <c r="U119"/>
      <c r="V119"/>
    </row>
    <row r="120" spans="1:22" s="3" customFormat="1" hidden="1" x14ac:dyDescent="0.3">
      <c r="A120" s="201"/>
      <c r="B120" s="203"/>
      <c r="C120" s="202"/>
      <c r="D120" s="202"/>
      <c r="E120" s="205">
        <f t="shared" si="1"/>
        <v>-39104.68999999982</v>
      </c>
      <c r="F120" s="16"/>
      <c r="G120" s="97"/>
      <c r="H120" s="98"/>
      <c r="I120" s="99"/>
      <c r="J120" s="100"/>
      <c r="K120" s="152"/>
      <c r="L120" s="153"/>
      <c r="M120" s="101"/>
      <c r="N120" s="102"/>
      <c r="O120"/>
      <c r="P120"/>
      <c r="Q120"/>
      <c r="R120"/>
      <c r="S120"/>
      <c r="T120"/>
      <c r="U120"/>
      <c r="V120"/>
    </row>
    <row r="121" spans="1:22" s="3" customFormat="1" hidden="1" x14ac:dyDescent="0.3">
      <c r="A121" s="201"/>
      <c r="B121" s="203"/>
      <c r="C121" s="202"/>
      <c r="D121" s="202"/>
      <c r="E121" s="205">
        <f t="shared" si="1"/>
        <v>-39104.68999999982</v>
      </c>
      <c r="F121" s="16"/>
      <c r="G121" s="97"/>
      <c r="H121" s="98"/>
      <c r="I121" s="99"/>
      <c r="J121" s="100"/>
      <c r="K121" s="152"/>
      <c r="L121" s="153"/>
      <c r="M121" s="101"/>
      <c r="N121" s="102"/>
      <c r="O121"/>
      <c r="P121"/>
      <c r="Q121"/>
      <c r="R121"/>
      <c r="S121"/>
      <c r="T121"/>
      <c r="U121"/>
      <c r="V121"/>
    </row>
    <row r="122" spans="1:22" s="3" customFormat="1" hidden="1" x14ac:dyDescent="0.3">
      <c r="A122" s="201"/>
      <c r="B122" s="203"/>
      <c r="C122" s="202"/>
      <c r="D122" s="202"/>
      <c r="E122" s="205">
        <f t="shared" si="1"/>
        <v>-39104.68999999982</v>
      </c>
      <c r="F122" s="16"/>
      <c r="G122" s="97"/>
      <c r="H122" s="98"/>
      <c r="I122" s="99"/>
      <c r="J122" s="100"/>
      <c r="K122" s="152"/>
      <c r="L122" s="153"/>
      <c r="M122" s="101"/>
      <c r="N122" s="102"/>
      <c r="O122"/>
      <c r="P122"/>
      <c r="Q122"/>
      <c r="R122"/>
      <c r="S122"/>
      <c r="T122"/>
      <c r="U122"/>
      <c r="V122"/>
    </row>
    <row r="123" spans="1:22" s="3" customFormat="1" hidden="1" x14ac:dyDescent="0.3">
      <c r="A123" s="201"/>
      <c r="B123" s="203"/>
      <c r="C123" s="202"/>
      <c r="D123" s="202"/>
      <c r="E123" s="205">
        <f t="shared" si="1"/>
        <v>-39104.68999999982</v>
      </c>
      <c r="F123" s="16"/>
      <c r="G123" s="97"/>
      <c r="H123" s="98"/>
      <c r="I123" s="99"/>
      <c r="J123" s="100"/>
      <c r="K123" s="152"/>
      <c r="L123" s="153"/>
      <c r="M123" s="101"/>
      <c r="N123" s="102"/>
      <c r="O123"/>
      <c r="P123"/>
      <c r="Q123"/>
      <c r="R123"/>
      <c r="S123"/>
      <c r="T123"/>
      <c r="U123"/>
      <c r="V123"/>
    </row>
    <row r="124" spans="1:22" s="3" customFormat="1" hidden="1" x14ac:dyDescent="0.3">
      <c r="A124" s="201"/>
      <c r="B124" s="203"/>
      <c r="C124" s="202"/>
      <c r="D124" s="202"/>
      <c r="E124" s="205">
        <f t="shared" si="1"/>
        <v>-39104.68999999982</v>
      </c>
      <c r="F124" s="16"/>
      <c r="G124" s="97"/>
      <c r="H124" s="98"/>
      <c r="I124" s="99"/>
      <c r="J124" s="100"/>
      <c r="K124" s="152"/>
      <c r="L124" s="153"/>
      <c r="M124" s="101"/>
      <c r="N124" s="102"/>
      <c r="O124"/>
      <c r="P124"/>
      <c r="Q124"/>
      <c r="R124"/>
      <c r="S124"/>
      <c r="T124"/>
      <c r="U124"/>
      <c r="V124"/>
    </row>
    <row r="125" spans="1:22" s="3" customFormat="1" hidden="1" x14ac:dyDescent="0.3">
      <c r="A125" s="201"/>
      <c r="B125" s="203"/>
      <c r="C125" s="202"/>
      <c r="D125" s="202"/>
      <c r="E125" s="205">
        <f t="shared" si="1"/>
        <v>-39104.68999999982</v>
      </c>
      <c r="F125" s="16"/>
      <c r="G125" s="97"/>
      <c r="H125" s="98"/>
      <c r="I125" s="99"/>
      <c r="J125" s="100"/>
      <c r="K125" s="152"/>
      <c r="L125" s="153"/>
      <c r="M125" s="101"/>
      <c r="N125" s="102"/>
      <c r="O125"/>
      <c r="P125"/>
      <c r="Q125"/>
      <c r="R125"/>
      <c r="S125"/>
      <c r="T125"/>
      <c r="U125"/>
      <c r="V125"/>
    </row>
    <row r="126" spans="1:22" s="3" customFormat="1" hidden="1" x14ac:dyDescent="0.3">
      <c r="A126" s="201"/>
      <c r="B126" s="203"/>
      <c r="C126" s="202"/>
      <c r="D126" s="202"/>
      <c r="E126" s="205">
        <f t="shared" si="1"/>
        <v>-39104.68999999982</v>
      </c>
      <c r="F126" s="16"/>
      <c r="G126" s="97"/>
      <c r="H126" s="98"/>
      <c r="I126" s="99"/>
      <c r="J126" s="100"/>
      <c r="K126" s="152"/>
      <c r="L126" s="153"/>
      <c r="M126" s="101"/>
      <c r="N126" s="102"/>
      <c r="O126"/>
      <c r="P126"/>
      <c r="Q126"/>
      <c r="R126"/>
      <c r="S126"/>
      <c r="T126"/>
      <c r="U126"/>
      <c r="V126"/>
    </row>
    <row r="127" spans="1:22" s="3" customFormat="1" hidden="1" x14ac:dyDescent="0.3">
      <c r="A127" s="201"/>
      <c r="B127" s="203"/>
      <c r="C127" s="202"/>
      <c r="D127" s="202"/>
      <c r="E127" s="205">
        <f t="shared" si="1"/>
        <v>-39104.68999999982</v>
      </c>
      <c r="F127" s="16"/>
      <c r="G127" s="97"/>
      <c r="H127" s="98"/>
      <c r="I127" s="99"/>
      <c r="J127" s="100"/>
      <c r="K127" s="152"/>
      <c r="L127" s="153"/>
      <c r="M127" s="101"/>
      <c r="N127" s="102"/>
      <c r="O127"/>
      <c r="P127"/>
      <c r="Q127"/>
      <c r="R127"/>
      <c r="S127"/>
      <c r="T127"/>
      <c r="U127"/>
      <c r="V127"/>
    </row>
    <row r="128" spans="1:22" s="3" customFormat="1" hidden="1" x14ac:dyDescent="0.3">
      <c r="A128" s="201"/>
      <c r="B128" s="203"/>
      <c r="C128" s="202"/>
      <c r="D128" s="202"/>
      <c r="E128" s="205">
        <f t="shared" si="1"/>
        <v>-39104.68999999982</v>
      </c>
      <c r="F128" s="16"/>
      <c r="G128" s="97"/>
      <c r="H128" s="98"/>
      <c r="I128" s="99"/>
      <c r="J128" s="100"/>
      <c r="K128" s="152"/>
      <c r="L128" s="153"/>
      <c r="M128" s="101"/>
      <c r="N128" s="102"/>
      <c r="O128"/>
      <c r="P128"/>
      <c r="Q128"/>
      <c r="R128"/>
      <c r="S128"/>
      <c r="T128"/>
      <c r="U128"/>
      <c r="V128"/>
    </row>
    <row r="129" spans="1:22" s="3" customFormat="1" hidden="1" x14ac:dyDescent="0.3">
      <c r="A129" s="201"/>
      <c r="B129" s="203"/>
      <c r="C129" s="202"/>
      <c r="D129" s="202"/>
      <c r="E129" s="205">
        <f t="shared" si="1"/>
        <v>-39104.68999999982</v>
      </c>
      <c r="F129" s="16"/>
      <c r="G129" s="97"/>
      <c r="H129" s="98"/>
      <c r="I129" s="99"/>
      <c r="J129" s="100"/>
      <c r="K129" s="152"/>
      <c r="L129" s="153"/>
      <c r="M129" s="101"/>
      <c r="N129" s="102"/>
      <c r="O129"/>
      <c r="P129"/>
      <c r="Q129"/>
      <c r="R129"/>
      <c r="S129"/>
      <c r="T129"/>
      <c r="U129"/>
      <c r="V129"/>
    </row>
    <row r="130" spans="1:22" s="3" customFormat="1" x14ac:dyDescent="0.3">
      <c r="A130" s="201"/>
      <c r="B130" s="203"/>
      <c r="C130" s="202"/>
      <c r="D130" s="202"/>
      <c r="E130" s="205">
        <f t="shared" si="1"/>
        <v>-39104.68999999982</v>
      </c>
      <c r="F130" s="16"/>
      <c r="G130" s="97"/>
      <c r="H130" s="98"/>
      <c r="I130" s="99"/>
      <c r="J130" s="100"/>
      <c r="K130" s="152"/>
      <c r="L130" s="153"/>
      <c r="M130" s="101"/>
      <c r="N130" s="102"/>
      <c r="O130"/>
      <c r="P130"/>
      <c r="Q130"/>
      <c r="R130"/>
      <c r="S130"/>
      <c r="T130"/>
      <c r="U130"/>
      <c r="V130"/>
    </row>
    <row r="131" spans="1:22" s="3" customFormat="1" hidden="1" x14ac:dyDescent="0.3">
      <c r="A131" s="201"/>
      <c r="B131" s="203"/>
      <c r="C131" s="202"/>
      <c r="D131" s="202"/>
      <c r="E131" s="205">
        <f t="shared" si="1"/>
        <v>-39104.68999999982</v>
      </c>
      <c r="F131" s="16"/>
      <c r="G131" s="97"/>
      <c r="H131" s="98"/>
      <c r="I131" s="99"/>
      <c r="J131" s="100"/>
      <c r="K131" s="152"/>
      <c r="L131" s="153"/>
      <c r="M131" s="101"/>
      <c r="N131" s="102"/>
      <c r="O131"/>
      <c r="P131"/>
      <c r="Q131"/>
      <c r="R131"/>
      <c r="S131"/>
      <c r="T131"/>
      <c r="U131"/>
      <c r="V131"/>
    </row>
    <row r="132" spans="1:22" s="3" customFormat="1" hidden="1" x14ac:dyDescent="0.3">
      <c r="A132" s="201"/>
      <c r="B132" s="203"/>
      <c r="C132" s="202"/>
      <c r="D132" s="202"/>
      <c r="E132" s="205">
        <f t="shared" si="1"/>
        <v>-39104.68999999982</v>
      </c>
      <c r="F132" s="16"/>
      <c r="G132" s="97"/>
      <c r="H132" s="98"/>
      <c r="I132" s="99"/>
      <c r="J132" s="100"/>
      <c r="K132" s="152"/>
      <c r="L132" s="153"/>
      <c r="M132" s="101"/>
      <c r="N132" s="102"/>
      <c r="O132"/>
      <c r="P132"/>
      <c r="Q132"/>
      <c r="R132"/>
      <c r="S132"/>
      <c r="T132"/>
      <c r="U132"/>
      <c r="V132"/>
    </row>
    <row r="133" spans="1:22" s="3" customFormat="1" hidden="1" x14ac:dyDescent="0.3">
      <c r="A133" s="201"/>
      <c r="B133" s="203"/>
      <c r="C133" s="202"/>
      <c r="D133" s="202"/>
      <c r="E133" s="205">
        <f t="shared" si="1"/>
        <v>-39104.68999999982</v>
      </c>
      <c r="F133" s="16"/>
      <c r="G133" s="97"/>
      <c r="H133" s="98"/>
      <c r="I133" s="99"/>
      <c r="J133" s="100"/>
      <c r="K133" s="152"/>
      <c r="L133" s="153"/>
      <c r="M133" s="101"/>
      <c r="N133" s="102"/>
      <c r="O133"/>
      <c r="P133"/>
      <c r="Q133"/>
      <c r="R133"/>
      <c r="S133"/>
      <c r="T133"/>
      <c r="U133"/>
      <c r="V133"/>
    </row>
    <row r="134" spans="1:22" s="3" customFormat="1" hidden="1" x14ac:dyDescent="0.3">
      <c r="A134" s="201"/>
      <c r="B134" s="203"/>
      <c r="C134" s="202"/>
      <c r="D134" s="202"/>
      <c r="E134" s="205">
        <f t="shared" ref="E134:E156" si="2">+E133+C134-D134</f>
        <v>-39104.68999999982</v>
      </c>
      <c r="F134" s="16"/>
      <c r="G134" s="97"/>
      <c r="H134" s="98"/>
      <c r="I134" s="99"/>
      <c r="J134" s="100"/>
      <c r="K134" s="152"/>
      <c r="L134" s="153"/>
      <c r="M134" s="101"/>
      <c r="N134" s="102"/>
      <c r="O134"/>
      <c r="P134"/>
      <c r="Q134"/>
      <c r="R134"/>
      <c r="S134"/>
      <c r="T134"/>
      <c r="U134"/>
      <c r="V134"/>
    </row>
    <row r="135" spans="1:22" s="3" customFormat="1" hidden="1" x14ac:dyDescent="0.3">
      <c r="A135" s="201"/>
      <c r="B135" s="203"/>
      <c r="C135" s="202"/>
      <c r="D135" s="202"/>
      <c r="E135" s="205">
        <f t="shared" si="2"/>
        <v>-39104.68999999982</v>
      </c>
      <c r="F135" s="16"/>
      <c r="G135" s="97"/>
      <c r="H135" s="98"/>
      <c r="I135" s="99"/>
      <c r="J135" s="100"/>
      <c r="K135" s="152"/>
      <c r="L135" s="153"/>
      <c r="M135" s="101"/>
      <c r="N135" s="102"/>
      <c r="O135"/>
      <c r="P135"/>
      <c r="Q135"/>
      <c r="R135"/>
      <c r="S135"/>
      <c r="T135"/>
      <c r="U135"/>
      <c r="V135"/>
    </row>
    <row r="136" spans="1:22" s="3" customFormat="1" hidden="1" x14ac:dyDescent="0.3">
      <c r="A136" s="201"/>
      <c r="B136" s="203"/>
      <c r="C136" s="202"/>
      <c r="D136" s="202"/>
      <c r="E136" s="205">
        <f t="shared" si="2"/>
        <v>-39104.68999999982</v>
      </c>
      <c r="F136" s="16"/>
      <c r="G136" s="97"/>
      <c r="H136" s="98"/>
      <c r="I136" s="99"/>
      <c r="J136" s="100"/>
      <c r="K136" s="152"/>
      <c r="L136" s="153"/>
      <c r="M136" s="101"/>
      <c r="N136" s="102"/>
      <c r="O136"/>
      <c r="P136"/>
      <c r="Q136"/>
      <c r="R136"/>
      <c r="S136"/>
      <c r="T136"/>
      <c r="U136"/>
      <c r="V136"/>
    </row>
    <row r="137" spans="1:22" s="3" customFormat="1" hidden="1" x14ac:dyDescent="0.3">
      <c r="A137" s="201"/>
      <c r="B137" s="203"/>
      <c r="C137" s="202"/>
      <c r="D137" s="202"/>
      <c r="E137" s="205">
        <f t="shared" si="2"/>
        <v>-39104.68999999982</v>
      </c>
      <c r="F137" s="16"/>
      <c r="G137" s="97"/>
      <c r="H137" s="98"/>
      <c r="I137" s="99"/>
      <c r="J137" s="100"/>
      <c r="K137" s="152"/>
      <c r="L137" s="153"/>
      <c r="M137" s="101"/>
      <c r="N137" s="102"/>
      <c r="O137"/>
      <c r="P137"/>
      <c r="Q137"/>
      <c r="R137"/>
      <c r="S137"/>
      <c r="T137"/>
      <c r="U137"/>
      <c r="V137"/>
    </row>
    <row r="138" spans="1:22" s="3" customFormat="1" x14ac:dyDescent="0.3">
      <c r="A138" s="201"/>
      <c r="B138" s="203"/>
      <c r="C138" s="202"/>
      <c r="D138" s="202"/>
      <c r="E138" s="205">
        <f t="shared" si="2"/>
        <v>-39104.68999999982</v>
      </c>
      <c r="F138" s="16"/>
      <c r="G138" s="97"/>
      <c r="H138" s="98"/>
      <c r="I138" s="99"/>
      <c r="J138" s="100"/>
      <c r="K138" s="152"/>
      <c r="L138" s="153"/>
      <c r="M138" s="101"/>
      <c r="N138" s="102"/>
      <c r="O138"/>
      <c r="P138"/>
      <c r="Q138"/>
      <c r="R138"/>
      <c r="S138"/>
      <c r="T138"/>
      <c r="U138"/>
      <c r="V138"/>
    </row>
    <row r="139" spans="1:22" s="3" customFormat="1" hidden="1" x14ac:dyDescent="0.3">
      <c r="A139" s="201"/>
      <c r="B139" s="203"/>
      <c r="C139" s="202"/>
      <c r="D139" s="202"/>
      <c r="E139" s="205">
        <f t="shared" si="2"/>
        <v>-39104.68999999982</v>
      </c>
      <c r="F139" s="16"/>
      <c r="G139" s="97"/>
      <c r="H139" s="98"/>
      <c r="I139" s="99"/>
      <c r="J139" s="100"/>
      <c r="K139" s="152"/>
      <c r="L139" s="153"/>
      <c r="M139" s="101"/>
      <c r="N139" s="102"/>
      <c r="O139"/>
      <c r="P139"/>
      <c r="Q139"/>
      <c r="R139"/>
      <c r="S139"/>
      <c r="T139"/>
      <c r="U139"/>
      <c r="V139"/>
    </row>
    <row r="140" spans="1:22" s="3" customFormat="1" hidden="1" x14ac:dyDescent="0.3">
      <c r="A140" s="201"/>
      <c r="B140" s="203"/>
      <c r="C140" s="202"/>
      <c r="D140" s="202"/>
      <c r="E140" s="205">
        <f t="shared" si="2"/>
        <v>-39104.68999999982</v>
      </c>
      <c r="F140" s="16"/>
      <c r="G140" s="97"/>
      <c r="H140" s="98"/>
      <c r="I140" s="99"/>
      <c r="J140" s="100"/>
      <c r="K140" s="152"/>
      <c r="L140" s="153"/>
      <c r="M140" s="101"/>
      <c r="N140" s="102"/>
      <c r="O140"/>
      <c r="P140"/>
      <c r="Q140"/>
      <c r="R140"/>
      <c r="S140"/>
      <c r="T140"/>
      <c r="U140"/>
      <c r="V140"/>
    </row>
    <row r="141" spans="1:22" s="3" customFormat="1" hidden="1" x14ac:dyDescent="0.3">
      <c r="A141" s="201"/>
      <c r="B141" s="203"/>
      <c r="C141" s="202"/>
      <c r="D141" s="202"/>
      <c r="E141" s="205">
        <f t="shared" si="2"/>
        <v>-39104.68999999982</v>
      </c>
      <c r="F141" s="16"/>
      <c r="G141" s="97"/>
      <c r="H141" s="98"/>
      <c r="I141" s="99"/>
      <c r="J141" s="100"/>
      <c r="K141" s="152"/>
      <c r="L141" s="153"/>
      <c r="M141" s="101"/>
      <c r="N141" s="102"/>
      <c r="O141"/>
      <c r="P141"/>
      <c r="Q141"/>
      <c r="R141"/>
      <c r="S141"/>
      <c r="T141"/>
      <c r="U141"/>
      <c r="V141"/>
    </row>
    <row r="142" spans="1:22" s="3" customFormat="1" hidden="1" x14ac:dyDescent="0.3">
      <c r="A142" s="201"/>
      <c r="B142" s="203"/>
      <c r="C142" s="202"/>
      <c r="D142" s="202"/>
      <c r="E142" s="205">
        <f t="shared" si="2"/>
        <v>-39104.68999999982</v>
      </c>
      <c r="F142" s="16"/>
      <c r="G142" s="97"/>
      <c r="H142" s="98"/>
      <c r="I142" s="99"/>
      <c r="J142" s="100"/>
      <c r="K142" s="152"/>
      <c r="L142" s="153"/>
      <c r="M142" s="101"/>
      <c r="N142" s="102"/>
      <c r="O142"/>
      <c r="P142"/>
      <c r="Q142"/>
      <c r="R142"/>
      <c r="S142"/>
      <c r="T142"/>
      <c r="U142"/>
      <c r="V142"/>
    </row>
    <row r="143" spans="1:22" s="3" customFormat="1" hidden="1" x14ac:dyDescent="0.3">
      <c r="A143" s="201"/>
      <c r="B143" s="203"/>
      <c r="C143" s="202"/>
      <c r="D143" s="202"/>
      <c r="E143" s="205">
        <f t="shared" si="2"/>
        <v>-39104.68999999982</v>
      </c>
      <c r="F143" s="16"/>
      <c r="G143" s="97"/>
      <c r="H143" s="98"/>
      <c r="I143" s="99"/>
      <c r="J143" s="100"/>
      <c r="K143" s="152"/>
      <c r="L143" s="153"/>
      <c r="M143" s="101"/>
      <c r="N143" s="102"/>
      <c r="O143"/>
      <c r="P143"/>
      <c r="Q143"/>
      <c r="R143"/>
      <c r="S143"/>
      <c r="T143"/>
      <c r="U143"/>
      <c r="V143"/>
    </row>
    <row r="144" spans="1:22" s="3" customFormat="1" x14ac:dyDescent="0.3">
      <c r="A144" s="201"/>
      <c r="B144" s="203"/>
      <c r="C144" s="202"/>
      <c r="D144" s="202"/>
      <c r="E144" s="205">
        <f t="shared" si="2"/>
        <v>-39104.68999999982</v>
      </c>
      <c r="F144" s="16"/>
      <c r="G144" s="97"/>
      <c r="H144" s="98"/>
      <c r="I144" s="99"/>
      <c r="J144" s="100"/>
      <c r="K144" s="152"/>
      <c r="L144" s="153"/>
      <c r="M144" s="101"/>
      <c r="N144" s="102"/>
      <c r="O144"/>
      <c r="P144"/>
      <c r="Q144"/>
      <c r="R144"/>
      <c r="S144"/>
      <c r="T144"/>
      <c r="U144"/>
      <c r="V144"/>
    </row>
    <row r="145" spans="1:22" s="3" customFormat="1" ht="1.5" customHeight="1" x14ac:dyDescent="0.3">
      <c r="A145" s="201"/>
      <c r="B145" s="203"/>
      <c r="C145" s="202"/>
      <c r="D145" s="202"/>
      <c r="E145" s="205">
        <f t="shared" si="2"/>
        <v>-39104.68999999982</v>
      </c>
      <c r="F145" s="16"/>
      <c r="G145" s="97"/>
      <c r="H145" s="98"/>
      <c r="I145" s="99"/>
      <c r="J145" s="100"/>
      <c r="K145" s="152"/>
      <c r="L145" s="153"/>
      <c r="M145" s="101"/>
      <c r="N145" s="102"/>
      <c r="O145"/>
      <c r="P145"/>
      <c r="Q145"/>
      <c r="R145"/>
      <c r="S145"/>
      <c r="T145"/>
      <c r="U145"/>
      <c r="V145"/>
    </row>
    <row r="146" spans="1:22" s="3" customFormat="1" hidden="1" x14ac:dyDescent="0.3">
      <c r="A146" s="201"/>
      <c r="B146" s="203"/>
      <c r="C146" s="202"/>
      <c r="D146" s="202"/>
      <c r="E146" s="205">
        <f t="shared" si="2"/>
        <v>-39104.68999999982</v>
      </c>
      <c r="F146" s="16"/>
      <c r="G146" s="97"/>
      <c r="H146" s="98"/>
      <c r="I146" s="99"/>
      <c r="J146" s="100"/>
      <c r="K146" s="152"/>
      <c r="L146" s="153"/>
      <c r="M146" s="101"/>
      <c r="N146" s="102"/>
      <c r="O146"/>
      <c r="P146"/>
      <c r="Q146"/>
      <c r="R146"/>
      <c r="S146"/>
      <c r="T146"/>
      <c r="U146"/>
      <c r="V146"/>
    </row>
    <row r="147" spans="1:22" s="3" customFormat="1" hidden="1" x14ac:dyDescent="0.3">
      <c r="A147" s="201"/>
      <c r="B147" s="203"/>
      <c r="C147" s="202"/>
      <c r="D147" s="202"/>
      <c r="E147" s="205">
        <f t="shared" si="2"/>
        <v>-39104.68999999982</v>
      </c>
      <c r="F147" s="16"/>
      <c r="G147" s="97"/>
      <c r="H147" s="98"/>
      <c r="I147" s="99"/>
      <c r="J147" s="100"/>
      <c r="K147" s="152"/>
      <c r="L147" s="153"/>
      <c r="M147" s="101"/>
      <c r="N147" s="102"/>
      <c r="O147"/>
      <c r="P147"/>
      <c r="Q147"/>
      <c r="R147"/>
      <c r="S147"/>
      <c r="T147"/>
      <c r="U147"/>
      <c r="V147"/>
    </row>
    <row r="148" spans="1:22" s="3" customFormat="1" hidden="1" x14ac:dyDescent="0.3">
      <c r="A148" s="201"/>
      <c r="B148" s="203"/>
      <c r="C148" s="202"/>
      <c r="D148" s="202"/>
      <c r="E148" s="205">
        <f t="shared" si="2"/>
        <v>-39104.68999999982</v>
      </c>
      <c r="F148" s="16"/>
      <c r="G148" s="97"/>
      <c r="H148" s="98"/>
      <c r="I148" s="99"/>
      <c r="J148" s="100"/>
      <c r="K148" s="152"/>
      <c r="L148" s="153"/>
      <c r="M148" s="101"/>
      <c r="N148" s="102"/>
      <c r="O148"/>
      <c r="P148"/>
      <c r="Q148"/>
      <c r="R148"/>
      <c r="S148"/>
      <c r="T148"/>
      <c r="U148"/>
      <c r="V148"/>
    </row>
    <row r="149" spans="1:22" s="3" customFormat="1" hidden="1" x14ac:dyDescent="0.3">
      <c r="A149" s="201"/>
      <c r="B149" s="203"/>
      <c r="C149" s="202"/>
      <c r="D149" s="202"/>
      <c r="E149" s="205">
        <f t="shared" si="2"/>
        <v>-39104.68999999982</v>
      </c>
      <c r="F149" s="16"/>
      <c r="G149" s="97"/>
      <c r="H149" s="98"/>
      <c r="I149" s="99"/>
      <c r="J149" s="100"/>
      <c r="K149" s="152"/>
      <c r="L149" s="153"/>
      <c r="M149" s="101"/>
      <c r="N149" s="102"/>
      <c r="O149"/>
      <c r="P149"/>
      <c r="Q149"/>
      <c r="R149"/>
      <c r="S149"/>
      <c r="T149"/>
      <c r="U149"/>
      <c r="V149"/>
    </row>
    <row r="150" spans="1:22" s="3" customFormat="1" hidden="1" x14ac:dyDescent="0.3">
      <c r="A150" s="201"/>
      <c r="B150" s="203"/>
      <c r="C150" s="202"/>
      <c r="D150" s="202"/>
      <c r="E150" s="205">
        <f t="shared" si="2"/>
        <v>-39104.68999999982</v>
      </c>
      <c r="F150" s="16"/>
      <c r="G150" s="97"/>
      <c r="H150" s="98"/>
      <c r="I150" s="99"/>
      <c r="J150" s="100"/>
      <c r="K150" s="152"/>
      <c r="L150" s="153"/>
      <c r="M150" s="101"/>
      <c r="N150" s="102"/>
      <c r="O150"/>
      <c r="P150"/>
      <c r="Q150"/>
      <c r="R150"/>
      <c r="S150"/>
      <c r="T150"/>
      <c r="U150"/>
      <c r="V150"/>
    </row>
    <row r="151" spans="1:22" s="3" customFormat="1" hidden="1" x14ac:dyDescent="0.3">
      <c r="A151" s="201"/>
      <c r="B151" s="203"/>
      <c r="C151" s="202"/>
      <c r="D151" s="202"/>
      <c r="E151" s="205">
        <f t="shared" si="2"/>
        <v>-39104.68999999982</v>
      </c>
      <c r="F151" s="16"/>
      <c r="G151" s="97"/>
      <c r="H151" s="98"/>
      <c r="I151" s="99"/>
      <c r="J151" s="100"/>
      <c r="K151" s="152"/>
      <c r="L151" s="153"/>
      <c r="M151" s="101"/>
      <c r="N151" s="102"/>
      <c r="O151"/>
      <c r="P151"/>
      <c r="Q151"/>
      <c r="R151"/>
      <c r="S151"/>
      <c r="T151"/>
      <c r="U151"/>
      <c r="V151"/>
    </row>
    <row r="152" spans="1:22" s="3" customFormat="1" hidden="1" x14ac:dyDescent="0.3">
      <c r="A152" s="201"/>
      <c r="B152" s="203"/>
      <c r="C152" s="202"/>
      <c r="D152" s="202"/>
      <c r="E152" s="205">
        <f t="shared" si="2"/>
        <v>-39104.68999999982</v>
      </c>
      <c r="F152" s="16"/>
      <c r="G152" s="97"/>
      <c r="H152" s="98"/>
      <c r="I152" s="99"/>
      <c r="J152" s="100"/>
      <c r="K152" s="152"/>
      <c r="L152" s="153"/>
      <c r="M152" s="101"/>
      <c r="N152" s="102"/>
      <c r="O152"/>
      <c r="P152"/>
      <c r="Q152"/>
      <c r="R152"/>
      <c r="S152"/>
      <c r="T152"/>
      <c r="U152"/>
      <c r="V152"/>
    </row>
    <row r="153" spans="1:22" s="3" customFormat="1" hidden="1" x14ac:dyDescent="0.3">
      <c r="A153" s="201"/>
      <c r="B153" s="204"/>
      <c r="C153" s="202"/>
      <c r="D153" s="202"/>
      <c r="E153" s="205">
        <f t="shared" si="2"/>
        <v>-39104.68999999982</v>
      </c>
      <c r="F153" s="16"/>
      <c r="G153" s="97"/>
      <c r="H153" s="98"/>
      <c r="I153" s="99"/>
      <c r="J153" s="100"/>
      <c r="K153" s="152"/>
      <c r="L153" s="153"/>
      <c r="M153" s="101"/>
      <c r="N153" s="102"/>
      <c r="O153"/>
      <c r="P153"/>
      <c r="Q153"/>
      <c r="R153"/>
      <c r="S153"/>
      <c r="T153"/>
      <c r="U153"/>
      <c r="V153"/>
    </row>
    <row r="154" spans="1:22" s="3" customFormat="1" hidden="1" x14ac:dyDescent="0.3">
      <c r="A154" s="201"/>
      <c r="B154" s="204"/>
      <c r="C154" s="202"/>
      <c r="D154" s="202"/>
      <c r="E154" s="205">
        <f t="shared" si="2"/>
        <v>-39104.68999999982</v>
      </c>
      <c r="F154" s="16"/>
      <c r="G154" s="97"/>
      <c r="H154" s="98"/>
      <c r="I154" s="99"/>
      <c r="J154" s="100"/>
      <c r="K154" s="152"/>
      <c r="L154" s="153"/>
      <c r="M154" s="101"/>
      <c r="N154" s="102"/>
      <c r="O154"/>
      <c r="P154"/>
      <c r="Q154"/>
      <c r="R154"/>
      <c r="S154"/>
      <c r="T154"/>
      <c r="U154"/>
      <c r="V154"/>
    </row>
    <row r="155" spans="1:22" s="3" customFormat="1" hidden="1" x14ac:dyDescent="0.3">
      <c r="A155" s="201"/>
      <c r="B155" s="204"/>
      <c r="C155" s="202"/>
      <c r="D155" s="202"/>
      <c r="E155" s="205">
        <f t="shared" si="2"/>
        <v>-39104.68999999982</v>
      </c>
      <c r="F155" s="16"/>
      <c r="G155" s="97"/>
      <c r="H155" s="98"/>
      <c r="I155" s="99"/>
      <c r="J155" s="100"/>
      <c r="K155" s="152"/>
      <c r="L155" s="153"/>
      <c r="M155" s="101"/>
      <c r="N155" s="102"/>
      <c r="O155"/>
      <c r="P155"/>
      <c r="Q155"/>
      <c r="R155"/>
      <c r="S155"/>
      <c r="T155"/>
      <c r="U155"/>
      <c r="V155"/>
    </row>
    <row r="156" spans="1:22" s="3" customFormat="1" x14ac:dyDescent="0.3">
      <c r="A156" s="201"/>
      <c r="B156" s="203"/>
      <c r="C156" s="202"/>
      <c r="D156" s="202"/>
      <c r="E156" s="205">
        <f t="shared" si="2"/>
        <v>-39104.68999999982</v>
      </c>
      <c r="F156" s="16"/>
      <c r="G156" s="97"/>
      <c r="H156" s="98"/>
      <c r="I156" s="99"/>
      <c r="J156" s="100"/>
      <c r="K156" s="152"/>
      <c r="L156" s="153"/>
      <c r="M156" s="101"/>
      <c r="N156" s="102"/>
      <c r="O156"/>
      <c r="P156"/>
      <c r="Q156"/>
      <c r="R156"/>
      <c r="S156"/>
      <c r="T156"/>
      <c r="U156"/>
      <c r="V156"/>
    </row>
    <row r="157" spans="1:22" s="3" customFormat="1" x14ac:dyDescent="0.3">
      <c r="A157" s="9"/>
      <c r="B157" s="5"/>
      <c r="C157" s="17"/>
      <c r="D157" s="17"/>
      <c r="E157" s="53"/>
      <c r="F157" s="16"/>
      <c r="G157" s="97"/>
      <c r="H157" s="98"/>
      <c r="I157" s="99"/>
      <c r="J157" s="100"/>
      <c r="K157" s="152"/>
      <c r="L157" s="153"/>
      <c r="M157" s="101"/>
      <c r="N157" s="102"/>
      <c r="O157"/>
      <c r="P157"/>
      <c r="Q157"/>
      <c r="R157"/>
      <c r="S157"/>
      <c r="T157"/>
      <c r="U157"/>
      <c r="V157"/>
    </row>
    <row r="158" spans="1:22" s="3" customFormat="1" ht="15.75" thickBot="1" x14ac:dyDescent="0.35">
      <c r="A158" s="9"/>
      <c r="B158" s="5"/>
      <c r="C158" s="17"/>
      <c r="D158" s="17"/>
      <c r="E158" s="53"/>
      <c r="F158" s="16"/>
      <c r="G158" s="97"/>
      <c r="H158" s="98"/>
      <c r="I158" s="99"/>
      <c r="J158" s="100"/>
      <c r="K158" s="152"/>
      <c r="L158" s="153"/>
      <c r="M158" s="101"/>
      <c r="N158" s="102"/>
      <c r="O158"/>
      <c r="P158"/>
      <c r="Q158"/>
      <c r="R158"/>
      <c r="S158"/>
      <c r="T158"/>
      <c r="U158"/>
      <c r="V158"/>
    </row>
    <row r="159" spans="1:22" s="3" customFormat="1" ht="16.5" thickBot="1" x14ac:dyDescent="0.35">
      <c r="A159" s="9"/>
      <c r="B159" s="138" t="s">
        <v>65</v>
      </c>
      <c r="C159" s="17"/>
      <c r="D159" s="17"/>
      <c r="E159" s="132">
        <f>SUM(C$2:C157)-SUM(D$2:D157)</f>
        <v>-39104.690000000293</v>
      </c>
      <c r="F159"/>
      <c r="G159" s="103">
        <f>SUM(G2:G158)</f>
        <v>100825</v>
      </c>
      <c r="H159" s="104">
        <f t="shared" ref="H159:M159" si="3">SUM(H2:H158)</f>
        <v>0</v>
      </c>
      <c r="I159" s="105">
        <f t="shared" si="3"/>
        <v>0</v>
      </c>
      <c r="J159" s="106">
        <f t="shared" si="3"/>
        <v>0</v>
      </c>
      <c r="K159" s="148">
        <f t="shared" si="3"/>
        <v>3000</v>
      </c>
      <c r="L159" s="149">
        <f t="shared" si="3"/>
        <v>0</v>
      </c>
      <c r="M159" s="107">
        <f t="shared" si="3"/>
        <v>0</v>
      </c>
      <c r="N159" s="108">
        <f>SUM(N2:N158)</f>
        <v>0</v>
      </c>
      <c r="O159"/>
      <c r="P159"/>
      <c r="Q159"/>
      <c r="R159"/>
      <c r="S159"/>
      <c r="T159"/>
      <c r="U159"/>
      <c r="V159"/>
    </row>
    <row r="160" spans="1:22" s="3" customFormat="1" ht="16.5" thickBot="1" x14ac:dyDescent="0.35">
      <c r="A160" s="9"/>
      <c r="B160" s="33"/>
      <c r="C160" s="17"/>
      <c r="D160" s="17"/>
      <c r="E160" s="54"/>
      <c r="F160"/>
      <c r="G160" s="273">
        <f>G159-H159</f>
        <v>100825</v>
      </c>
      <c r="H160" s="274"/>
      <c r="I160" s="275">
        <f>I159-J159</f>
        <v>0</v>
      </c>
      <c r="J160" s="276"/>
      <c r="K160" s="277">
        <f>K159-L159</f>
        <v>3000</v>
      </c>
      <c r="L160" s="278"/>
      <c r="M160" s="279">
        <f>M159-N159</f>
        <v>0</v>
      </c>
      <c r="N160" s="280"/>
      <c r="O160"/>
      <c r="P160"/>
      <c r="Q160"/>
      <c r="R160"/>
      <c r="S160"/>
      <c r="T160"/>
      <c r="U160"/>
      <c r="V160"/>
    </row>
    <row r="161" spans="1:22" s="3" customFormat="1" ht="15.75" thickBot="1" x14ac:dyDescent="0.35">
      <c r="A161" s="9"/>
      <c r="B161" s="139" t="s">
        <v>66</v>
      </c>
      <c r="C161" s="17"/>
      <c r="D161" s="17"/>
      <c r="E161" s="140">
        <f>G2+D18</f>
        <v>100825</v>
      </c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</row>
    <row r="162" spans="1:22" s="3" customFormat="1" x14ac:dyDescent="0.3">
      <c r="A162" s="9"/>
      <c r="B162" s="56"/>
      <c r="C162" s="17"/>
      <c r="D162" s="17"/>
      <c r="E162" s="54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</row>
    <row r="163" spans="1:22" s="3" customFormat="1" ht="15.75" thickBot="1" x14ac:dyDescent="0.35">
      <c r="A163" s="9"/>
      <c r="B163" s="33"/>
      <c r="C163" s="17"/>
      <c r="D163" s="19"/>
      <c r="E163" s="54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</row>
    <row r="164" spans="1:22" s="3" customFormat="1" ht="15.75" thickBot="1" x14ac:dyDescent="0.35">
      <c r="A164" s="255"/>
      <c r="B164" s="133" t="s">
        <v>67</v>
      </c>
      <c r="C164" s="17"/>
      <c r="D164" s="17"/>
      <c r="E164" s="134">
        <f>I160</f>
        <v>0</v>
      </c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</row>
    <row r="165" spans="1:22" s="3" customFormat="1" x14ac:dyDescent="0.3">
      <c r="A165" s="56"/>
      <c r="B165" s="135"/>
      <c r="C165" s="19"/>
      <c r="D165" s="19"/>
      <c r="E165" s="136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</row>
    <row r="166" spans="1:22" s="3" customFormat="1" ht="15.75" thickBot="1" x14ac:dyDescent="0.35">
      <c r="A166" s="9"/>
      <c r="B166" s="8"/>
      <c r="C166" s="17"/>
      <c r="D166" s="17"/>
      <c r="E166" s="53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</row>
    <row r="167" spans="1:22" s="15" customFormat="1" ht="15.75" thickBot="1" x14ac:dyDescent="0.35">
      <c r="A167" s="9"/>
      <c r="B167" s="137" t="s">
        <v>68</v>
      </c>
      <c r="C167" s="17"/>
      <c r="D167" s="17"/>
      <c r="E167" s="147">
        <f>K160</f>
        <v>3000</v>
      </c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</row>
    <row r="168" spans="1:22" s="3" customFormat="1" x14ac:dyDescent="0.3">
      <c r="A168" s="9"/>
      <c r="B168" s="5"/>
      <c r="C168" s="255"/>
      <c r="D168" s="17"/>
      <c r="E168" s="53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</row>
    <row r="169" spans="1:22" s="3" customFormat="1" x14ac:dyDescent="0.3">
      <c r="A169" s="255"/>
      <c r="B169" s="255"/>
      <c r="C169" s="255"/>
      <c r="D169" s="17"/>
      <c r="E169" s="53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</row>
    <row r="170" spans="1:22" s="3" customFormat="1" x14ac:dyDescent="0.3">
      <c r="A170" s="255"/>
      <c r="B170" s="255"/>
      <c r="C170" s="255"/>
      <c r="D170" s="17"/>
      <c r="E170" s="53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</row>
    <row r="171" spans="1:22" s="3" customFormat="1" x14ac:dyDescent="0.3">
      <c r="A171" s="9"/>
      <c r="B171" s="255"/>
      <c r="C171" s="256"/>
      <c r="D171" s="17"/>
      <c r="E171" s="53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</row>
    <row r="172" spans="1:22" s="3" customFormat="1" x14ac:dyDescent="0.3">
      <c r="A172" s="9"/>
      <c r="B172" s="5"/>
      <c r="C172" s="256"/>
      <c r="D172" s="17"/>
      <c r="E172" s="53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</row>
    <row r="173" spans="1:22" s="3" customFormat="1" x14ac:dyDescent="0.3">
      <c r="A173" s="56"/>
      <c r="B173" s="56"/>
      <c r="C173" s="56"/>
      <c r="D173" s="17"/>
      <c r="E173" s="5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</row>
    <row r="174" spans="1:22" s="3" customFormat="1" x14ac:dyDescent="0.3">
      <c r="A174" s="255"/>
      <c r="B174" s="255"/>
      <c r="C174" s="255"/>
      <c r="D174" s="17"/>
      <c r="E174" s="53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</row>
    <row r="175" spans="1:22" s="3" customFormat="1" x14ac:dyDescent="0.3">
      <c r="A175" s="255"/>
      <c r="B175" s="255"/>
      <c r="C175" s="255"/>
      <c r="D175" s="17"/>
      <c r="E175" s="53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</row>
    <row r="176" spans="1:22" s="3" customFormat="1" x14ac:dyDescent="0.3">
      <c r="A176" s="56"/>
      <c r="B176" s="56"/>
      <c r="C176" s="56"/>
      <c r="D176" s="17"/>
      <c r="E176" s="53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</row>
    <row r="177" spans="1:22" s="3" customFormat="1" x14ac:dyDescent="0.3">
      <c r="A177" s="9"/>
      <c r="B177" s="23"/>
      <c r="C177" s="17"/>
      <c r="D177" s="17"/>
      <c r="E177" s="53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</row>
    <row r="178" spans="1:22" s="3" customFormat="1" x14ac:dyDescent="0.3">
      <c r="A178" s="9"/>
      <c r="B178" s="23"/>
      <c r="C178" s="17"/>
      <c r="D178" s="17"/>
      <c r="E178" s="53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</row>
    <row r="179" spans="1:22" s="3" customFormat="1" x14ac:dyDescent="0.3">
      <c r="A179" s="9"/>
      <c r="B179" s="23"/>
      <c r="C179" s="17"/>
      <c r="D179" s="17"/>
      <c r="E179" s="53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</row>
    <row r="180" spans="1:22" s="3" customFormat="1" x14ac:dyDescent="0.3">
      <c r="A180" s="9"/>
      <c r="B180" s="8"/>
      <c r="C180" s="17"/>
      <c r="D180" s="17"/>
      <c r="E180" s="53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</row>
    <row r="181" spans="1:22" s="3" customFormat="1" x14ac:dyDescent="0.3">
      <c r="A181" s="9"/>
      <c r="B181" s="23"/>
      <c r="C181" s="17"/>
      <c r="D181" s="17"/>
      <c r="E181" s="53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</row>
    <row r="182" spans="1:22" s="3" customFormat="1" x14ac:dyDescent="0.3">
      <c r="A182" s="9"/>
      <c r="B182" s="8"/>
      <c r="C182" s="17"/>
      <c r="D182" s="17"/>
      <c r="E182" s="53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</row>
    <row r="183" spans="1:22" s="3" customFormat="1" x14ac:dyDescent="0.3">
      <c r="A183" s="29"/>
      <c r="B183" s="28"/>
      <c r="C183" s="30"/>
      <c r="D183" s="17"/>
      <c r="E183" s="5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</row>
    <row r="184" spans="1:22" s="3" customFormat="1" x14ac:dyDescent="0.3">
      <c r="A184" s="29"/>
      <c r="B184" s="28"/>
      <c r="C184" s="30"/>
      <c r="D184" s="17"/>
      <c r="E184" s="53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</row>
    <row r="185" spans="1:22" s="3" customFormat="1" x14ac:dyDescent="0.3">
      <c r="A185" s="29"/>
      <c r="B185" s="28"/>
      <c r="C185" s="30"/>
      <c r="D185" s="17"/>
      <c r="E185" s="53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</row>
    <row r="186" spans="1:22" s="3" customFormat="1" x14ac:dyDescent="0.3">
      <c r="A186" s="29"/>
      <c r="B186" s="28"/>
      <c r="C186" s="31"/>
      <c r="D186" s="17"/>
      <c r="E186" s="53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</row>
    <row r="187" spans="1:22" s="3" customFormat="1" x14ac:dyDescent="0.3">
      <c r="A187" s="29"/>
      <c r="B187" s="28"/>
      <c r="C187" s="30"/>
      <c r="D187" s="17"/>
      <c r="E187" s="53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</row>
    <row r="188" spans="1:22" s="3" customFormat="1" x14ac:dyDescent="0.3">
      <c r="A188" s="29"/>
      <c r="B188" s="28"/>
      <c r="C188" s="30"/>
      <c r="D188" s="17"/>
      <c r="E188" s="53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</row>
    <row r="189" spans="1:22" s="3" customFormat="1" x14ac:dyDescent="0.3">
      <c r="A189" s="29"/>
      <c r="B189" s="28"/>
      <c r="C189" s="30"/>
      <c r="D189" s="17"/>
      <c r="E189" s="53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</row>
    <row r="190" spans="1:22" s="3" customFormat="1" x14ac:dyDescent="0.3">
      <c r="A190" s="29"/>
      <c r="B190" s="28"/>
      <c r="C190" s="30"/>
      <c r="D190" s="17"/>
      <c r="E190" s="53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</row>
    <row r="191" spans="1:22" s="3" customFormat="1" x14ac:dyDescent="0.3">
      <c r="A191" s="29"/>
      <c r="B191" s="28"/>
      <c r="C191" s="30"/>
      <c r="D191" s="17"/>
      <c r="E191" s="53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</row>
    <row r="192" spans="1:22" s="3" customFormat="1" x14ac:dyDescent="0.3">
      <c r="A192" s="29"/>
      <c r="B192" s="28"/>
      <c r="C192" s="30"/>
      <c r="D192" s="17"/>
      <c r="E192" s="53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</row>
    <row r="193" spans="1:22" s="3" customFormat="1" x14ac:dyDescent="0.3">
      <c r="A193" s="29"/>
      <c r="B193" s="28"/>
      <c r="C193" s="30"/>
      <c r="D193" s="17"/>
      <c r="E193" s="5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</row>
    <row r="194" spans="1:22" s="3" customFormat="1" x14ac:dyDescent="0.3">
      <c r="A194" s="29"/>
      <c r="B194" s="28"/>
      <c r="C194" s="30"/>
      <c r="D194" s="17"/>
      <c r="E194" s="53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</row>
    <row r="195" spans="1:22" s="3" customFormat="1" x14ac:dyDescent="0.3">
      <c r="A195" s="29"/>
      <c r="B195" s="28"/>
      <c r="C195" s="30"/>
      <c r="D195" s="17"/>
      <c r="E195" s="53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</row>
    <row r="196" spans="1:22" s="3" customFormat="1" x14ac:dyDescent="0.3">
      <c r="A196" s="29"/>
      <c r="B196" s="28"/>
      <c r="C196" s="30"/>
      <c r="D196" s="17"/>
      <c r="E196" s="53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</row>
    <row r="197" spans="1:22" s="3" customFormat="1" x14ac:dyDescent="0.3">
      <c r="A197" s="29"/>
      <c r="B197" s="28"/>
      <c r="C197" s="30"/>
      <c r="D197" s="17"/>
      <c r="E197" s="53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</row>
    <row r="198" spans="1:22" s="3" customFormat="1" x14ac:dyDescent="0.3">
      <c r="A198" s="9"/>
      <c r="B198" s="5"/>
      <c r="C198" s="17"/>
      <c r="D198" s="17"/>
      <c r="E198" s="53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</row>
    <row r="199" spans="1:22" s="3" customFormat="1" x14ac:dyDescent="0.3">
      <c r="A199" s="9"/>
      <c r="B199" s="5"/>
      <c r="C199" s="17"/>
      <c r="D199" s="17"/>
      <c r="E199" s="53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</row>
    <row r="200" spans="1:22" s="3" customFormat="1" x14ac:dyDescent="0.3">
      <c r="A200" s="9"/>
      <c r="B200" s="5"/>
      <c r="C200" s="17"/>
      <c r="D200" s="17"/>
      <c r="E200" s="53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</row>
    <row r="201" spans="1:22" s="3" customFormat="1" x14ac:dyDescent="0.3">
      <c r="A201" s="9"/>
      <c r="B201" s="5"/>
      <c r="C201" s="17"/>
      <c r="D201" s="17"/>
      <c r="E201" s="53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</row>
    <row r="202" spans="1:22" s="3" customFormat="1" x14ac:dyDescent="0.3">
      <c r="A202" s="9"/>
      <c r="B202" s="5"/>
      <c r="C202" s="17"/>
      <c r="D202" s="17"/>
      <c r="E202" s="53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</row>
    <row r="203" spans="1:22" s="3" customFormat="1" x14ac:dyDescent="0.3">
      <c r="A203" s="9"/>
      <c r="B203" s="5"/>
      <c r="C203" s="17"/>
      <c r="D203" s="17"/>
      <c r="E203" s="5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</row>
    <row r="204" spans="1:22" s="3" customFormat="1" x14ac:dyDescent="0.3">
      <c r="A204" s="9"/>
      <c r="B204" s="5"/>
      <c r="C204" s="17"/>
      <c r="D204" s="17"/>
      <c r="E204" s="53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</row>
    <row r="205" spans="1:22" s="3" customFormat="1" x14ac:dyDescent="0.3">
      <c r="A205" s="9"/>
      <c r="B205" s="5"/>
      <c r="C205" s="17"/>
      <c r="D205" s="17"/>
      <c r="E205" s="53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</row>
    <row r="206" spans="1:22" s="3" customFormat="1" x14ac:dyDescent="0.3">
      <c r="A206" s="9"/>
      <c r="B206" s="5"/>
      <c r="C206" s="17"/>
      <c r="D206" s="17"/>
      <c r="E206" s="53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</row>
    <row r="207" spans="1:22" s="3" customFormat="1" x14ac:dyDescent="0.3">
      <c r="A207" s="9"/>
      <c r="B207" s="5"/>
      <c r="C207" s="17"/>
      <c r="D207" s="17"/>
      <c r="E207" s="53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</row>
    <row r="208" spans="1:22" s="3" customFormat="1" x14ac:dyDescent="0.3">
      <c r="A208" s="9"/>
      <c r="B208" s="5"/>
      <c r="C208" s="17"/>
      <c r="D208" s="17"/>
      <c r="E208" s="53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</row>
    <row r="209" spans="1:22" s="3" customFormat="1" x14ac:dyDescent="0.3">
      <c r="A209" s="9"/>
      <c r="B209" s="5"/>
      <c r="C209" s="17"/>
      <c r="D209" s="17"/>
      <c r="E209" s="53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</row>
    <row r="210" spans="1:22" s="3" customFormat="1" x14ac:dyDescent="0.3">
      <c r="A210" s="9"/>
      <c r="B210" s="5"/>
      <c r="C210" s="17"/>
      <c r="D210" s="17"/>
      <c r="E210" s="53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</row>
    <row r="211" spans="1:22" s="3" customFormat="1" x14ac:dyDescent="0.3">
      <c r="A211" s="9"/>
      <c r="B211" s="5"/>
      <c r="C211" s="17"/>
      <c r="D211" s="17"/>
      <c r="E211" s="53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</row>
    <row r="212" spans="1:22" s="3" customFormat="1" x14ac:dyDescent="0.3">
      <c r="A212" s="9"/>
      <c r="B212" s="5"/>
      <c r="C212" s="17"/>
      <c r="D212" s="17"/>
      <c r="E212" s="53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</row>
    <row r="213" spans="1:22" s="3" customFormat="1" x14ac:dyDescent="0.3">
      <c r="A213" s="9"/>
      <c r="B213" s="5"/>
      <c r="C213" s="17"/>
      <c r="D213" s="17"/>
      <c r="E213" s="5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</row>
    <row r="214" spans="1:22" s="3" customFormat="1" x14ac:dyDescent="0.3">
      <c r="A214" s="9"/>
      <c r="B214" s="5"/>
      <c r="C214" s="17"/>
      <c r="D214" s="17"/>
      <c r="E214" s="53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</row>
    <row r="215" spans="1:22" s="3" customFormat="1" x14ac:dyDescent="0.3">
      <c r="A215" s="9"/>
      <c r="B215" s="5"/>
      <c r="C215" s="17"/>
      <c r="D215" s="17"/>
      <c r="E215" s="53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</row>
    <row r="216" spans="1:22" s="3" customFormat="1" x14ac:dyDescent="0.3">
      <c r="A216" s="9"/>
      <c r="B216" s="5"/>
      <c r="C216" s="17"/>
      <c r="D216" s="17"/>
      <c r="E216" s="53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</row>
    <row r="217" spans="1:22" s="3" customFormat="1" x14ac:dyDescent="0.3">
      <c r="A217" s="9"/>
      <c r="B217" s="5"/>
      <c r="C217" s="17"/>
      <c r="D217" s="17"/>
      <c r="E217" s="53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</row>
    <row r="218" spans="1:22" s="3" customFormat="1" x14ac:dyDescent="0.3">
      <c r="A218" s="9"/>
      <c r="B218" s="5"/>
      <c r="C218" s="17"/>
      <c r="D218" s="17"/>
      <c r="E218" s="53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</row>
    <row r="219" spans="1:22" s="3" customFormat="1" x14ac:dyDescent="0.3">
      <c r="A219" s="9"/>
      <c r="B219" s="5"/>
      <c r="C219" s="17"/>
      <c r="D219" s="17"/>
      <c r="E219" s="53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</row>
    <row r="220" spans="1:22" s="3" customFormat="1" x14ac:dyDescent="0.3">
      <c r="A220" s="9"/>
      <c r="B220" s="5"/>
      <c r="C220" s="17"/>
      <c r="D220" s="17"/>
      <c r="E220" s="53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</row>
    <row r="221" spans="1:22" s="3" customFormat="1" x14ac:dyDescent="0.3">
      <c r="A221" s="9"/>
      <c r="B221" s="5"/>
      <c r="C221" s="17"/>
      <c r="D221" s="17"/>
      <c r="E221" s="53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</row>
    <row r="222" spans="1:22" s="3" customFormat="1" x14ac:dyDescent="0.3">
      <c r="A222" s="9"/>
      <c r="B222" s="5"/>
      <c r="C222" s="17"/>
      <c r="D222" s="17"/>
      <c r="E222" s="53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</row>
    <row r="223" spans="1:22" s="3" customFormat="1" x14ac:dyDescent="0.3">
      <c r="A223" s="9"/>
      <c r="B223" s="5"/>
      <c r="C223" s="17"/>
      <c r="D223" s="17"/>
      <c r="E223" s="5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</row>
    <row r="224" spans="1:22" s="3" customFormat="1" x14ac:dyDescent="0.3">
      <c r="A224" s="9"/>
      <c r="B224" s="5"/>
      <c r="C224" s="17"/>
      <c r="D224" s="17"/>
      <c r="E224" s="53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</row>
    <row r="225" spans="1:22" s="3" customFormat="1" x14ac:dyDescent="0.3">
      <c r="A225" s="9"/>
      <c r="B225" s="5"/>
      <c r="C225" s="17"/>
      <c r="D225" s="17"/>
      <c r="E225" s="53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</row>
    <row r="226" spans="1:22" s="3" customFormat="1" x14ac:dyDescent="0.3">
      <c r="A226" s="9"/>
      <c r="B226" s="5"/>
      <c r="C226" s="17"/>
      <c r="D226" s="17"/>
      <c r="E226" s="53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</row>
    <row r="227" spans="1:22" s="3" customFormat="1" x14ac:dyDescent="0.3">
      <c r="A227" s="9"/>
      <c r="B227" s="5"/>
      <c r="C227" s="17"/>
      <c r="D227" s="17"/>
      <c r="E227" s="53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</row>
    <row r="228" spans="1:22" s="3" customFormat="1" x14ac:dyDescent="0.3">
      <c r="A228" s="9"/>
      <c r="B228" s="5"/>
      <c r="C228" s="17"/>
      <c r="D228" s="17"/>
      <c r="E228" s="53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</row>
    <row r="229" spans="1:22" s="3" customFormat="1" x14ac:dyDescent="0.3">
      <c r="A229" s="9"/>
      <c r="B229" s="5"/>
      <c r="C229" s="17"/>
      <c r="D229" s="17"/>
      <c r="E229" s="53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</row>
    <row r="230" spans="1:22" s="3" customFormat="1" x14ac:dyDescent="0.3">
      <c r="A230" s="9"/>
      <c r="B230" s="5"/>
      <c r="C230" s="17"/>
      <c r="D230" s="17"/>
      <c r="E230" s="53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</row>
    <row r="231" spans="1:22" s="3" customFormat="1" x14ac:dyDescent="0.3">
      <c r="A231" s="9"/>
      <c r="B231" s="5"/>
      <c r="C231" s="17"/>
      <c r="D231" s="17"/>
      <c r="E231" s="53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</row>
    <row r="232" spans="1:22" s="3" customFormat="1" x14ac:dyDescent="0.3">
      <c r="A232" s="9"/>
      <c r="B232" s="5"/>
      <c r="C232" s="17"/>
      <c r="D232" s="17"/>
      <c r="E232" s="53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</row>
    <row r="233" spans="1:22" s="3" customFormat="1" x14ac:dyDescent="0.3">
      <c r="A233" s="9"/>
      <c r="B233" s="5"/>
      <c r="C233" s="17"/>
      <c r="D233" s="17"/>
      <c r="E233" s="5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</row>
    <row r="234" spans="1:22" s="3" customFormat="1" x14ac:dyDescent="0.3">
      <c r="A234" s="9"/>
      <c r="B234" s="5"/>
      <c r="C234" s="17"/>
      <c r="D234" s="17"/>
      <c r="E234" s="53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</row>
    <row r="235" spans="1:22" s="3" customFormat="1" x14ac:dyDescent="0.3">
      <c r="A235" s="9"/>
      <c r="B235" s="5"/>
      <c r="C235" s="17"/>
      <c r="D235" s="17"/>
      <c r="E235" s="53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</row>
    <row r="236" spans="1:22" s="3" customFormat="1" x14ac:dyDescent="0.3">
      <c r="A236" s="9"/>
      <c r="B236" s="5"/>
      <c r="C236" s="17"/>
      <c r="D236" s="17"/>
      <c r="E236" s="53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</row>
    <row r="237" spans="1:22" s="3" customFormat="1" x14ac:dyDescent="0.3">
      <c r="A237" s="9"/>
      <c r="B237" s="5"/>
      <c r="C237" s="17"/>
      <c r="D237" s="17"/>
      <c r="E237" s="53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</row>
    <row r="238" spans="1:22" s="3" customFormat="1" x14ac:dyDescent="0.3">
      <c r="A238" s="9"/>
      <c r="B238" s="5"/>
      <c r="C238" s="17"/>
      <c r="D238" s="17"/>
      <c r="E238" s="53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</row>
    <row r="239" spans="1:22" s="3" customFormat="1" x14ac:dyDescent="0.3">
      <c r="A239" s="9"/>
      <c r="B239" s="5"/>
      <c r="C239" s="17"/>
      <c r="D239" s="17"/>
      <c r="E239" s="53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</row>
    <row r="240" spans="1:22" s="3" customFormat="1" x14ac:dyDescent="0.3">
      <c r="A240" s="9"/>
      <c r="B240" s="5"/>
      <c r="C240" s="17"/>
      <c r="D240" s="17"/>
      <c r="E240" s="53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</row>
    <row r="241" spans="1:22" s="3" customFormat="1" x14ac:dyDescent="0.3">
      <c r="A241" s="9"/>
      <c r="B241" s="5"/>
      <c r="C241" s="17"/>
      <c r="D241" s="17"/>
      <c r="E241" s="53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</row>
    <row r="242" spans="1:22" s="3" customFormat="1" x14ac:dyDescent="0.3">
      <c r="A242" s="9"/>
      <c r="B242" s="5"/>
      <c r="C242" s="17"/>
      <c r="D242" s="17"/>
      <c r="E242" s="53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</row>
    <row r="243" spans="1:22" s="3" customFormat="1" x14ac:dyDescent="0.3">
      <c r="A243" s="9"/>
      <c r="B243" s="5"/>
      <c r="C243" s="17"/>
      <c r="D243" s="17"/>
      <c r="E243" s="5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</row>
    <row r="244" spans="1:22" s="3" customFormat="1" x14ac:dyDescent="0.3">
      <c r="A244" s="9"/>
      <c r="B244" s="5"/>
      <c r="C244" s="17"/>
      <c r="D244" s="17"/>
      <c r="E244" s="53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</row>
    <row r="245" spans="1:22" s="3" customFormat="1" x14ac:dyDescent="0.3">
      <c r="A245" s="9"/>
      <c r="B245" s="5"/>
      <c r="C245" s="17"/>
      <c r="D245" s="17"/>
      <c r="E245" s="53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</row>
    <row r="246" spans="1:22" s="3" customFormat="1" x14ac:dyDescent="0.3">
      <c r="A246" s="9"/>
      <c r="B246" s="8"/>
      <c r="C246" s="17"/>
      <c r="D246" s="17"/>
      <c r="E246" s="53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</row>
    <row r="247" spans="1:22" s="3" customFormat="1" x14ac:dyDescent="0.3">
      <c r="A247" s="9"/>
      <c r="B247" s="5"/>
      <c r="C247" s="17"/>
      <c r="D247" s="17"/>
      <c r="E247" s="53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</row>
    <row r="248" spans="1:22" s="3" customFormat="1" x14ac:dyDescent="0.3">
      <c r="A248" s="9"/>
      <c r="B248" s="5"/>
      <c r="C248" s="17"/>
      <c r="D248" s="17"/>
      <c r="E248" s="53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</row>
    <row r="249" spans="1:22" s="3" customFormat="1" x14ac:dyDescent="0.3">
      <c r="A249" s="9"/>
      <c r="B249" s="5"/>
      <c r="C249" s="17"/>
      <c r="D249" s="17"/>
      <c r="E249" s="53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</row>
    <row r="250" spans="1:22" s="3" customFormat="1" x14ac:dyDescent="0.3">
      <c r="A250" s="9"/>
      <c r="B250" s="5"/>
      <c r="C250" s="17"/>
      <c r="D250" s="17"/>
      <c r="E250" s="53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</row>
    <row r="251" spans="1:22" s="3" customFormat="1" x14ac:dyDescent="0.3">
      <c r="A251" s="9"/>
      <c r="B251" s="5"/>
      <c r="C251" s="17"/>
      <c r="D251" s="17"/>
      <c r="E251" s="53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</row>
    <row r="252" spans="1:22" s="3" customFormat="1" x14ac:dyDescent="0.3">
      <c r="A252" s="9"/>
      <c r="B252" s="5"/>
      <c r="C252" s="17"/>
      <c r="D252" s="17"/>
      <c r="E252" s="53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</row>
    <row r="253" spans="1:22" s="3" customFormat="1" x14ac:dyDescent="0.3">
      <c r="A253" s="9"/>
      <c r="B253" s="5"/>
      <c r="C253" s="17"/>
      <c r="D253" s="17"/>
      <c r="E253" s="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</row>
    <row r="254" spans="1:22" s="3" customFormat="1" x14ac:dyDescent="0.3">
      <c r="A254" s="9"/>
      <c r="B254" s="5"/>
      <c r="C254" s="17"/>
      <c r="D254" s="17"/>
      <c r="E254" s="53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</row>
    <row r="255" spans="1:22" s="3" customFormat="1" x14ac:dyDescent="0.3">
      <c r="A255" s="9"/>
      <c r="B255" s="5"/>
      <c r="C255" s="17"/>
      <c r="D255" s="17"/>
      <c r="E255" s="53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</row>
    <row r="256" spans="1:22" s="3" customFormat="1" x14ac:dyDescent="0.3">
      <c r="A256" s="9"/>
      <c r="B256" s="5"/>
      <c r="C256" s="17"/>
      <c r="D256" s="17"/>
      <c r="E256" s="53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</row>
    <row r="257" spans="1:22" s="3" customFormat="1" x14ac:dyDescent="0.3">
      <c r="A257" s="9"/>
      <c r="B257" s="5"/>
      <c r="C257" s="17"/>
      <c r="D257" s="17"/>
      <c r="E257" s="53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</row>
    <row r="258" spans="1:22" s="3" customFormat="1" x14ac:dyDescent="0.3">
      <c r="A258" s="9"/>
      <c r="B258" s="5"/>
      <c r="C258" s="17"/>
      <c r="D258" s="17"/>
      <c r="E258" s="53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</row>
    <row r="259" spans="1:22" s="3" customFormat="1" x14ac:dyDescent="0.3">
      <c r="A259" s="9"/>
      <c r="B259" s="5"/>
      <c r="C259" s="17"/>
      <c r="D259" s="17"/>
      <c r="E259" s="53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</row>
    <row r="260" spans="1:22" s="3" customFormat="1" x14ac:dyDescent="0.3">
      <c r="A260" s="9"/>
      <c r="B260" s="5"/>
      <c r="C260" s="17"/>
      <c r="D260" s="17"/>
      <c r="E260" s="53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</row>
    <row r="261" spans="1:22" s="3" customFormat="1" x14ac:dyDescent="0.3">
      <c r="A261" s="9"/>
      <c r="B261" s="5"/>
      <c r="C261" s="17"/>
      <c r="D261" s="17"/>
      <c r="E261" s="53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</row>
    <row r="262" spans="1:22" s="3" customFormat="1" x14ac:dyDescent="0.3">
      <c r="A262" s="9"/>
      <c r="B262" s="5"/>
      <c r="C262" s="17"/>
      <c r="D262" s="17"/>
      <c r="E262" s="53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</row>
    <row r="263" spans="1:22" s="3" customFormat="1" x14ac:dyDescent="0.3">
      <c r="A263" s="9"/>
      <c r="B263" s="5"/>
      <c r="C263" s="17"/>
      <c r="D263" s="17"/>
      <c r="E263" s="5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</row>
    <row r="264" spans="1:22" s="3" customFormat="1" x14ac:dyDescent="0.3">
      <c r="A264" s="9"/>
      <c r="B264" s="5"/>
      <c r="C264" s="17"/>
      <c r="D264" s="17"/>
      <c r="E264" s="53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</row>
    <row r="265" spans="1:22" s="3" customFormat="1" x14ac:dyDescent="0.3">
      <c r="A265" s="9"/>
      <c r="B265" s="5"/>
      <c r="C265" s="17"/>
      <c r="D265" s="17"/>
      <c r="E265" s="53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</row>
    <row r="266" spans="1:22" s="3" customFormat="1" x14ac:dyDescent="0.3">
      <c r="A266" s="9"/>
      <c r="B266" s="5"/>
      <c r="C266" s="17"/>
      <c r="D266" s="17"/>
      <c r="E266" s="53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</row>
    <row r="267" spans="1:22" s="3" customFormat="1" x14ac:dyDescent="0.3">
      <c r="A267" s="9"/>
      <c r="B267" s="5"/>
      <c r="C267" s="17"/>
      <c r="D267" s="17"/>
      <c r="E267" s="53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</row>
    <row r="268" spans="1:22" s="3" customFormat="1" x14ac:dyDescent="0.3">
      <c r="A268" s="9"/>
      <c r="B268" s="5"/>
      <c r="C268" s="17"/>
      <c r="D268" s="17"/>
      <c r="E268" s="53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</row>
    <row r="269" spans="1:22" s="3" customFormat="1" x14ac:dyDescent="0.3">
      <c r="A269" s="9"/>
      <c r="B269" s="5"/>
      <c r="C269" s="17"/>
      <c r="D269" s="17"/>
      <c r="E269" s="53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</row>
    <row r="270" spans="1:22" s="3" customFormat="1" x14ac:dyDescent="0.3">
      <c r="A270" s="9"/>
      <c r="B270" s="5"/>
      <c r="C270" s="17"/>
      <c r="D270" s="17"/>
      <c r="E270" s="53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</row>
    <row r="271" spans="1:22" s="3" customFormat="1" x14ac:dyDescent="0.3">
      <c r="A271" s="9"/>
      <c r="B271" s="5"/>
      <c r="C271" s="17"/>
      <c r="D271" s="17"/>
      <c r="E271" s="53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</row>
    <row r="272" spans="1:22" s="3" customFormat="1" x14ac:dyDescent="0.3">
      <c r="A272" s="9"/>
      <c r="B272" s="5"/>
      <c r="C272" s="17"/>
      <c r="D272" s="17"/>
      <c r="E272" s="53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</row>
    <row r="273" spans="1:22" s="3" customFormat="1" x14ac:dyDescent="0.3">
      <c r="A273" s="9"/>
      <c r="B273" s="5"/>
      <c r="C273" s="17"/>
      <c r="D273" s="17"/>
      <c r="E273" s="5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</row>
    <row r="274" spans="1:22" s="3" customFormat="1" x14ac:dyDescent="0.3">
      <c r="A274" s="9"/>
      <c r="B274" s="5"/>
      <c r="C274" s="17"/>
      <c r="D274" s="17"/>
      <c r="E274" s="53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</row>
    <row r="275" spans="1:22" s="3" customFormat="1" x14ac:dyDescent="0.3">
      <c r="A275" s="9"/>
      <c r="B275" s="5"/>
      <c r="C275" s="17"/>
      <c r="D275" s="17"/>
      <c r="E275" s="53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</row>
    <row r="276" spans="1:22" s="3" customFormat="1" x14ac:dyDescent="0.3">
      <c r="A276" s="9"/>
      <c r="B276" s="5"/>
      <c r="C276" s="17"/>
      <c r="D276" s="17"/>
      <c r="E276" s="53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</row>
    <row r="277" spans="1:22" s="3" customFormat="1" x14ac:dyDescent="0.3">
      <c r="A277" s="9"/>
      <c r="B277" s="5"/>
      <c r="C277" s="17"/>
      <c r="D277" s="17"/>
      <c r="E277" s="53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</row>
    <row r="278" spans="1:22" s="3" customFormat="1" x14ac:dyDescent="0.3">
      <c r="A278" s="9"/>
      <c r="B278" s="5"/>
      <c r="C278" s="17"/>
      <c r="D278" s="17"/>
      <c r="E278" s="53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</row>
    <row r="279" spans="1:22" s="3" customFormat="1" x14ac:dyDescent="0.3">
      <c r="A279" s="9"/>
      <c r="B279" s="5"/>
      <c r="C279" s="17"/>
      <c r="D279" s="17"/>
      <c r="E279" s="53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</row>
    <row r="280" spans="1:22" s="3" customFormat="1" x14ac:dyDescent="0.3">
      <c r="A280" s="9"/>
      <c r="B280" s="5"/>
      <c r="C280" s="17"/>
      <c r="D280" s="17"/>
      <c r="E280" s="53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</row>
    <row r="281" spans="1:22" s="3" customFormat="1" x14ac:dyDescent="0.3">
      <c r="A281" s="9"/>
      <c r="B281" s="5"/>
      <c r="C281" s="17"/>
      <c r="D281" s="17"/>
      <c r="E281" s="53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</row>
    <row r="282" spans="1:22" s="3" customFormat="1" x14ac:dyDescent="0.3">
      <c r="A282" s="9"/>
      <c r="B282" s="5"/>
      <c r="C282" s="17"/>
      <c r="D282" s="17"/>
      <c r="E282" s="53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</row>
    <row r="283" spans="1:22" s="3" customFormat="1" x14ac:dyDescent="0.3">
      <c r="A283" s="9"/>
      <c r="B283" s="5"/>
      <c r="C283" s="17"/>
      <c r="D283" s="17"/>
      <c r="E283" s="5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</row>
    <row r="284" spans="1:22" s="3" customFormat="1" x14ac:dyDescent="0.3">
      <c r="A284" s="9"/>
      <c r="B284" s="8"/>
      <c r="C284" s="17"/>
      <c r="D284" s="17"/>
      <c r="E284" s="53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</row>
    <row r="285" spans="1:22" s="3" customFormat="1" x14ac:dyDescent="0.3">
      <c r="A285" s="9"/>
      <c r="B285" s="5"/>
      <c r="C285" s="17"/>
      <c r="D285" s="17"/>
      <c r="E285" s="53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</row>
    <row r="286" spans="1:22" s="3" customFormat="1" x14ac:dyDescent="0.3">
      <c r="A286" s="9"/>
      <c r="B286" s="5"/>
      <c r="C286" s="17"/>
      <c r="D286" s="17"/>
      <c r="E286" s="53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</row>
    <row r="287" spans="1:22" s="3" customFormat="1" x14ac:dyDescent="0.3">
      <c r="A287" s="9"/>
      <c r="B287" s="9"/>
      <c r="C287" s="17"/>
      <c r="D287" s="17"/>
      <c r="E287" s="53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</row>
    <row r="288" spans="1:22" s="3" customFormat="1" x14ac:dyDescent="0.3">
      <c r="A288" s="9"/>
      <c r="B288" s="5"/>
      <c r="C288" s="17"/>
      <c r="D288" s="17"/>
      <c r="E288" s="53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</row>
    <row r="289" spans="1:22" s="3" customFormat="1" x14ac:dyDescent="0.3">
      <c r="A289" s="9"/>
      <c r="B289" s="5"/>
      <c r="C289" s="17"/>
      <c r="D289" s="17"/>
      <c r="E289" s="53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</row>
    <row r="290" spans="1:22" s="3" customFormat="1" x14ac:dyDescent="0.3">
      <c r="A290" s="9"/>
      <c r="B290" s="5"/>
      <c r="C290" s="17"/>
      <c r="D290" s="17"/>
      <c r="E290" s="53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</row>
    <row r="291" spans="1:22" s="3" customFormat="1" x14ac:dyDescent="0.3">
      <c r="A291" s="9"/>
      <c r="B291" s="5"/>
      <c r="C291" s="17"/>
      <c r="D291" s="17"/>
      <c r="E291" s="53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</row>
    <row r="292" spans="1:22" s="3" customFormat="1" x14ac:dyDescent="0.3">
      <c r="A292" s="9"/>
      <c r="B292" s="5"/>
      <c r="C292" s="17"/>
      <c r="D292" s="17"/>
      <c r="E292" s="53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</row>
    <row r="293" spans="1:22" s="3" customFormat="1" x14ac:dyDescent="0.3">
      <c r="A293" s="9"/>
      <c r="B293" s="5"/>
      <c r="C293" s="17"/>
      <c r="D293" s="17"/>
      <c r="E293" s="5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</row>
    <row r="294" spans="1:22" s="3" customFormat="1" x14ac:dyDescent="0.3">
      <c r="A294" s="9"/>
      <c r="B294" s="5"/>
      <c r="C294" s="17"/>
      <c r="D294" s="17"/>
      <c r="E294" s="53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</row>
    <row r="295" spans="1:22" s="3" customFormat="1" x14ac:dyDescent="0.3">
      <c r="A295" s="9"/>
      <c r="B295" s="5"/>
      <c r="C295" s="17"/>
      <c r="D295" s="17"/>
      <c r="E295" s="53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</row>
    <row r="296" spans="1:22" s="3" customFormat="1" x14ac:dyDescent="0.3">
      <c r="A296" s="9"/>
      <c r="B296" s="5"/>
      <c r="C296" s="17"/>
      <c r="D296" s="17"/>
      <c r="E296" s="53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</row>
    <row r="297" spans="1:22" s="3" customFormat="1" x14ac:dyDescent="0.3">
      <c r="A297" s="9"/>
      <c r="B297" s="5"/>
      <c r="C297" s="17"/>
      <c r="D297" s="17"/>
      <c r="E297" s="53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</row>
    <row r="298" spans="1:22" s="3" customFormat="1" x14ac:dyDescent="0.3">
      <c r="A298" s="9"/>
      <c r="B298" s="5"/>
      <c r="C298" s="17"/>
      <c r="D298" s="17"/>
      <c r="E298" s="53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</row>
    <row r="299" spans="1:22" s="3" customFormat="1" x14ac:dyDescent="0.3">
      <c r="A299" s="9"/>
      <c r="B299" s="5"/>
      <c r="C299" s="17"/>
      <c r="D299" s="17"/>
      <c r="E299" s="53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</row>
    <row r="300" spans="1:22" s="3" customFormat="1" x14ac:dyDescent="0.3">
      <c r="A300" s="9"/>
      <c r="B300" s="5"/>
      <c r="C300" s="17"/>
      <c r="D300" s="17"/>
      <c r="E300" s="53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</row>
    <row r="301" spans="1:22" s="3" customFormat="1" x14ac:dyDescent="0.3">
      <c r="A301" s="9"/>
      <c r="B301" s="5"/>
      <c r="C301" s="17"/>
      <c r="D301" s="17"/>
      <c r="E301" s="53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</row>
    <row r="302" spans="1:22" s="3" customFormat="1" x14ac:dyDescent="0.3">
      <c r="A302" s="9"/>
      <c r="B302" s="5"/>
      <c r="C302" s="17"/>
      <c r="D302" s="17"/>
      <c r="E302" s="53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</row>
    <row r="303" spans="1:22" s="3" customFormat="1" x14ac:dyDescent="0.3">
      <c r="A303" s="9"/>
      <c r="B303" s="5"/>
      <c r="C303" s="17"/>
      <c r="D303" s="17"/>
      <c r="E303" s="5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</row>
    <row r="304" spans="1:22" s="3" customFormat="1" x14ac:dyDescent="0.3">
      <c r="A304" s="9"/>
      <c r="B304" s="5"/>
      <c r="C304" s="17"/>
      <c r="D304" s="17"/>
      <c r="E304" s="53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</row>
    <row r="305" spans="1:22" s="3" customFormat="1" x14ac:dyDescent="0.3">
      <c r="A305" s="9"/>
      <c r="B305" s="5"/>
      <c r="C305" s="17"/>
      <c r="D305" s="17"/>
      <c r="E305" s="53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</row>
    <row r="306" spans="1:22" s="3" customFormat="1" x14ac:dyDescent="0.3">
      <c r="A306" s="9"/>
      <c r="B306" s="5"/>
      <c r="C306" s="17"/>
      <c r="D306" s="17"/>
      <c r="E306" s="53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</row>
    <row r="307" spans="1:22" s="3" customFormat="1" x14ac:dyDescent="0.3">
      <c r="A307" s="9"/>
      <c r="B307" s="5"/>
      <c r="C307" s="17"/>
      <c r="D307" s="17"/>
      <c r="E307" s="53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</row>
    <row r="308" spans="1:22" s="3" customFormat="1" x14ac:dyDescent="0.3">
      <c r="A308" s="9"/>
      <c r="B308" s="5"/>
      <c r="C308" s="17"/>
      <c r="D308" s="17"/>
      <c r="E308" s="53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</row>
    <row r="309" spans="1:22" s="3" customFormat="1" x14ac:dyDescent="0.3">
      <c r="A309" s="9"/>
      <c r="B309" s="5"/>
      <c r="C309" s="17"/>
      <c r="D309" s="17"/>
      <c r="E309" s="53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</row>
    <row r="310" spans="1:22" s="3" customFormat="1" x14ac:dyDescent="0.3">
      <c r="A310" s="9"/>
      <c r="B310" s="5"/>
      <c r="C310" s="17"/>
      <c r="D310" s="17"/>
      <c r="E310" s="53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</row>
    <row r="311" spans="1:22" s="3" customFormat="1" x14ac:dyDescent="0.3">
      <c r="A311" s="9"/>
      <c r="B311" s="5"/>
      <c r="C311" s="17"/>
      <c r="D311" s="17"/>
      <c r="E311" s="53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</row>
    <row r="312" spans="1:22" s="3" customFormat="1" x14ac:dyDescent="0.3">
      <c r="A312" s="9"/>
      <c r="B312" s="5"/>
      <c r="C312" s="17"/>
      <c r="D312" s="17"/>
      <c r="E312" s="53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</row>
    <row r="313" spans="1:22" s="3" customFormat="1" x14ac:dyDescent="0.3">
      <c r="A313" s="9"/>
      <c r="B313" s="5"/>
      <c r="C313" s="17"/>
      <c r="D313" s="17"/>
      <c r="E313" s="5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</row>
    <row r="314" spans="1:22" s="3" customFormat="1" x14ac:dyDescent="0.3">
      <c r="A314" s="9"/>
      <c r="B314" s="5"/>
      <c r="C314" s="17"/>
      <c r="D314" s="17"/>
      <c r="E314" s="53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</row>
    <row r="315" spans="1:22" s="3" customFormat="1" x14ac:dyDescent="0.3">
      <c r="A315" s="9"/>
      <c r="B315" s="5"/>
      <c r="C315" s="17"/>
      <c r="D315" s="17"/>
      <c r="E315" s="53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</row>
    <row r="316" spans="1:22" s="3" customFormat="1" x14ac:dyDescent="0.3">
      <c r="A316" s="9"/>
      <c r="B316" s="5"/>
      <c r="C316" s="17"/>
      <c r="D316" s="17"/>
      <c r="E316" s="53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</row>
    <row r="317" spans="1:22" s="3" customFormat="1" x14ac:dyDescent="0.3">
      <c r="A317" s="9"/>
      <c r="B317" s="5"/>
      <c r="C317" s="17"/>
      <c r="D317" s="17"/>
      <c r="E317" s="53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</row>
    <row r="318" spans="1:22" s="3" customFormat="1" x14ac:dyDescent="0.3">
      <c r="A318" s="9"/>
      <c r="B318" s="5"/>
      <c r="C318" s="17"/>
      <c r="D318" s="17"/>
      <c r="E318" s="53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</row>
    <row r="319" spans="1:22" s="3" customFormat="1" x14ac:dyDescent="0.3">
      <c r="A319" s="9"/>
      <c r="B319" s="5"/>
      <c r="C319" s="17"/>
      <c r="D319" s="17"/>
      <c r="E319" s="53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</row>
    <row r="320" spans="1:22" s="3" customFormat="1" x14ac:dyDescent="0.3">
      <c r="A320" s="9"/>
      <c r="B320" s="5"/>
      <c r="C320" s="17"/>
      <c r="D320" s="17"/>
      <c r="E320" s="53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</row>
    <row r="321" spans="1:22" s="3" customFormat="1" x14ac:dyDescent="0.3">
      <c r="A321" s="9"/>
      <c r="B321" s="5"/>
      <c r="C321" s="17"/>
      <c r="D321" s="17"/>
      <c r="E321" s="53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</row>
    <row r="322" spans="1:22" s="3" customFormat="1" x14ac:dyDescent="0.3">
      <c r="A322" s="9"/>
      <c r="B322" s="5"/>
      <c r="C322" s="17"/>
      <c r="D322" s="17"/>
      <c r="E322" s="53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</row>
    <row r="323" spans="1:22" s="3" customFormat="1" x14ac:dyDescent="0.3">
      <c r="A323" s="9"/>
      <c r="B323" s="5"/>
      <c r="C323" s="17"/>
      <c r="D323" s="17"/>
      <c r="E323" s="5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</row>
    <row r="324" spans="1:22" s="3" customFormat="1" x14ac:dyDescent="0.3">
      <c r="A324" s="9"/>
      <c r="B324" s="5"/>
      <c r="C324" s="17"/>
      <c r="D324" s="17"/>
      <c r="E324" s="53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</row>
    <row r="325" spans="1:22" s="3" customFormat="1" x14ac:dyDescent="0.3">
      <c r="A325" s="9"/>
      <c r="B325" s="5"/>
      <c r="C325" s="17"/>
      <c r="D325" s="17"/>
      <c r="E325" s="53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</row>
    <row r="326" spans="1:22" s="3" customFormat="1" x14ac:dyDescent="0.3">
      <c r="A326" s="9"/>
      <c r="B326" s="5"/>
      <c r="C326" s="17"/>
      <c r="D326" s="17"/>
      <c r="E326" s="53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</row>
    <row r="327" spans="1:22" s="3" customFormat="1" x14ac:dyDescent="0.3">
      <c r="A327" s="9"/>
      <c r="B327" s="5"/>
      <c r="C327" s="17"/>
      <c r="D327" s="17"/>
      <c r="E327" s="53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</row>
    <row r="328" spans="1:22" s="3" customFormat="1" x14ac:dyDescent="0.3">
      <c r="A328" s="9"/>
      <c r="B328" s="5"/>
      <c r="C328" s="17"/>
      <c r="D328" s="17"/>
      <c r="E328" s="53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</row>
    <row r="329" spans="1:22" s="3" customFormat="1" x14ac:dyDescent="0.3">
      <c r="A329" s="9"/>
      <c r="B329" s="8"/>
      <c r="C329" s="17"/>
      <c r="D329" s="17"/>
      <c r="E329" s="53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</row>
    <row r="330" spans="1:22" s="3" customFormat="1" x14ac:dyDescent="0.3">
      <c r="A330" s="9"/>
      <c r="B330" s="5"/>
      <c r="C330" s="17"/>
      <c r="D330" s="17"/>
      <c r="E330" s="53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</row>
    <row r="331" spans="1:22" s="3" customFormat="1" x14ac:dyDescent="0.3">
      <c r="A331" s="9"/>
      <c r="B331" s="5"/>
      <c r="C331" s="17"/>
      <c r="D331" s="17"/>
      <c r="E331" s="53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</row>
    <row r="332" spans="1:22" s="3" customFormat="1" x14ac:dyDescent="0.3">
      <c r="A332" s="9"/>
      <c r="B332" s="5"/>
      <c r="C332" s="17"/>
      <c r="D332" s="17"/>
      <c r="E332" s="53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</row>
    <row r="333" spans="1:22" s="3" customFormat="1" x14ac:dyDescent="0.3">
      <c r="A333" s="9"/>
      <c r="B333" s="5"/>
      <c r="C333" s="17"/>
      <c r="D333" s="17"/>
      <c r="E333" s="5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</row>
    <row r="334" spans="1:22" s="3" customFormat="1" x14ac:dyDescent="0.3">
      <c r="A334" s="9"/>
      <c r="B334" s="5"/>
      <c r="C334" s="17"/>
      <c r="D334" s="17"/>
      <c r="E334" s="53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</row>
    <row r="335" spans="1:22" s="3" customFormat="1" x14ac:dyDescent="0.3">
      <c r="A335" s="9"/>
      <c r="B335" s="5"/>
      <c r="C335" s="17"/>
      <c r="D335" s="17"/>
      <c r="E335" s="53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</row>
    <row r="336" spans="1:22" s="3" customFormat="1" x14ac:dyDescent="0.3">
      <c r="A336" s="9"/>
      <c r="B336" s="5"/>
      <c r="C336" s="17"/>
      <c r="D336" s="17"/>
      <c r="E336" s="53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</row>
    <row r="337" spans="1:22" s="3" customFormat="1" x14ac:dyDescent="0.3">
      <c r="A337" s="9"/>
      <c r="B337" s="5"/>
      <c r="C337" s="17"/>
      <c r="D337" s="17"/>
      <c r="E337" s="53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</row>
    <row r="338" spans="1:22" s="3" customFormat="1" x14ac:dyDescent="0.3">
      <c r="A338" s="9"/>
      <c r="B338" s="5"/>
      <c r="C338" s="17"/>
      <c r="D338" s="17"/>
      <c r="E338" s="53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</row>
    <row r="339" spans="1:22" s="3" customFormat="1" x14ac:dyDescent="0.3">
      <c r="A339" s="9"/>
      <c r="B339" s="5"/>
      <c r="C339" s="17"/>
      <c r="D339" s="17"/>
      <c r="E339" s="53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</row>
    <row r="340" spans="1:22" s="3" customFormat="1" x14ac:dyDescent="0.3">
      <c r="A340" s="9"/>
      <c r="B340" s="5"/>
      <c r="C340" s="17"/>
      <c r="D340" s="17"/>
      <c r="E340" s="53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</row>
    <row r="341" spans="1:22" s="3" customFormat="1" x14ac:dyDescent="0.3">
      <c r="A341" s="9"/>
      <c r="B341" s="5"/>
      <c r="C341" s="17"/>
      <c r="D341" s="17"/>
      <c r="E341" s="53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</row>
    <row r="342" spans="1:22" s="3" customFormat="1" x14ac:dyDescent="0.3">
      <c r="A342" s="9"/>
      <c r="B342" s="5"/>
      <c r="C342" s="17"/>
      <c r="D342" s="17"/>
      <c r="E342" s="53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</row>
    <row r="343" spans="1:22" s="3" customFormat="1" x14ac:dyDescent="0.3">
      <c r="A343" s="9"/>
      <c r="B343" s="5"/>
      <c r="C343" s="17"/>
      <c r="D343" s="17"/>
      <c r="E343" s="5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</row>
    <row r="344" spans="1:22" s="3" customFormat="1" x14ac:dyDescent="0.3">
      <c r="A344" s="9"/>
      <c r="B344" s="5"/>
      <c r="C344" s="17"/>
      <c r="D344" s="17"/>
      <c r="E344" s="53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</row>
    <row r="345" spans="1:22" s="3" customFormat="1" x14ac:dyDescent="0.3">
      <c r="A345" s="9"/>
      <c r="B345" s="5"/>
      <c r="C345" s="17"/>
      <c r="D345" s="17"/>
      <c r="E345" s="53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</row>
    <row r="346" spans="1:22" s="3" customFormat="1" x14ac:dyDescent="0.3">
      <c r="A346" s="9"/>
      <c r="B346" s="5"/>
      <c r="C346" s="17"/>
      <c r="D346" s="17"/>
      <c r="E346" s="53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</row>
    <row r="347" spans="1:22" s="3" customFormat="1" x14ac:dyDescent="0.3">
      <c r="A347" s="9"/>
      <c r="B347" s="5"/>
      <c r="C347" s="17"/>
      <c r="D347" s="17"/>
      <c r="E347" s="53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</row>
    <row r="348" spans="1:22" s="3" customFormat="1" x14ac:dyDescent="0.3">
      <c r="A348" s="9"/>
      <c r="B348" s="5"/>
      <c r="C348" s="17"/>
      <c r="D348" s="17"/>
      <c r="E348" s="53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</row>
    <row r="349" spans="1:22" s="3" customFormat="1" x14ac:dyDescent="0.3">
      <c r="A349" s="9"/>
      <c r="B349" s="5"/>
      <c r="C349" s="17"/>
      <c r="D349" s="17"/>
      <c r="E349" s="53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</row>
    <row r="350" spans="1:22" s="3" customFormat="1" x14ac:dyDescent="0.3">
      <c r="A350" s="9"/>
      <c r="B350" s="5"/>
      <c r="C350" s="17"/>
      <c r="D350" s="17"/>
      <c r="E350" s="53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</row>
    <row r="351" spans="1:22" s="3" customFormat="1" x14ac:dyDescent="0.3">
      <c r="A351" s="9"/>
      <c r="B351" s="5"/>
      <c r="C351" s="17"/>
      <c r="D351" s="17"/>
      <c r="E351" s="53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</row>
    <row r="352" spans="1:22" s="3" customFormat="1" x14ac:dyDescent="0.3">
      <c r="A352" s="9"/>
      <c r="B352" s="5"/>
      <c r="C352" s="17"/>
      <c r="D352" s="17"/>
      <c r="E352" s="53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</row>
    <row r="353" spans="1:22" s="3" customFormat="1" x14ac:dyDescent="0.3">
      <c r="A353" s="9"/>
      <c r="B353" s="5"/>
      <c r="C353" s="17"/>
      <c r="D353" s="17"/>
      <c r="E353" s="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</row>
    <row r="354" spans="1:22" s="3" customFormat="1" x14ac:dyDescent="0.3">
      <c r="A354" s="9"/>
      <c r="B354" s="5"/>
      <c r="C354" s="17"/>
      <c r="D354" s="17"/>
      <c r="E354" s="53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</row>
    <row r="355" spans="1:22" s="3" customFormat="1" x14ac:dyDescent="0.3">
      <c r="A355" s="9"/>
      <c r="B355" s="5"/>
      <c r="C355" s="17"/>
      <c r="D355" s="17"/>
      <c r="E355" s="53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</row>
    <row r="356" spans="1:22" s="3" customFormat="1" x14ac:dyDescent="0.3">
      <c r="A356" s="9"/>
      <c r="B356" s="5"/>
      <c r="C356" s="17"/>
      <c r="D356" s="17"/>
      <c r="E356" s="53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</row>
    <row r="357" spans="1:22" s="3" customFormat="1" x14ac:dyDescent="0.3">
      <c r="A357" s="9"/>
      <c r="B357" s="5"/>
      <c r="C357" s="17"/>
      <c r="D357" s="17"/>
      <c r="E357" s="53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</row>
    <row r="358" spans="1:22" s="3" customFormat="1" x14ac:dyDescent="0.3">
      <c r="A358" s="9"/>
      <c r="B358" s="5"/>
      <c r="C358" s="17"/>
      <c r="D358" s="17"/>
      <c r="E358" s="53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</row>
    <row r="359" spans="1:22" s="3" customFormat="1" x14ac:dyDescent="0.3">
      <c r="A359" s="9"/>
      <c r="B359" s="8"/>
      <c r="C359" s="17"/>
      <c r="D359" s="17"/>
      <c r="E359" s="53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</row>
    <row r="360" spans="1:22" s="3" customFormat="1" x14ac:dyDescent="0.3">
      <c r="A360" s="9"/>
      <c r="B360" s="5"/>
      <c r="C360" s="17"/>
      <c r="D360" s="17"/>
      <c r="E360" s="53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</row>
    <row r="361" spans="1:22" s="3" customFormat="1" x14ac:dyDescent="0.3">
      <c r="A361" s="9"/>
      <c r="B361" s="5"/>
      <c r="C361" s="17"/>
      <c r="D361" s="17"/>
      <c r="E361" s="53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</row>
    <row r="362" spans="1:22" s="3" customFormat="1" x14ac:dyDescent="0.3">
      <c r="A362" s="9"/>
      <c r="B362" s="5"/>
      <c r="C362" s="17"/>
      <c r="D362" s="17"/>
      <c r="E362" s="53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</row>
    <row r="363" spans="1:22" s="3" customFormat="1" x14ac:dyDescent="0.3">
      <c r="A363" s="9"/>
      <c r="B363" s="5"/>
      <c r="C363" s="17"/>
      <c r="D363" s="17"/>
      <c r="E363" s="5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</row>
    <row r="364" spans="1:22" s="3" customFormat="1" x14ac:dyDescent="0.3">
      <c r="A364" s="9"/>
      <c r="B364" s="5"/>
      <c r="C364" s="17"/>
      <c r="D364" s="17"/>
      <c r="E364" s="53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</row>
    <row r="365" spans="1:22" s="3" customFormat="1" x14ac:dyDescent="0.3">
      <c r="A365" s="9"/>
      <c r="B365" s="5"/>
      <c r="C365" s="17"/>
      <c r="D365" s="17"/>
      <c r="E365" s="53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</row>
    <row r="366" spans="1:22" s="3" customFormat="1" x14ac:dyDescent="0.3">
      <c r="A366" s="9"/>
      <c r="B366" s="5"/>
      <c r="C366" s="17"/>
      <c r="D366" s="17"/>
      <c r="E366" s="53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</row>
    <row r="367" spans="1:22" s="3" customFormat="1" x14ac:dyDescent="0.3">
      <c r="A367" s="9"/>
      <c r="B367" s="5"/>
      <c r="C367" s="17"/>
      <c r="D367" s="17"/>
      <c r="E367" s="53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</row>
    <row r="368" spans="1:22" s="3" customFormat="1" x14ac:dyDescent="0.3">
      <c r="A368" s="9"/>
      <c r="B368" s="5"/>
      <c r="C368" s="17"/>
      <c r="D368" s="17"/>
      <c r="E368" s="53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</row>
    <row r="369" spans="1:22" s="3" customFormat="1" x14ac:dyDescent="0.3">
      <c r="A369" s="9"/>
      <c r="B369" s="5"/>
      <c r="C369" s="17"/>
      <c r="D369" s="17"/>
      <c r="E369" s="53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</row>
    <row r="370" spans="1:22" s="3" customFormat="1" x14ac:dyDescent="0.3">
      <c r="A370" s="9"/>
      <c r="B370" s="5"/>
      <c r="C370" s="17"/>
      <c r="D370" s="21"/>
      <c r="E370" s="53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</row>
    <row r="371" spans="1:22" s="3" customFormat="1" x14ac:dyDescent="0.3">
      <c r="A371" s="9"/>
      <c r="B371" s="5"/>
      <c r="C371" s="17"/>
      <c r="D371" s="17"/>
      <c r="E371" s="53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</row>
    <row r="372" spans="1:22" s="3" customFormat="1" x14ac:dyDescent="0.3">
      <c r="A372" s="9"/>
      <c r="B372" s="5"/>
      <c r="C372" s="17"/>
      <c r="D372" s="17"/>
      <c r="E372" s="53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</row>
    <row r="373" spans="1:22" s="3" customFormat="1" x14ac:dyDescent="0.3">
      <c r="A373" s="9"/>
      <c r="B373" s="5"/>
      <c r="C373" s="17"/>
      <c r="D373" s="17"/>
      <c r="E373" s="5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</row>
    <row r="374" spans="1:22" s="3" customFormat="1" x14ac:dyDescent="0.3">
      <c r="A374" s="9"/>
      <c r="B374" s="5"/>
      <c r="C374" s="17"/>
      <c r="D374" s="21"/>
      <c r="E374" s="53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</row>
    <row r="375" spans="1:22" s="3" customFormat="1" x14ac:dyDescent="0.3">
      <c r="A375" s="9"/>
      <c r="B375" s="5"/>
      <c r="C375" s="17"/>
      <c r="D375" s="21"/>
      <c r="E375" s="53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</row>
    <row r="376" spans="1:22" s="3" customFormat="1" x14ac:dyDescent="0.3">
      <c r="A376" s="9"/>
      <c r="B376" s="5"/>
      <c r="C376" s="17"/>
      <c r="D376" s="21"/>
      <c r="E376" s="53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</row>
    <row r="377" spans="1:22" s="3" customFormat="1" x14ac:dyDescent="0.3">
      <c r="A377" s="9"/>
      <c r="B377" s="5"/>
      <c r="C377" s="17"/>
      <c r="D377" s="17"/>
      <c r="E377" s="53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</row>
    <row r="378" spans="1:22" s="3" customFormat="1" x14ac:dyDescent="0.3">
      <c r="A378" s="9"/>
      <c r="B378" s="5"/>
      <c r="C378" s="17"/>
      <c r="D378" s="17"/>
      <c r="E378" s="53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</row>
    <row r="379" spans="1:22" s="3" customFormat="1" x14ac:dyDescent="0.3">
      <c r="A379" s="9"/>
      <c r="B379" s="5"/>
      <c r="C379" s="17"/>
      <c r="D379" s="17"/>
      <c r="E379" s="53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</row>
    <row r="380" spans="1:22" s="3" customFormat="1" x14ac:dyDescent="0.3">
      <c r="A380" s="9"/>
      <c r="B380" s="5"/>
      <c r="C380" s="17"/>
      <c r="D380" s="17"/>
      <c r="E380" s="53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</row>
    <row r="381" spans="1:22" s="3" customFormat="1" x14ac:dyDescent="0.3">
      <c r="A381" s="9"/>
      <c r="B381" s="5"/>
      <c r="C381" s="17"/>
      <c r="D381" s="17"/>
      <c r="E381" s="53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</row>
    <row r="382" spans="1:22" s="3" customFormat="1" x14ac:dyDescent="0.3">
      <c r="A382" s="9"/>
      <c r="B382" s="5"/>
      <c r="C382" s="17"/>
      <c r="D382" s="17"/>
      <c r="E382" s="53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</row>
    <row r="383" spans="1:22" s="3" customFormat="1" x14ac:dyDescent="0.3">
      <c r="A383" s="9"/>
      <c r="B383" s="255"/>
      <c r="C383" s="17"/>
      <c r="D383" s="17"/>
      <c r="E383" s="5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</row>
    <row r="384" spans="1:22" s="3" customFormat="1" x14ac:dyDescent="0.3">
      <c r="A384" s="9"/>
      <c r="B384" s="24"/>
      <c r="C384" s="17"/>
      <c r="D384" s="17"/>
      <c r="E384" s="53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</row>
    <row r="385" spans="1:22" s="3" customFormat="1" x14ac:dyDescent="0.3">
      <c r="A385" s="9"/>
      <c r="B385" s="5"/>
      <c r="C385" s="17"/>
      <c r="D385" s="21"/>
      <c r="E385" s="53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</row>
    <row r="386" spans="1:22" s="3" customFormat="1" x14ac:dyDescent="0.3">
      <c r="A386" s="9"/>
      <c r="B386" s="5"/>
      <c r="C386" s="256"/>
      <c r="D386" s="256"/>
      <c r="E386" s="53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</row>
    <row r="387" spans="1:22" s="3" customFormat="1" x14ac:dyDescent="0.3">
      <c r="A387" s="9"/>
      <c r="B387" s="255"/>
      <c r="C387" s="17"/>
      <c r="D387" s="21"/>
      <c r="E387" s="53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</row>
    <row r="388" spans="1:22" s="3" customFormat="1" x14ac:dyDescent="0.3">
      <c r="A388" s="9"/>
      <c r="B388" s="5"/>
      <c r="C388" s="256"/>
      <c r="D388" s="256"/>
      <c r="E388" s="53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</row>
    <row r="389" spans="1:22" s="3" customFormat="1" x14ac:dyDescent="0.3">
      <c r="A389" s="9"/>
      <c r="B389" s="5"/>
      <c r="C389" s="17"/>
      <c r="D389" s="17"/>
      <c r="E389" s="53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</row>
    <row r="390" spans="1:22" s="3" customFormat="1" x14ac:dyDescent="0.3">
      <c r="A390" s="9"/>
      <c r="B390" s="5"/>
      <c r="C390" s="17"/>
      <c r="D390" s="17"/>
      <c r="E390" s="53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</row>
    <row r="391" spans="1:22" s="3" customFormat="1" x14ac:dyDescent="0.3">
      <c r="A391" s="9"/>
      <c r="B391" s="5"/>
      <c r="C391" s="17"/>
      <c r="D391" s="17"/>
      <c r="E391" s="53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</row>
    <row r="392" spans="1:22" s="15" customFormat="1" x14ac:dyDescent="0.3">
      <c r="A392" s="9"/>
      <c r="B392" s="5"/>
      <c r="C392" s="17"/>
      <c r="D392" s="17"/>
      <c r="E392" s="53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</row>
    <row r="393" spans="1:22" s="15" customFormat="1" x14ac:dyDescent="0.3">
      <c r="A393" s="9"/>
      <c r="B393" s="5"/>
      <c r="C393" s="17"/>
      <c r="D393" s="17"/>
      <c r="E393" s="5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</row>
    <row r="394" spans="1:22" s="15" customFormat="1" x14ac:dyDescent="0.3">
      <c r="A394" s="9"/>
      <c r="B394" s="5"/>
      <c r="C394" s="17"/>
      <c r="D394" s="17"/>
      <c r="E394" s="53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</row>
    <row r="395" spans="1:22" s="15" customFormat="1" x14ac:dyDescent="0.3">
      <c r="A395" s="9"/>
      <c r="B395" s="5"/>
      <c r="C395" s="17"/>
      <c r="D395" s="17"/>
      <c r="E395" s="53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</row>
    <row r="396" spans="1:22" s="15" customFormat="1" x14ac:dyDescent="0.3">
      <c r="A396" s="9"/>
      <c r="B396" s="5"/>
      <c r="C396" s="17"/>
      <c r="D396" s="17"/>
      <c r="E396" s="53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</row>
    <row r="397" spans="1:22" s="15" customFormat="1" x14ac:dyDescent="0.3">
      <c r="A397" s="9"/>
      <c r="B397" s="8"/>
      <c r="C397" s="17"/>
      <c r="D397" s="17"/>
      <c r="E397" s="53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</row>
    <row r="398" spans="1:22" s="15" customFormat="1" x14ac:dyDescent="0.3">
      <c r="A398" s="9"/>
      <c r="B398" s="5"/>
      <c r="C398" s="17"/>
      <c r="D398" s="17"/>
      <c r="E398" s="53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</row>
    <row r="399" spans="1:22" s="15" customFormat="1" x14ac:dyDescent="0.3">
      <c r="A399" s="9"/>
      <c r="B399" s="5"/>
      <c r="C399" s="17"/>
      <c r="D399" s="17"/>
      <c r="E399" s="53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</row>
    <row r="400" spans="1:22" s="15" customFormat="1" x14ac:dyDescent="0.3">
      <c r="A400" s="9"/>
      <c r="B400" s="5"/>
      <c r="C400" s="17"/>
      <c r="D400" s="17"/>
      <c r="E400" s="53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</row>
    <row r="401" spans="1:22" s="15" customFormat="1" x14ac:dyDescent="0.3">
      <c r="A401" s="9"/>
      <c r="B401" s="5"/>
      <c r="C401" s="17"/>
      <c r="D401" s="17"/>
      <c r="E401" s="53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</row>
    <row r="402" spans="1:22" s="15" customFormat="1" x14ac:dyDescent="0.3">
      <c r="A402" s="9"/>
      <c r="B402" s="5"/>
      <c r="C402" s="17"/>
      <c r="D402" s="17"/>
      <c r="E402" s="53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</row>
    <row r="403" spans="1:22" s="15" customFormat="1" x14ac:dyDescent="0.3">
      <c r="A403" s="9"/>
      <c r="B403" s="8"/>
      <c r="C403" s="17"/>
      <c r="D403" s="17"/>
      <c r="E403" s="5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</row>
    <row r="404" spans="1:22" s="15" customFormat="1" x14ac:dyDescent="0.3">
      <c r="A404" s="9"/>
      <c r="B404" s="5"/>
      <c r="C404" s="17"/>
      <c r="D404" s="17"/>
      <c r="E404" s="53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</row>
    <row r="405" spans="1:22" s="15" customFormat="1" x14ac:dyDescent="0.3">
      <c r="A405" s="9"/>
      <c r="B405" s="5"/>
      <c r="C405" s="17"/>
      <c r="D405" s="17"/>
      <c r="E405" s="53"/>
      <c r="F405"/>
      <c r="G405"/>
      <c r="H405"/>
      <c r="I405"/>
      <c r="J405"/>
      <c r="K405"/>
      <c r="L405"/>
      <c r="M405"/>
      <c r="N405"/>
      <c r="O405" s="255"/>
      <c r="P405" s="255"/>
      <c r="Q405" s="255"/>
      <c r="R405" s="255"/>
      <c r="S405" s="255"/>
      <c r="T405" s="255"/>
      <c r="U405" s="255"/>
      <c r="V405" s="255"/>
    </row>
    <row r="406" spans="1:22" s="15" customFormat="1" x14ac:dyDescent="0.3">
      <c r="A406" s="9"/>
      <c r="B406" s="5"/>
      <c r="C406" s="17"/>
      <c r="D406" s="17"/>
      <c r="E406" s="53"/>
      <c r="F406"/>
      <c r="G406"/>
      <c r="H406"/>
      <c r="I406"/>
      <c r="J406"/>
      <c r="K406"/>
      <c r="L406"/>
      <c r="M406"/>
      <c r="N406"/>
      <c r="O406" s="255"/>
      <c r="P406" s="255"/>
      <c r="Q406" s="255"/>
      <c r="R406" s="255"/>
      <c r="S406" s="255"/>
      <c r="T406" s="255"/>
      <c r="U406" s="255"/>
      <c r="V406" s="255"/>
    </row>
    <row r="407" spans="1:22" s="15" customFormat="1" x14ac:dyDescent="0.3">
      <c r="A407" s="9"/>
      <c r="B407" s="5"/>
      <c r="C407" s="17"/>
      <c r="D407" s="17"/>
      <c r="E407" s="53"/>
      <c r="F407" s="255"/>
      <c r="G407" s="255"/>
      <c r="H407" s="255"/>
      <c r="I407" s="255"/>
      <c r="J407" s="255"/>
      <c r="K407" s="255"/>
      <c r="L407" s="255"/>
      <c r="M407" s="255"/>
      <c r="N407" s="255"/>
      <c r="O407" s="255"/>
      <c r="P407" s="255"/>
      <c r="Q407" s="255"/>
      <c r="R407" s="255"/>
      <c r="S407" s="255"/>
      <c r="T407" s="255"/>
      <c r="U407" s="255"/>
      <c r="V407" s="255"/>
    </row>
    <row r="408" spans="1:22" s="15" customFormat="1" x14ac:dyDescent="0.3">
      <c r="A408" s="9"/>
      <c r="B408" s="5"/>
      <c r="C408" s="17"/>
      <c r="D408" s="17"/>
      <c r="E408" s="53"/>
      <c r="F408" s="255"/>
      <c r="G408" s="255"/>
      <c r="H408" s="255"/>
      <c r="I408" s="255"/>
      <c r="J408" s="255"/>
      <c r="K408" s="255"/>
      <c r="L408" s="255"/>
      <c r="M408" s="255"/>
      <c r="N408" s="255"/>
      <c r="O408" s="255"/>
      <c r="P408" s="255"/>
      <c r="Q408" s="255"/>
      <c r="R408" s="255"/>
      <c r="S408" s="255"/>
      <c r="T408" s="255"/>
      <c r="U408" s="255"/>
      <c r="V408" s="255"/>
    </row>
    <row r="409" spans="1:22" s="15" customFormat="1" x14ac:dyDescent="0.3">
      <c r="A409" s="9"/>
      <c r="B409" s="5"/>
      <c r="C409" s="17"/>
      <c r="D409" s="17"/>
      <c r="E409" s="53"/>
      <c r="F409" s="255"/>
      <c r="G409" s="255"/>
      <c r="H409" s="255"/>
      <c r="I409" s="255"/>
      <c r="J409" s="255"/>
      <c r="K409" s="255"/>
      <c r="L409" s="255"/>
      <c r="M409" s="255"/>
      <c r="N409" s="255"/>
      <c r="O409" s="255"/>
      <c r="P409" s="255"/>
      <c r="Q409" s="255"/>
      <c r="R409" s="255"/>
      <c r="S409" s="255"/>
      <c r="T409" s="255"/>
      <c r="U409" s="255"/>
      <c r="V409" s="255"/>
    </row>
    <row r="410" spans="1:22" s="15" customFormat="1" x14ac:dyDescent="0.3">
      <c r="A410" s="9"/>
      <c r="B410" s="257"/>
      <c r="C410" s="17"/>
      <c r="D410" s="17"/>
      <c r="E410" s="53"/>
      <c r="F410" s="255"/>
      <c r="G410" s="255"/>
      <c r="H410" s="255"/>
      <c r="I410" s="255"/>
      <c r="J410" s="255"/>
      <c r="K410" s="255"/>
      <c r="L410" s="255"/>
      <c r="M410" s="255"/>
      <c r="N410" s="255"/>
      <c r="O410" s="255"/>
      <c r="P410" s="255"/>
      <c r="Q410" s="255"/>
      <c r="R410" s="255"/>
      <c r="S410" s="255"/>
      <c r="T410" s="255"/>
      <c r="U410" s="255"/>
      <c r="V410" s="255"/>
    </row>
    <row r="411" spans="1:22" s="15" customFormat="1" x14ac:dyDescent="0.3">
      <c r="A411" s="9"/>
      <c r="B411" s="5"/>
      <c r="C411" s="17"/>
      <c r="D411" s="17"/>
      <c r="E411" s="53"/>
      <c r="F411" s="255"/>
      <c r="G411" s="255"/>
      <c r="H411" s="255"/>
      <c r="I411" s="255"/>
      <c r="J411" s="255"/>
      <c r="K411" s="255"/>
      <c r="L411" s="255"/>
      <c r="M411" s="255"/>
      <c r="N411" s="255"/>
      <c r="O411" s="255"/>
      <c r="P411" s="255"/>
      <c r="Q411" s="255"/>
      <c r="R411" s="255"/>
      <c r="S411" s="255"/>
      <c r="T411" s="255"/>
      <c r="U411" s="255"/>
      <c r="V411" s="255"/>
    </row>
    <row r="412" spans="1:22" s="15" customFormat="1" x14ac:dyDescent="0.3">
      <c r="A412" s="9"/>
      <c r="B412" s="24"/>
      <c r="C412" s="17"/>
      <c r="D412" s="17"/>
      <c r="E412" s="53"/>
      <c r="F412" s="255"/>
      <c r="G412" s="255"/>
      <c r="H412" s="255"/>
      <c r="I412" s="255"/>
      <c r="J412" s="255"/>
      <c r="K412" s="255"/>
      <c r="L412" s="255"/>
      <c r="M412" s="255"/>
      <c r="N412" s="255"/>
      <c r="O412" s="255"/>
      <c r="P412" s="255"/>
      <c r="Q412" s="255"/>
      <c r="R412" s="255"/>
      <c r="S412" s="255"/>
      <c r="T412" s="255"/>
      <c r="U412" s="255"/>
      <c r="V412" s="255"/>
    </row>
    <row r="413" spans="1:22" s="15" customFormat="1" x14ac:dyDescent="0.3">
      <c r="A413" s="9"/>
      <c r="B413" s="5"/>
      <c r="C413" s="17"/>
      <c r="D413" s="17"/>
      <c r="E413" s="53"/>
      <c r="F413" s="255"/>
      <c r="G413" s="255"/>
      <c r="H413" s="255"/>
      <c r="I413" s="255"/>
      <c r="J413" s="255"/>
      <c r="K413" s="255"/>
      <c r="L413" s="255"/>
      <c r="M413" s="255"/>
      <c r="N413" s="255"/>
      <c r="O413" s="255"/>
      <c r="P413" s="255"/>
      <c r="Q413" s="255"/>
      <c r="R413" s="255"/>
      <c r="S413" s="255"/>
      <c r="T413" s="255"/>
      <c r="U413" s="255"/>
      <c r="V413" s="255"/>
    </row>
    <row r="414" spans="1:22" s="15" customFormat="1" x14ac:dyDescent="0.3">
      <c r="A414" s="9"/>
      <c r="B414" s="5"/>
      <c r="C414" s="17"/>
      <c r="D414" s="17"/>
      <c r="E414" s="53"/>
      <c r="F414" s="255"/>
      <c r="G414" s="255"/>
      <c r="H414" s="255"/>
      <c r="I414" s="255"/>
      <c r="J414" s="255"/>
      <c r="K414" s="255"/>
      <c r="L414" s="255"/>
      <c r="M414" s="255"/>
      <c r="N414" s="255"/>
      <c r="O414" s="255"/>
      <c r="P414" s="255"/>
      <c r="Q414" s="255"/>
      <c r="R414" s="255"/>
      <c r="S414" s="255"/>
      <c r="T414" s="255"/>
      <c r="U414" s="255"/>
      <c r="V414" s="255"/>
    </row>
    <row r="415" spans="1:22" s="15" customFormat="1" ht="15.75" x14ac:dyDescent="0.3">
      <c r="A415" s="9"/>
      <c r="B415" s="20"/>
      <c r="C415" s="17"/>
      <c r="D415" s="256"/>
      <c r="E415" s="53"/>
      <c r="F415" s="255"/>
      <c r="G415" s="255"/>
      <c r="H415" s="255"/>
      <c r="I415" s="255"/>
      <c r="J415" s="255"/>
      <c r="K415" s="255"/>
      <c r="L415" s="255"/>
      <c r="M415" s="255"/>
      <c r="N415" s="255"/>
      <c r="O415" s="255"/>
      <c r="P415" s="255"/>
      <c r="Q415" s="255"/>
      <c r="R415" s="255"/>
      <c r="S415" s="255"/>
      <c r="T415" s="255"/>
      <c r="U415" s="255"/>
      <c r="V415" s="255"/>
    </row>
    <row r="416" spans="1:22" s="15" customFormat="1" x14ac:dyDescent="0.3">
      <c r="A416" s="9"/>
      <c r="B416" s="5"/>
      <c r="C416" s="17"/>
      <c r="D416" s="256"/>
      <c r="E416" s="53"/>
      <c r="F416" s="255"/>
      <c r="G416" s="255"/>
      <c r="H416" s="255"/>
      <c r="I416" s="255"/>
      <c r="J416" s="255"/>
      <c r="K416" s="255"/>
      <c r="L416" s="255"/>
      <c r="M416" s="255"/>
      <c r="N416" s="255"/>
      <c r="O416" s="255"/>
      <c r="P416" s="255"/>
      <c r="Q416" s="255"/>
      <c r="R416" s="255"/>
      <c r="S416" s="255"/>
      <c r="T416" s="255"/>
      <c r="U416" s="255"/>
      <c r="V416" s="255"/>
    </row>
    <row r="417" spans="1:5" s="15" customFormat="1" x14ac:dyDescent="0.3">
      <c r="A417" s="9"/>
      <c r="B417" s="5"/>
      <c r="C417" s="17"/>
      <c r="D417" s="17"/>
      <c r="E417" s="53"/>
    </row>
    <row r="418" spans="1:5" s="15" customFormat="1" x14ac:dyDescent="0.3">
      <c r="A418" s="9"/>
      <c r="B418" s="5"/>
      <c r="C418" s="17"/>
      <c r="D418" s="17"/>
      <c r="E418" s="53"/>
    </row>
    <row r="419" spans="1:5" s="15" customFormat="1" x14ac:dyDescent="0.3">
      <c r="A419" s="9"/>
      <c r="B419" s="5"/>
      <c r="C419" s="17"/>
      <c r="D419" s="17"/>
      <c r="E419" s="53"/>
    </row>
    <row r="420" spans="1:5" s="15" customFormat="1" x14ac:dyDescent="0.3">
      <c r="A420" s="9"/>
      <c r="B420" s="5"/>
      <c r="C420" s="17"/>
      <c r="D420" s="17"/>
      <c r="E420" s="53"/>
    </row>
    <row r="421" spans="1:5" s="15" customFormat="1" x14ac:dyDescent="0.3">
      <c r="A421" s="9"/>
      <c r="B421" s="5"/>
      <c r="C421" s="17"/>
      <c r="D421" s="17"/>
      <c r="E421" s="53"/>
    </row>
    <row r="422" spans="1:5" s="15" customFormat="1" x14ac:dyDescent="0.3">
      <c r="A422" s="9"/>
      <c r="B422" s="5"/>
      <c r="C422" s="17"/>
      <c r="D422" s="17"/>
      <c r="E422" s="53"/>
    </row>
    <row r="423" spans="1:5" s="15" customFormat="1" x14ac:dyDescent="0.3">
      <c r="A423" s="9"/>
      <c r="B423" s="5"/>
      <c r="C423" s="17"/>
      <c r="D423" s="17"/>
      <c r="E423" s="53"/>
    </row>
    <row r="424" spans="1:5" s="15" customFormat="1" x14ac:dyDescent="0.3">
      <c r="A424" s="9"/>
      <c r="B424" s="5"/>
      <c r="C424" s="17"/>
      <c r="D424" s="17"/>
      <c r="E424" s="53"/>
    </row>
    <row r="425" spans="1:5" s="15" customFormat="1" x14ac:dyDescent="0.3">
      <c r="A425" s="9"/>
      <c r="B425" s="5"/>
      <c r="C425" s="17"/>
      <c r="D425" s="17"/>
      <c r="E425" s="53"/>
    </row>
    <row r="426" spans="1:5" s="15" customFormat="1" x14ac:dyDescent="0.3">
      <c r="A426" s="9"/>
      <c r="B426" s="5"/>
      <c r="C426" s="17"/>
      <c r="D426" s="21"/>
      <c r="E426" s="53"/>
    </row>
    <row r="427" spans="1:5" s="15" customFormat="1" x14ac:dyDescent="0.3">
      <c r="A427" s="9"/>
      <c r="B427" s="5"/>
      <c r="C427" s="17"/>
      <c r="D427" s="21"/>
      <c r="E427" s="53"/>
    </row>
    <row r="428" spans="1:5" s="15" customFormat="1" x14ac:dyDescent="0.3">
      <c r="A428" s="9"/>
      <c r="B428" s="5"/>
      <c r="C428" s="17"/>
      <c r="D428" s="17"/>
      <c r="E428" s="53"/>
    </row>
    <row r="429" spans="1:5" s="15" customFormat="1" x14ac:dyDescent="0.3">
      <c r="A429" s="9"/>
      <c r="B429" s="5"/>
      <c r="C429" s="17"/>
      <c r="D429" s="258"/>
      <c r="E429" s="53"/>
    </row>
    <row r="430" spans="1:5" s="15" customFormat="1" x14ac:dyDescent="0.3">
      <c r="A430" s="9"/>
      <c r="B430" s="5"/>
      <c r="C430" s="17"/>
      <c r="D430" s="87"/>
      <c r="E430" s="53"/>
    </row>
    <row r="431" spans="1:5" s="15" customFormat="1" x14ac:dyDescent="0.3">
      <c r="A431" s="9"/>
      <c r="B431" s="5"/>
      <c r="C431" s="17"/>
      <c r="D431" s="87"/>
      <c r="E431" s="53"/>
    </row>
    <row r="432" spans="1:5" s="15" customFormat="1" x14ac:dyDescent="0.3">
      <c r="A432" s="9"/>
      <c r="B432" s="5"/>
      <c r="C432" s="17"/>
      <c r="D432" s="256"/>
      <c r="E432" s="53"/>
    </row>
    <row r="433" spans="1:5" s="15" customFormat="1" x14ac:dyDescent="0.3">
      <c r="A433" s="9"/>
      <c r="B433" s="5"/>
      <c r="C433" s="17"/>
      <c r="D433" s="21"/>
      <c r="E433" s="53"/>
    </row>
    <row r="434" spans="1:5" s="15" customFormat="1" x14ac:dyDescent="0.3">
      <c r="A434" s="9"/>
      <c r="B434" s="5"/>
      <c r="C434" s="17"/>
      <c r="D434" s="21"/>
      <c r="E434" s="53"/>
    </row>
    <row r="435" spans="1:5" s="15" customFormat="1" x14ac:dyDescent="0.3">
      <c r="A435" s="9"/>
      <c r="B435" s="5"/>
      <c r="C435" s="17"/>
      <c r="D435" s="17"/>
      <c r="E435" s="53"/>
    </row>
    <row r="436" spans="1:5" s="15" customFormat="1" x14ac:dyDescent="0.3">
      <c r="A436" s="9"/>
      <c r="B436" s="5"/>
      <c r="C436" s="17"/>
      <c r="D436" s="258"/>
      <c r="E436" s="53"/>
    </row>
    <row r="437" spans="1:5" s="15" customFormat="1" x14ac:dyDescent="0.3">
      <c r="A437" s="9"/>
      <c r="B437" s="5"/>
      <c r="C437" s="17"/>
      <c r="D437" s="87"/>
      <c r="E437" s="53"/>
    </row>
    <row r="438" spans="1:5" s="15" customFormat="1" x14ac:dyDescent="0.3">
      <c r="A438" s="9"/>
      <c r="B438" s="5"/>
      <c r="C438" s="17"/>
      <c r="D438" s="17"/>
      <c r="E438" s="53"/>
    </row>
    <row r="439" spans="1:5" s="15" customFormat="1" x14ac:dyDescent="0.3">
      <c r="A439" s="9"/>
      <c r="B439" s="5"/>
      <c r="C439" s="17"/>
      <c r="D439" s="87"/>
      <c r="E439" s="53"/>
    </row>
    <row r="440" spans="1:5" s="15" customFormat="1" x14ac:dyDescent="0.3">
      <c r="A440" s="9"/>
      <c r="B440" s="5"/>
      <c r="C440" s="17"/>
      <c r="D440" s="17"/>
      <c r="E440" s="53"/>
    </row>
    <row r="441" spans="1:5" s="3" customFormat="1" x14ac:dyDescent="0.3">
      <c r="A441" s="9"/>
      <c r="B441" s="22"/>
      <c r="C441" s="17"/>
      <c r="D441" s="17"/>
      <c r="E441" s="53"/>
    </row>
    <row r="442" spans="1:5" s="3" customFormat="1" x14ac:dyDescent="0.3">
      <c r="A442" s="9"/>
      <c r="B442" s="5"/>
      <c r="C442" s="17"/>
      <c r="D442" s="17"/>
      <c r="E442" s="53"/>
    </row>
    <row r="443" spans="1:5" s="3" customFormat="1" x14ac:dyDescent="0.3">
      <c r="A443" s="9"/>
      <c r="B443" s="5"/>
      <c r="C443" s="17"/>
      <c r="D443" s="87"/>
      <c r="E443" s="53"/>
    </row>
    <row r="444" spans="1:5" s="3" customFormat="1" x14ac:dyDescent="0.3">
      <c r="A444" s="9"/>
      <c r="B444" s="5"/>
      <c r="C444" s="17"/>
      <c r="D444" s="87"/>
      <c r="E444" s="53"/>
    </row>
    <row r="445" spans="1:5" s="3" customFormat="1" x14ac:dyDescent="0.3">
      <c r="A445" s="9"/>
      <c r="B445" s="5"/>
      <c r="C445" s="17"/>
      <c r="D445" s="87"/>
      <c r="E445" s="53"/>
    </row>
    <row r="446" spans="1:5" s="3" customFormat="1" x14ac:dyDescent="0.3">
      <c r="A446" s="9"/>
      <c r="B446" s="5"/>
      <c r="C446" s="17"/>
      <c r="D446" s="87"/>
      <c r="E446" s="53"/>
    </row>
    <row r="447" spans="1:5" s="3" customFormat="1" x14ac:dyDescent="0.3">
      <c r="A447" s="9"/>
      <c r="B447" s="5"/>
      <c r="C447" s="17"/>
      <c r="D447" s="17"/>
      <c r="E447" s="53"/>
    </row>
    <row r="448" spans="1:5" s="3" customFormat="1" x14ac:dyDescent="0.3">
      <c r="A448" s="9"/>
      <c r="B448" s="8"/>
      <c r="C448" s="17"/>
      <c r="D448" s="17"/>
      <c r="E448" s="53"/>
    </row>
    <row r="449" spans="1:5" s="3" customFormat="1" x14ac:dyDescent="0.3">
      <c r="A449" s="9"/>
      <c r="B449" s="22"/>
      <c r="C449" s="17"/>
      <c r="D449" s="17"/>
      <c r="E449" s="53"/>
    </row>
    <row r="450" spans="1:5" s="3" customFormat="1" x14ac:dyDescent="0.3">
      <c r="A450" s="9"/>
      <c r="B450" s="22"/>
      <c r="C450" s="17"/>
      <c r="D450" s="17"/>
      <c r="E450" s="53"/>
    </row>
    <row r="451" spans="1:5" s="3" customFormat="1" x14ac:dyDescent="0.3">
      <c r="A451" s="9"/>
      <c r="B451" s="5"/>
      <c r="C451" s="17"/>
      <c r="D451" s="21"/>
      <c r="E451" s="53"/>
    </row>
    <row r="452" spans="1:5" s="3" customFormat="1" x14ac:dyDescent="0.3">
      <c r="A452" s="9"/>
      <c r="B452" s="5"/>
      <c r="C452" s="17"/>
      <c r="D452" s="17"/>
      <c r="E452" s="53"/>
    </row>
    <row r="453" spans="1:5" s="3" customFormat="1" x14ac:dyDescent="0.3">
      <c r="A453" s="9"/>
      <c r="B453" s="5"/>
      <c r="C453" s="17"/>
      <c r="D453" s="17"/>
      <c r="E453" s="53"/>
    </row>
    <row r="454" spans="1:5" s="3" customFormat="1" x14ac:dyDescent="0.3">
      <c r="A454" s="9"/>
      <c r="B454" s="5"/>
      <c r="C454" s="17"/>
      <c r="D454" s="87"/>
      <c r="E454" s="53"/>
    </row>
    <row r="455" spans="1:5" s="3" customFormat="1" x14ac:dyDescent="0.3">
      <c r="A455" s="9"/>
      <c r="B455" s="23"/>
      <c r="C455" s="19"/>
      <c r="D455" s="87"/>
      <c r="E455" s="53"/>
    </row>
    <row r="456" spans="1:5" s="3" customFormat="1" x14ac:dyDescent="0.3">
      <c r="A456" s="7"/>
      <c r="B456" s="5"/>
      <c r="C456" s="17"/>
      <c r="D456" s="87"/>
      <c r="E456" s="53"/>
    </row>
    <row r="457" spans="1:5" s="3" customFormat="1" x14ac:dyDescent="0.3">
      <c r="A457" s="9"/>
      <c r="B457" s="5"/>
      <c r="C457" s="17"/>
      <c r="D457" s="87"/>
      <c r="E457" s="53"/>
    </row>
    <row r="458" spans="1:5" s="3" customFormat="1" x14ac:dyDescent="0.3">
      <c r="A458" s="9"/>
      <c r="B458" s="22"/>
      <c r="C458" s="17"/>
      <c r="D458" s="17"/>
      <c r="E458" s="53"/>
    </row>
    <row r="459" spans="1:5" s="3" customFormat="1" x14ac:dyDescent="0.3">
      <c r="A459" s="9"/>
      <c r="B459" s="5"/>
      <c r="C459" s="17"/>
      <c r="D459" s="87"/>
      <c r="E459" s="53"/>
    </row>
    <row r="460" spans="1:5" s="3" customFormat="1" x14ac:dyDescent="0.3">
      <c r="A460" s="9"/>
      <c r="B460" s="5"/>
      <c r="C460" s="17"/>
      <c r="D460" s="87"/>
      <c r="E460" s="53"/>
    </row>
    <row r="461" spans="1:5" s="3" customFormat="1" x14ac:dyDescent="0.3">
      <c r="A461" s="9"/>
      <c r="B461" s="22"/>
      <c r="C461" s="17"/>
      <c r="D461" s="17"/>
      <c r="E461" s="53"/>
    </row>
    <row r="462" spans="1:5" s="3" customFormat="1" x14ac:dyDescent="0.3">
      <c r="A462" s="9"/>
      <c r="B462" s="5"/>
      <c r="C462" s="17"/>
      <c r="D462" s="21"/>
      <c r="E462" s="53"/>
    </row>
    <row r="463" spans="1:5" s="3" customFormat="1" x14ac:dyDescent="0.3">
      <c r="A463" s="9"/>
      <c r="B463" s="5"/>
      <c r="C463" s="17"/>
      <c r="D463" s="256"/>
      <c r="E463" s="53"/>
    </row>
    <row r="464" spans="1:5" s="3" customFormat="1" x14ac:dyDescent="0.3">
      <c r="A464" s="9"/>
      <c r="B464" s="5"/>
      <c r="C464" s="17"/>
      <c r="D464" s="17"/>
      <c r="E464" s="53"/>
    </row>
    <row r="465" spans="1:5" s="3" customFormat="1" x14ac:dyDescent="0.3">
      <c r="A465" s="9"/>
      <c r="B465" s="22"/>
      <c r="C465" s="17"/>
      <c r="D465" s="17"/>
      <c r="E465" s="53"/>
    </row>
    <row r="466" spans="1:5" s="3" customFormat="1" x14ac:dyDescent="0.3">
      <c r="A466" s="9"/>
      <c r="B466" s="5"/>
      <c r="C466" s="17"/>
      <c r="D466" s="87"/>
      <c r="E466" s="53"/>
    </row>
    <row r="467" spans="1:5" s="6" customFormat="1" x14ac:dyDescent="0.3">
      <c r="A467" s="9"/>
      <c r="B467" s="5"/>
      <c r="C467" s="17"/>
      <c r="D467" s="87"/>
      <c r="E467" s="53"/>
    </row>
    <row r="468" spans="1:5" s="6" customFormat="1" x14ac:dyDescent="0.3">
      <c r="A468" s="9"/>
      <c r="B468" s="5"/>
      <c r="C468" s="17"/>
      <c r="D468" s="17"/>
      <c r="E468" s="53"/>
    </row>
    <row r="469" spans="1:5" s="6" customFormat="1" x14ac:dyDescent="0.3">
      <c r="A469" s="9"/>
      <c r="B469" s="5"/>
      <c r="C469" s="17"/>
      <c r="D469" s="17"/>
      <c r="E469" s="53"/>
    </row>
    <row r="470" spans="1:5" s="6" customFormat="1" x14ac:dyDescent="0.3">
      <c r="A470" s="9"/>
      <c r="B470" s="5"/>
      <c r="C470" s="17"/>
      <c r="D470" s="256"/>
      <c r="E470" s="53"/>
    </row>
    <row r="471" spans="1:5" s="6" customFormat="1" x14ac:dyDescent="0.3">
      <c r="A471" s="9"/>
      <c r="B471" s="5"/>
      <c r="C471" s="17"/>
      <c r="D471" s="256"/>
      <c r="E471" s="53"/>
    </row>
    <row r="472" spans="1:5" s="6" customFormat="1" x14ac:dyDescent="0.3">
      <c r="A472" s="9"/>
      <c r="B472" s="5"/>
      <c r="C472" s="17"/>
      <c r="D472" s="21"/>
      <c r="E472" s="53"/>
    </row>
    <row r="473" spans="1:5" s="6" customFormat="1" x14ac:dyDescent="0.3">
      <c r="A473" s="9"/>
      <c r="B473" s="5"/>
      <c r="C473" s="17"/>
      <c r="D473" s="17"/>
      <c r="E473" s="53"/>
    </row>
    <row r="474" spans="1:5" s="6" customFormat="1" x14ac:dyDescent="0.3">
      <c r="A474" s="9"/>
      <c r="B474" s="5"/>
      <c r="C474" s="17"/>
      <c r="D474" s="17"/>
      <c r="E474" s="53"/>
    </row>
    <row r="475" spans="1:5" s="6" customFormat="1" x14ac:dyDescent="0.3">
      <c r="A475" s="9"/>
      <c r="B475" s="5"/>
      <c r="C475" s="17"/>
      <c r="D475" s="17"/>
      <c r="E475" s="53"/>
    </row>
    <row r="476" spans="1:5" s="6" customFormat="1" x14ac:dyDescent="0.3">
      <c r="A476" s="9"/>
      <c r="B476" s="5"/>
      <c r="C476" s="17"/>
      <c r="D476" s="17"/>
      <c r="E476" s="53"/>
    </row>
    <row r="477" spans="1:5" s="6" customFormat="1" x14ac:dyDescent="0.3">
      <c r="A477" s="9"/>
      <c r="B477" s="5"/>
      <c r="C477" s="17"/>
      <c r="D477" s="17"/>
      <c r="E477" s="53"/>
    </row>
    <row r="478" spans="1:5" s="6" customFormat="1" x14ac:dyDescent="0.3">
      <c r="A478" s="9"/>
      <c r="B478" s="5"/>
      <c r="C478" s="17"/>
      <c r="D478" s="17"/>
      <c r="E478" s="53"/>
    </row>
    <row r="479" spans="1:5" s="6" customFormat="1" x14ac:dyDescent="0.3">
      <c r="A479" s="9"/>
      <c r="B479" s="5"/>
      <c r="C479" s="17"/>
      <c r="D479" s="17"/>
      <c r="E479" s="53"/>
    </row>
    <row r="480" spans="1:5" s="6" customFormat="1" x14ac:dyDescent="0.3">
      <c r="A480" s="9"/>
      <c r="B480" s="22"/>
      <c r="C480" s="17"/>
      <c r="D480" s="17"/>
      <c r="E480" s="53"/>
    </row>
    <row r="481" spans="1:5" s="6" customFormat="1" x14ac:dyDescent="0.3">
      <c r="A481" s="9"/>
      <c r="B481" s="5"/>
      <c r="C481" s="17"/>
      <c r="D481" s="87"/>
      <c r="E481" s="53"/>
    </row>
    <row r="482" spans="1:5" s="6" customFormat="1" x14ac:dyDescent="0.3">
      <c r="A482" s="9"/>
      <c r="B482" s="5"/>
      <c r="C482" s="17"/>
      <c r="D482" s="87"/>
      <c r="E482" s="53"/>
    </row>
    <row r="483" spans="1:5" s="6" customFormat="1" x14ac:dyDescent="0.3">
      <c r="A483" s="9"/>
      <c r="B483" s="5"/>
      <c r="C483" s="17"/>
      <c r="D483" s="87"/>
      <c r="E483" s="53"/>
    </row>
    <row r="484" spans="1:5" s="6" customFormat="1" x14ac:dyDescent="0.3">
      <c r="A484" s="9"/>
      <c r="B484" s="5"/>
      <c r="C484" s="17"/>
      <c r="D484" s="17"/>
      <c r="E484" s="53"/>
    </row>
    <row r="485" spans="1:5" s="6" customFormat="1" x14ac:dyDescent="0.3">
      <c r="A485" s="9"/>
      <c r="B485" s="5"/>
      <c r="C485" s="17"/>
      <c r="D485" s="256"/>
      <c r="E485" s="53"/>
    </row>
    <row r="486" spans="1:5" s="6" customFormat="1" x14ac:dyDescent="0.3">
      <c r="A486" s="9"/>
      <c r="B486" s="5"/>
      <c r="C486" s="17"/>
      <c r="D486" s="17"/>
      <c r="E486" s="53"/>
    </row>
    <row r="487" spans="1:5" s="6" customFormat="1" x14ac:dyDescent="0.3">
      <c r="A487" s="9"/>
      <c r="B487" s="5"/>
      <c r="C487" s="17"/>
      <c r="D487" s="17"/>
      <c r="E487" s="53"/>
    </row>
    <row r="488" spans="1:5" s="6" customFormat="1" x14ac:dyDescent="0.3">
      <c r="A488" s="9"/>
      <c r="B488" s="8"/>
      <c r="C488" s="17"/>
      <c r="D488" s="17"/>
      <c r="E488" s="53"/>
    </row>
    <row r="489" spans="1:5" s="6" customFormat="1" x14ac:dyDescent="0.3">
      <c r="A489" s="9"/>
      <c r="B489" s="5"/>
      <c r="C489" s="17"/>
      <c r="D489" s="17"/>
      <c r="E489" s="53"/>
    </row>
    <row r="490" spans="1:5" s="6" customFormat="1" x14ac:dyDescent="0.3">
      <c r="A490" s="9"/>
      <c r="B490" s="5"/>
      <c r="C490" s="17"/>
      <c r="D490" s="256"/>
      <c r="E490" s="53"/>
    </row>
    <row r="491" spans="1:5" s="6" customFormat="1" x14ac:dyDescent="0.3">
      <c r="A491" s="9"/>
      <c r="B491" s="5"/>
      <c r="C491" s="17"/>
      <c r="D491" s="256"/>
      <c r="E491" s="53"/>
    </row>
    <row r="492" spans="1:5" s="6" customFormat="1" x14ac:dyDescent="0.3">
      <c r="A492" s="9"/>
      <c r="B492" s="22"/>
      <c r="C492" s="17"/>
      <c r="D492" s="17"/>
      <c r="E492" s="53"/>
    </row>
    <row r="493" spans="1:5" s="6" customFormat="1" x14ac:dyDescent="0.3">
      <c r="A493" s="9"/>
      <c r="B493" s="5"/>
      <c r="C493" s="17"/>
      <c r="D493" s="17"/>
      <c r="E493" s="53"/>
    </row>
    <row r="494" spans="1:5" s="6" customFormat="1" x14ac:dyDescent="0.3">
      <c r="A494" s="9"/>
      <c r="B494" s="5"/>
      <c r="C494" s="17"/>
      <c r="D494" s="17"/>
      <c r="E494" s="53"/>
    </row>
    <row r="495" spans="1:5" s="6" customFormat="1" x14ac:dyDescent="0.3">
      <c r="A495" s="9"/>
      <c r="B495" s="5"/>
      <c r="C495" s="17"/>
      <c r="D495" s="17"/>
      <c r="E495" s="53"/>
    </row>
    <row r="496" spans="1:5" s="6" customFormat="1" x14ac:dyDescent="0.3">
      <c r="A496" s="9"/>
      <c r="B496" s="5"/>
      <c r="C496" s="17"/>
      <c r="D496" s="17"/>
      <c r="E496" s="53"/>
    </row>
    <row r="497" spans="1:5" s="6" customFormat="1" x14ac:dyDescent="0.3">
      <c r="A497" s="9"/>
      <c r="B497" s="22"/>
      <c r="C497" s="17"/>
      <c r="D497" s="17"/>
      <c r="E497" s="53"/>
    </row>
    <row r="498" spans="1:5" s="6" customFormat="1" x14ac:dyDescent="0.3">
      <c r="A498" s="9"/>
      <c r="B498" s="5"/>
      <c r="C498" s="17"/>
      <c r="D498" s="17"/>
      <c r="E498" s="53"/>
    </row>
    <row r="499" spans="1:5" s="6" customFormat="1" x14ac:dyDescent="0.3">
      <c r="A499" s="9"/>
      <c r="B499" s="5"/>
      <c r="C499" s="17"/>
      <c r="D499" s="17"/>
      <c r="E499" s="53"/>
    </row>
    <row r="500" spans="1:5" s="6" customFormat="1" x14ac:dyDescent="0.3">
      <c r="A500" s="4"/>
      <c r="B500" s="5"/>
      <c r="C500" s="17"/>
      <c r="D500" s="17"/>
      <c r="E500" s="53"/>
    </row>
    <row r="501" spans="1:5" s="6" customFormat="1" x14ac:dyDescent="0.3">
      <c r="A501" s="4"/>
      <c r="B501" s="255"/>
      <c r="C501" s="17"/>
      <c r="D501" s="17"/>
      <c r="E501" s="53"/>
    </row>
    <row r="502" spans="1:5" s="6" customFormat="1" x14ac:dyDescent="0.3">
      <c r="A502" s="4"/>
      <c r="B502" s="5"/>
      <c r="C502" s="17"/>
      <c r="D502" s="256"/>
      <c r="E502" s="53"/>
    </row>
    <row r="503" spans="1:5" s="6" customFormat="1" x14ac:dyDescent="0.3">
      <c r="A503" s="4"/>
      <c r="B503" s="5"/>
      <c r="C503" s="17"/>
      <c r="D503" s="256"/>
      <c r="E503" s="53"/>
    </row>
    <row r="504" spans="1:5" s="6" customFormat="1" x14ac:dyDescent="0.3">
      <c r="A504" s="4"/>
      <c r="B504" s="5"/>
      <c r="C504" s="17"/>
      <c r="D504" s="17"/>
      <c r="E504" s="53"/>
    </row>
    <row r="505" spans="1:5" s="6" customFormat="1" x14ac:dyDescent="0.3">
      <c r="A505" s="4"/>
      <c r="C505" s="18"/>
      <c r="D505" s="18"/>
      <c r="E505" s="53"/>
    </row>
    <row r="506" spans="1:5" s="6" customFormat="1" x14ac:dyDescent="0.3">
      <c r="A506" s="4"/>
      <c r="C506" s="18"/>
      <c r="D506" s="18"/>
      <c r="E506" s="53"/>
    </row>
    <row r="507" spans="1:5" s="6" customFormat="1" x14ac:dyDescent="0.3">
      <c r="A507" s="4"/>
      <c r="C507" s="18"/>
      <c r="D507" s="18"/>
      <c r="E507" s="53"/>
    </row>
    <row r="508" spans="1:5" s="6" customFormat="1" x14ac:dyDescent="0.3">
      <c r="A508" s="4"/>
      <c r="C508" s="18"/>
      <c r="D508" s="18"/>
      <c r="E508" s="53"/>
    </row>
    <row r="509" spans="1:5" s="6" customFormat="1" x14ac:dyDescent="0.3">
      <c r="A509" s="4"/>
      <c r="C509" s="18"/>
      <c r="D509" s="18"/>
      <c r="E509" s="53"/>
    </row>
    <row r="510" spans="1:5" s="6" customFormat="1" x14ac:dyDescent="0.3">
      <c r="A510" s="4"/>
      <c r="C510" s="18"/>
      <c r="D510" s="18"/>
      <c r="E510" s="53"/>
    </row>
    <row r="511" spans="1:5" s="6" customFormat="1" x14ac:dyDescent="0.3">
      <c r="A511" s="4"/>
      <c r="B511" s="22"/>
      <c r="C511" s="17"/>
      <c r="D511" s="17"/>
      <c r="E511" s="53"/>
    </row>
    <row r="512" spans="1:5" s="6" customFormat="1" x14ac:dyDescent="0.3">
      <c r="A512" s="4"/>
      <c r="B512" s="25"/>
      <c r="C512" s="21"/>
      <c r="D512" s="21"/>
      <c r="E512" s="53"/>
    </row>
    <row r="513" spans="1:5" s="6" customFormat="1" x14ac:dyDescent="0.3">
      <c r="A513" s="9"/>
      <c r="B513" s="25"/>
      <c r="C513" s="21"/>
      <c r="D513" s="21"/>
      <c r="E513" s="53"/>
    </row>
    <row r="514" spans="1:5" s="6" customFormat="1" x14ac:dyDescent="0.3">
      <c r="A514" s="4"/>
      <c r="B514" s="5"/>
      <c r="C514" s="17"/>
      <c r="D514" s="17"/>
      <c r="E514" s="53"/>
    </row>
    <row r="515" spans="1:5" s="6" customFormat="1" x14ac:dyDescent="0.3">
      <c r="A515" s="4"/>
      <c r="B515" s="16"/>
      <c r="C515" s="17"/>
      <c r="D515" s="17"/>
      <c r="E515" s="53"/>
    </row>
    <row r="516" spans="1:5" s="6" customFormat="1" x14ac:dyDescent="0.3">
      <c r="A516" s="4"/>
      <c r="B516" s="5"/>
      <c r="C516" s="17"/>
      <c r="D516" s="256"/>
      <c r="E516" s="53"/>
    </row>
    <row r="517" spans="1:5" s="6" customFormat="1" x14ac:dyDescent="0.3">
      <c r="A517" s="4"/>
      <c r="B517" s="5"/>
      <c r="C517" s="17"/>
      <c r="D517" s="256"/>
      <c r="E517" s="53"/>
    </row>
    <row r="518" spans="1:5" s="6" customFormat="1" x14ac:dyDescent="0.3">
      <c r="A518" s="4"/>
      <c r="C518" s="18"/>
      <c r="D518" s="18"/>
      <c r="E518" s="53"/>
    </row>
    <row r="519" spans="1:5" s="6" customFormat="1" x14ac:dyDescent="0.3">
      <c r="A519" s="4"/>
      <c r="C519" s="18"/>
      <c r="D519" s="18"/>
      <c r="E519" s="53"/>
    </row>
    <row r="520" spans="1:5" x14ac:dyDescent="0.3">
      <c r="A520" s="4"/>
      <c r="B520" s="6"/>
      <c r="C520" s="18"/>
      <c r="D520" s="18"/>
      <c r="E520" s="53"/>
    </row>
    <row r="521" spans="1:5" x14ac:dyDescent="0.3">
      <c r="A521" s="4"/>
      <c r="B521" s="6"/>
      <c r="C521" s="18"/>
      <c r="D521" s="18"/>
      <c r="E521" s="53"/>
    </row>
    <row r="522" spans="1:5" x14ac:dyDescent="0.3">
      <c r="A522" s="4"/>
      <c r="B522" s="6"/>
      <c r="C522" s="18"/>
      <c r="D522" s="18"/>
      <c r="E522" s="53"/>
    </row>
    <row r="523" spans="1:5" x14ac:dyDescent="0.3">
      <c r="A523" s="4"/>
      <c r="B523" s="6"/>
      <c r="C523" s="18"/>
      <c r="D523" s="18"/>
      <c r="E523" s="53"/>
    </row>
    <row r="524" spans="1:5" x14ac:dyDescent="0.3">
      <c r="A524" s="4"/>
      <c r="B524" s="6"/>
      <c r="C524" s="18"/>
      <c r="D524" s="18"/>
      <c r="E524" s="53"/>
    </row>
    <row r="525" spans="1:5" x14ac:dyDescent="0.3">
      <c r="A525" s="4"/>
      <c r="B525" s="6"/>
      <c r="C525" s="18"/>
      <c r="D525" s="18"/>
      <c r="E525" s="53"/>
    </row>
    <row r="526" spans="1:5" x14ac:dyDescent="0.3">
      <c r="A526" s="4"/>
      <c r="B526" s="6"/>
      <c r="C526" s="18"/>
      <c r="D526" s="18"/>
      <c r="E526" s="53"/>
    </row>
    <row r="527" spans="1:5" x14ac:dyDescent="0.3">
      <c r="A527" s="4"/>
      <c r="B527" s="6"/>
      <c r="C527" s="18"/>
      <c r="D527" s="18"/>
      <c r="E527" s="53"/>
    </row>
    <row r="528" spans="1:5" ht="16.5" x14ac:dyDescent="0.3">
      <c r="A528" s="4"/>
      <c r="E528" s="53"/>
    </row>
    <row r="529" spans="5:5" ht="16.5" x14ac:dyDescent="0.3">
      <c r="E529" s="53"/>
    </row>
    <row r="530" spans="5:5" ht="16.5" x14ac:dyDescent="0.3">
      <c r="E530" s="53"/>
    </row>
    <row r="531" spans="5:5" ht="16.5" x14ac:dyDescent="0.3">
      <c r="E531" s="53"/>
    </row>
    <row r="532" spans="5:5" ht="16.5" x14ac:dyDescent="0.3">
      <c r="E532" s="53"/>
    </row>
    <row r="533" spans="5:5" ht="16.5" x14ac:dyDescent="0.3">
      <c r="E533" s="53"/>
    </row>
    <row r="534" spans="5:5" ht="16.5" x14ac:dyDescent="0.3">
      <c r="E534" s="53"/>
    </row>
    <row r="535" spans="5:5" ht="16.5" x14ac:dyDescent="0.3">
      <c r="E535" s="53"/>
    </row>
    <row r="536" spans="5:5" ht="16.5" x14ac:dyDescent="0.3">
      <c r="E536" s="53"/>
    </row>
    <row r="537" spans="5:5" ht="16.5" x14ac:dyDescent="0.3">
      <c r="E537" s="53"/>
    </row>
    <row r="538" spans="5:5" ht="16.5" x14ac:dyDescent="0.3">
      <c r="E538" s="53"/>
    </row>
    <row r="539" spans="5:5" ht="16.5" x14ac:dyDescent="0.3">
      <c r="E539" s="53"/>
    </row>
    <row r="540" spans="5:5" ht="16.5" x14ac:dyDescent="0.3">
      <c r="E540" s="53"/>
    </row>
    <row r="541" spans="5:5" ht="16.5" x14ac:dyDescent="0.3">
      <c r="E541" s="53"/>
    </row>
    <row r="542" spans="5:5" ht="16.5" x14ac:dyDescent="0.3">
      <c r="E542" s="53"/>
    </row>
    <row r="543" spans="5:5" ht="16.5" x14ac:dyDescent="0.3">
      <c r="E543" s="53"/>
    </row>
    <row r="544" spans="5:5" ht="16.5" x14ac:dyDescent="0.3">
      <c r="E544" s="53"/>
    </row>
    <row r="545" spans="5:5" ht="16.5" x14ac:dyDescent="0.3">
      <c r="E545" s="53"/>
    </row>
    <row r="546" spans="5:5" ht="16.5" x14ac:dyDescent="0.3">
      <c r="E546" s="53"/>
    </row>
    <row r="547" spans="5:5" ht="16.5" x14ac:dyDescent="0.3">
      <c r="E547" s="53"/>
    </row>
    <row r="548" spans="5:5" ht="16.5" x14ac:dyDescent="0.3">
      <c r="E548" s="53"/>
    </row>
    <row r="549" spans="5:5" ht="16.5" x14ac:dyDescent="0.3">
      <c r="E549" s="53"/>
    </row>
    <row r="550" spans="5:5" ht="16.5" x14ac:dyDescent="0.3">
      <c r="E550" s="53"/>
    </row>
    <row r="551" spans="5:5" ht="16.5" x14ac:dyDescent="0.3">
      <c r="E551" s="53"/>
    </row>
    <row r="552" spans="5:5" ht="16.5" x14ac:dyDescent="0.3">
      <c r="E552" s="53"/>
    </row>
    <row r="553" spans="5:5" ht="16.5" x14ac:dyDescent="0.3">
      <c r="E553" s="53"/>
    </row>
    <row r="554" spans="5:5" ht="16.5" x14ac:dyDescent="0.3">
      <c r="E554" s="53"/>
    </row>
    <row r="555" spans="5:5" ht="16.5" x14ac:dyDescent="0.3">
      <c r="E555" s="53"/>
    </row>
    <row r="556" spans="5:5" ht="16.5" x14ac:dyDescent="0.3">
      <c r="E556" s="53"/>
    </row>
    <row r="557" spans="5:5" ht="16.5" x14ac:dyDescent="0.3">
      <c r="E557" s="53"/>
    </row>
    <row r="558" spans="5:5" ht="16.5" x14ac:dyDescent="0.3">
      <c r="E558" s="53"/>
    </row>
    <row r="559" spans="5:5" ht="16.5" x14ac:dyDescent="0.3">
      <c r="E559" s="53"/>
    </row>
    <row r="560" spans="5:5" ht="16.5" x14ac:dyDescent="0.3">
      <c r="E560" s="53"/>
    </row>
    <row r="561" spans="5:5" ht="16.5" x14ac:dyDescent="0.3">
      <c r="E561" s="53"/>
    </row>
    <row r="562" spans="5:5" ht="16.5" x14ac:dyDescent="0.3">
      <c r="E562" s="53"/>
    </row>
    <row r="563" spans="5:5" ht="16.5" x14ac:dyDescent="0.3">
      <c r="E563" s="53"/>
    </row>
    <row r="564" spans="5:5" ht="16.5" x14ac:dyDescent="0.3">
      <c r="E564" s="53"/>
    </row>
    <row r="565" spans="5:5" ht="16.5" x14ac:dyDescent="0.3">
      <c r="E565" s="53"/>
    </row>
    <row r="566" spans="5:5" ht="16.5" x14ac:dyDescent="0.3">
      <c r="E566" s="53"/>
    </row>
    <row r="567" spans="5:5" ht="16.5" x14ac:dyDescent="0.3">
      <c r="E567" s="53"/>
    </row>
    <row r="568" spans="5:5" ht="16.5" x14ac:dyDescent="0.3">
      <c r="E568" s="53"/>
    </row>
    <row r="569" spans="5:5" ht="16.5" x14ac:dyDescent="0.3">
      <c r="E569" s="53"/>
    </row>
    <row r="570" spans="5:5" ht="16.5" x14ac:dyDescent="0.3">
      <c r="E570" s="53"/>
    </row>
    <row r="571" spans="5:5" ht="16.5" x14ac:dyDescent="0.3">
      <c r="E571" s="53"/>
    </row>
    <row r="572" spans="5:5" ht="16.5" x14ac:dyDescent="0.3">
      <c r="E572" s="53"/>
    </row>
    <row r="573" spans="5:5" ht="16.5" x14ac:dyDescent="0.3">
      <c r="E573" s="53"/>
    </row>
    <row r="574" spans="5:5" ht="16.5" x14ac:dyDescent="0.3">
      <c r="E574" s="53"/>
    </row>
    <row r="575" spans="5:5" ht="16.5" x14ac:dyDescent="0.3">
      <c r="E575" s="53"/>
    </row>
    <row r="576" spans="5:5" ht="16.5" x14ac:dyDescent="0.3">
      <c r="E576" s="53"/>
    </row>
    <row r="577" spans="5:5" ht="16.5" x14ac:dyDescent="0.3">
      <c r="E577" s="53"/>
    </row>
    <row r="578" spans="5:5" ht="16.5" x14ac:dyDescent="0.3">
      <c r="E578" s="53"/>
    </row>
    <row r="579" spans="5:5" ht="16.5" x14ac:dyDescent="0.3">
      <c r="E579" s="53"/>
    </row>
    <row r="580" spans="5:5" ht="16.5" x14ac:dyDescent="0.3">
      <c r="E580" s="53"/>
    </row>
    <row r="581" spans="5:5" ht="16.5" x14ac:dyDescent="0.3">
      <c r="E581" s="53"/>
    </row>
    <row r="582" spans="5:5" ht="16.5" x14ac:dyDescent="0.3">
      <c r="E582" s="53"/>
    </row>
    <row r="583" spans="5:5" ht="16.5" x14ac:dyDescent="0.3">
      <c r="E583" s="53"/>
    </row>
    <row r="584" spans="5:5" ht="16.5" x14ac:dyDescent="0.3">
      <c r="E584" s="53"/>
    </row>
    <row r="585" spans="5:5" ht="16.5" x14ac:dyDescent="0.3">
      <c r="E585" s="53"/>
    </row>
    <row r="586" spans="5:5" ht="16.5" x14ac:dyDescent="0.3">
      <c r="E586" s="53"/>
    </row>
    <row r="587" spans="5:5" ht="16.5" x14ac:dyDescent="0.3">
      <c r="E587" s="53"/>
    </row>
    <row r="588" spans="5:5" ht="16.5" x14ac:dyDescent="0.3">
      <c r="E588" s="53"/>
    </row>
    <row r="589" spans="5:5" ht="16.5" x14ac:dyDescent="0.3">
      <c r="E589" s="53"/>
    </row>
    <row r="590" spans="5:5" ht="16.5" x14ac:dyDescent="0.3">
      <c r="E590" s="53"/>
    </row>
    <row r="591" spans="5:5" ht="16.5" x14ac:dyDescent="0.3">
      <c r="E591" s="53"/>
    </row>
    <row r="592" spans="5:5" ht="16.5" x14ac:dyDescent="0.3">
      <c r="E592" s="53"/>
    </row>
    <row r="593" spans="5:5" ht="16.5" x14ac:dyDescent="0.3">
      <c r="E593" s="53"/>
    </row>
    <row r="594" spans="5:5" ht="16.5" x14ac:dyDescent="0.3">
      <c r="E594" s="53"/>
    </row>
    <row r="595" spans="5:5" ht="16.5" x14ac:dyDescent="0.3">
      <c r="E595" s="53"/>
    </row>
    <row r="596" spans="5:5" ht="16.5" x14ac:dyDescent="0.3">
      <c r="E596" s="53"/>
    </row>
    <row r="597" spans="5:5" ht="16.5" x14ac:dyDescent="0.3">
      <c r="E597" s="53"/>
    </row>
    <row r="598" spans="5:5" ht="16.5" x14ac:dyDescent="0.3">
      <c r="E598" s="53"/>
    </row>
    <row r="599" spans="5:5" ht="16.5" x14ac:dyDescent="0.3">
      <c r="E599" s="53"/>
    </row>
    <row r="600" spans="5:5" ht="16.5" x14ac:dyDescent="0.3">
      <c r="E600" s="53"/>
    </row>
    <row r="601" spans="5:5" ht="16.5" x14ac:dyDescent="0.3">
      <c r="E601" s="53"/>
    </row>
    <row r="602" spans="5:5" ht="16.5" x14ac:dyDescent="0.3">
      <c r="E602" s="53"/>
    </row>
    <row r="603" spans="5:5" ht="16.5" x14ac:dyDescent="0.3">
      <c r="E603" s="53"/>
    </row>
    <row r="604" spans="5:5" ht="16.5" x14ac:dyDescent="0.3">
      <c r="E604" s="53"/>
    </row>
    <row r="605" spans="5:5" ht="16.5" x14ac:dyDescent="0.3">
      <c r="E605" s="53"/>
    </row>
    <row r="606" spans="5:5" ht="16.5" x14ac:dyDescent="0.3">
      <c r="E606" s="53"/>
    </row>
    <row r="607" spans="5:5" ht="16.5" x14ac:dyDescent="0.3">
      <c r="E607" s="53"/>
    </row>
    <row r="608" spans="5:5" ht="16.5" x14ac:dyDescent="0.3">
      <c r="E608" s="53"/>
    </row>
    <row r="609" spans="5:5" ht="16.5" x14ac:dyDescent="0.3">
      <c r="E609" s="53"/>
    </row>
    <row r="610" spans="5:5" ht="16.5" x14ac:dyDescent="0.3">
      <c r="E610" s="53"/>
    </row>
    <row r="611" spans="5:5" ht="16.5" x14ac:dyDescent="0.3">
      <c r="E611" s="53"/>
    </row>
    <row r="612" spans="5:5" ht="16.5" x14ac:dyDescent="0.3">
      <c r="E612" s="53"/>
    </row>
    <row r="613" spans="5:5" ht="16.5" x14ac:dyDescent="0.3">
      <c r="E613" s="53"/>
    </row>
    <row r="614" spans="5:5" ht="16.5" x14ac:dyDescent="0.3">
      <c r="E614" s="53"/>
    </row>
    <row r="615" spans="5:5" ht="16.5" x14ac:dyDescent="0.3">
      <c r="E615" s="53"/>
    </row>
    <row r="616" spans="5:5" ht="16.5" x14ac:dyDescent="0.3">
      <c r="E616" s="53"/>
    </row>
    <row r="617" spans="5:5" ht="16.5" x14ac:dyDescent="0.3">
      <c r="E617" s="53"/>
    </row>
    <row r="618" spans="5:5" ht="16.5" x14ac:dyDescent="0.3">
      <c r="E618" s="53"/>
    </row>
    <row r="619" spans="5:5" ht="16.5" x14ac:dyDescent="0.3">
      <c r="E619" s="53"/>
    </row>
    <row r="620" spans="5:5" ht="16.5" x14ac:dyDescent="0.3">
      <c r="E620" s="53"/>
    </row>
    <row r="621" spans="5:5" ht="16.5" x14ac:dyDescent="0.3">
      <c r="E621" s="53"/>
    </row>
    <row r="622" spans="5:5" ht="16.5" x14ac:dyDescent="0.3">
      <c r="E622" s="53"/>
    </row>
    <row r="623" spans="5:5" ht="16.5" x14ac:dyDescent="0.3">
      <c r="E623" s="53"/>
    </row>
    <row r="624" spans="5:5" ht="16.5" x14ac:dyDescent="0.3">
      <c r="E624" s="53"/>
    </row>
    <row r="625" spans="5:5" ht="16.5" x14ac:dyDescent="0.3">
      <c r="E625" s="53"/>
    </row>
    <row r="626" spans="5:5" ht="16.5" x14ac:dyDescent="0.3">
      <c r="E626" s="53"/>
    </row>
    <row r="627" spans="5:5" ht="16.5" x14ac:dyDescent="0.3">
      <c r="E627" s="53"/>
    </row>
    <row r="628" spans="5:5" ht="16.5" x14ac:dyDescent="0.3">
      <c r="E628" s="53"/>
    </row>
    <row r="629" spans="5:5" ht="16.5" x14ac:dyDescent="0.3">
      <c r="E629" s="53"/>
    </row>
    <row r="630" spans="5:5" ht="16.5" x14ac:dyDescent="0.3">
      <c r="E630" s="53"/>
    </row>
    <row r="631" spans="5:5" ht="16.5" x14ac:dyDescent="0.3">
      <c r="E631" s="53"/>
    </row>
    <row r="632" spans="5:5" ht="16.5" x14ac:dyDescent="0.3">
      <c r="E632" s="53"/>
    </row>
    <row r="633" spans="5:5" ht="16.5" x14ac:dyDescent="0.3">
      <c r="E633" s="53"/>
    </row>
    <row r="634" spans="5:5" ht="16.5" x14ac:dyDescent="0.3">
      <c r="E634" s="53"/>
    </row>
    <row r="635" spans="5:5" ht="16.5" x14ac:dyDescent="0.3">
      <c r="E635" s="53"/>
    </row>
    <row r="636" spans="5:5" ht="16.5" x14ac:dyDescent="0.3">
      <c r="E636" s="53"/>
    </row>
    <row r="637" spans="5:5" ht="16.5" x14ac:dyDescent="0.3">
      <c r="E637" s="53"/>
    </row>
    <row r="638" spans="5:5" ht="16.5" x14ac:dyDescent="0.3">
      <c r="E638" s="53"/>
    </row>
    <row r="639" spans="5:5" ht="16.5" x14ac:dyDescent="0.3">
      <c r="E639" s="53"/>
    </row>
    <row r="640" spans="5:5" ht="16.5" x14ac:dyDescent="0.3">
      <c r="E640" s="53"/>
    </row>
    <row r="641" spans="5:5" ht="16.5" x14ac:dyDescent="0.3">
      <c r="E641" s="53"/>
    </row>
    <row r="642" spans="5:5" ht="16.5" x14ac:dyDescent="0.3">
      <c r="E642" s="53"/>
    </row>
    <row r="643" spans="5:5" ht="16.5" x14ac:dyDescent="0.3">
      <c r="E643" s="53"/>
    </row>
    <row r="644" spans="5:5" ht="16.5" x14ac:dyDescent="0.3">
      <c r="E644" s="53"/>
    </row>
    <row r="645" spans="5:5" ht="16.5" x14ac:dyDescent="0.3">
      <c r="E645" s="53"/>
    </row>
    <row r="646" spans="5:5" ht="16.5" x14ac:dyDescent="0.3">
      <c r="E646" s="53"/>
    </row>
    <row r="647" spans="5:5" ht="16.5" x14ac:dyDescent="0.3">
      <c r="E647" s="53"/>
    </row>
    <row r="648" spans="5:5" ht="16.5" x14ac:dyDescent="0.3">
      <c r="E648" s="53"/>
    </row>
    <row r="649" spans="5:5" ht="16.5" x14ac:dyDescent="0.3">
      <c r="E649" s="53"/>
    </row>
    <row r="650" spans="5:5" ht="16.5" x14ac:dyDescent="0.3">
      <c r="E650" s="53"/>
    </row>
    <row r="651" spans="5:5" ht="16.5" x14ac:dyDescent="0.3">
      <c r="E651" s="53"/>
    </row>
    <row r="652" spans="5:5" ht="16.5" x14ac:dyDescent="0.3">
      <c r="E652" s="53"/>
    </row>
    <row r="653" spans="5:5" ht="16.5" x14ac:dyDescent="0.3">
      <c r="E653" s="53"/>
    </row>
    <row r="654" spans="5:5" ht="16.5" x14ac:dyDescent="0.3">
      <c r="E654" s="53"/>
    </row>
    <row r="655" spans="5:5" ht="16.5" x14ac:dyDescent="0.3">
      <c r="E655" s="53"/>
    </row>
    <row r="656" spans="5:5" ht="16.5" x14ac:dyDescent="0.3">
      <c r="E656" s="53"/>
    </row>
    <row r="657" spans="5:5" ht="16.5" x14ac:dyDescent="0.3">
      <c r="E657" s="53"/>
    </row>
    <row r="658" spans="5:5" ht="16.5" x14ac:dyDescent="0.3">
      <c r="E658" s="53"/>
    </row>
    <row r="659" spans="5:5" ht="16.5" x14ac:dyDescent="0.3">
      <c r="E659" s="53"/>
    </row>
    <row r="660" spans="5:5" ht="16.5" x14ac:dyDescent="0.3">
      <c r="E660" s="53"/>
    </row>
    <row r="661" spans="5:5" ht="16.5" x14ac:dyDescent="0.3">
      <c r="E661" s="53"/>
    </row>
    <row r="662" spans="5:5" ht="16.5" x14ac:dyDescent="0.3">
      <c r="E662" s="53"/>
    </row>
    <row r="663" spans="5:5" ht="16.5" x14ac:dyDescent="0.3">
      <c r="E663" s="53"/>
    </row>
    <row r="664" spans="5:5" ht="16.5" x14ac:dyDescent="0.3">
      <c r="E664" s="53"/>
    </row>
    <row r="665" spans="5:5" ht="16.5" x14ac:dyDescent="0.3">
      <c r="E665" s="53"/>
    </row>
    <row r="666" spans="5:5" ht="16.5" x14ac:dyDescent="0.3">
      <c r="E666" s="53"/>
    </row>
    <row r="667" spans="5:5" ht="16.5" x14ac:dyDescent="0.3">
      <c r="E667" s="53"/>
    </row>
    <row r="668" spans="5:5" ht="16.5" x14ac:dyDescent="0.3">
      <c r="E668" s="53"/>
    </row>
    <row r="669" spans="5:5" ht="16.5" x14ac:dyDescent="0.3">
      <c r="E669" s="53"/>
    </row>
    <row r="670" spans="5:5" ht="16.5" x14ac:dyDescent="0.3">
      <c r="E670" s="53"/>
    </row>
    <row r="671" spans="5:5" ht="16.5" x14ac:dyDescent="0.3">
      <c r="E671" s="53"/>
    </row>
    <row r="672" spans="5:5" ht="16.5" x14ac:dyDescent="0.3">
      <c r="E672" s="53"/>
    </row>
    <row r="673" spans="5:5" ht="16.5" x14ac:dyDescent="0.3">
      <c r="E673" s="53"/>
    </row>
    <row r="674" spans="5:5" ht="16.5" x14ac:dyDescent="0.3">
      <c r="E674" s="53"/>
    </row>
    <row r="675" spans="5:5" ht="16.5" x14ac:dyDescent="0.3">
      <c r="E675" s="53"/>
    </row>
    <row r="676" spans="5:5" ht="16.5" x14ac:dyDescent="0.3">
      <c r="E676" s="53"/>
    </row>
    <row r="677" spans="5:5" ht="16.5" x14ac:dyDescent="0.3">
      <c r="E677" s="53"/>
    </row>
    <row r="678" spans="5:5" ht="16.5" x14ac:dyDescent="0.3">
      <c r="E678" s="53"/>
    </row>
    <row r="679" spans="5:5" ht="16.5" x14ac:dyDescent="0.3">
      <c r="E679" s="53"/>
    </row>
    <row r="680" spans="5:5" ht="16.5" x14ac:dyDescent="0.3">
      <c r="E680" s="53"/>
    </row>
    <row r="681" spans="5:5" ht="16.5" x14ac:dyDescent="0.3">
      <c r="E681" s="53"/>
    </row>
    <row r="682" spans="5:5" ht="16.5" x14ac:dyDescent="0.3">
      <c r="E682" s="53"/>
    </row>
    <row r="683" spans="5:5" ht="16.5" x14ac:dyDescent="0.3">
      <c r="E683" s="53"/>
    </row>
    <row r="684" spans="5:5" ht="16.5" x14ac:dyDescent="0.3">
      <c r="E684" s="53"/>
    </row>
    <row r="685" spans="5:5" ht="16.5" x14ac:dyDescent="0.3">
      <c r="E685" s="53"/>
    </row>
    <row r="686" spans="5:5" ht="16.5" x14ac:dyDescent="0.3">
      <c r="E686" s="53"/>
    </row>
    <row r="687" spans="5:5" ht="16.5" x14ac:dyDescent="0.3">
      <c r="E687" s="53"/>
    </row>
    <row r="688" spans="5:5" ht="16.5" x14ac:dyDescent="0.3">
      <c r="E688" s="53"/>
    </row>
    <row r="689" spans="5:5" ht="16.5" x14ac:dyDescent="0.3">
      <c r="E689" s="53"/>
    </row>
    <row r="690" spans="5:5" ht="16.5" x14ac:dyDescent="0.3">
      <c r="E690" s="53"/>
    </row>
    <row r="691" spans="5:5" ht="16.5" x14ac:dyDescent="0.3">
      <c r="E691" s="53"/>
    </row>
    <row r="692" spans="5:5" ht="16.5" x14ac:dyDescent="0.3">
      <c r="E692" s="53"/>
    </row>
    <row r="693" spans="5:5" ht="16.5" x14ac:dyDescent="0.3">
      <c r="E693" s="53"/>
    </row>
    <row r="694" spans="5:5" ht="16.5" x14ac:dyDescent="0.3">
      <c r="E694" s="53"/>
    </row>
    <row r="695" spans="5:5" ht="16.5" x14ac:dyDescent="0.3">
      <c r="E695" s="53"/>
    </row>
    <row r="696" spans="5:5" ht="16.5" x14ac:dyDescent="0.3">
      <c r="E696" s="53"/>
    </row>
    <row r="697" spans="5:5" ht="16.5" x14ac:dyDescent="0.3">
      <c r="E697" s="53"/>
    </row>
    <row r="698" spans="5:5" ht="16.5" x14ac:dyDescent="0.3">
      <c r="E698" s="53"/>
    </row>
    <row r="699" spans="5:5" ht="16.5" x14ac:dyDescent="0.3">
      <c r="E699" s="53"/>
    </row>
    <row r="700" spans="5:5" ht="16.5" x14ac:dyDescent="0.3">
      <c r="E700" s="53"/>
    </row>
    <row r="701" spans="5:5" ht="16.5" x14ac:dyDescent="0.3">
      <c r="E701" s="53"/>
    </row>
    <row r="702" spans="5:5" ht="16.5" x14ac:dyDescent="0.3">
      <c r="E702" s="53"/>
    </row>
    <row r="703" spans="5:5" ht="16.5" x14ac:dyDescent="0.3">
      <c r="E703" s="53"/>
    </row>
    <row r="704" spans="5:5" ht="16.5" x14ac:dyDescent="0.3">
      <c r="E704" s="53"/>
    </row>
    <row r="705" spans="5:5" ht="16.5" x14ac:dyDescent="0.3">
      <c r="E705" s="53"/>
    </row>
    <row r="706" spans="5:5" ht="16.5" x14ac:dyDescent="0.3">
      <c r="E706" s="53"/>
    </row>
    <row r="707" spans="5:5" ht="16.5" x14ac:dyDescent="0.3">
      <c r="E707" s="53"/>
    </row>
    <row r="708" spans="5:5" ht="16.5" x14ac:dyDescent="0.3">
      <c r="E708" s="53"/>
    </row>
    <row r="709" spans="5:5" ht="16.5" x14ac:dyDescent="0.3">
      <c r="E709" s="53"/>
    </row>
    <row r="710" spans="5:5" ht="16.5" x14ac:dyDescent="0.3">
      <c r="E710" s="53"/>
    </row>
    <row r="711" spans="5:5" ht="16.5" x14ac:dyDescent="0.3">
      <c r="E711" s="53"/>
    </row>
    <row r="712" spans="5:5" ht="16.5" x14ac:dyDescent="0.3">
      <c r="E712" s="53"/>
    </row>
    <row r="713" spans="5:5" ht="16.5" x14ac:dyDescent="0.3">
      <c r="E713" s="53"/>
    </row>
    <row r="714" spans="5:5" ht="16.5" x14ac:dyDescent="0.3">
      <c r="E714" s="53"/>
    </row>
    <row r="715" spans="5:5" ht="16.5" x14ac:dyDescent="0.3">
      <c r="E715" s="53"/>
    </row>
    <row r="716" spans="5:5" ht="16.5" x14ac:dyDescent="0.3">
      <c r="E716" s="53"/>
    </row>
    <row r="717" spans="5:5" ht="16.5" x14ac:dyDescent="0.3">
      <c r="E717" s="53"/>
    </row>
    <row r="718" spans="5:5" ht="16.5" x14ac:dyDescent="0.3">
      <c r="E718" s="53"/>
    </row>
    <row r="719" spans="5:5" ht="16.5" x14ac:dyDescent="0.3">
      <c r="E719" s="53"/>
    </row>
    <row r="720" spans="5:5" ht="16.5" x14ac:dyDescent="0.3">
      <c r="E720" s="53"/>
    </row>
    <row r="721" spans="5:5" ht="16.5" x14ac:dyDescent="0.3">
      <c r="E721" s="53"/>
    </row>
    <row r="722" spans="5:5" ht="16.5" x14ac:dyDescent="0.3">
      <c r="E722" s="53"/>
    </row>
    <row r="723" spans="5:5" ht="16.5" x14ac:dyDescent="0.3">
      <c r="E723" s="53"/>
    </row>
    <row r="724" spans="5:5" ht="16.5" x14ac:dyDescent="0.3">
      <c r="E724" s="53"/>
    </row>
    <row r="725" spans="5:5" ht="16.5" x14ac:dyDescent="0.3">
      <c r="E725" s="53"/>
    </row>
    <row r="726" spans="5:5" ht="16.5" x14ac:dyDescent="0.3">
      <c r="E726" s="53"/>
    </row>
    <row r="727" spans="5:5" ht="16.5" x14ac:dyDescent="0.3">
      <c r="E727" s="53"/>
    </row>
    <row r="728" spans="5:5" ht="16.5" x14ac:dyDescent="0.3">
      <c r="E728" s="53"/>
    </row>
    <row r="729" spans="5:5" ht="16.5" x14ac:dyDescent="0.3">
      <c r="E729" s="53"/>
    </row>
    <row r="730" spans="5:5" ht="16.5" x14ac:dyDescent="0.3">
      <c r="E730" s="53"/>
    </row>
    <row r="731" spans="5:5" ht="16.5" x14ac:dyDescent="0.3">
      <c r="E731" s="53"/>
    </row>
    <row r="732" spans="5:5" ht="16.5" x14ac:dyDescent="0.3">
      <c r="E732" s="53"/>
    </row>
    <row r="733" spans="5:5" ht="16.5" x14ac:dyDescent="0.3">
      <c r="E733" s="53"/>
    </row>
    <row r="734" spans="5:5" ht="16.5" x14ac:dyDescent="0.3">
      <c r="E734" s="53"/>
    </row>
    <row r="735" spans="5:5" ht="16.5" x14ac:dyDescent="0.3">
      <c r="E735" s="53"/>
    </row>
  </sheetData>
  <mergeCells count="4">
    <mergeCell ref="G160:H160"/>
    <mergeCell ref="I160:J160"/>
    <mergeCell ref="K160:L160"/>
    <mergeCell ref="M160:N160"/>
  </mergeCells>
  <phoneticPr fontId="10" type="noConversion"/>
  <pageMargins left="0.39370078740157483" right="0.15748031496062992" top="0.98425196850393704" bottom="0.98425196850393704" header="0" footer="0"/>
  <pageSetup paperSize="9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34998626667073579"/>
  </sheetPr>
  <dimension ref="A2:J21"/>
  <sheetViews>
    <sheetView topLeftCell="A10" workbookViewId="0">
      <selection activeCell="C16" sqref="C16"/>
    </sheetView>
  </sheetViews>
  <sheetFormatPr baseColWidth="10" defaultColWidth="9.140625" defaultRowHeight="12.75" x14ac:dyDescent="0.2"/>
  <cols>
    <col min="1" max="1" width="14" customWidth="1"/>
    <col min="2" max="2" width="13.7109375" customWidth="1"/>
    <col min="3" max="4" width="15" customWidth="1"/>
    <col min="5" max="5" width="12.7109375" customWidth="1"/>
    <col min="6" max="6" width="11.85546875" style="46" bestFit="1" customWidth="1"/>
    <col min="7" max="7" width="12.5703125" bestFit="1" customWidth="1"/>
    <col min="8" max="10" width="11.42578125" customWidth="1"/>
    <col min="11" max="12" width="13" bestFit="1" customWidth="1"/>
    <col min="13" max="13" width="11.85546875" bestFit="1" customWidth="1"/>
    <col min="14" max="14" width="13" bestFit="1" customWidth="1"/>
    <col min="15" max="256" width="11.42578125" customWidth="1"/>
  </cols>
  <sheetData>
    <row r="2" spans="1:9" ht="18" x14ac:dyDescent="0.25">
      <c r="D2" s="52"/>
    </row>
    <row r="4" spans="1:9" ht="33" customHeight="1" thickBot="1" x14ac:dyDescent="0.25">
      <c r="A4" s="281"/>
      <c r="B4" s="282"/>
      <c r="C4" s="282"/>
      <c r="D4" s="282"/>
      <c r="E4" s="282"/>
      <c r="F4" s="282"/>
      <c r="G4" s="282"/>
      <c r="H4" s="282"/>
    </row>
    <row r="5" spans="1:9" ht="26.25" thickBot="1" x14ac:dyDescent="0.25">
      <c r="A5" s="125"/>
      <c r="B5" s="240" t="s">
        <v>69</v>
      </c>
      <c r="C5" s="241" t="s">
        <v>70</v>
      </c>
      <c r="D5" s="124" t="s">
        <v>36</v>
      </c>
      <c r="E5" s="126" t="s">
        <v>71</v>
      </c>
      <c r="F5" s="127" t="s">
        <v>72</v>
      </c>
      <c r="G5" s="128" t="s">
        <v>73</v>
      </c>
      <c r="H5" s="129" t="s">
        <v>74</v>
      </c>
    </row>
    <row r="6" spans="1:9" ht="26.25" thickBot="1" x14ac:dyDescent="0.25">
      <c r="A6" s="227" t="s">
        <v>20</v>
      </c>
      <c r="B6" s="228"/>
      <c r="C6" s="229"/>
      <c r="D6" s="230">
        <f>'CAJA DE MDQ'!E2</f>
        <v>-59671.16999999986</v>
      </c>
      <c r="E6" s="231">
        <v>100825</v>
      </c>
      <c r="F6" s="232">
        <v>0</v>
      </c>
      <c r="G6" s="233">
        <v>3000</v>
      </c>
      <c r="H6" s="234">
        <v>0</v>
      </c>
    </row>
    <row r="7" spans="1:9" ht="15.75" thickBot="1" x14ac:dyDescent="0.35">
      <c r="A7" s="109" t="s">
        <v>75</v>
      </c>
      <c r="B7" s="235">
        <f>SUM('CAJA DE MDQ'!C6:C13)</f>
        <v>120149.48000000001</v>
      </c>
      <c r="C7" s="242">
        <f>SUM('CAJA DE MDQ'!D4:D5)</f>
        <v>94733.319999999992</v>
      </c>
      <c r="D7" s="236">
        <f>+B7-C7+D6</f>
        <v>-34255.009999999842</v>
      </c>
      <c r="E7" s="115"/>
      <c r="F7" s="118"/>
      <c r="G7" s="142"/>
      <c r="H7" s="110"/>
      <c r="I7" s="254"/>
    </row>
    <row r="8" spans="1:9" ht="15.75" thickBot="1" x14ac:dyDescent="0.35">
      <c r="A8" s="109" t="s">
        <v>76</v>
      </c>
      <c r="B8" s="237">
        <f>SUM('CAJA DE MDQ'!C14:C26)</f>
        <v>109256.95</v>
      </c>
      <c r="C8" s="243">
        <f>SUM('CAJA DE MDQ'!D16:D17)</f>
        <v>118110.51999999999</v>
      </c>
      <c r="D8" s="238">
        <f>+B8-C8+D7-E8</f>
        <v>-43108.579999999834</v>
      </c>
      <c r="E8" s="116"/>
      <c r="F8" s="119"/>
      <c r="G8" s="143"/>
      <c r="H8" s="111"/>
      <c r="I8" s="254"/>
    </row>
    <row r="9" spans="1:9" ht="15.75" thickBot="1" x14ac:dyDescent="0.35">
      <c r="A9" s="109" t="s">
        <v>77</v>
      </c>
      <c r="B9" s="237">
        <f>SUM('CAJA DE MDQ'!C27:C40)</f>
        <v>88950.73000000001</v>
      </c>
      <c r="C9" s="243">
        <f>SUM('CAJA DE MDQ'!D30:D31)</f>
        <v>77798.16</v>
      </c>
      <c r="D9" s="238">
        <f t="shared" ref="D9:D18" si="0">+B9-C9+D8</f>
        <v>-31956.009999999827</v>
      </c>
      <c r="E9" s="116"/>
      <c r="F9" s="119"/>
      <c r="G9" s="144"/>
      <c r="H9" s="111"/>
      <c r="I9" s="254"/>
    </row>
    <row r="10" spans="1:9" ht="15.75" thickBot="1" x14ac:dyDescent="0.35">
      <c r="A10" s="109" t="s">
        <v>78</v>
      </c>
      <c r="B10" s="237">
        <f>SUM('CAJA DE MDQ'!C41:C52)</f>
        <v>90166.78</v>
      </c>
      <c r="C10" s="243">
        <f>SUM('CAJA DE MDQ'!D41:D42)</f>
        <v>78901.679999999993</v>
      </c>
      <c r="D10" s="238">
        <f t="shared" si="0"/>
        <v>-20690.909999999822</v>
      </c>
      <c r="E10" s="116"/>
      <c r="F10" s="119"/>
      <c r="G10" s="145"/>
      <c r="H10" s="111"/>
      <c r="I10" s="254"/>
    </row>
    <row r="11" spans="1:9" ht="15.75" thickBot="1" x14ac:dyDescent="0.35">
      <c r="A11" s="109" t="s">
        <v>79</v>
      </c>
      <c r="B11" s="237">
        <f>SUM('CAJA DE MDQ'!C53:C63)</f>
        <v>51791.86</v>
      </c>
      <c r="C11" s="243">
        <f>SUM('CAJA DE MDQ'!D55:D56)</f>
        <v>77614.239999999991</v>
      </c>
      <c r="D11" s="238">
        <f t="shared" si="0"/>
        <v>-46513.289999999812</v>
      </c>
      <c r="E11" s="116"/>
      <c r="F11" s="119"/>
      <c r="G11" s="145"/>
      <c r="H11" s="111"/>
      <c r="I11" s="254"/>
    </row>
    <row r="12" spans="1:9" ht="15.75" thickBot="1" x14ac:dyDescent="0.35">
      <c r="A12" s="109" t="s">
        <v>80</v>
      </c>
      <c r="B12" s="237">
        <f>SUM('CAJA DE MDQ'!C64:C76)</f>
        <v>53335.359999999993</v>
      </c>
      <c r="C12" s="243">
        <f>SUM('CAJA DE MDQ'!D65:D66)</f>
        <v>82914.039999999994</v>
      </c>
      <c r="D12" s="238">
        <f>+B12-C12+D11-E12</f>
        <v>-76091.969999999812</v>
      </c>
      <c r="E12" s="116"/>
      <c r="F12" s="119"/>
      <c r="G12" s="145"/>
      <c r="H12" s="111"/>
      <c r="I12" s="254"/>
    </row>
    <row r="13" spans="1:9" ht="15.75" thickBot="1" x14ac:dyDescent="0.35">
      <c r="A13" s="109" t="s">
        <v>81</v>
      </c>
      <c r="B13" s="237">
        <f>SUM('CAJA DE MDQ'!C77:C89)</f>
        <v>187617.76</v>
      </c>
      <c r="C13" s="243">
        <f>SUM('CAJA DE MDQ'!D80:D81)</f>
        <v>156426.38</v>
      </c>
      <c r="D13" s="238">
        <f t="shared" si="0"/>
        <v>-44900.589999999807</v>
      </c>
      <c r="E13" s="116"/>
      <c r="F13" s="119"/>
      <c r="G13" s="145"/>
      <c r="H13" s="111"/>
      <c r="I13" s="254"/>
    </row>
    <row r="14" spans="1:9" ht="15.75" thickBot="1" x14ac:dyDescent="0.35">
      <c r="A14" s="109" t="s">
        <v>82</v>
      </c>
      <c r="B14" s="237">
        <f>SUM('CAJA DE MDQ'!C90:C100)</f>
        <v>105787.87999999999</v>
      </c>
      <c r="C14" s="243">
        <f>SUM('CAJA DE MDQ'!D91:D92)</f>
        <v>79869.679999999993</v>
      </c>
      <c r="D14" s="238">
        <f t="shared" si="0"/>
        <v>-18982.38999999981</v>
      </c>
      <c r="E14" s="116"/>
      <c r="F14" s="119"/>
      <c r="G14" s="145"/>
      <c r="H14" s="111"/>
      <c r="I14" s="254"/>
    </row>
    <row r="15" spans="1:9" ht="15.75" thickBot="1" x14ac:dyDescent="0.35">
      <c r="A15" s="109" t="s">
        <v>83</v>
      </c>
      <c r="B15" s="237">
        <f>SUM('CAJA DE MDQ'!C101:C109)</f>
        <v>49355.9</v>
      </c>
      <c r="C15" s="243">
        <f>SUM('CAJA DE MDQ'!D104:D105)</f>
        <v>85689.78</v>
      </c>
      <c r="D15" s="238">
        <f>+B15-C15+D14-E15</f>
        <v>-55316.269999999808</v>
      </c>
      <c r="E15" s="116"/>
      <c r="F15" s="119"/>
      <c r="G15" s="145"/>
      <c r="H15" s="111"/>
    </row>
    <row r="16" spans="1:9" ht="15.75" thickBot="1" x14ac:dyDescent="0.35">
      <c r="A16" s="109" t="s">
        <v>84</v>
      </c>
      <c r="B16" s="237">
        <f>SUM('CAJA DE MDQ'!C110:C122)</f>
        <v>16211.58</v>
      </c>
      <c r="C16" s="243">
        <f>SUM('CAJA DE MDQ'!D111:D112)</f>
        <v>0</v>
      </c>
      <c r="D16" s="238">
        <f t="shared" si="0"/>
        <v>-39104.689999999806</v>
      </c>
      <c r="E16" s="116"/>
      <c r="F16" s="119"/>
      <c r="G16" s="145"/>
      <c r="H16" s="111"/>
    </row>
    <row r="17" spans="1:10" ht="15.75" thickBot="1" x14ac:dyDescent="0.35">
      <c r="A17" s="109" t="s">
        <v>85</v>
      </c>
      <c r="B17" s="237">
        <f>SUM('CAJA DE MDQ'!C123:C136)</f>
        <v>0</v>
      </c>
      <c r="C17" s="243">
        <f>SUM('CAJA DE MDQ'!D124:D125)</f>
        <v>0</v>
      </c>
      <c r="D17" s="238">
        <f t="shared" si="0"/>
        <v>-39104.689999999806</v>
      </c>
      <c r="E17" s="116"/>
      <c r="F17" s="119"/>
      <c r="G17" s="145"/>
      <c r="H17" s="111"/>
    </row>
    <row r="18" spans="1:10" ht="15.75" thickBot="1" x14ac:dyDescent="0.35">
      <c r="A18" s="109" t="s">
        <v>86</v>
      </c>
      <c r="B18" s="237">
        <f>SUM('CAJA DE MDQ'!C137:C151)</f>
        <v>0</v>
      </c>
      <c r="C18" s="244">
        <f>SUM('CAJA DE MDQ'!D140:D141)</f>
        <v>0</v>
      </c>
      <c r="D18" s="239">
        <f t="shared" si="0"/>
        <v>-39104.689999999806</v>
      </c>
      <c r="E18" s="117"/>
      <c r="F18" s="120"/>
      <c r="G18" s="145"/>
      <c r="H18" s="111"/>
    </row>
    <row r="19" spans="1:10" ht="39" thickBot="1" x14ac:dyDescent="0.25">
      <c r="A19" s="121" t="s">
        <v>87</v>
      </c>
      <c r="B19" s="122">
        <f>SUM(B7:B18)</f>
        <v>872624.28</v>
      </c>
      <c r="C19" s="245">
        <f>SUM(C7:C18)</f>
        <v>852057.8</v>
      </c>
      <c r="D19" s="123">
        <f>+D18</f>
        <v>-39104.689999999806</v>
      </c>
      <c r="E19" s="112">
        <f>SUM(E6:E18)</f>
        <v>100825</v>
      </c>
      <c r="F19" s="113">
        <f>SUM(F6:F18)</f>
        <v>0</v>
      </c>
      <c r="G19" s="146">
        <f>SUM(G6:G18)</f>
        <v>3000</v>
      </c>
      <c r="H19" s="114">
        <f>SUM(H6:H18)</f>
        <v>0</v>
      </c>
    </row>
    <row r="20" spans="1:10" x14ac:dyDescent="0.2">
      <c r="J20" s="27">
        <f>SUM(J16:J19)</f>
        <v>0</v>
      </c>
    </row>
    <row r="21" spans="1:10" x14ac:dyDescent="0.2">
      <c r="B21" s="27"/>
    </row>
  </sheetData>
  <mergeCells count="1">
    <mergeCell ref="A4:H4"/>
  </mergeCells>
  <phoneticPr fontId="18" type="noConversion"/>
  <pageMargins left="0.75" right="0.75" top="1" bottom="1" header="0" footer="0"/>
  <headerFooter alignWithMargins="0"/>
  <ignoredErrors>
    <ignoredError sqref="D8 D12 D15" formula="1"/>
    <ignoredError sqref="B7:B15 B16:B18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E44"/>
  <sheetViews>
    <sheetView topLeftCell="A22" workbookViewId="0">
      <selection activeCell="A29" activeCellId="1" sqref="A25 A29"/>
    </sheetView>
  </sheetViews>
  <sheetFormatPr baseColWidth="10" defaultColWidth="11.42578125" defaultRowHeight="12.75" x14ac:dyDescent="0.2"/>
  <sheetData>
    <row r="5" spans="1:2" x14ac:dyDescent="0.2">
      <c r="A5" t="s">
        <v>2</v>
      </c>
    </row>
    <row r="6" spans="1:2" x14ac:dyDescent="0.2">
      <c r="A6" t="s">
        <v>3</v>
      </c>
    </row>
    <row r="7" spans="1:2" x14ac:dyDescent="0.2">
      <c r="A7" t="s">
        <v>4</v>
      </c>
      <c r="B7" s="62"/>
    </row>
    <row r="8" spans="1:2" x14ac:dyDescent="0.2">
      <c r="A8" t="s">
        <v>5</v>
      </c>
    </row>
    <row r="9" spans="1:2" x14ac:dyDescent="0.2">
      <c r="A9" t="s">
        <v>6</v>
      </c>
    </row>
    <row r="10" spans="1:2" x14ac:dyDescent="0.2">
      <c r="A10" t="s">
        <v>7</v>
      </c>
    </row>
    <row r="11" spans="1:2" x14ac:dyDescent="0.2">
      <c r="A11" t="s">
        <v>8</v>
      </c>
    </row>
    <row r="12" spans="1:2" x14ac:dyDescent="0.2">
      <c r="A12" t="s">
        <v>88</v>
      </c>
    </row>
    <row r="13" spans="1:2" x14ac:dyDescent="0.2">
      <c r="A13" t="s">
        <v>10</v>
      </c>
    </row>
    <row r="14" spans="1:2" x14ac:dyDescent="0.2">
      <c r="A14" t="s">
        <v>11</v>
      </c>
    </row>
    <row r="15" spans="1:2" x14ac:dyDescent="0.2">
      <c r="A15" t="s">
        <v>12</v>
      </c>
    </row>
    <row r="16" spans="1:2" x14ac:dyDescent="0.2">
      <c r="A16" t="s">
        <v>13</v>
      </c>
    </row>
    <row r="17" spans="1:5" x14ac:dyDescent="0.2">
      <c r="A17" t="s">
        <v>89</v>
      </c>
    </row>
    <row r="18" spans="1:5" x14ac:dyDescent="0.2">
      <c r="A18" t="s">
        <v>15</v>
      </c>
    </row>
    <row r="19" spans="1:5" x14ac:dyDescent="0.2">
      <c r="A19" t="s">
        <v>16</v>
      </c>
    </row>
    <row r="24" spans="1:5" x14ac:dyDescent="0.2">
      <c r="A24" t="s">
        <v>90</v>
      </c>
    </row>
    <row r="25" spans="1:5" x14ac:dyDescent="0.2">
      <c r="A25" s="56" t="s">
        <v>91</v>
      </c>
    </row>
    <row r="26" spans="1:5" x14ac:dyDescent="0.2">
      <c r="A26" t="s">
        <v>92</v>
      </c>
      <c r="D26" s="248" t="s">
        <v>93</v>
      </c>
    </row>
    <row r="27" spans="1:5" x14ac:dyDescent="0.2">
      <c r="A27" s="56" t="s">
        <v>94</v>
      </c>
      <c r="E27" s="247" t="s">
        <v>95</v>
      </c>
    </row>
    <row r="28" spans="1:5" x14ac:dyDescent="0.2">
      <c r="A28" t="s">
        <v>96</v>
      </c>
    </row>
    <row r="29" spans="1:5" x14ac:dyDescent="0.2">
      <c r="A29" s="56" t="s">
        <v>97</v>
      </c>
    </row>
    <row r="30" spans="1:5" x14ac:dyDescent="0.2">
      <c r="A30" s="56" t="s">
        <v>98</v>
      </c>
    </row>
    <row r="31" spans="1:5" x14ac:dyDescent="0.2">
      <c r="A31" t="s">
        <v>45</v>
      </c>
    </row>
    <row r="32" spans="1:5" x14ac:dyDescent="0.2">
      <c r="A32" s="56" t="s">
        <v>99</v>
      </c>
    </row>
    <row r="33" spans="1:3" x14ac:dyDescent="0.2">
      <c r="A33" t="s">
        <v>53</v>
      </c>
    </row>
    <row r="34" spans="1:3" x14ac:dyDescent="0.2">
      <c r="A34" t="s">
        <v>58</v>
      </c>
    </row>
    <row r="35" spans="1:3" ht="15" x14ac:dyDescent="0.2">
      <c r="A35" t="s">
        <v>49</v>
      </c>
      <c r="C35" s="246" t="s">
        <v>47</v>
      </c>
    </row>
    <row r="36" spans="1:3" x14ac:dyDescent="0.2">
      <c r="A36" t="s">
        <v>46</v>
      </c>
    </row>
    <row r="37" spans="1:3" ht="15" x14ac:dyDescent="0.2">
      <c r="A37" s="246" t="s">
        <v>100</v>
      </c>
    </row>
    <row r="38" spans="1:3" ht="15" x14ac:dyDescent="0.2">
      <c r="A38" s="246" t="s">
        <v>41</v>
      </c>
    </row>
    <row r="42" spans="1:3" x14ac:dyDescent="0.2">
      <c r="A42" s="56" t="s">
        <v>101</v>
      </c>
    </row>
    <row r="43" spans="1:3" x14ac:dyDescent="0.2">
      <c r="A43" t="s">
        <v>45</v>
      </c>
    </row>
    <row r="44" spans="1:3" x14ac:dyDescent="0.2">
      <c r="A44" t="s">
        <v>46</v>
      </c>
    </row>
  </sheetData>
  <sortState xmlns:xlrd2="http://schemas.microsoft.com/office/spreadsheetml/2017/richdata2" ref="A5:A19">
    <sortCondition ref="A5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0509B3E-56C5-4FD5-9BE1-7580CAE6D270}">
  <ds:schemaRefs>
    <ds:schemaRef ds:uri="http://purl.org/dc/terms/"/>
    <ds:schemaRef ds:uri="ab81fe37-2b7c-4715-8ad9-b6463c63c8f7"/>
    <ds:schemaRef ds:uri="http://schemas.microsoft.com/office/2006/metadata/properties"/>
    <ds:schemaRef ds:uri="http://purl.org/dc/dcmitype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55E078A-F232-47EB-BFA7-40A77A6621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60A2A93-73D3-4B56-9032-3D70E4C9121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MDQ</vt:lpstr>
      <vt:lpstr>CAJA DE MDQ</vt:lpstr>
      <vt:lpstr>Grafico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Graciela Sanchez</cp:lastModifiedBy>
  <cp:revision/>
  <dcterms:created xsi:type="dcterms:W3CDTF">2010-01-14T12:37:43Z</dcterms:created>
  <dcterms:modified xsi:type="dcterms:W3CDTF">2021-03-31T10:18:30Z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0x010100C5D1BDDC4272304585E11A67AEFECCCB</vt:lpwstr>
  </property>
</Properties>
</file>