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100" documentId="8_{577A5F52-5779-4837-9129-F4276216A25D}" xr6:coauthVersionLast="47" xr6:coauthVersionMax="47" xr10:uidLastSave="{E4F8AE3E-E5B1-4656-9664-C6B8EFA71AE9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B8" i="3"/>
  <c r="B7" i="3"/>
  <c r="E13" i="1"/>
  <c r="E14" i="1" s="1"/>
  <c r="E163" i="1"/>
  <c r="E165" i="1" l="1"/>
  <c r="B18" i="3"/>
  <c r="C18" i="3"/>
  <c r="B17" i="3"/>
  <c r="C17" i="3"/>
  <c r="B16" i="3"/>
  <c r="C16" i="3"/>
  <c r="B15" i="3"/>
  <c r="C15" i="3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J20" i="3" l="1"/>
  <c r="D25" i="2" l="1"/>
  <c r="C7" i="3" l="1"/>
  <c r="S104" i="2" l="1"/>
  <c r="S102" i="2" l="1"/>
  <c r="S100" i="2"/>
  <c r="S98" i="2"/>
  <c r="S96" i="2"/>
  <c r="S94" i="2"/>
  <c r="S92" i="2"/>
  <c r="C18" i="2" s="1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63" i="1"/>
  <c r="H163" i="1"/>
  <c r="I163" i="1"/>
  <c r="J163" i="1"/>
  <c r="K163" i="1"/>
  <c r="L163" i="1"/>
  <c r="M163" i="1"/>
  <c r="G163" i="1"/>
  <c r="I164" i="1" l="1"/>
  <c r="E168" i="1" s="1"/>
  <c r="K164" i="1"/>
  <c r="E171" i="1" s="1"/>
  <c r="G164" i="1"/>
  <c r="M164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6" i="2" l="1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8" i="1" l="1"/>
  <c r="E9" i="1" s="1"/>
  <c r="E10" i="1" s="1"/>
  <c r="E11" i="1" s="1"/>
  <c r="E12" i="1" s="1"/>
  <c r="E15" i="1" s="1"/>
  <c r="E16" i="1" s="1"/>
  <c r="S105" i="2"/>
  <c r="C20" i="2"/>
  <c r="C25" i="2" s="1"/>
  <c r="D26" i="2" s="1"/>
  <c r="E17" i="1" l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l="1"/>
  <c r="E155" i="1" s="1"/>
  <c r="E156" i="1" s="1"/>
  <c r="E157" i="1" s="1"/>
  <c r="E158" i="1" s="1"/>
  <c r="E159" i="1" s="1"/>
  <c r="E160" i="1" s="1"/>
</calcChain>
</file>

<file path=xl/sharedStrings.xml><?xml version="1.0" encoding="utf-8"?>
<sst xmlns="http://schemas.openxmlformats.org/spreadsheetml/2006/main" count="161" uniqueCount="92">
  <si>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</si>
  <si>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</si>
  <si>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</si>
  <si>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</si>
  <si>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</si>
  <si>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</si>
  <si>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</si>
  <si>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</si>
  <si>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</si>
  <si>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</si>
  <si>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</si>
  <si>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</si>
  <si>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</si>
  <si>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</si>
  <si>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</si>
  <si>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</si>
  <si>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</si>
  <si>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</si>
  <si>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</si>
  <si>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</si>
  <si>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</si>
  <si>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</si>
  <si>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</si>
  <si>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</si>
  <si>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</si>
  <si>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</si>
  <si>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</si>
  <si>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</si>
  <si>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</si>
  <si>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</si>
  <si>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Telmex Argentina SA</t>
  </si>
  <si>
    <t>COOTELSER LTDA - Coop Telef y Otros Serv Sta Clara del Mar</t>
  </si>
  <si>
    <t>Silica Network S.A.</t>
  </si>
  <si>
    <t>Siternet SRL</t>
  </si>
  <si>
    <t xml:space="preserve">Ruralink Comunication SA   </t>
  </si>
  <si>
    <t>Cotel LTDA</t>
  </si>
  <si>
    <t>Cyberwave S.A.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</si>
  <si>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</si>
  <si>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</si>
  <si>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</si>
  <si>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</si>
  <si>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</si>
  <si>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</si>
  <si>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</si>
  <si>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</si>
  <si>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</si>
  <si>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</si>
  <si>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</si>
  <si>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</si>
  <si>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</si>
  <si>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</si>
  <si>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</si>
  <si>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</si>
  <si>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</si>
  <si>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</si>
  <si>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</si>
  <si>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</si>
  <si>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</si>
  <si>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</si>
  <si>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</si>
  <si>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</si>
  <si>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</si>
  <si>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</si>
  <si>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</si>
  <si>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</si>
  <si>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</si>
  <si>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</si>
  <si>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</si>
  <si>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</si>
  <si>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</si>
  <si>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</si>
  <si>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</si>
  <si>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</si>
  <si>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>UNION DEL SUD COOPERATIVA DE OBRAS Y SERVICIOS PUBLICOS Y CONSUMO LIMITADA</t>
  </si>
  <si>
    <t>Union del Sud Cooperativa de Obras y Servicios Publicos y Consumo Limitada</t>
  </si>
  <si>
    <t>Saldo 30 de Junio 2021</t>
  </si>
  <si>
    <t xml:space="preserve">   Gtos Directos Julio 2021</t>
  </si>
  <si>
    <t xml:space="preserve">   Gtos Indirectos Julio 2021</t>
  </si>
  <si>
    <t>Saldo 30.06.2021</t>
  </si>
  <si>
    <t>SALDO TOTAL AL 30.06.2022</t>
  </si>
  <si>
    <t>Cobrado 2021</t>
  </si>
  <si>
    <t>Facturado 2021</t>
  </si>
  <si>
    <t>Facturado 2022</t>
  </si>
  <si>
    <t>Cobrado 2022</t>
  </si>
  <si>
    <r>
      <t>UNION DEL SUD COOPERATIVA DE OBRAS Y SERVICIOS PUBLICOS Y CONSUMO LIMITADA</t>
    </r>
    <r>
      <rPr>
        <sz val="10"/>
        <color rgb="FFFF0000"/>
        <rFont val="Arial"/>
        <family val="2"/>
      </rPr>
      <t xml:space="preserve"> (suspendido)</t>
    </r>
  </si>
  <si>
    <t>Coop de provdeelecyo. Serv. Pcoslda CAMET</t>
  </si>
  <si>
    <t>Cooperativa de Provisión de Elec, Servicios Pcos, Vivienda y Crédito De Mar del Plata LTDA</t>
  </si>
  <si>
    <t>Coop Batan de Obras y Serv Pcos LTDA</t>
  </si>
  <si>
    <t>Cooperativa Telefónica de Pinamar Ltda (Telpin)</t>
  </si>
  <si>
    <t>COPETEL -Coop. Telef. Carlos Tejedor de Provision de Serv. Publicos, Vivienda, Prov. y Cons. LTDA</t>
  </si>
  <si>
    <t xml:space="preserve">   Gtos Directos Agosto 2021</t>
  </si>
  <si>
    <t xml:space="preserve">   Gtos Indirectos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</si>
</sst>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6" xfId="0" applyFont="1" applyFill="1" applyBorder="1"/>
    <xf numFmtId="14" fontId="3" fillId="3" borderId="15" xfId="0" applyNumberFormat="1" applyFont="1" applyFill="1" applyBorder="1"/>
    <xf numFmtId="167" fontId="6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4" borderId="7" xfId="0" applyNumberFormat="1" applyFont="1" applyFill="1" applyBorder="1"/>
    <xf numFmtId="165" fontId="3" fillId="4" borderId="6" xfId="0" applyNumberFormat="1" applyFont="1" applyFill="1" applyBorder="1"/>
    <xf numFmtId="165" fontId="3" fillId="5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5" borderId="0" xfId="0" applyFont="1" applyFill="1" applyBorder="1"/>
    <xf numFmtId="169" fontId="21" fillId="5" borderId="0" xfId="0" applyNumberFormat="1" applyFont="1" applyFill="1"/>
    <xf numFmtId="165" fontId="21" fillId="5" borderId="0" xfId="0" applyNumberFormat="1" applyFont="1" applyFill="1"/>
    <xf numFmtId="164" fontId="21" fillId="5" borderId="0" xfId="0" applyNumberFormat="1" applyFont="1" applyFill="1"/>
    <xf numFmtId="165" fontId="3" fillId="5" borderId="22" xfId="0" applyNumberFormat="1" applyFont="1" applyFill="1" applyBorder="1"/>
    <xf numFmtId="165" fontId="0" fillId="5" borderId="23" xfId="0" applyNumberFormat="1" applyFill="1" applyBorder="1"/>
    <xf numFmtId="165" fontId="0" fillId="5" borderId="22" xfId="0" applyNumberFormat="1" applyFill="1" applyBorder="1"/>
    <xf numFmtId="165" fontId="26" fillId="5" borderId="23" xfId="0" applyNumberFormat="1" applyFont="1" applyFill="1" applyBorder="1"/>
    <xf numFmtId="165" fontId="2" fillId="5" borderId="23" xfId="0" applyNumberFormat="1" applyFont="1" applyFill="1" applyBorder="1"/>
    <xf numFmtId="165" fontId="0" fillId="10" borderId="22" xfId="0" applyNumberFormat="1" applyFill="1" applyBorder="1"/>
    <xf numFmtId="165" fontId="0" fillId="10" borderId="23" xfId="0" applyNumberFormat="1" applyFill="1" applyBorder="1"/>
    <xf numFmtId="165" fontId="0" fillId="11" borderId="22" xfId="0" applyNumberFormat="1" applyFill="1" applyBorder="1"/>
    <xf numFmtId="165" fontId="0" fillId="11" borderId="23" xfId="0" applyNumberFormat="1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65" fontId="24" fillId="10" borderId="1" xfId="0" applyNumberFormat="1" applyFont="1" applyFill="1" applyBorder="1"/>
    <xf numFmtId="165" fontId="27" fillId="10" borderId="1" xfId="0" applyNumberFormat="1" applyFont="1" applyFill="1" applyBorder="1"/>
    <xf numFmtId="165" fontId="24" fillId="11" borderId="1" xfId="0" applyNumberFormat="1" applyFont="1" applyFill="1" applyBorder="1"/>
    <xf numFmtId="165" fontId="27" fillId="11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3" borderId="23" xfId="0" applyNumberFormat="1" applyFont="1" applyFill="1" applyBorder="1" applyAlignment="1">
      <alignment horizontal="right"/>
    </xf>
    <xf numFmtId="165" fontId="2" fillId="13" borderId="23" xfId="0" applyNumberFormat="1" applyFont="1" applyFill="1" applyBorder="1" applyAlignment="1">
      <alignment horizontal="right"/>
    </xf>
    <xf numFmtId="165" fontId="3" fillId="7" borderId="1" xfId="0" applyNumberFormat="1" applyFont="1" applyFill="1" applyBorder="1"/>
    <xf numFmtId="165" fontId="3" fillId="8" borderId="1" xfId="0" applyNumberFormat="1" applyFont="1" applyFill="1" applyBorder="1"/>
    <xf numFmtId="165" fontId="3" fillId="9" borderId="1" xfId="0" applyNumberFormat="1" applyFont="1" applyFill="1" applyBorder="1" applyAlignment="1">
      <alignment horizontal="right" wrapText="1"/>
    </xf>
    <xf numFmtId="165" fontId="0" fillId="10" borderId="31" xfId="0" applyNumberFormat="1" applyFill="1" applyBorder="1"/>
    <xf numFmtId="165" fontId="0" fillId="10" borderId="32" xfId="0" applyNumberFormat="1" applyFill="1" applyBorder="1"/>
    <xf numFmtId="165" fontId="0" fillId="10" borderId="34" xfId="0" applyNumberFormat="1" applyFill="1" applyBorder="1"/>
    <xf numFmtId="165" fontId="30" fillId="11" borderId="28" xfId="0" applyNumberFormat="1" applyFont="1" applyFill="1" applyBorder="1" applyAlignment="1">
      <alignment horizontal="right"/>
    </xf>
    <xf numFmtId="165" fontId="0" fillId="11" borderId="29" xfId="0" applyNumberFormat="1" applyFill="1" applyBorder="1" applyAlignment="1">
      <alignment horizontal="center"/>
    </xf>
    <xf numFmtId="165" fontId="0" fillId="11" borderId="33" xfId="0" applyNumberFormat="1" applyFill="1" applyBorder="1" applyAlignment="1">
      <alignment horizontal="center"/>
    </xf>
    <xf numFmtId="165" fontId="31" fillId="14" borderId="1" xfId="0" applyNumberFormat="1" applyFont="1" applyFill="1" applyBorder="1" applyAlignment="1">
      <alignment horizontal="left" wrapText="1"/>
    </xf>
    <xf numFmtId="165" fontId="31" fillId="14" borderId="1" xfId="0" applyNumberFormat="1" applyFont="1" applyFill="1" applyBorder="1"/>
    <xf numFmtId="8" fontId="31" fillId="14" borderId="1" xfId="0" applyNumberFormat="1" applyFont="1" applyFill="1" applyBorder="1"/>
    <xf numFmtId="165" fontId="29" fillId="14" borderId="1" xfId="0" applyNumberFormat="1" applyFont="1" applyFill="1" applyBorder="1" applyAlignment="1">
      <alignment horizontal="center" vertical="center"/>
    </xf>
    <xf numFmtId="165" fontId="5" fillId="14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8" borderId="1" xfId="0" applyNumberFormat="1" applyFont="1" applyFill="1" applyBorder="1" applyAlignment="1">
      <alignment horizontal="center" vertical="center" wrapText="1"/>
    </xf>
    <xf numFmtId="165" fontId="29" fillId="9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5" borderId="1" xfId="0" applyNumberFormat="1" applyFont="1" applyFill="1" applyBorder="1"/>
    <xf numFmtId="0" fontId="9" fillId="8" borderId="1" xfId="0" applyFont="1" applyFill="1" applyBorder="1" applyAlignment="1">
      <alignment horizontal="center"/>
    </xf>
    <xf numFmtId="169" fontId="9" fillId="8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34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164" fontId="8" fillId="16" borderId="0" xfId="0" applyNumberFormat="1" applyFont="1" applyFill="1"/>
    <xf numFmtId="171" fontId="2" fillId="12" borderId="28" xfId="0" applyNumberFormat="1" applyFont="1" applyFill="1" applyBorder="1"/>
    <xf numFmtId="171" fontId="2" fillId="12" borderId="29" xfId="0" applyNumberFormat="1" applyFont="1" applyFill="1" applyBorder="1" applyAlignment="1">
      <alignment horizontal="right"/>
    </xf>
    <xf numFmtId="171" fontId="2" fillId="12" borderId="29" xfId="0" applyNumberFormat="1" applyFont="1" applyFill="1" applyBorder="1"/>
    <xf numFmtId="171" fontId="0" fillId="12" borderId="29" xfId="0" applyNumberFormat="1" applyFill="1" applyBorder="1" applyAlignment="1">
      <alignment horizontal="right"/>
    </xf>
    <xf numFmtId="171" fontId="3" fillId="12" borderId="1" xfId="0" applyNumberFormat="1" applyFont="1" applyFill="1" applyBorder="1" applyAlignment="1">
      <alignment horizontal="center"/>
    </xf>
    <xf numFmtId="171" fontId="26" fillId="12" borderId="1" xfId="0" applyNumberFormat="1" applyFont="1" applyFill="1" applyBorder="1" applyAlignment="1">
      <alignment horizontal="center"/>
    </xf>
    <xf numFmtId="171" fontId="3" fillId="5" borderId="22" xfId="0" applyNumberFormat="1" applyFont="1" applyFill="1" applyBorder="1"/>
    <xf numFmtId="171" fontId="0" fillId="5" borderId="23" xfId="0" applyNumberFormat="1" applyFill="1" applyBorder="1"/>
    <xf numFmtId="171" fontId="0" fillId="12" borderId="22" xfId="0" applyNumberFormat="1" applyFill="1" applyBorder="1"/>
    <xf numFmtId="171" fontId="0" fillId="12" borderId="23" xfId="0" applyNumberFormat="1" applyFill="1" applyBorder="1"/>
    <xf numFmtId="0" fontId="19" fillId="17" borderId="0" xfId="2" applyFont="1" applyFill="1" applyProtection="1">
      <protection locked="0"/>
    </xf>
    <xf numFmtId="0" fontId="3" fillId="14" borderId="1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164" fontId="2" fillId="17" borderId="11" xfId="0" applyNumberFormat="1" applyFont="1" applyFill="1" applyBorder="1"/>
    <xf numFmtId="0" fontId="0" fillId="17" borderId="12" xfId="0" applyFill="1" applyBorder="1" applyAlignment="1">
      <alignment horizontal="center"/>
    </xf>
    <xf numFmtId="165" fontId="19" fillId="17" borderId="13" xfId="0" applyNumberFormat="1" applyFont="1" applyFill="1" applyBorder="1" applyAlignment="1">
      <alignment horizontal="left"/>
    </xf>
    <xf numFmtId="164" fontId="2" fillId="17" borderId="14" xfId="0" applyNumberFormat="1" applyFont="1" applyFill="1" applyBorder="1"/>
    <xf numFmtId="0" fontId="19" fillId="17" borderId="13" xfId="2" applyFont="1" applyFill="1" applyBorder="1" applyAlignment="1" applyProtection="1">
      <alignment horizontal="left"/>
      <protection locked="0"/>
    </xf>
    <xf numFmtId="0" fontId="19" fillId="17" borderId="13" xfId="0" applyFont="1" applyFill="1" applyBorder="1" applyAlignment="1">
      <alignment horizontal="left"/>
    </xf>
    <xf numFmtId="0" fontId="19" fillId="17" borderId="13" xfId="0" applyFont="1" applyFill="1" applyBorder="1" applyAlignment="1" applyProtection="1">
      <alignment horizontal="left"/>
      <protection locked="0"/>
    </xf>
    <xf numFmtId="0" fontId="19" fillId="17" borderId="13" xfId="2" applyFont="1" applyFill="1" applyBorder="1" applyProtection="1">
      <protection locked="0"/>
    </xf>
    <xf numFmtId="164" fontId="3" fillId="14" borderId="15" xfId="0" applyNumberFormat="1" applyFont="1" applyFill="1" applyBorder="1"/>
    <xf numFmtId="15" fontId="19" fillId="14" borderId="16" xfId="0" applyNumberFormat="1" applyFont="1" applyFill="1" applyBorder="1" applyAlignment="1">
      <alignment horizontal="center"/>
    </xf>
    <xf numFmtId="14" fontId="6" fillId="14" borderId="15" xfId="0" applyNumberFormat="1" applyFont="1" applyFill="1" applyBorder="1" applyAlignment="1">
      <alignment horizontal="center"/>
    </xf>
    <xf numFmtId="0" fontId="2" fillId="17" borderId="0" xfId="2" applyNumberFormat="1" applyFont="1" applyFill="1" applyAlignment="1" applyProtection="1">
      <alignment horizontal="center"/>
      <protection locked="0"/>
    </xf>
    <xf numFmtId="165" fontId="13" fillId="17" borderId="0" xfId="0" applyNumberFormat="1" applyFont="1" applyFill="1" applyBorder="1"/>
    <xf numFmtId="0" fontId="0" fillId="17" borderId="30" xfId="0" applyFill="1" applyBorder="1" applyAlignment="1">
      <alignment horizontal="center"/>
    </xf>
    <xf numFmtId="164" fontId="2" fillId="17" borderId="39" xfId="0" applyNumberFormat="1" applyFont="1" applyFill="1" applyBorder="1"/>
    <xf numFmtId="167" fontId="35" fillId="14" borderId="1" xfId="0" applyNumberFormat="1" applyFont="1" applyFill="1" applyBorder="1"/>
    <xf numFmtId="167" fontId="23" fillId="14" borderId="1" xfId="0" applyNumberFormat="1" applyFont="1" applyFill="1" applyBorder="1"/>
    <xf numFmtId="165" fontId="3" fillId="15" borderId="1" xfId="0" applyNumberFormat="1" applyFont="1" applyFill="1" applyBorder="1"/>
    <xf numFmtId="0" fontId="0" fillId="5" borderId="40" xfId="0" applyFill="1" applyBorder="1"/>
    <xf numFmtId="0" fontId="16" fillId="5" borderId="2" xfId="0" applyFont="1" applyFill="1" applyBorder="1"/>
    <xf numFmtId="167" fontId="0" fillId="5" borderId="2" xfId="0" applyNumberFormat="1" applyFill="1" applyBorder="1"/>
    <xf numFmtId="0" fontId="0" fillId="5" borderId="41" xfId="0" applyFill="1" applyBorder="1"/>
    <xf numFmtId="0" fontId="16" fillId="5" borderId="3" xfId="0" applyFont="1" applyFill="1" applyBorder="1"/>
    <xf numFmtId="167" fontId="0" fillId="5" borderId="3" xfId="0" applyNumberFormat="1" applyFill="1" applyBorder="1"/>
    <xf numFmtId="14" fontId="8" fillId="17" borderId="0" xfId="0" applyNumberFormat="1" applyFont="1" applyFill="1"/>
    <xf numFmtId="165" fontId="8" fillId="17" borderId="0" xfId="0" applyNumberFormat="1" applyFont="1" applyFill="1"/>
    <xf numFmtId="0" fontId="8" fillId="17" borderId="0" xfId="0" applyFont="1" applyFill="1"/>
    <xf numFmtId="0" fontId="8" fillId="17" borderId="0" xfId="0" applyFont="1" applyFill="1" applyBorder="1" applyAlignment="1">
      <alignment wrapText="1"/>
    </xf>
    <xf numFmtId="164" fontId="8" fillId="17" borderId="0" xfId="0" applyNumberFormat="1" applyFont="1" applyFill="1"/>
    <xf numFmtId="14" fontId="8" fillId="18" borderId="0" xfId="0" applyNumberFormat="1" applyFont="1" applyFill="1"/>
    <xf numFmtId="0" fontId="2" fillId="18" borderId="0" xfId="0" applyFont="1" applyFill="1"/>
    <xf numFmtId="164" fontId="9" fillId="18" borderId="0" xfId="0" applyNumberFormat="1" applyFont="1" applyFill="1"/>
    <xf numFmtId="165" fontId="2" fillId="18" borderId="0" xfId="0" applyNumberFormat="1" applyFont="1" applyFill="1"/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8" borderId="1" xfId="0" applyNumberFormat="1" applyFont="1" applyFill="1" applyBorder="1" applyAlignment="1">
      <alignment horizontal="center"/>
    </xf>
    <xf numFmtId="165" fontId="39" fillId="8" borderId="1" xfId="0" applyNumberFormat="1" applyFont="1" applyFill="1" applyBorder="1" applyAlignment="1">
      <alignment horizontal="center"/>
    </xf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3" fillId="0" borderId="22" xfId="0" applyNumberFormat="1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170" fontId="3" fillId="0" borderId="22" xfId="0" applyNumberFormat="1" applyFont="1" applyBorder="1"/>
    <xf numFmtId="0" fontId="0" fillId="0" borderId="23" xfId="0" applyBorder="1"/>
    <xf numFmtId="165" fontId="2" fillId="0" borderId="23" xfId="0" applyNumberFormat="1" applyFont="1" applyBorder="1"/>
    <xf numFmtId="165" fontId="35" fillId="0" borderId="0" xfId="0" applyNumberFormat="1" applyFont="1" applyFill="1" applyBorder="1"/>
    <xf numFmtId="165" fontId="35" fillId="17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3" fillId="0" borderId="9" xfId="0" applyNumberFormat="1" applyFont="1" applyFill="1" applyBorder="1"/>
    <xf numFmtId="165" fontId="3" fillId="0" borderId="27" xfId="0" applyNumberFormat="1" applyFont="1" applyFill="1" applyBorder="1"/>
    <xf numFmtId="171" fontId="3" fillId="0" borderId="9" xfId="0" applyNumberFormat="1" applyFont="1" applyFill="1" applyBorder="1"/>
    <xf numFmtId="165" fontId="2" fillId="0" borderId="23" xfId="0" applyNumberFormat="1" applyFont="1" applyFill="1" applyBorder="1" applyAlignment="1">
      <alignment horizontal="right"/>
    </xf>
    <xf numFmtId="165" fontId="8" fillId="17" borderId="30" xfId="0" applyNumberFormat="1" applyFont="1" applyFill="1" applyBorder="1"/>
    <xf numFmtId="164" fontId="8" fillId="17" borderId="28" xfId="0" applyNumberFormat="1" applyFont="1" applyFill="1" applyBorder="1"/>
    <xf numFmtId="165" fontId="8" fillId="17" borderId="22" xfId="0" applyNumberFormat="1" applyFont="1" applyFill="1" applyBorder="1"/>
    <xf numFmtId="164" fontId="8" fillId="17" borderId="29" xfId="0" applyNumberFormat="1" applyFont="1" applyFill="1" applyBorder="1"/>
    <xf numFmtId="164" fontId="8" fillId="17" borderId="33" xfId="0" applyNumberFormat="1" applyFont="1" applyFill="1" applyBorder="1"/>
    <xf numFmtId="165" fontId="3" fillId="14" borderId="1" xfId="0" applyNumberFormat="1" applyFont="1" applyFill="1" applyBorder="1" applyAlignment="1">
      <alignment horizontal="center" vertical="center"/>
    </xf>
    <xf numFmtId="165" fontId="40" fillId="14" borderId="1" xfId="0" applyNumberFormat="1" applyFont="1" applyFill="1" applyBorder="1" applyAlignment="1">
      <alignment horizontal="center" vertical="center"/>
    </xf>
    <xf numFmtId="165" fontId="41" fillId="17" borderId="28" xfId="0" applyNumberFormat="1" applyFont="1" applyFill="1" applyBorder="1"/>
    <xf numFmtId="165" fontId="41" fillId="17" borderId="29" xfId="0" applyNumberFormat="1" applyFont="1" applyFill="1" applyBorder="1"/>
    <xf numFmtId="165" fontId="41" fillId="17" borderId="33" xfId="0" applyNumberFormat="1" applyFont="1" applyFill="1" applyBorder="1"/>
    <xf numFmtId="165" fontId="40" fillId="14" borderId="1" xfId="0" applyNumberFormat="1" applyFont="1" applyFill="1" applyBorder="1"/>
    <xf numFmtId="0" fontId="11" fillId="0" borderId="0" xfId="0" applyFont="1" applyAlignment="1">
      <alignment vertical="center"/>
    </xf>
    <xf numFmtId="0" fontId="0" fillId="19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4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0" fillId="20" borderId="30" xfId="0" applyFill="1" applyBorder="1" applyAlignment="1">
      <alignment horizontal="center"/>
    </xf>
    <xf numFmtId="0" fontId="19" fillId="20" borderId="28" xfId="2" applyFont="1" applyFill="1" applyBorder="1" applyProtection="1">
      <protection locked="0"/>
    </xf>
    <xf numFmtId="164" fontId="2" fillId="20" borderId="39" xfId="0" applyNumberFormat="1" applyFont="1" applyFill="1" applyBorder="1"/>
    <xf numFmtId="0" fontId="0" fillId="20" borderId="35" xfId="0" applyFill="1" applyBorder="1" applyAlignment="1">
      <alignment horizontal="center"/>
    </xf>
    <xf numFmtId="0" fontId="19" fillId="20" borderId="36" xfId="2" applyFont="1" applyFill="1" applyBorder="1" applyProtection="1">
      <protection locked="0"/>
    </xf>
    <xf numFmtId="164" fontId="2" fillId="20" borderId="37" xfId="0" applyNumberFormat="1" applyFont="1" applyFill="1" applyBorder="1"/>
    <xf numFmtId="0" fontId="2" fillId="20" borderId="0" xfId="2" applyNumberFormat="1" applyFont="1" applyFill="1" applyAlignment="1" applyProtection="1">
      <alignment horizontal="center"/>
      <protection locked="0"/>
    </xf>
    <xf numFmtId="0" fontId="19" fillId="20" borderId="0" xfId="2" applyFont="1" applyFill="1" applyProtection="1">
      <protection locked="0"/>
    </xf>
    <xf numFmtId="165" fontId="13" fillId="20" borderId="0" xfId="0" applyNumberFormat="1" applyFont="1" applyFill="1" applyBorder="1"/>
    <xf numFmtId="14" fontId="6" fillId="20" borderId="0" xfId="0" applyNumberFormat="1" applyFont="1" applyFill="1" applyBorder="1"/>
    <xf numFmtId="165" fontId="6" fillId="20" borderId="0" xfId="0" applyNumberFormat="1" applyFont="1" applyFill="1" applyBorder="1"/>
    <xf numFmtId="165" fontId="3" fillId="20" borderId="7" xfId="0" applyNumberFormat="1" applyFont="1" applyFill="1" applyBorder="1"/>
    <xf numFmtId="165" fontId="6" fillId="20" borderId="3" xfId="0" applyNumberFormat="1" applyFont="1" applyFill="1" applyBorder="1"/>
    <xf numFmtId="165" fontId="3" fillId="20" borderId="6" xfId="0" applyNumberFormat="1" applyFont="1" applyFill="1" applyBorder="1"/>
    <xf numFmtId="0" fontId="0" fillId="20" borderId="0" xfId="0" applyFill="1" applyAlignment="1">
      <alignment horizontal="center"/>
    </xf>
    <xf numFmtId="0" fontId="6" fillId="20" borderId="0" xfId="0" applyFont="1" applyFill="1" applyBorder="1" applyAlignment="1" applyProtection="1">
      <alignment horizontal="left"/>
      <protection locked="0"/>
    </xf>
    <xf numFmtId="0" fontId="19" fillId="20" borderId="3" xfId="2" applyFont="1" applyFill="1" applyBorder="1" applyProtection="1">
      <protection locked="0"/>
    </xf>
    <xf numFmtId="167" fontId="6" fillId="20" borderId="3" xfId="0" applyNumberFormat="1" applyFont="1" applyFill="1" applyBorder="1"/>
    <xf numFmtId="0" fontId="2" fillId="20" borderId="6" xfId="0" applyFont="1" applyFill="1" applyBorder="1"/>
    <xf numFmtId="165" fontId="22" fillId="20" borderId="6" xfId="0" applyNumberFormat="1" applyFont="1" applyFill="1" applyBorder="1"/>
    <xf numFmtId="165" fontId="2" fillId="20" borderId="6" xfId="0" applyNumberFormat="1" applyFont="1" applyFill="1" applyBorder="1"/>
    <xf numFmtId="165" fontId="2" fillId="20" borderId="17" xfId="0" applyNumberFormat="1" applyFont="1" applyFill="1" applyBorder="1"/>
    <xf numFmtId="165" fontId="29" fillId="21" borderId="1" xfId="0" applyNumberFormat="1" applyFont="1" applyFill="1" applyBorder="1" applyAlignment="1">
      <alignment horizontal="center" vertical="center" wrapText="1"/>
    </xf>
    <xf numFmtId="171" fontId="3" fillId="21" borderId="1" xfId="0" applyNumberFormat="1" applyFont="1" applyFill="1" applyBorder="1"/>
    <xf numFmtId="165" fontId="25" fillId="21" borderId="1" xfId="0" applyNumberFormat="1" applyFont="1" applyFill="1" applyBorder="1" applyAlignment="1">
      <alignment horizontal="center"/>
    </xf>
    <xf numFmtId="165" fontId="39" fillId="21" borderId="1" xfId="0" applyNumberFormat="1" applyFont="1" applyFill="1" applyBorder="1" applyAlignment="1">
      <alignment horizontal="center"/>
    </xf>
    <xf numFmtId="171" fontId="9" fillId="21" borderId="1" xfId="0" applyNumberFormat="1" applyFont="1" applyFill="1" applyBorder="1"/>
    <xf numFmtId="0" fontId="9" fillId="21" borderId="1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18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14" fontId="3" fillId="14" borderId="26" xfId="0" applyNumberFormat="1" applyFont="1" applyFill="1" applyBorder="1" applyAlignment="1">
      <alignment horizontal="center"/>
    </xf>
    <xf numFmtId="14" fontId="3" fillId="14" borderId="38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6" fillId="14" borderId="16" xfId="0" applyNumberFormat="1" applyFont="1" applyFill="1" applyBorder="1" applyAlignment="1">
      <alignment horizontal="center" wrapText="1"/>
    </xf>
    <xf numFmtId="14" fontId="6" fillId="14" borderId="15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5" fontId="24" fillId="7" borderId="20" xfId="0" applyNumberFormat="1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165" fontId="24" fillId="8" borderId="20" xfId="0" applyNumberFormat="1" applyFont="1" applyFill="1" applyBorder="1" applyAlignment="1">
      <alignment horizontal="center"/>
    </xf>
    <xf numFmtId="0" fontId="24" fillId="8" borderId="21" xfId="0" applyFont="1" applyFill="1" applyBorder="1" applyAlignment="1">
      <alignment horizontal="center"/>
    </xf>
    <xf numFmtId="171" fontId="3" fillId="21" borderId="20" xfId="0" applyNumberFormat="1" applyFont="1" applyFill="1" applyBorder="1" applyAlignment="1">
      <alignment horizontal="center"/>
    </xf>
    <xf numFmtId="171" fontId="3" fillId="21" borderId="21" xfId="0" applyNumberFormat="1" applyFont="1" applyFill="1" applyBorder="1" applyAlignment="1">
      <alignment horizontal="center"/>
    </xf>
    <xf numFmtId="165" fontId="24" fillId="9" borderId="20" xfId="0" applyNumberFormat="1" applyFont="1" applyFill="1" applyBorder="1" applyAlignment="1">
      <alignment horizontal="center"/>
    </xf>
    <xf numFmtId="0" fontId="24" fillId="9" borderId="21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952500</xdr:colOff>
      <xdr:row>3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38775" cy="60959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1095377</xdr:colOff>
      <xdr:row>0</xdr:row>
      <xdr:rowOff>0</xdr:rowOff>
    </xdr:from>
    <xdr:to>
      <xdr:col>1</xdr:col>
      <xdr:colOff>3429001</xdr:colOff>
      <xdr:row>3</xdr:row>
      <xdr:rowOff>114300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81127" y="0"/>
          <a:ext cx="2333624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MAR DEL PLATA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1028701</xdr:colOff>
      <xdr:row>3</xdr:row>
      <xdr:rowOff>114300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73C1F7F0-45C3-4CA9-BC56-B0699B46C0D2}"/>
            </a:ext>
          </a:extLst>
        </xdr:cNvPr>
        <xdr:cNvSpPr txBox="1"/>
      </xdr:nvSpPr>
      <xdr:spPr bwMode="auto">
        <a:xfrm>
          <a:off x="1" y="0"/>
          <a:ext cx="1314450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66675</xdr:rowOff>
    </xdr:from>
    <xdr:to>
      <xdr:col>2</xdr:col>
      <xdr:colOff>792244</xdr:colOff>
      <xdr:row>2</xdr:row>
      <xdr:rowOff>158119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0A718-5EBC-41D2-A227-7F2E7E65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66675"/>
          <a:ext cx="1354219" cy="415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4</xdr:col>
      <xdr:colOff>1028700</xdr:colOff>
      <xdr:row>0</xdr:row>
      <xdr:rowOff>666751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6943725" cy="6667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0</xdr:row>
      <xdr:rowOff>9525</xdr:rowOff>
    </xdr:from>
    <xdr:to>
      <xdr:col>2</xdr:col>
      <xdr:colOff>673209</xdr:colOff>
      <xdr:row>0</xdr:row>
      <xdr:rowOff>619125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9325" y="9525"/>
          <a:ext cx="2349609" cy="6096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95250</xdr:rowOff>
    </xdr:from>
    <xdr:to>
      <xdr:col>4</xdr:col>
      <xdr:colOff>849394</xdr:colOff>
      <xdr:row>0</xdr:row>
      <xdr:rowOff>510544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B7EF44-8656-4D95-96E9-C1298D8F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5250"/>
          <a:ext cx="1249444" cy="41529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485775</xdr:colOff>
      <xdr:row>0</xdr:row>
      <xdr:rowOff>657225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803F6AF4-4F53-4B2E-B0F6-7ABF5B2BE5FF}"/>
            </a:ext>
          </a:extLst>
        </xdr:cNvPr>
        <xdr:cNvSpPr txBox="1"/>
      </xdr:nvSpPr>
      <xdr:spPr bwMode="auto">
        <a:xfrm>
          <a:off x="9525" y="0"/>
          <a:ext cx="131445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7</xdr:col>
      <xdr:colOff>771525</xdr:colOff>
      <xdr:row>4</xdr:row>
      <xdr:rowOff>19050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7096125" cy="6191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523874</xdr:colOff>
      <xdr:row>0</xdr:row>
      <xdr:rowOff>95249</xdr:rowOff>
    </xdr:from>
    <xdr:to>
      <xdr:col>4</xdr:col>
      <xdr:colOff>571499</xdr:colOff>
      <xdr:row>3</xdr:row>
      <xdr:rowOff>180974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71724" y="95249"/>
          <a:ext cx="204787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MDQ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381000</xdr:colOff>
      <xdr:row>4</xdr:row>
      <xdr:rowOff>9525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EA26AB87-D42D-4E6A-A0C5-6BB8E89A851C}"/>
            </a:ext>
          </a:extLst>
        </xdr:cNvPr>
        <xdr:cNvSpPr txBox="1"/>
      </xdr:nvSpPr>
      <xdr:spPr bwMode="auto">
        <a:xfrm>
          <a:off x="0" y="123825"/>
          <a:ext cx="1314450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6</xdr:col>
      <xdr:colOff>257175</xdr:colOff>
      <xdr:row>1</xdr:row>
      <xdr:rowOff>28575</xdr:rowOff>
    </xdr:from>
    <xdr:to>
      <xdr:col>7</xdr:col>
      <xdr:colOff>668419</xdr:colOff>
      <xdr:row>3</xdr:row>
      <xdr:rowOff>53344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169397-B1CC-4CAB-A92F-BF7E359C2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190500"/>
          <a:ext cx="1249444" cy="41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4:W105"/>
  <sheetViews>
    <sheetView tabSelected="1" topLeftCell="A5" zoomScaleNormal="100" workbookViewId="0">
      <selection activeCell="F26" sqref="F26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.42578125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6" ht="10.5" customHeight="1" thickBot="1" x14ac:dyDescent="0.25"/>
    <row r="5" spans="1:6" ht="18" customHeight="1" thickBot="1" x14ac:dyDescent="0.25">
      <c r="A5" s="256" t="s">
        <v>0</v>
      </c>
      <c r="B5" s="257"/>
      <c r="C5" s="147" t="s">
        <v>1</v>
      </c>
      <c r="D5" s="16"/>
    </row>
    <row r="6" spans="1:6" x14ac:dyDescent="0.2">
      <c r="A6" s="148">
        <v>1</v>
      </c>
      <c r="B6" s="151" t="s">
        <v>3</v>
      </c>
      <c r="C6" s="149">
        <f>S68-SUM(C31:R31)</f>
        <v>0</v>
      </c>
      <c r="E6" s="30"/>
    </row>
    <row r="7" spans="1:6" x14ac:dyDescent="0.2">
      <c r="A7" s="150">
        <v>3</v>
      </c>
      <c r="B7" s="153" t="s">
        <v>4</v>
      </c>
      <c r="C7" s="152">
        <f>S70-SUM(C32:R32)</f>
        <v>0</v>
      </c>
      <c r="E7" s="30"/>
    </row>
    <row r="8" spans="1:6" x14ac:dyDescent="0.2">
      <c r="A8" s="150">
        <v>2</v>
      </c>
      <c r="B8" s="155" t="s">
        <v>6</v>
      </c>
      <c r="C8" s="152">
        <f>S72-SUM(C33:R33)</f>
        <v>0</v>
      </c>
      <c r="E8" s="30"/>
    </row>
    <row r="9" spans="1:6" x14ac:dyDescent="0.2">
      <c r="A9" s="150">
        <v>4</v>
      </c>
      <c r="B9" s="154" t="s">
        <v>7</v>
      </c>
      <c r="C9" s="152">
        <f>S74-SUM(C34:R34)</f>
        <v>0</v>
      </c>
      <c r="E9" s="224"/>
    </row>
    <row r="10" spans="1:6" x14ac:dyDescent="0.2">
      <c r="A10" s="150">
        <v>5</v>
      </c>
      <c r="B10" s="154" t="s">
        <v>8</v>
      </c>
      <c r="C10" s="152">
        <f>S76-SUM(C35:R35)</f>
        <v>0</v>
      </c>
      <c r="E10" s="30"/>
    </row>
    <row r="11" spans="1:6" x14ac:dyDescent="0.2">
      <c r="A11" s="150">
        <v>6</v>
      </c>
      <c r="B11" s="153" t="s">
        <v>9</v>
      </c>
      <c r="C11" s="152">
        <f>S78-SUM(C36:R36)</f>
        <v>0</v>
      </c>
      <c r="E11" s="30"/>
    </row>
    <row r="12" spans="1:6" x14ac:dyDescent="0.2">
      <c r="A12" s="150">
        <v>7</v>
      </c>
      <c r="B12" s="154" t="s">
        <v>10</v>
      </c>
      <c r="C12" s="152">
        <f>S80-SUM(C37:R37)</f>
        <v>0</v>
      </c>
      <c r="E12" s="30"/>
    </row>
    <row r="13" spans="1:6" x14ac:dyDescent="0.2">
      <c r="A13" s="150">
        <v>8</v>
      </c>
      <c r="B13" s="154" t="s">
        <v>11</v>
      </c>
      <c r="C13" s="152">
        <f>S82-SUM(C38:R38)</f>
        <v>0</v>
      </c>
      <c r="E13" s="30"/>
    </row>
    <row r="14" spans="1:6" x14ac:dyDescent="0.2">
      <c r="A14" s="150">
        <v>9</v>
      </c>
      <c r="B14" s="153" t="s">
        <v>15</v>
      </c>
      <c r="C14" s="152">
        <f>S84-SUM(C39:R39)</f>
        <v>0</v>
      </c>
      <c r="E14" s="30"/>
      <c r="F14" t="s">
        <v>15</v>
      </c>
    </row>
    <row r="15" spans="1:6" x14ac:dyDescent="0.2">
      <c r="A15" s="150">
        <v>10</v>
      </c>
      <c r="B15" s="154" t="s">
        <v>12</v>
      </c>
      <c r="C15" s="152">
        <f>S86-SUM(C40:R40)</f>
        <v>0</v>
      </c>
      <c r="E15" s="30"/>
      <c r="F15" t="s">
        <v>12</v>
      </c>
    </row>
    <row r="16" spans="1:6" x14ac:dyDescent="0.2">
      <c r="A16" s="150">
        <v>11</v>
      </c>
      <c r="B16" s="156" t="s">
        <v>14</v>
      </c>
      <c r="C16" s="152">
        <f>S88-SUM(C41:R41)</f>
        <v>0</v>
      </c>
      <c r="E16" s="30"/>
      <c r="F16" t="s">
        <v>14</v>
      </c>
    </row>
    <row r="17" spans="1:23" x14ac:dyDescent="0.2">
      <c r="A17" s="150">
        <v>12</v>
      </c>
      <c r="B17" s="153" t="s">
        <v>73</v>
      </c>
      <c r="C17" s="152">
        <f>S90-SUM(C42:R42)</f>
        <v>-8733.7800000000007</v>
      </c>
    </row>
    <row r="18" spans="1:23" x14ac:dyDescent="0.2">
      <c r="A18" s="150">
        <v>13</v>
      </c>
      <c r="B18" s="153"/>
      <c r="C18" s="152">
        <f>S92-SUM(C43:R43)</f>
        <v>0</v>
      </c>
    </row>
    <row r="19" spans="1:23" x14ac:dyDescent="0.2">
      <c r="A19" s="150">
        <v>14</v>
      </c>
      <c r="B19" s="154"/>
      <c r="C19" s="152">
        <f>S94-SUM(C44:R44)</f>
        <v>0</v>
      </c>
    </row>
    <row r="20" spans="1:23" x14ac:dyDescent="0.2">
      <c r="A20" s="150">
        <v>15</v>
      </c>
      <c r="B20" s="154"/>
      <c r="C20" s="152">
        <f>S96-SUM(C45:R45)</f>
        <v>0</v>
      </c>
    </row>
    <row r="21" spans="1:23" x14ac:dyDescent="0.2">
      <c r="A21" s="150">
        <v>16</v>
      </c>
      <c r="B21" s="154"/>
      <c r="C21" s="152">
        <f>S98-SUM(C46:R46)</f>
        <v>0</v>
      </c>
    </row>
    <row r="22" spans="1:23" x14ac:dyDescent="0.2">
      <c r="A22" s="162"/>
      <c r="B22" s="154"/>
      <c r="C22" s="163"/>
    </row>
    <row r="23" spans="1:23" x14ac:dyDescent="0.2">
      <c r="A23" s="228"/>
      <c r="B23" s="229"/>
      <c r="C23" s="230"/>
    </row>
    <row r="24" spans="1:23" ht="13.5" thickBot="1" x14ac:dyDescent="0.25">
      <c r="A24" s="231"/>
      <c r="B24" s="232"/>
      <c r="C24" s="233"/>
    </row>
    <row r="25" spans="1:23" ht="13.5" thickBot="1" x14ac:dyDescent="0.25">
      <c r="B25" s="35" t="s">
        <v>16</v>
      </c>
      <c r="C25" s="157">
        <f>SUM(C6:C24)</f>
        <v>-8733.7800000000007</v>
      </c>
      <c r="D25" s="34">
        <f>SUM(D6:D24)</f>
        <v>0</v>
      </c>
    </row>
    <row r="26" spans="1:23" x14ac:dyDescent="0.2">
      <c r="C26" s="34"/>
      <c r="D26" s="34">
        <f>C26+C25</f>
        <v>-8733.7800000000007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58" t="s">
        <v>17</v>
      </c>
      <c r="B29" s="259"/>
      <c r="C29" s="264" t="s">
        <v>78</v>
      </c>
      <c r="D29" s="158">
        <v>44391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23" ht="13.5" thickBot="1" x14ac:dyDescent="0.25">
      <c r="A30" s="260" t="s">
        <v>18</v>
      </c>
      <c r="B30" s="261"/>
      <c r="C30" s="265" t="s">
        <v>19</v>
      </c>
      <c r="D30" s="159" t="s">
        <v>20</v>
      </c>
      <c r="E30" s="159" t="s">
        <v>20</v>
      </c>
      <c r="F30" s="159" t="s">
        <v>19</v>
      </c>
      <c r="G30" s="159" t="s">
        <v>20</v>
      </c>
      <c r="H30" s="159" t="s">
        <v>20</v>
      </c>
      <c r="I30" s="159" t="s">
        <v>20</v>
      </c>
      <c r="J30" s="159" t="s">
        <v>20</v>
      </c>
      <c r="K30" s="159" t="s">
        <v>20</v>
      </c>
      <c r="L30" s="159" t="s">
        <v>20</v>
      </c>
      <c r="M30" s="159" t="s">
        <v>20</v>
      </c>
      <c r="N30" s="159" t="s">
        <v>20</v>
      </c>
      <c r="O30" s="159" t="s">
        <v>20</v>
      </c>
      <c r="P30" s="159" t="s">
        <v>20</v>
      </c>
      <c r="Q30" s="159" t="s">
        <v>20</v>
      </c>
      <c r="R30" s="159" t="s">
        <v>20</v>
      </c>
    </row>
    <row r="31" spans="1:23" s="16" customFormat="1" x14ac:dyDescent="0.2">
      <c r="A31" s="75">
        <v>1</v>
      </c>
      <c r="B31" s="58" t="s">
        <v>3</v>
      </c>
      <c r="C31" s="195"/>
      <c r="D31" s="59">
        <v>2151.38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60">
        <v>2</v>
      </c>
      <c r="B32" s="146" t="s">
        <v>4</v>
      </c>
      <c r="C32" s="196"/>
      <c r="D32" s="161">
        <v>2151.38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s="16" customFormat="1" x14ac:dyDescent="0.2">
      <c r="A33" s="60">
        <v>3</v>
      </c>
      <c r="B33" s="61" t="s">
        <v>6</v>
      </c>
      <c r="C33" s="195"/>
      <c r="D33" s="59">
        <v>2151.38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60">
        <v>4</v>
      </c>
      <c r="B34" s="146" t="s">
        <v>7</v>
      </c>
      <c r="C34" s="196"/>
      <c r="D34" s="161">
        <v>10756.9</v>
      </c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</row>
    <row r="35" spans="1:18" s="16" customFormat="1" x14ac:dyDescent="0.2">
      <c r="A35" s="76">
        <v>5</v>
      </c>
      <c r="B35" s="62" t="s">
        <v>8</v>
      </c>
      <c r="C35" s="195"/>
      <c r="D35" s="59">
        <v>2151.38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60">
        <v>6</v>
      </c>
      <c r="B36" s="146" t="s">
        <v>9</v>
      </c>
      <c r="C36" s="196"/>
      <c r="D36" s="161">
        <v>16135.35</v>
      </c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 s="16" customFormat="1" x14ac:dyDescent="0.2">
      <c r="A37" s="60">
        <v>7</v>
      </c>
      <c r="B37" s="63" t="s">
        <v>10</v>
      </c>
      <c r="C37" s="195"/>
      <c r="D37" s="59">
        <v>16135.35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x14ac:dyDescent="0.2">
      <c r="A38" s="160">
        <v>8</v>
      </c>
      <c r="B38" s="146" t="s">
        <v>11</v>
      </c>
      <c r="C38" s="196"/>
      <c r="D38" s="161">
        <v>10756.9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</row>
    <row r="39" spans="1:18" s="16" customFormat="1" x14ac:dyDescent="0.2">
      <c r="A39" s="60">
        <v>9</v>
      </c>
      <c r="B39" s="63" t="s">
        <v>15</v>
      </c>
      <c r="C39" s="195"/>
      <c r="D39" s="59">
        <v>6454.1399999999994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x14ac:dyDescent="0.2">
      <c r="A40" s="160">
        <v>10</v>
      </c>
      <c r="B40" s="146" t="s">
        <v>12</v>
      </c>
      <c r="C40" s="196"/>
      <c r="D40" s="161">
        <v>2151.38</v>
      </c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1:18" s="16" customFormat="1" x14ac:dyDescent="0.2">
      <c r="A41" s="60">
        <v>11</v>
      </c>
      <c r="B41" s="63" t="s">
        <v>14</v>
      </c>
      <c r="C41" s="195"/>
      <c r="D41" s="59">
        <v>8605.52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x14ac:dyDescent="0.2">
      <c r="A42" s="160">
        <v>12</v>
      </c>
      <c r="B42" s="146" t="s">
        <v>84</v>
      </c>
      <c r="C42" s="196">
        <v>8733.7800000000007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</row>
    <row r="43" spans="1:18" s="16" customFormat="1" x14ac:dyDescent="0.2">
      <c r="A43" s="60">
        <v>13</v>
      </c>
      <c r="B43" s="63"/>
      <c r="C43" s="19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60">
        <v>14</v>
      </c>
      <c r="B44" s="146"/>
      <c r="C44" s="196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 x14ac:dyDescent="0.2">
      <c r="A45" s="60">
        <v>15</v>
      </c>
      <c r="B45" s="63"/>
      <c r="C45" s="195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x14ac:dyDescent="0.2">
      <c r="A46" s="160">
        <v>16</v>
      </c>
      <c r="B46" s="146"/>
      <c r="C46" s="196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</row>
    <row r="47" spans="1:18" x14ac:dyDescent="0.2">
      <c r="A47" s="60"/>
      <c r="B47" s="63"/>
      <c r="C47" s="19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64">
        <f>SUM(C31:C49)</f>
        <v>8733.7800000000007</v>
      </c>
      <c r="D50" s="165">
        <f>SUM(D31:D49)</f>
        <v>79601.060000000012</v>
      </c>
      <c r="E50" s="165">
        <f t="shared" ref="E50:P50" si="0">SUM(E31:E49)</f>
        <v>0</v>
      </c>
      <c r="F50" s="165">
        <f t="shared" si="0"/>
        <v>0</v>
      </c>
      <c r="G50" s="165">
        <f t="shared" si="0"/>
        <v>0</v>
      </c>
      <c r="H50" s="165">
        <f t="shared" si="0"/>
        <v>0</v>
      </c>
      <c r="I50" s="165">
        <f t="shared" si="0"/>
        <v>0</v>
      </c>
      <c r="J50" s="165">
        <f t="shared" si="0"/>
        <v>0</v>
      </c>
      <c r="K50" s="165">
        <f t="shared" si="0"/>
        <v>0</v>
      </c>
      <c r="L50" s="165">
        <f t="shared" si="0"/>
        <v>0</v>
      </c>
      <c r="M50" s="165">
        <f t="shared" si="0"/>
        <v>0</v>
      </c>
      <c r="N50" s="165">
        <f t="shared" si="0"/>
        <v>0</v>
      </c>
      <c r="O50" s="165">
        <f t="shared" si="0"/>
        <v>0</v>
      </c>
      <c r="P50" s="165">
        <f t="shared" si="0"/>
        <v>0</v>
      </c>
      <c r="Q50" s="165">
        <f t="shared" ref="Q50:R50" si="1">SUM(Q31:Q49)</f>
        <v>0</v>
      </c>
      <c r="R50" s="165">
        <f t="shared" si="1"/>
        <v>0</v>
      </c>
      <c r="S50" s="166">
        <f>SUM(C50:R50)</f>
        <v>88334.840000000011</v>
      </c>
    </row>
    <row r="51" spans="1:19" x14ac:dyDescent="0.2">
      <c r="B51" s="26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9" x14ac:dyDescent="0.2">
      <c r="B52" s="26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9" x14ac:dyDescent="0.2">
      <c r="B53" s="26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21</v>
      </c>
      <c r="C55" s="266" t="s">
        <v>81</v>
      </c>
      <c r="D55" s="268" t="s">
        <v>80</v>
      </c>
      <c r="E55" s="266" t="s">
        <v>82</v>
      </c>
      <c r="F55" s="268" t="s">
        <v>83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18</v>
      </c>
      <c r="C56" s="267"/>
      <c r="D56" s="269"/>
      <c r="E56" s="267"/>
      <c r="F56" s="269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246" t="s">
        <v>22</v>
      </c>
      <c r="C57" s="247"/>
      <c r="D57" s="248"/>
      <c r="E57" s="247"/>
      <c r="F57" s="249"/>
      <c r="G57" s="46"/>
      <c r="H57" s="36"/>
    </row>
    <row r="58" spans="1:19" x14ac:dyDescent="0.2">
      <c r="A58" s="32">
        <v>2</v>
      </c>
      <c r="B58" s="246"/>
      <c r="C58" s="247"/>
      <c r="D58" s="248"/>
      <c r="E58" s="247"/>
      <c r="F58" s="249"/>
      <c r="G58" s="46"/>
      <c r="H58" s="36"/>
    </row>
    <row r="59" spans="1:19" x14ac:dyDescent="0.2">
      <c r="A59" s="32">
        <v>3</v>
      </c>
      <c r="B59" s="246"/>
      <c r="C59" s="247"/>
      <c r="D59" s="248"/>
      <c r="E59" s="247"/>
      <c r="F59" s="24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246"/>
      <c r="C60" s="247"/>
      <c r="D60" s="248"/>
      <c r="E60" s="247"/>
      <c r="F60" s="249"/>
      <c r="G60" s="49"/>
      <c r="H60" s="37"/>
      <c r="K60" s="12"/>
      <c r="L60" s="12"/>
      <c r="M60" s="12"/>
      <c r="N60" s="12"/>
      <c r="O60" s="13"/>
    </row>
    <row r="61" spans="1:19" x14ac:dyDescent="0.2">
      <c r="B61" s="81"/>
      <c r="C61" s="82"/>
      <c r="D61" s="83"/>
      <c r="E61" s="82"/>
      <c r="F61" s="83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67"/>
      <c r="B65" s="168" t="s">
        <v>23</v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262" t="s">
        <v>24</v>
      </c>
    </row>
    <row r="66" spans="1:19" ht="15" x14ac:dyDescent="0.25">
      <c r="A66" s="170"/>
      <c r="B66" s="17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263"/>
    </row>
    <row r="67" spans="1:19" x14ac:dyDescent="0.2">
      <c r="B67" s="63"/>
      <c r="C67" s="42">
        <v>44404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4"/>
    </row>
    <row r="68" spans="1:19" s="27" customFormat="1" x14ac:dyDescent="0.2">
      <c r="A68" s="32">
        <v>1</v>
      </c>
      <c r="B68" s="73" t="s">
        <v>3</v>
      </c>
      <c r="C68" s="66">
        <v>2151.38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2151.38</v>
      </c>
    </row>
    <row r="69" spans="1:19" x14ac:dyDescent="0.2">
      <c r="A69" s="67"/>
      <c r="B69" s="68"/>
      <c r="C69" s="69">
        <v>44396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70"/>
      <c r="S69" s="77"/>
    </row>
    <row r="70" spans="1:19" s="27" customFormat="1" x14ac:dyDescent="0.2">
      <c r="A70" s="67">
        <v>2</v>
      </c>
      <c r="B70" s="71" t="s">
        <v>4</v>
      </c>
      <c r="C70" s="72">
        <v>2151.38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8">
        <f>SUM(C70:R70)</f>
        <v>2151.38</v>
      </c>
    </row>
    <row r="71" spans="1:19" x14ac:dyDescent="0.2">
      <c r="B71" s="63"/>
      <c r="C71" s="42">
        <v>44400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4"/>
    </row>
    <row r="72" spans="1:19" s="27" customFormat="1" x14ac:dyDescent="0.2">
      <c r="A72" s="32">
        <v>3</v>
      </c>
      <c r="B72" s="73" t="s">
        <v>6</v>
      </c>
      <c r="C72" s="66">
        <v>2151.38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2151.38</v>
      </c>
    </row>
    <row r="73" spans="1:19" x14ac:dyDescent="0.2">
      <c r="A73" s="67"/>
      <c r="B73" s="68"/>
      <c r="C73" s="69">
        <v>44406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70"/>
      <c r="S73" s="77"/>
    </row>
    <row r="74" spans="1:19" s="27" customFormat="1" x14ac:dyDescent="0.2">
      <c r="A74" s="67">
        <v>4</v>
      </c>
      <c r="B74" s="71" t="s">
        <v>7</v>
      </c>
      <c r="C74" s="72">
        <v>10756.9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8">
        <f>SUM(C74:R74)</f>
        <v>10756.9</v>
      </c>
    </row>
    <row r="75" spans="1:19" x14ac:dyDescent="0.2">
      <c r="B75" s="63"/>
      <c r="C75" s="42">
        <v>44400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4"/>
    </row>
    <row r="76" spans="1:19" s="27" customFormat="1" x14ac:dyDescent="0.2">
      <c r="A76" s="32">
        <v>5</v>
      </c>
      <c r="B76" s="73" t="s">
        <v>8</v>
      </c>
      <c r="C76" s="66">
        <v>2151.38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2151.38</v>
      </c>
    </row>
    <row r="77" spans="1:19" x14ac:dyDescent="0.2">
      <c r="A77" s="67"/>
      <c r="B77" s="68"/>
      <c r="C77" s="69">
        <v>44406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70"/>
      <c r="S77" s="77"/>
    </row>
    <row r="78" spans="1:19" s="27" customFormat="1" x14ac:dyDescent="0.2">
      <c r="A78" s="67">
        <v>6</v>
      </c>
      <c r="B78" s="71" t="s">
        <v>9</v>
      </c>
      <c r="C78" s="72">
        <v>16135.35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8">
        <f>SUM(C78:R78)</f>
        <v>16135.35</v>
      </c>
    </row>
    <row r="79" spans="1:19" x14ac:dyDescent="0.2">
      <c r="B79" s="63"/>
      <c r="C79" s="42">
        <v>44405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74"/>
    </row>
    <row r="80" spans="1:19" s="27" customFormat="1" x14ac:dyDescent="0.2">
      <c r="A80" s="32">
        <v>7</v>
      </c>
      <c r="B80" s="73" t="s">
        <v>10</v>
      </c>
      <c r="C80" s="66">
        <v>16135.35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4">
        <f>SUM(C80:R80)</f>
        <v>16135.35</v>
      </c>
    </row>
    <row r="81" spans="1:19" x14ac:dyDescent="0.2">
      <c r="A81" s="67"/>
      <c r="B81" s="68"/>
      <c r="C81" s="69">
        <v>44414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/>
      <c r="S81" s="77"/>
    </row>
    <row r="82" spans="1:19" s="27" customFormat="1" x14ac:dyDescent="0.2">
      <c r="A82" s="67">
        <v>8</v>
      </c>
      <c r="B82" s="71" t="s">
        <v>11</v>
      </c>
      <c r="C82" s="72">
        <v>10756.9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8">
        <f>SUM(C82:R82)</f>
        <v>10756.9</v>
      </c>
    </row>
    <row r="83" spans="1:19" x14ac:dyDescent="0.2">
      <c r="B83" s="63"/>
      <c r="C83" s="42">
        <v>44412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4"/>
    </row>
    <row r="84" spans="1:19" s="27" customFormat="1" x14ac:dyDescent="0.2">
      <c r="A84" s="32">
        <v>9</v>
      </c>
      <c r="B84" s="73" t="s">
        <v>15</v>
      </c>
      <c r="C84" s="66">
        <v>6454.14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6454.14</v>
      </c>
    </row>
    <row r="85" spans="1:19" x14ac:dyDescent="0.2">
      <c r="A85" s="67"/>
      <c r="B85" s="68"/>
      <c r="C85" s="69">
        <v>44400</v>
      </c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S85" s="77"/>
    </row>
    <row r="86" spans="1:19" s="27" customFormat="1" x14ac:dyDescent="0.2">
      <c r="A86" s="67">
        <v>10</v>
      </c>
      <c r="B86" s="71" t="s">
        <v>12</v>
      </c>
      <c r="C86" s="72">
        <v>2151.38</v>
      </c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8">
        <f>SUM(C86:R86)</f>
        <v>2151.38</v>
      </c>
    </row>
    <row r="87" spans="1:19" x14ac:dyDescent="0.2">
      <c r="B87" s="63"/>
      <c r="C87" s="42">
        <v>44407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4"/>
    </row>
    <row r="88" spans="1:19" s="27" customFormat="1" x14ac:dyDescent="0.2">
      <c r="A88" s="32">
        <v>11</v>
      </c>
      <c r="B88" s="73" t="s">
        <v>14</v>
      </c>
      <c r="C88" s="66">
        <v>8605.52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8605.52</v>
      </c>
    </row>
    <row r="89" spans="1:19" x14ac:dyDescent="0.2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77"/>
    </row>
    <row r="90" spans="1:19" s="27" customFormat="1" x14ac:dyDescent="0.2">
      <c r="A90" s="67">
        <v>12</v>
      </c>
      <c r="B90" s="71" t="s">
        <v>73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8">
        <f>SUM(C90:R90)</f>
        <v>0</v>
      </c>
    </row>
    <row r="91" spans="1:19" x14ac:dyDescent="0.2">
      <c r="B91" s="63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4"/>
    </row>
    <row r="92" spans="1:19" s="27" customFormat="1" x14ac:dyDescent="0.2">
      <c r="A92" s="32">
        <v>13</v>
      </c>
      <c r="B92" s="73"/>
      <c r="C92" s="6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0</v>
      </c>
    </row>
    <row r="93" spans="1:19" x14ac:dyDescent="0.2">
      <c r="A93" s="67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70"/>
      <c r="S93" s="77"/>
    </row>
    <row r="94" spans="1:19" s="27" customFormat="1" x14ac:dyDescent="0.2">
      <c r="A94" s="67">
        <v>14</v>
      </c>
      <c r="B94" s="71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8">
        <f>SUM(C94:R94)</f>
        <v>0</v>
      </c>
    </row>
    <row r="95" spans="1:19" x14ac:dyDescent="0.2">
      <c r="B95" s="63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4"/>
    </row>
    <row r="96" spans="1:19" s="27" customFormat="1" x14ac:dyDescent="0.2">
      <c r="A96" s="32">
        <v>15</v>
      </c>
      <c r="B96" s="73"/>
      <c r="C96" s="6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4">
        <f>SUM(C96:R96)</f>
        <v>0</v>
      </c>
    </row>
    <row r="97" spans="1:19" x14ac:dyDescent="0.2">
      <c r="A97" s="67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70"/>
      <c r="S97" s="77"/>
    </row>
    <row r="98" spans="1:19" s="27" customFormat="1" x14ac:dyDescent="0.2">
      <c r="A98" s="67">
        <v>16</v>
      </c>
      <c r="B98" s="71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8">
        <f>SUM(C98:R98)</f>
        <v>0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4"/>
    </row>
    <row r="100" spans="1:19" s="27" customFormat="1" x14ac:dyDescent="0.2">
      <c r="A100" s="32">
        <v>17</v>
      </c>
      <c r="B100" s="73"/>
      <c r="C100" s="6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242"/>
      <c r="B101" s="243"/>
      <c r="C101" s="237"/>
      <c r="D101" s="237"/>
      <c r="E101" s="237"/>
      <c r="F101" s="237"/>
      <c r="G101" s="237"/>
      <c r="H101" s="237"/>
      <c r="I101" s="237"/>
      <c r="J101" s="237"/>
      <c r="K101" s="237"/>
      <c r="L101" s="238"/>
      <c r="M101" s="238"/>
      <c r="N101" s="238"/>
      <c r="O101" s="238"/>
      <c r="P101" s="238"/>
      <c r="Q101" s="238"/>
      <c r="R101" s="238"/>
      <c r="S101" s="239"/>
    </row>
    <row r="102" spans="1:19" s="27" customFormat="1" x14ac:dyDescent="0.2">
      <c r="A102" s="242">
        <v>1</v>
      </c>
      <c r="B102" s="244"/>
      <c r="C102" s="245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1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4"/>
    </row>
    <row r="104" spans="1:19" s="27" customFormat="1" ht="13.5" thickBot="1" x14ac:dyDescent="0.25">
      <c r="A104" s="32"/>
      <c r="B104" s="73"/>
      <c r="C104" s="66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79">
        <f>SUM(S67:S102)</f>
        <v>79601.060000000012</v>
      </c>
    </row>
  </sheetData>
  <sortState xmlns:xlrd2="http://schemas.microsoft.com/office/spreadsheetml/2017/richdata2" ref="F10:F16">
    <sortCondition ref="F10:F1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39"/>
  <sheetViews>
    <sheetView zoomScaleNormal="100" workbookViewId="0">
      <pane ySplit="1" topLeftCell="A14" activePane="bottomLeft" state="frozen"/>
      <selection activeCell="D1" sqref="D1"/>
      <selection pane="bottomLeft" activeCell="C21" sqref="C21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5703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87" customHeight="1" thickBot="1" x14ac:dyDescent="0.3">
      <c r="A1" s="218" t="s">
        <v>25</v>
      </c>
      <c r="B1" s="219" t="s">
        <v>18</v>
      </c>
      <c r="C1" s="220" t="s">
        <v>26</v>
      </c>
      <c r="D1" s="221" t="s">
        <v>27</v>
      </c>
      <c r="E1" s="222" t="s">
        <v>28</v>
      </c>
      <c r="F1" s="57"/>
      <c r="G1" s="182" t="s">
        <v>29</v>
      </c>
      <c r="H1" s="183" t="s">
        <v>27</v>
      </c>
      <c r="I1" s="184" t="s">
        <v>29</v>
      </c>
      <c r="J1" s="185" t="s">
        <v>27</v>
      </c>
      <c r="K1" s="252" t="s">
        <v>29</v>
      </c>
      <c r="L1" s="253" t="s">
        <v>27</v>
      </c>
      <c r="M1" s="186" t="s">
        <v>29</v>
      </c>
      <c r="N1" s="187" t="s">
        <v>27</v>
      </c>
    </row>
    <row r="2" spans="1:28" x14ac:dyDescent="0.3">
      <c r="A2" s="178" t="s">
        <v>75</v>
      </c>
      <c r="B2" s="179"/>
      <c r="C2" s="180">
        <v>29737.050000000159</v>
      </c>
      <c r="D2" s="181"/>
      <c r="E2" s="180">
        <f>C2</f>
        <v>29737.050000000159</v>
      </c>
      <c r="F2" s="57"/>
      <c r="G2" s="188">
        <v>100825</v>
      </c>
      <c r="H2" s="189"/>
      <c r="I2" s="190">
        <v>0</v>
      </c>
      <c r="J2" s="191"/>
      <c r="K2" s="192">
        <v>3000</v>
      </c>
      <c r="L2" s="193"/>
      <c r="M2" s="188">
        <v>0</v>
      </c>
      <c r="N2" s="194"/>
    </row>
    <row r="3" spans="1:28" s="56" customFormat="1" ht="17.25" x14ac:dyDescent="0.35">
      <c r="A3" s="84"/>
      <c r="B3" s="84"/>
      <c r="C3" s="85"/>
      <c r="D3" s="86"/>
      <c r="E3" s="87"/>
      <c r="F3" s="57"/>
      <c r="G3" s="88"/>
      <c r="H3" s="89"/>
      <c r="I3" s="90"/>
      <c r="J3" s="91"/>
      <c r="K3" s="142"/>
      <c r="L3" s="143"/>
      <c r="M3" s="88"/>
      <c r="N3" s="92"/>
    </row>
    <row r="4" spans="1:28" s="3" customFormat="1" x14ac:dyDescent="0.3">
      <c r="A4" s="9"/>
      <c r="B4" s="125" t="s">
        <v>76</v>
      </c>
      <c r="C4" s="17"/>
      <c r="D4" s="45">
        <v>26503.84</v>
      </c>
      <c r="E4" s="177">
        <f>+E2+C4-D4</f>
        <v>3233.2100000001592</v>
      </c>
      <c r="F4" s="57"/>
      <c r="G4" s="93"/>
      <c r="H4" s="94"/>
      <c r="I4" s="95"/>
      <c r="J4" s="96"/>
      <c r="K4" s="144"/>
      <c r="L4" s="145"/>
      <c r="M4" s="97"/>
      <c r="N4" s="98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26" t="s">
        <v>77</v>
      </c>
      <c r="C5" s="17"/>
      <c r="D5" s="45">
        <v>53097.22</v>
      </c>
      <c r="E5" s="177">
        <f>+E4+C5-D5</f>
        <v>-49864.009999999842</v>
      </c>
      <c r="F5" s="57"/>
      <c r="G5" s="93"/>
      <c r="H5" s="94"/>
      <c r="I5" s="95"/>
      <c r="J5" s="96"/>
      <c r="K5" s="144"/>
      <c r="L5" s="145"/>
      <c r="M5" s="97"/>
      <c r="N5" s="9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173">
        <v>44396</v>
      </c>
      <c r="B6" s="175" t="s">
        <v>85</v>
      </c>
      <c r="C6" s="174">
        <v>2151.38</v>
      </c>
      <c r="D6" s="174"/>
      <c r="E6" s="177">
        <f t="shared" ref="E6:E69" si="0">+E5+C6-D6</f>
        <v>-47712.629999999845</v>
      </c>
      <c r="F6" s="57"/>
      <c r="G6" s="93"/>
      <c r="H6" s="94"/>
      <c r="I6" s="95"/>
      <c r="J6" s="96"/>
      <c r="K6" s="144"/>
      <c r="L6" s="145"/>
      <c r="M6" s="97"/>
      <c r="N6" s="9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173">
        <v>44400</v>
      </c>
      <c r="B7" s="175" t="s">
        <v>86</v>
      </c>
      <c r="C7" s="174">
        <v>2151.38</v>
      </c>
      <c r="D7" s="174"/>
      <c r="E7" s="177">
        <f t="shared" si="0"/>
        <v>-45561.249999999847</v>
      </c>
      <c r="F7" s="57"/>
      <c r="G7" s="93"/>
      <c r="H7" s="94"/>
      <c r="I7" s="95"/>
      <c r="J7" s="96"/>
      <c r="K7" s="144"/>
      <c r="L7" s="145"/>
      <c r="M7" s="97"/>
      <c r="N7" s="98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173">
        <v>44400</v>
      </c>
      <c r="B8" s="175" t="s">
        <v>31</v>
      </c>
      <c r="C8" s="174">
        <v>2151.38</v>
      </c>
      <c r="D8" s="174"/>
      <c r="E8" s="177">
        <f t="shared" si="0"/>
        <v>-43409.86999999985</v>
      </c>
      <c r="F8" s="57"/>
      <c r="G8" s="93"/>
      <c r="H8" s="94"/>
      <c r="I8" s="95"/>
      <c r="J8" s="96"/>
      <c r="K8" s="144"/>
      <c r="L8" s="145"/>
      <c r="M8" s="97"/>
      <c r="N8" s="9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173">
        <v>44400</v>
      </c>
      <c r="B9" s="175" t="s">
        <v>32</v>
      </c>
      <c r="C9" s="174">
        <v>2151.38</v>
      </c>
      <c r="D9" s="174"/>
      <c r="E9" s="177">
        <f t="shared" si="0"/>
        <v>-41258.489999999852</v>
      </c>
      <c r="F9" s="16"/>
      <c r="G9" s="93"/>
      <c r="H9" s="94"/>
      <c r="I9" s="95"/>
      <c r="J9" s="96"/>
      <c r="K9" s="144"/>
      <c r="L9" s="145"/>
      <c r="M9" s="97"/>
      <c r="N9" s="9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173">
        <v>44404</v>
      </c>
      <c r="B10" s="175" t="s">
        <v>87</v>
      </c>
      <c r="C10" s="174">
        <v>2151.38</v>
      </c>
      <c r="D10" s="174"/>
      <c r="E10" s="177">
        <f t="shared" si="0"/>
        <v>-39107.109999999855</v>
      </c>
      <c r="F10" s="16"/>
      <c r="G10" s="93"/>
      <c r="H10" s="94"/>
      <c r="I10" s="95"/>
      <c r="J10" s="96"/>
      <c r="K10" s="144"/>
      <c r="L10" s="145"/>
      <c r="M10" s="97"/>
      <c r="N10" s="9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173">
        <v>44405</v>
      </c>
      <c r="B11" s="175" t="s">
        <v>35</v>
      </c>
      <c r="C11" s="174">
        <v>16135.35</v>
      </c>
      <c r="D11" s="174"/>
      <c r="E11" s="177">
        <f t="shared" si="0"/>
        <v>-22971.759999999857</v>
      </c>
      <c r="F11" s="16"/>
      <c r="G11" s="93"/>
      <c r="H11" s="94"/>
      <c r="I11" s="95"/>
      <c r="J11" s="96"/>
      <c r="K11" s="144"/>
      <c r="L11" s="145"/>
      <c r="M11" s="97"/>
      <c r="N11" s="98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173">
        <v>44406</v>
      </c>
      <c r="B12" s="175" t="s">
        <v>88</v>
      </c>
      <c r="C12" s="174">
        <v>10756.9</v>
      </c>
      <c r="D12" s="174"/>
      <c r="E12" s="177">
        <f t="shared" si="0"/>
        <v>-12214.859999999857</v>
      </c>
      <c r="F12" s="16"/>
      <c r="G12" s="93"/>
      <c r="H12" s="94"/>
      <c r="I12" s="95"/>
      <c r="J12" s="96"/>
      <c r="K12" s="144"/>
      <c r="L12" s="145"/>
      <c r="M12" s="97"/>
      <c r="N12" s="98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173">
        <v>44406</v>
      </c>
      <c r="B13" s="175" t="s">
        <v>89</v>
      </c>
      <c r="C13" s="174">
        <v>16135.35</v>
      </c>
      <c r="D13" s="174"/>
      <c r="E13" s="177">
        <f t="shared" si="0"/>
        <v>3920.4900000001435</v>
      </c>
      <c r="F13" s="16"/>
      <c r="G13" s="93"/>
      <c r="H13" s="94"/>
      <c r="I13" s="95"/>
      <c r="J13" s="96"/>
      <c r="K13" s="144"/>
      <c r="L13" s="145"/>
      <c r="M13" s="97"/>
      <c r="N13" s="98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173">
        <v>44407</v>
      </c>
      <c r="B14" s="175" t="s">
        <v>30</v>
      </c>
      <c r="C14" s="174">
        <v>8605.52</v>
      </c>
      <c r="D14" s="174"/>
      <c r="E14" s="135">
        <f t="shared" si="0"/>
        <v>12526.010000000144</v>
      </c>
      <c r="F14" s="16"/>
      <c r="G14" s="93"/>
      <c r="H14" s="94"/>
      <c r="I14" s="95"/>
      <c r="J14" s="96"/>
      <c r="K14" s="144"/>
      <c r="L14" s="145"/>
      <c r="M14" s="97"/>
      <c r="N14" s="98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173">
        <v>44412</v>
      </c>
      <c r="B15" s="175" t="s">
        <v>34</v>
      </c>
      <c r="C15" s="174">
        <v>6454.14</v>
      </c>
      <c r="D15" s="174"/>
      <c r="E15" s="177">
        <f t="shared" si="0"/>
        <v>18980.150000000143</v>
      </c>
      <c r="F15" s="16"/>
      <c r="G15" s="93"/>
      <c r="H15" s="94"/>
      <c r="I15" s="95"/>
      <c r="J15" s="96"/>
      <c r="K15" s="144"/>
      <c r="L15" s="145"/>
      <c r="M15" s="97"/>
      <c r="N15" s="98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173">
        <v>44414</v>
      </c>
      <c r="B16" s="175" t="s">
        <v>36</v>
      </c>
      <c r="C16" s="174">
        <v>10756.9</v>
      </c>
      <c r="D16" s="174"/>
      <c r="E16" s="177">
        <f t="shared" si="0"/>
        <v>29737.050000000141</v>
      </c>
      <c r="F16" s="16"/>
      <c r="G16" s="93"/>
      <c r="H16" s="94"/>
      <c r="I16" s="95"/>
      <c r="J16" s="96"/>
      <c r="K16" s="144"/>
      <c r="L16" s="145"/>
      <c r="M16" s="97"/>
      <c r="N16" s="98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25" t="s">
        <v>90</v>
      </c>
      <c r="C17" s="17"/>
      <c r="D17" s="45">
        <v>29548.2</v>
      </c>
      <c r="E17" s="177">
        <f t="shared" si="0"/>
        <v>188.85000000014043</v>
      </c>
      <c r="F17" s="16"/>
      <c r="G17" s="93"/>
      <c r="H17" s="94"/>
      <c r="I17" s="95"/>
      <c r="J17" s="96"/>
      <c r="K17" s="144"/>
      <c r="L17" s="145"/>
      <c r="M17" s="97"/>
      <c r="N17" s="98"/>
      <c r="O17"/>
      <c r="P17"/>
      <c r="Q17"/>
      <c r="R17"/>
      <c r="S17"/>
      <c r="T17"/>
      <c r="U17"/>
      <c r="V17"/>
    </row>
    <row r="18" spans="1:22" s="3" customFormat="1" x14ac:dyDescent="0.3">
      <c r="A18" s="9"/>
      <c r="B18" s="126" t="s">
        <v>91</v>
      </c>
      <c r="C18" s="17"/>
      <c r="D18" s="45">
        <v>89987.7</v>
      </c>
      <c r="E18" s="177">
        <f t="shared" si="0"/>
        <v>-89798.84999999986</v>
      </c>
      <c r="F18" s="224"/>
      <c r="G18" s="93"/>
      <c r="H18" s="94"/>
      <c r="I18" s="95"/>
      <c r="J18" s="96"/>
      <c r="K18" s="144"/>
      <c r="L18" s="145"/>
      <c r="M18" s="97"/>
      <c r="N18" s="98"/>
      <c r="O18"/>
      <c r="P18"/>
      <c r="Q18"/>
      <c r="R18"/>
      <c r="S18"/>
      <c r="T18"/>
      <c r="U18"/>
      <c r="V18"/>
    </row>
    <row r="19" spans="1:22" s="3" customFormat="1" x14ac:dyDescent="0.3">
      <c r="A19" s="173"/>
      <c r="B19" s="175"/>
      <c r="C19" s="174"/>
      <c r="D19" s="174"/>
      <c r="E19" s="177">
        <f t="shared" si="0"/>
        <v>-89798.84999999986</v>
      </c>
      <c r="F19" s="16"/>
      <c r="G19" s="93"/>
      <c r="H19" s="94"/>
      <c r="I19" s="95"/>
      <c r="J19" s="96"/>
      <c r="K19" s="144"/>
      <c r="L19" s="145"/>
      <c r="M19" s="97"/>
      <c r="N19" s="98"/>
      <c r="O19"/>
      <c r="P19"/>
      <c r="Q19"/>
      <c r="R19"/>
      <c r="S19"/>
      <c r="T19"/>
      <c r="U19"/>
      <c r="V19"/>
    </row>
    <row r="20" spans="1:22" s="3" customFormat="1" x14ac:dyDescent="0.3">
      <c r="A20" s="173"/>
      <c r="B20" s="175"/>
      <c r="C20" s="174"/>
      <c r="D20" s="174"/>
      <c r="E20" s="177">
        <f t="shared" si="0"/>
        <v>-89798.84999999986</v>
      </c>
      <c r="F20" s="16"/>
      <c r="G20" s="93"/>
      <c r="H20" s="94"/>
      <c r="I20" s="95"/>
      <c r="J20" s="96"/>
      <c r="K20" s="144"/>
      <c r="L20" s="145"/>
      <c r="M20" s="97"/>
      <c r="N20" s="98"/>
      <c r="O20"/>
      <c r="P20"/>
      <c r="Q20"/>
      <c r="R20"/>
      <c r="S20"/>
      <c r="T20"/>
      <c r="U20"/>
      <c r="V20"/>
    </row>
    <row r="21" spans="1:22" s="3" customFormat="1" x14ac:dyDescent="0.3">
      <c r="A21" s="173"/>
      <c r="B21" s="175"/>
      <c r="C21" s="174"/>
      <c r="D21" s="174"/>
      <c r="E21" s="177">
        <f t="shared" si="0"/>
        <v>-89798.84999999986</v>
      </c>
      <c r="F21" s="16"/>
      <c r="G21" s="93"/>
      <c r="H21" s="94"/>
      <c r="I21" s="95"/>
      <c r="J21" s="96"/>
      <c r="K21" s="144"/>
      <c r="L21" s="145"/>
      <c r="M21" s="97"/>
      <c r="N21" s="98"/>
      <c r="O21"/>
      <c r="P21"/>
      <c r="Q21"/>
      <c r="R21"/>
      <c r="S21"/>
      <c r="T21"/>
      <c r="U21"/>
      <c r="V21"/>
    </row>
    <row r="22" spans="1:22" s="3" customFormat="1" x14ac:dyDescent="0.3">
      <c r="A22" s="173"/>
      <c r="B22" s="175"/>
      <c r="C22" s="174"/>
      <c r="D22" s="174"/>
      <c r="E22" s="177">
        <f t="shared" si="0"/>
        <v>-89798.84999999986</v>
      </c>
      <c r="F22" s="16"/>
      <c r="G22" s="93"/>
      <c r="H22" s="94"/>
      <c r="I22" s="95"/>
      <c r="J22" s="96"/>
      <c r="K22" s="144"/>
      <c r="L22" s="145"/>
      <c r="M22" s="97"/>
      <c r="N22" s="98"/>
      <c r="O22"/>
      <c r="P22"/>
      <c r="Q22"/>
      <c r="R22"/>
      <c r="S22"/>
      <c r="T22"/>
      <c r="U22"/>
      <c r="V22"/>
    </row>
    <row r="23" spans="1:22" s="3" customFormat="1" x14ac:dyDescent="0.3">
      <c r="A23" s="173"/>
      <c r="B23" s="175"/>
      <c r="C23" s="174"/>
      <c r="D23" s="174"/>
      <c r="E23" s="177">
        <f t="shared" si="0"/>
        <v>-89798.84999999986</v>
      </c>
      <c r="F23" s="16"/>
      <c r="G23" s="93"/>
      <c r="H23" s="94"/>
      <c r="I23" s="95"/>
      <c r="J23" s="96"/>
      <c r="K23" s="144"/>
      <c r="L23" s="145"/>
      <c r="M23" s="97"/>
      <c r="N23" s="98"/>
      <c r="O23"/>
      <c r="P23"/>
      <c r="Q23"/>
      <c r="R23"/>
      <c r="S23"/>
      <c r="T23"/>
      <c r="U23"/>
      <c r="V23"/>
    </row>
    <row r="24" spans="1:22" s="3" customFormat="1" x14ac:dyDescent="0.3">
      <c r="A24" s="173"/>
      <c r="B24" s="175"/>
      <c r="C24" s="174"/>
      <c r="D24" s="174"/>
      <c r="E24" s="177">
        <f t="shared" si="0"/>
        <v>-89798.84999999986</v>
      </c>
      <c r="F24" s="16"/>
      <c r="G24" s="93"/>
      <c r="H24" s="94"/>
      <c r="I24" s="95"/>
      <c r="J24" s="96"/>
      <c r="K24" s="144"/>
      <c r="L24" s="145"/>
      <c r="M24" s="97"/>
      <c r="N24" s="98"/>
      <c r="O24"/>
      <c r="P24"/>
      <c r="Q24"/>
      <c r="R24"/>
      <c r="S24"/>
      <c r="T24"/>
      <c r="U24"/>
      <c r="V24"/>
    </row>
    <row r="25" spans="1:22" s="3" customFormat="1" x14ac:dyDescent="0.3">
      <c r="A25" s="173"/>
      <c r="B25" s="175"/>
      <c r="C25" s="174"/>
      <c r="D25" s="174"/>
      <c r="E25" s="177">
        <f t="shared" si="0"/>
        <v>-89798.84999999986</v>
      </c>
      <c r="F25" s="16"/>
      <c r="G25" s="93"/>
      <c r="H25" s="94"/>
      <c r="I25" s="95"/>
      <c r="J25" s="96"/>
      <c r="K25" s="144"/>
      <c r="L25" s="145"/>
      <c r="M25" s="97"/>
      <c r="N25" s="98"/>
      <c r="O25"/>
      <c r="P25"/>
      <c r="Q25"/>
      <c r="R25"/>
      <c r="S25"/>
      <c r="T25"/>
      <c r="U25"/>
      <c r="V25"/>
    </row>
    <row r="26" spans="1:22" s="3" customFormat="1" x14ac:dyDescent="0.3">
      <c r="A26" s="173"/>
      <c r="B26" s="175"/>
      <c r="C26" s="174"/>
      <c r="D26" s="174"/>
      <c r="E26" s="135">
        <f t="shared" si="0"/>
        <v>-89798.84999999986</v>
      </c>
      <c r="F26" s="224"/>
      <c r="G26" s="93"/>
      <c r="H26" s="94"/>
      <c r="I26" s="95"/>
      <c r="J26" s="96"/>
      <c r="K26" s="144"/>
      <c r="L26" s="145"/>
      <c r="M26" s="97"/>
      <c r="N26" s="98"/>
      <c r="O26"/>
      <c r="P26"/>
      <c r="Q26"/>
      <c r="R26"/>
      <c r="S26"/>
      <c r="T26"/>
      <c r="U26"/>
      <c r="V26"/>
    </row>
    <row r="27" spans="1:22" s="3" customFormat="1" x14ac:dyDescent="0.3">
      <c r="A27" s="173"/>
      <c r="B27" s="175"/>
      <c r="C27" s="174"/>
      <c r="D27" s="174"/>
      <c r="E27" s="177">
        <f t="shared" si="0"/>
        <v>-89798.84999999986</v>
      </c>
      <c r="F27" s="16"/>
      <c r="G27" s="93"/>
      <c r="H27" s="94"/>
      <c r="I27" s="95"/>
      <c r="J27" s="96"/>
      <c r="K27" s="144"/>
      <c r="L27" s="145"/>
      <c r="M27" s="97"/>
      <c r="N27" s="98"/>
      <c r="O27"/>
      <c r="P27"/>
      <c r="Q27"/>
      <c r="R27"/>
      <c r="S27"/>
      <c r="T27"/>
      <c r="U27"/>
      <c r="V27"/>
    </row>
    <row r="28" spans="1:22" s="3" customFormat="1" x14ac:dyDescent="0.3">
      <c r="A28" s="173"/>
      <c r="B28" s="175"/>
      <c r="C28" s="174"/>
      <c r="D28" s="174"/>
      <c r="E28" s="177">
        <f t="shared" si="0"/>
        <v>-89798.84999999986</v>
      </c>
      <c r="F28" s="16"/>
      <c r="G28" s="93"/>
      <c r="H28" s="94"/>
      <c r="I28" s="95"/>
      <c r="J28" s="96"/>
      <c r="K28" s="144"/>
      <c r="L28" s="145"/>
      <c r="M28" s="97"/>
      <c r="N28" s="98"/>
      <c r="O28"/>
      <c r="P28"/>
      <c r="Q28"/>
      <c r="R28"/>
      <c r="S28"/>
      <c r="T28"/>
      <c r="U28"/>
      <c r="V28"/>
    </row>
    <row r="29" spans="1:22" s="3" customFormat="1" x14ac:dyDescent="0.3">
      <c r="A29" s="173"/>
      <c r="B29" s="175"/>
      <c r="C29" s="174"/>
      <c r="D29" s="174"/>
      <c r="E29" s="177">
        <f t="shared" si="0"/>
        <v>-89798.84999999986</v>
      </c>
      <c r="F29" s="16"/>
      <c r="G29" s="93"/>
      <c r="H29" s="94"/>
      <c r="I29" s="95"/>
      <c r="J29" s="96"/>
      <c r="K29" s="144"/>
      <c r="L29" s="145"/>
      <c r="M29" s="97"/>
      <c r="N29" s="98"/>
      <c r="O29"/>
      <c r="P29"/>
      <c r="Q29"/>
      <c r="R29"/>
      <c r="S29"/>
      <c r="T29"/>
      <c r="U29"/>
      <c r="V29"/>
    </row>
    <row r="30" spans="1:22" s="3" customFormat="1" x14ac:dyDescent="0.3">
      <c r="A30" s="173"/>
      <c r="B30" s="175"/>
      <c r="C30" s="174"/>
      <c r="D30" s="174"/>
      <c r="E30" s="177">
        <f t="shared" si="0"/>
        <v>-89798.84999999986</v>
      </c>
      <c r="F30" s="16"/>
      <c r="G30" s="93"/>
      <c r="H30" s="94"/>
      <c r="I30" s="95"/>
      <c r="J30" s="96"/>
      <c r="K30" s="144"/>
      <c r="L30" s="145"/>
      <c r="M30" s="97"/>
      <c r="N30" s="98"/>
      <c r="O30"/>
      <c r="P30"/>
      <c r="Q30"/>
      <c r="R30"/>
      <c r="S30"/>
      <c r="T30"/>
      <c r="U30"/>
      <c r="V30"/>
    </row>
    <row r="31" spans="1:22" s="3" customFormat="1" x14ac:dyDescent="0.3">
      <c r="A31" s="173"/>
      <c r="B31" s="175"/>
      <c r="C31" s="174"/>
      <c r="D31" s="174"/>
      <c r="E31" s="177">
        <f t="shared" si="0"/>
        <v>-89798.84999999986</v>
      </c>
      <c r="F31" s="16"/>
      <c r="G31" s="93"/>
      <c r="H31" s="94"/>
      <c r="I31" s="95"/>
      <c r="J31" s="96"/>
      <c r="K31" s="144"/>
      <c r="L31" s="145"/>
      <c r="M31" s="97"/>
      <c r="N31" s="98"/>
      <c r="O31"/>
      <c r="P31"/>
      <c r="Q31"/>
      <c r="R31"/>
      <c r="S31"/>
      <c r="T31"/>
      <c r="U31"/>
      <c r="V31"/>
    </row>
    <row r="32" spans="1:22" s="3" customFormat="1" x14ac:dyDescent="0.3">
      <c r="A32" s="173"/>
      <c r="B32" s="175"/>
      <c r="C32" s="174"/>
      <c r="D32" s="174"/>
      <c r="E32" s="177">
        <f t="shared" si="0"/>
        <v>-89798.84999999986</v>
      </c>
      <c r="F32" s="16"/>
      <c r="G32" s="93"/>
      <c r="H32" s="94"/>
      <c r="I32" s="95"/>
      <c r="J32" s="96"/>
      <c r="K32" s="144"/>
      <c r="L32" s="145"/>
      <c r="M32" s="97"/>
      <c r="N32" s="98"/>
      <c r="O32"/>
      <c r="P32"/>
      <c r="Q32"/>
      <c r="R32"/>
      <c r="S32"/>
      <c r="T32"/>
      <c r="U32"/>
      <c r="V32"/>
    </row>
    <row r="33" spans="1:22" s="3" customFormat="1" x14ac:dyDescent="0.3">
      <c r="A33" s="173"/>
      <c r="B33" s="175"/>
      <c r="C33" s="174"/>
      <c r="D33" s="174"/>
      <c r="E33" s="177">
        <f t="shared" si="0"/>
        <v>-89798.84999999986</v>
      </c>
      <c r="F33" s="16"/>
      <c r="G33" s="93"/>
      <c r="H33" s="94"/>
      <c r="I33" s="95"/>
      <c r="J33" s="96"/>
      <c r="K33" s="144"/>
      <c r="L33" s="145"/>
      <c r="M33" s="97"/>
      <c r="N33" s="98"/>
      <c r="O33"/>
      <c r="P33"/>
      <c r="Q33"/>
      <c r="R33"/>
      <c r="S33"/>
      <c r="T33"/>
      <c r="U33"/>
      <c r="V33"/>
    </row>
    <row r="34" spans="1:22" s="3" customFormat="1" x14ac:dyDescent="0.3">
      <c r="A34" s="173"/>
      <c r="B34" s="175"/>
      <c r="C34" s="174"/>
      <c r="D34" s="174"/>
      <c r="E34" s="177">
        <f t="shared" si="0"/>
        <v>-89798.84999999986</v>
      </c>
      <c r="F34" s="16"/>
      <c r="G34" s="93"/>
      <c r="H34" s="94"/>
      <c r="I34" s="95"/>
      <c r="J34" s="96"/>
      <c r="K34" s="144"/>
      <c r="L34" s="145"/>
      <c r="M34" s="97"/>
      <c r="N34" s="98"/>
      <c r="O34"/>
      <c r="P34"/>
      <c r="Q34"/>
      <c r="R34"/>
      <c r="S34"/>
      <c r="T34"/>
      <c r="U34"/>
      <c r="V34"/>
    </row>
    <row r="35" spans="1:22" s="3" customFormat="1" x14ac:dyDescent="0.3">
      <c r="A35" s="173"/>
      <c r="B35" s="175"/>
      <c r="C35" s="174"/>
      <c r="D35" s="174"/>
      <c r="E35" s="177">
        <f t="shared" si="0"/>
        <v>-89798.84999999986</v>
      </c>
      <c r="F35" s="16"/>
      <c r="G35" s="93"/>
      <c r="H35" s="94"/>
      <c r="I35" s="95"/>
      <c r="J35" s="96"/>
      <c r="K35" s="144"/>
      <c r="L35" s="145"/>
      <c r="M35" s="97"/>
      <c r="N35" s="98"/>
      <c r="O35"/>
      <c r="P35"/>
      <c r="Q35"/>
      <c r="R35"/>
      <c r="S35"/>
      <c r="T35"/>
      <c r="U35"/>
      <c r="V35"/>
    </row>
    <row r="36" spans="1:22" s="3" customFormat="1" x14ac:dyDescent="0.3">
      <c r="A36" s="173"/>
      <c r="B36" s="175"/>
      <c r="C36" s="174"/>
      <c r="D36" s="174"/>
      <c r="E36" s="177">
        <f t="shared" si="0"/>
        <v>-89798.84999999986</v>
      </c>
      <c r="F36" s="16"/>
      <c r="G36" s="93"/>
      <c r="H36" s="94"/>
      <c r="I36" s="95"/>
      <c r="J36" s="96"/>
      <c r="K36" s="144"/>
      <c r="L36" s="145"/>
      <c r="M36" s="97"/>
      <c r="N36" s="98"/>
      <c r="O36"/>
      <c r="P36"/>
      <c r="Q36"/>
      <c r="R36"/>
      <c r="S36"/>
      <c r="T36"/>
      <c r="U36"/>
      <c r="V36"/>
    </row>
    <row r="37" spans="1:22" s="3" customFormat="1" x14ac:dyDescent="0.3">
      <c r="A37" s="173"/>
      <c r="B37" s="175"/>
      <c r="C37" s="174"/>
      <c r="D37" s="174"/>
      <c r="E37" s="177">
        <f t="shared" si="0"/>
        <v>-89798.84999999986</v>
      </c>
      <c r="F37" s="16"/>
      <c r="G37" s="93"/>
      <c r="H37" s="94"/>
      <c r="I37" s="95"/>
      <c r="J37" s="96"/>
      <c r="K37" s="144"/>
      <c r="L37" s="145"/>
      <c r="M37" s="97"/>
      <c r="N37" s="98"/>
      <c r="O37"/>
      <c r="P37"/>
      <c r="Q37"/>
      <c r="R37"/>
      <c r="S37"/>
      <c r="T37"/>
      <c r="U37"/>
      <c r="V37"/>
    </row>
    <row r="38" spans="1:22" s="3" customFormat="1" x14ac:dyDescent="0.3">
      <c r="A38" s="173"/>
      <c r="B38" s="175"/>
      <c r="C38" s="174"/>
      <c r="D38" s="174"/>
      <c r="E38" s="177">
        <f t="shared" si="0"/>
        <v>-89798.84999999986</v>
      </c>
      <c r="F38" s="16"/>
      <c r="G38" s="93"/>
      <c r="H38" s="94"/>
      <c r="I38" s="95"/>
      <c r="J38" s="96"/>
      <c r="K38" s="144"/>
      <c r="L38" s="145"/>
      <c r="M38" s="97"/>
      <c r="N38" s="98"/>
      <c r="O38"/>
      <c r="P38"/>
      <c r="Q38"/>
      <c r="R38"/>
      <c r="S38"/>
      <c r="T38"/>
      <c r="U38"/>
      <c r="V38"/>
    </row>
    <row r="39" spans="1:22" s="3" customFormat="1" x14ac:dyDescent="0.3">
      <c r="A39" s="173"/>
      <c r="B39" s="175"/>
      <c r="C39" s="174"/>
      <c r="D39" s="174"/>
      <c r="E39" s="177">
        <f t="shared" si="0"/>
        <v>-89798.84999999986</v>
      </c>
      <c r="F39" s="16"/>
      <c r="G39" s="93"/>
      <c r="H39" s="94"/>
      <c r="I39" s="95"/>
      <c r="J39" s="96"/>
      <c r="K39" s="144"/>
      <c r="L39" s="145"/>
      <c r="M39" s="97"/>
      <c r="N39" s="98"/>
      <c r="O39"/>
      <c r="P39"/>
      <c r="Q39"/>
      <c r="R39"/>
      <c r="S39"/>
      <c r="T39"/>
      <c r="U39"/>
      <c r="V39"/>
    </row>
    <row r="40" spans="1:22" s="3" customFormat="1" x14ac:dyDescent="0.3">
      <c r="A40" s="173"/>
      <c r="B40" s="175"/>
      <c r="C40" s="174"/>
      <c r="D40" s="174"/>
      <c r="E40" s="135">
        <f t="shared" si="0"/>
        <v>-89798.84999999986</v>
      </c>
      <c r="F40" s="16"/>
      <c r="G40" s="93"/>
      <c r="H40" s="94"/>
      <c r="I40" s="95"/>
      <c r="J40" s="96"/>
      <c r="K40" s="144"/>
      <c r="L40" s="145"/>
      <c r="M40" s="97"/>
      <c r="N40" s="98"/>
      <c r="O40"/>
      <c r="P40"/>
      <c r="Q40"/>
      <c r="R40"/>
      <c r="S40"/>
      <c r="T40"/>
      <c r="U40"/>
      <c r="V40"/>
    </row>
    <row r="41" spans="1:22" s="3" customFormat="1" x14ac:dyDescent="0.3">
      <c r="A41" s="173"/>
      <c r="B41" s="175"/>
      <c r="C41" s="174"/>
      <c r="D41" s="174"/>
      <c r="E41" s="177">
        <f t="shared" si="0"/>
        <v>-89798.84999999986</v>
      </c>
      <c r="F41" s="16"/>
      <c r="G41" s="93"/>
      <c r="H41" s="94"/>
      <c r="I41" s="95"/>
      <c r="J41" s="96"/>
      <c r="K41" s="144"/>
      <c r="L41" s="145"/>
      <c r="M41" s="97"/>
      <c r="N41" s="98"/>
      <c r="O41"/>
      <c r="P41"/>
      <c r="Q41"/>
      <c r="R41"/>
      <c r="S41"/>
      <c r="T41"/>
      <c r="U41"/>
      <c r="V41"/>
    </row>
    <row r="42" spans="1:22" s="3" customFormat="1" x14ac:dyDescent="0.3">
      <c r="A42" s="173"/>
      <c r="B42" s="175"/>
      <c r="C42" s="174"/>
      <c r="D42" s="174"/>
      <c r="E42" s="177">
        <f t="shared" si="0"/>
        <v>-89798.84999999986</v>
      </c>
      <c r="F42" s="16"/>
      <c r="G42" s="93"/>
      <c r="H42" s="94"/>
      <c r="I42" s="95"/>
      <c r="J42" s="96"/>
      <c r="K42" s="144"/>
      <c r="L42" s="145"/>
      <c r="M42" s="97"/>
      <c r="N42" s="98"/>
      <c r="O42"/>
      <c r="P42"/>
      <c r="Q42"/>
      <c r="R42"/>
      <c r="S42"/>
      <c r="T42"/>
      <c r="U42"/>
      <c r="V42"/>
    </row>
    <row r="43" spans="1:22" s="3" customFormat="1" x14ac:dyDescent="0.3">
      <c r="A43" s="173"/>
      <c r="B43" s="175"/>
      <c r="C43" s="174"/>
      <c r="D43" s="174"/>
      <c r="E43" s="177">
        <f t="shared" si="0"/>
        <v>-89798.84999999986</v>
      </c>
      <c r="F43" s="16"/>
      <c r="G43" s="93"/>
      <c r="H43" s="94"/>
      <c r="I43" s="95"/>
      <c r="J43" s="96"/>
      <c r="K43" s="144"/>
      <c r="L43" s="145"/>
      <c r="M43" s="97"/>
      <c r="N43" s="98"/>
      <c r="O43"/>
      <c r="P43"/>
      <c r="Q43"/>
      <c r="R43"/>
      <c r="S43"/>
      <c r="T43"/>
      <c r="U43"/>
      <c r="V43"/>
    </row>
    <row r="44" spans="1:22" s="3" customFormat="1" x14ac:dyDescent="0.3">
      <c r="A44" s="173"/>
      <c r="B44" s="175"/>
      <c r="C44" s="174"/>
      <c r="D44" s="174"/>
      <c r="E44" s="177">
        <f t="shared" si="0"/>
        <v>-89798.84999999986</v>
      </c>
      <c r="F44" s="16"/>
      <c r="G44" s="93"/>
      <c r="H44" s="94"/>
      <c r="I44" s="95"/>
      <c r="J44" s="96"/>
      <c r="K44" s="144"/>
      <c r="L44" s="145"/>
      <c r="M44" s="97"/>
      <c r="N44" s="98"/>
      <c r="O44"/>
      <c r="P44"/>
      <c r="Q44"/>
      <c r="R44"/>
      <c r="S44"/>
      <c r="T44"/>
      <c r="U44"/>
      <c r="V44"/>
    </row>
    <row r="45" spans="1:22" s="3" customFormat="1" x14ac:dyDescent="0.3">
      <c r="A45" s="173"/>
      <c r="B45" s="175"/>
      <c r="C45" s="174"/>
      <c r="D45" s="174"/>
      <c r="E45" s="177">
        <f t="shared" si="0"/>
        <v>-89798.84999999986</v>
      </c>
      <c r="F45" s="16"/>
      <c r="G45" s="93"/>
      <c r="H45" s="94"/>
      <c r="I45" s="95"/>
      <c r="J45" s="96"/>
      <c r="K45" s="144"/>
      <c r="L45" s="145"/>
      <c r="M45" s="97"/>
      <c r="N45" s="98"/>
      <c r="O45"/>
      <c r="P45"/>
      <c r="Q45"/>
      <c r="R45"/>
      <c r="S45"/>
      <c r="T45"/>
      <c r="U45"/>
      <c r="V45"/>
    </row>
    <row r="46" spans="1:22" s="3" customFormat="1" x14ac:dyDescent="0.3">
      <c r="A46" s="173"/>
      <c r="B46" s="175"/>
      <c r="C46" s="174"/>
      <c r="D46" s="174"/>
      <c r="E46" s="177">
        <f t="shared" si="0"/>
        <v>-89798.84999999986</v>
      </c>
      <c r="F46" s="16"/>
      <c r="G46" s="93"/>
      <c r="H46" s="94"/>
      <c r="I46" s="95"/>
      <c r="J46" s="96"/>
      <c r="K46" s="144"/>
      <c r="L46" s="145"/>
      <c r="M46" s="97"/>
      <c r="N46" s="98"/>
      <c r="O46"/>
      <c r="P46"/>
      <c r="Q46"/>
      <c r="R46"/>
      <c r="S46"/>
      <c r="T46"/>
      <c r="U46"/>
      <c r="V46"/>
    </row>
    <row r="47" spans="1:22" s="3" customFormat="1" x14ac:dyDescent="0.3">
      <c r="A47" s="173"/>
      <c r="B47" s="175"/>
      <c r="C47" s="174"/>
      <c r="D47" s="174"/>
      <c r="E47" s="177">
        <f t="shared" si="0"/>
        <v>-89798.84999999986</v>
      </c>
      <c r="F47" s="16"/>
      <c r="G47" s="93"/>
      <c r="H47" s="94"/>
      <c r="I47" s="95"/>
      <c r="J47" s="96"/>
      <c r="K47" s="144"/>
      <c r="L47" s="145"/>
      <c r="M47" s="97"/>
      <c r="N47" s="98"/>
      <c r="O47"/>
      <c r="P47"/>
      <c r="Q47"/>
      <c r="R47"/>
      <c r="S47"/>
      <c r="T47"/>
      <c r="U47"/>
      <c r="V47"/>
    </row>
    <row r="48" spans="1:22" s="3" customFormat="1" x14ac:dyDescent="0.3">
      <c r="A48" s="173"/>
      <c r="B48" s="175"/>
      <c r="C48" s="174"/>
      <c r="D48" s="174"/>
      <c r="E48" s="177">
        <f t="shared" si="0"/>
        <v>-89798.84999999986</v>
      </c>
      <c r="F48" s="16"/>
      <c r="G48" s="93"/>
      <c r="H48" s="94"/>
      <c r="I48" s="95"/>
      <c r="J48" s="96"/>
      <c r="K48" s="144"/>
      <c r="L48" s="145"/>
      <c r="M48" s="97"/>
      <c r="N48" s="98"/>
      <c r="O48"/>
      <c r="P48"/>
      <c r="Q48"/>
      <c r="R48"/>
      <c r="S48"/>
      <c r="T48"/>
      <c r="U48"/>
      <c r="V48"/>
    </row>
    <row r="49" spans="1:22" s="3" customFormat="1" x14ac:dyDescent="0.3">
      <c r="A49" s="173"/>
      <c r="B49" s="175"/>
      <c r="C49" s="174"/>
      <c r="D49" s="174"/>
      <c r="E49" s="177">
        <f t="shared" si="0"/>
        <v>-89798.84999999986</v>
      </c>
      <c r="F49" s="16"/>
      <c r="G49" s="93"/>
      <c r="H49" s="94"/>
      <c r="I49" s="95"/>
      <c r="J49" s="96"/>
      <c r="K49" s="144"/>
      <c r="L49" s="145"/>
      <c r="M49" s="97"/>
      <c r="N49" s="98"/>
      <c r="O49"/>
      <c r="P49"/>
      <c r="Q49"/>
      <c r="R49"/>
      <c r="S49"/>
      <c r="T49"/>
      <c r="U49"/>
      <c r="V49"/>
    </row>
    <row r="50" spans="1:22" s="3" customFormat="1" x14ac:dyDescent="0.3">
      <c r="A50" s="173"/>
      <c r="B50" s="175"/>
      <c r="C50" s="174"/>
      <c r="D50" s="174"/>
      <c r="E50" s="177">
        <f t="shared" si="0"/>
        <v>-89798.84999999986</v>
      </c>
      <c r="F50" s="16"/>
      <c r="G50" s="93"/>
      <c r="H50" s="94"/>
      <c r="I50" s="95"/>
      <c r="J50" s="96"/>
      <c r="K50" s="144"/>
      <c r="L50" s="145"/>
      <c r="M50" s="97"/>
      <c r="N50" s="98"/>
      <c r="O50"/>
      <c r="P50"/>
      <c r="Q50"/>
      <c r="R50"/>
      <c r="S50"/>
      <c r="T50"/>
      <c r="U50"/>
      <c r="V50"/>
    </row>
    <row r="51" spans="1:22" s="3" customFormat="1" x14ac:dyDescent="0.3">
      <c r="A51" s="173"/>
      <c r="B51" s="175"/>
      <c r="C51" s="174"/>
      <c r="D51" s="174"/>
      <c r="E51" s="177">
        <f t="shared" si="0"/>
        <v>-89798.84999999986</v>
      </c>
      <c r="F51" s="16"/>
      <c r="G51" s="93"/>
      <c r="H51" s="94"/>
      <c r="I51" s="95"/>
      <c r="J51" s="96"/>
      <c r="K51" s="144"/>
      <c r="L51" s="145"/>
      <c r="M51" s="97"/>
      <c r="N51" s="98"/>
      <c r="O51"/>
      <c r="P51"/>
      <c r="Q51"/>
      <c r="R51"/>
      <c r="S51"/>
      <c r="T51"/>
      <c r="U51"/>
      <c r="V51"/>
    </row>
    <row r="52" spans="1:22" s="3" customFormat="1" x14ac:dyDescent="0.3">
      <c r="A52" s="173"/>
      <c r="B52" s="175"/>
      <c r="C52" s="174"/>
      <c r="D52" s="174"/>
      <c r="E52" s="135">
        <f t="shared" si="0"/>
        <v>-89798.84999999986</v>
      </c>
      <c r="F52" s="16"/>
      <c r="G52" s="93"/>
      <c r="H52" s="94"/>
      <c r="I52" s="95"/>
      <c r="J52" s="96"/>
      <c r="K52" s="144"/>
      <c r="L52" s="145"/>
      <c r="M52" s="97"/>
      <c r="N52" s="98"/>
      <c r="O52"/>
      <c r="P52"/>
      <c r="Q52"/>
      <c r="R52"/>
      <c r="S52"/>
      <c r="T52"/>
      <c r="U52"/>
      <c r="V52"/>
    </row>
    <row r="53" spans="1:22" s="3" customFormat="1" x14ac:dyDescent="0.3">
      <c r="A53" s="173"/>
      <c r="B53" s="175"/>
      <c r="C53" s="174"/>
      <c r="D53" s="174"/>
      <c r="E53" s="177">
        <f t="shared" si="0"/>
        <v>-89798.84999999986</v>
      </c>
      <c r="F53" s="16"/>
      <c r="G53" s="93"/>
      <c r="H53" s="94"/>
      <c r="I53" s="95"/>
      <c r="J53" s="96"/>
      <c r="K53" s="144"/>
      <c r="L53" s="145"/>
      <c r="M53" s="97"/>
      <c r="N53" s="98"/>
      <c r="O53"/>
      <c r="P53"/>
      <c r="Q53"/>
      <c r="R53"/>
      <c r="S53"/>
      <c r="T53"/>
      <c r="U53"/>
      <c r="V53"/>
    </row>
    <row r="54" spans="1:22" s="3" customFormat="1" x14ac:dyDescent="0.3">
      <c r="A54" s="173"/>
      <c r="B54" s="175"/>
      <c r="C54" s="174"/>
      <c r="D54" s="174"/>
      <c r="E54" s="177">
        <f t="shared" si="0"/>
        <v>-89798.84999999986</v>
      </c>
      <c r="F54" s="16"/>
      <c r="G54" s="93"/>
      <c r="H54" s="94"/>
      <c r="I54" s="95"/>
      <c r="J54" s="96"/>
      <c r="K54" s="144"/>
      <c r="L54" s="145"/>
      <c r="M54" s="97"/>
      <c r="N54" s="98"/>
      <c r="O54"/>
      <c r="P54"/>
      <c r="Q54"/>
      <c r="R54"/>
      <c r="S54"/>
      <c r="T54"/>
      <c r="U54"/>
      <c r="V54"/>
    </row>
    <row r="55" spans="1:22" s="3" customFormat="1" x14ac:dyDescent="0.3">
      <c r="A55" s="173"/>
      <c r="B55" s="175"/>
      <c r="C55" s="174"/>
      <c r="D55" s="174"/>
      <c r="E55" s="177">
        <f t="shared" si="0"/>
        <v>-89798.84999999986</v>
      </c>
      <c r="F55" s="16"/>
      <c r="G55" s="93"/>
      <c r="H55" s="94"/>
      <c r="I55" s="95"/>
      <c r="J55" s="96"/>
      <c r="K55" s="144"/>
      <c r="L55" s="145"/>
      <c r="M55" s="97"/>
      <c r="N55" s="98"/>
      <c r="O55"/>
      <c r="P55"/>
      <c r="Q55"/>
      <c r="R55"/>
      <c r="S55"/>
      <c r="T55"/>
      <c r="U55"/>
      <c r="V55"/>
    </row>
    <row r="56" spans="1:22" s="3" customFormat="1" x14ac:dyDescent="0.3">
      <c r="A56" s="173"/>
      <c r="B56" s="175"/>
      <c r="C56" s="174"/>
      <c r="D56" s="174"/>
      <c r="E56" s="177">
        <f t="shared" si="0"/>
        <v>-89798.84999999986</v>
      </c>
      <c r="F56" s="16"/>
      <c r="G56" s="93"/>
      <c r="H56" s="94"/>
      <c r="I56" s="95"/>
      <c r="J56" s="96"/>
      <c r="K56" s="144"/>
      <c r="L56" s="145"/>
      <c r="M56" s="97"/>
      <c r="N56" s="98"/>
      <c r="O56"/>
      <c r="P56"/>
      <c r="Q56"/>
      <c r="R56"/>
      <c r="S56"/>
      <c r="T56"/>
      <c r="U56"/>
      <c r="V56"/>
    </row>
    <row r="57" spans="1:22" s="3" customFormat="1" x14ac:dyDescent="0.3">
      <c r="A57" s="173"/>
      <c r="B57" s="175"/>
      <c r="C57" s="174"/>
      <c r="D57" s="174"/>
      <c r="E57" s="177">
        <f t="shared" si="0"/>
        <v>-89798.84999999986</v>
      </c>
      <c r="F57" s="16"/>
      <c r="G57" s="93"/>
      <c r="H57" s="94"/>
      <c r="I57" s="95"/>
      <c r="J57" s="96"/>
      <c r="K57" s="144"/>
      <c r="L57" s="145"/>
      <c r="M57" s="97"/>
      <c r="N57" s="98"/>
      <c r="O57"/>
      <c r="P57"/>
      <c r="Q57"/>
      <c r="R57"/>
      <c r="S57"/>
      <c r="T57"/>
      <c r="U57"/>
      <c r="V57"/>
    </row>
    <row r="58" spans="1:22" s="3" customFormat="1" x14ac:dyDescent="0.3">
      <c r="A58" s="173"/>
      <c r="B58" s="175"/>
      <c r="C58" s="174"/>
      <c r="D58" s="174"/>
      <c r="E58" s="177">
        <f t="shared" si="0"/>
        <v>-89798.84999999986</v>
      </c>
      <c r="F58" s="16"/>
      <c r="G58" s="93"/>
      <c r="H58" s="94"/>
      <c r="I58" s="95"/>
      <c r="J58" s="96"/>
      <c r="K58" s="144"/>
      <c r="L58" s="145"/>
      <c r="M58" s="97"/>
      <c r="N58" s="98"/>
      <c r="O58"/>
      <c r="P58"/>
      <c r="Q58"/>
      <c r="R58"/>
      <c r="S58"/>
      <c r="T58"/>
      <c r="U58"/>
      <c r="V58"/>
    </row>
    <row r="59" spans="1:22" s="3" customFormat="1" x14ac:dyDescent="0.3">
      <c r="A59" s="173"/>
      <c r="B59" s="175"/>
      <c r="C59" s="174"/>
      <c r="D59" s="174"/>
      <c r="E59" s="177">
        <f t="shared" si="0"/>
        <v>-89798.84999999986</v>
      </c>
      <c r="F59" s="16"/>
      <c r="G59" s="93"/>
      <c r="H59" s="94"/>
      <c r="I59" s="95"/>
      <c r="J59" s="96"/>
      <c r="K59" s="144"/>
      <c r="L59" s="145"/>
      <c r="M59" s="97"/>
      <c r="N59" s="98"/>
      <c r="O59"/>
      <c r="P59"/>
      <c r="Q59"/>
      <c r="R59"/>
      <c r="S59"/>
      <c r="T59"/>
      <c r="U59"/>
      <c r="V59"/>
    </row>
    <row r="60" spans="1:22" s="3" customFormat="1" x14ac:dyDescent="0.3">
      <c r="A60" s="173"/>
      <c r="B60" s="175"/>
      <c r="C60" s="174"/>
      <c r="D60" s="174"/>
      <c r="E60" s="177">
        <f t="shared" si="0"/>
        <v>-89798.84999999986</v>
      </c>
      <c r="F60" s="16"/>
      <c r="G60" s="93"/>
      <c r="H60" s="94"/>
      <c r="I60" s="95"/>
      <c r="J60" s="96"/>
      <c r="K60" s="144"/>
      <c r="L60" s="145"/>
      <c r="M60" s="97"/>
      <c r="N60" s="98"/>
      <c r="O60"/>
      <c r="P60"/>
      <c r="Q60"/>
      <c r="R60"/>
      <c r="S60"/>
      <c r="T60"/>
      <c r="U60"/>
      <c r="V60"/>
    </row>
    <row r="61" spans="1:22" s="3" customFormat="1" x14ac:dyDescent="0.3">
      <c r="A61" s="173"/>
      <c r="B61" s="175"/>
      <c r="C61" s="174"/>
      <c r="D61" s="174"/>
      <c r="E61" s="177">
        <f t="shared" si="0"/>
        <v>-89798.84999999986</v>
      </c>
      <c r="F61" s="16"/>
      <c r="G61" s="93"/>
      <c r="H61" s="94"/>
      <c r="I61" s="95"/>
      <c r="J61" s="96"/>
      <c r="K61" s="144"/>
      <c r="L61" s="145"/>
      <c r="M61" s="97"/>
      <c r="N61" s="98"/>
      <c r="O61"/>
      <c r="P61"/>
      <c r="Q61"/>
      <c r="R61"/>
      <c r="S61"/>
      <c r="T61"/>
      <c r="U61"/>
      <c r="V61"/>
    </row>
    <row r="62" spans="1:22" s="3" customFormat="1" x14ac:dyDescent="0.3">
      <c r="A62" s="173"/>
      <c r="B62" s="175"/>
      <c r="C62" s="174"/>
      <c r="D62" s="174"/>
      <c r="E62" s="177">
        <f t="shared" si="0"/>
        <v>-89798.84999999986</v>
      </c>
      <c r="F62" s="16"/>
      <c r="G62" s="93"/>
      <c r="H62" s="94"/>
      <c r="I62" s="95"/>
      <c r="J62" s="96"/>
      <c r="K62" s="144"/>
      <c r="L62" s="145"/>
      <c r="M62" s="97"/>
      <c r="N62" s="98"/>
      <c r="O62"/>
      <c r="P62"/>
      <c r="Q62"/>
      <c r="R62"/>
      <c r="S62"/>
      <c r="T62"/>
      <c r="U62"/>
      <c r="V62"/>
    </row>
    <row r="63" spans="1:22" s="3" customFormat="1" x14ac:dyDescent="0.3">
      <c r="A63" s="173"/>
      <c r="B63" s="175"/>
      <c r="C63" s="174"/>
      <c r="D63" s="174"/>
      <c r="E63" s="135">
        <f t="shared" si="0"/>
        <v>-89798.84999999986</v>
      </c>
      <c r="F63" s="16"/>
      <c r="G63" s="93"/>
      <c r="H63" s="94"/>
      <c r="I63" s="95"/>
      <c r="J63" s="96"/>
      <c r="K63" s="144"/>
      <c r="L63" s="145"/>
      <c r="M63" s="97"/>
      <c r="N63" s="98"/>
      <c r="O63"/>
      <c r="P63"/>
      <c r="Q63"/>
      <c r="R63"/>
      <c r="S63"/>
      <c r="T63"/>
      <c r="U63"/>
      <c r="V63"/>
    </row>
    <row r="64" spans="1:22" s="3" customFormat="1" x14ac:dyDescent="0.3">
      <c r="A64" s="173"/>
      <c r="B64" s="175"/>
      <c r="C64" s="174"/>
      <c r="D64" s="174"/>
      <c r="E64" s="177">
        <f t="shared" si="0"/>
        <v>-89798.84999999986</v>
      </c>
      <c r="F64" s="16"/>
      <c r="G64" s="93"/>
      <c r="H64" s="94"/>
      <c r="I64" s="95"/>
      <c r="J64" s="96"/>
      <c r="K64" s="144"/>
      <c r="L64" s="145"/>
      <c r="M64" s="97"/>
      <c r="N64" s="98"/>
      <c r="O64"/>
      <c r="P64"/>
      <c r="Q64"/>
      <c r="R64"/>
      <c r="S64"/>
      <c r="T64"/>
      <c r="U64"/>
      <c r="V64"/>
    </row>
    <row r="65" spans="1:22" s="3" customFormat="1" x14ac:dyDescent="0.3">
      <c r="A65" s="173"/>
      <c r="B65" s="175"/>
      <c r="C65" s="174"/>
      <c r="D65" s="174"/>
      <c r="E65" s="177">
        <f t="shared" si="0"/>
        <v>-89798.84999999986</v>
      </c>
      <c r="F65" s="16"/>
      <c r="G65" s="93"/>
      <c r="H65" s="94"/>
      <c r="I65" s="95"/>
      <c r="J65" s="96"/>
      <c r="K65" s="144"/>
      <c r="L65" s="145"/>
      <c r="M65" s="97"/>
      <c r="N65" s="98"/>
      <c r="O65"/>
      <c r="P65"/>
      <c r="Q65"/>
      <c r="R65"/>
      <c r="S65"/>
      <c r="T65"/>
      <c r="U65"/>
      <c r="V65"/>
    </row>
    <row r="66" spans="1:22" s="3" customFormat="1" x14ac:dyDescent="0.3">
      <c r="A66" s="173"/>
      <c r="B66" s="175"/>
      <c r="C66" s="174"/>
      <c r="D66" s="174"/>
      <c r="E66" s="177">
        <f t="shared" si="0"/>
        <v>-89798.84999999986</v>
      </c>
      <c r="F66" s="16"/>
      <c r="G66" s="93"/>
      <c r="H66" s="94"/>
      <c r="I66" s="95"/>
      <c r="J66" s="96"/>
      <c r="K66" s="144"/>
      <c r="L66" s="145"/>
      <c r="M66" s="97"/>
      <c r="N66" s="98"/>
      <c r="O66"/>
      <c r="P66"/>
      <c r="Q66"/>
      <c r="R66"/>
      <c r="S66"/>
      <c r="T66"/>
      <c r="U66"/>
      <c r="V66"/>
    </row>
    <row r="67" spans="1:22" s="3" customFormat="1" x14ac:dyDescent="0.3">
      <c r="A67" s="173"/>
      <c r="B67" s="175"/>
      <c r="C67" s="174"/>
      <c r="D67" s="174"/>
      <c r="E67" s="177">
        <f t="shared" si="0"/>
        <v>-89798.84999999986</v>
      </c>
      <c r="F67" s="16"/>
      <c r="G67" s="93"/>
      <c r="H67" s="94"/>
      <c r="I67" s="95"/>
      <c r="J67" s="96"/>
      <c r="K67" s="144"/>
      <c r="L67" s="145"/>
      <c r="M67" s="97"/>
      <c r="N67" s="98"/>
      <c r="O67"/>
      <c r="P67"/>
      <c r="Q67"/>
      <c r="R67"/>
      <c r="S67"/>
      <c r="T67"/>
      <c r="U67"/>
      <c r="V67"/>
    </row>
    <row r="68" spans="1:22" s="3" customFormat="1" x14ac:dyDescent="0.3">
      <c r="A68" s="173"/>
      <c r="B68" s="175"/>
      <c r="C68" s="174"/>
      <c r="D68" s="174"/>
      <c r="E68" s="177">
        <f t="shared" si="0"/>
        <v>-89798.84999999986</v>
      </c>
      <c r="F68" s="16"/>
      <c r="G68" s="93"/>
      <c r="H68" s="94"/>
      <c r="I68" s="95"/>
      <c r="J68" s="96"/>
      <c r="K68" s="144"/>
      <c r="L68" s="145"/>
      <c r="M68" s="97"/>
      <c r="N68" s="98"/>
      <c r="O68"/>
      <c r="P68"/>
      <c r="Q68"/>
      <c r="R68"/>
      <c r="S68"/>
      <c r="T68"/>
      <c r="U68"/>
      <c r="V68"/>
    </row>
    <row r="69" spans="1:22" s="3" customFormat="1" x14ac:dyDescent="0.3">
      <c r="A69" s="173"/>
      <c r="B69" s="175"/>
      <c r="C69" s="174"/>
      <c r="D69" s="174"/>
      <c r="E69" s="177">
        <f t="shared" si="0"/>
        <v>-89798.84999999986</v>
      </c>
      <c r="F69" s="16"/>
      <c r="G69" s="93"/>
      <c r="H69" s="94"/>
      <c r="I69" s="95"/>
      <c r="J69" s="96"/>
      <c r="K69" s="144"/>
      <c r="L69" s="145"/>
      <c r="M69" s="97"/>
      <c r="N69" s="98"/>
      <c r="O69"/>
      <c r="P69"/>
      <c r="Q69"/>
      <c r="R69"/>
      <c r="S69"/>
      <c r="T69"/>
      <c r="U69"/>
      <c r="V69"/>
    </row>
    <row r="70" spans="1:22" s="3" customFormat="1" x14ac:dyDescent="0.3">
      <c r="A70" s="173"/>
      <c r="B70" s="175"/>
      <c r="C70" s="174"/>
      <c r="D70" s="174"/>
      <c r="E70" s="177">
        <f t="shared" ref="E70:E133" si="1">+E69+C70-D70</f>
        <v>-89798.84999999986</v>
      </c>
      <c r="F70" s="16"/>
      <c r="G70" s="93"/>
      <c r="H70" s="94"/>
      <c r="I70" s="95"/>
      <c r="J70" s="96"/>
      <c r="K70" s="144"/>
      <c r="L70" s="145"/>
      <c r="M70" s="97"/>
      <c r="N70" s="98"/>
      <c r="O70"/>
      <c r="P70"/>
      <c r="Q70"/>
      <c r="R70"/>
      <c r="S70"/>
      <c r="T70"/>
      <c r="U70"/>
      <c r="V70"/>
    </row>
    <row r="71" spans="1:22" s="3" customFormat="1" x14ac:dyDescent="0.3">
      <c r="A71" s="173"/>
      <c r="B71" s="175"/>
      <c r="C71" s="174"/>
      <c r="D71" s="174"/>
      <c r="E71" s="177">
        <f>+E70+C71-D71</f>
        <v>-89798.84999999986</v>
      </c>
      <c r="F71" s="16"/>
      <c r="G71" s="93"/>
      <c r="H71" s="94"/>
      <c r="I71" s="95"/>
      <c r="J71" s="96"/>
      <c r="K71" s="144"/>
      <c r="L71" s="145"/>
      <c r="M71" s="97"/>
      <c r="N71" s="98"/>
      <c r="O71"/>
      <c r="P71"/>
      <c r="Q71"/>
      <c r="R71"/>
      <c r="S71"/>
      <c r="T71"/>
      <c r="U71"/>
      <c r="V71"/>
    </row>
    <row r="72" spans="1:22" s="3" customFormat="1" x14ac:dyDescent="0.3">
      <c r="A72" s="173"/>
      <c r="B72" s="175"/>
      <c r="C72" s="174"/>
      <c r="D72" s="174"/>
      <c r="E72" s="177">
        <f>+E71+C72-D72</f>
        <v>-89798.84999999986</v>
      </c>
      <c r="F72" s="16"/>
      <c r="G72" s="93"/>
      <c r="H72" s="94"/>
      <c r="I72" s="95"/>
      <c r="J72" s="96"/>
      <c r="K72" s="144"/>
      <c r="L72" s="145"/>
      <c r="M72" s="97"/>
      <c r="N72" s="98"/>
      <c r="O72"/>
      <c r="P72"/>
      <c r="Q72"/>
      <c r="R72"/>
      <c r="S72"/>
      <c r="T72"/>
      <c r="U72"/>
      <c r="V72"/>
    </row>
    <row r="73" spans="1:22" s="3" customFormat="1" x14ac:dyDescent="0.3">
      <c r="A73" s="173"/>
      <c r="B73" s="175"/>
      <c r="C73" s="174"/>
      <c r="D73" s="174"/>
      <c r="E73" s="177">
        <f t="shared" si="1"/>
        <v>-89798.84999999986</v>
      </c>
      <c r="F73" s="16"/>
      <c r="G73" s="93"/>
      <c r="H73" s="94"/>
      <c r="I73" s="95"/>
      <c r="J73" s="96"/>
      <c r="K73" s="144"/>
      <c r="L73" s="145"/>
      <c r="M73" s="97"/>
      <c r="N73" s="98"/>
      <c r="O73"/>
      <c r="P73"/>
      <c r="Q73"/>
      <c r="R73"/>
      <c r="S73"/>
      <c r="T73"/>
      <c r="U73"/>
      <c r="V73"/>
    </row>
    <row r="74" spans="1:22" s="3" customFormat="1" x14ac:dyDescent="0.3">
      <c r="A74" s="173"/>
      <c r="B74" s="175"/>
      <c r="C74" s="174"/>
      <c r="D74" s="174"/>
      <c r="E74" s="177">
        <f t="shared" si="1"/>
        <v>-89798.84999999986</v>
      </c>
      <c r="F74" s="16"/>
      <c r="G74" s="93"/>
      <c r="H74" s="94"/>
      <c r="I74" s="95"/>
      <c r="J74" s="96"/>
      <c r="K74" s="144"/>
      <c r="L74" s="145"/>
      <c r="M74" s="97"/>
      <c r="N74" s="98"/>
      <c r="O74"/>
      <c r="P74"/>
      <c r="Q74"/>
      <c r="R74"/>
      <c r="S74"/>
      <c r="T74"/>
      <c r="U74"/>
      <c r="V74"/>
    </row>
    <row r="75" spans="1:22" s="3" customFormat="1" x14ac:dyDescent="0.3">
      <c r="A75" s="173"/>
      <c r="B75" s="175"/>
      <c r="C75" s="174"/>
      <c r="D75" s="174"/>
      <c r="E75" s="177">
        <f t="shared" si="1"/>
        <v>-89798.84999999986</v>
      </c>
      <c r="F75" s="16"/>
      <c r="G75" s="93"/>
      <c r="H75" s="94"/>
      <c r="I75" s="95"/>
      <c r="J75" s="96"/>
      <c r="K75" s="144"/>
      <c r="L75" s="145"/>
      <c r="M75" s="97"/>
      <c r="N75" s="98"/>
      <c r="O75"/>
      <c r="P75"/>
      <c r="Q75"/>
      <c r="R75"/>
      <c r="S75"/>
      <c r="T75"/>
      <c r="U75"/>
      <c r="V75"/>
    </row>
    <row r="76" spans="1:22" s="3" customFormat="1" x14ac:dyDescent="0.3">
      <c r="A76" s="173"/>
      <c r="B76" s="175"/>
      <c r="C76" s="174"/>
      <c r="D76" s="174"/>
      <c r="E76" s="135">
        <f t="shared" si="1"/>
        <v>-89798.84999999986</v>
      </c>
      <c r="F76" s="16"/>
      <c r="G76" s="93"/>
      <c r="H76" s="94"/>
      <c r="I76" s="95"/>
      <c r="J76" s="96"/>
      <c r="K76" s="144"/>
      <c r="L76" s="145"/>
      <c r="M76" s="97"/>
      <c r="N76" s="98"/>
      <c r="O76"/>
      <c r="P76"/>
      <c r="Q76"/>
      <c r="R76"/>
      <c r="S76"/>
      <c r="T76"/>
      <c r="U76"/>
      <c r="V76"/>
    </row>
    <row r="77" spans="1:22" s="3" customFormat="1" x14ac:dyDescent="0.3">
      <c r="A77" s="173"/>
      <c r="B77" s="175"/>
      <c r="C77" s="174"/>
      <c r="D77" s="174"/>
      <c r="E77" s="177">
        <f t="shared" si="1"/>
        <v>-89798.84999999986</v>
      </c>
      <c r="F77" s="16"/>
      <c r="G77" s="93"/>
      <c r="H77" s="94"/>
      <c r="I77" s="95"/>
      <c r="J77" s="96"/>
      <c r="K77" s="144"/>
      <c r="L77" s="145"/>
      <c r="M77" s="97"/>
      <c r="N77" s="98"/>
      <c r="O77"/>
      <c r="P77"/>
      <c r="Q77"/>
      <c r="R77"/>
      <c r="S77"/>
      <c r="T77"/>
      <c r="U77"/>
      <c r="V77"/>
    </row>
    <row r="78" spans="1:22" s="3" customFormat="1" x14ac:dyDescent="0.3">
      <c r="A78" s="173"/>
      <c r="B78" s="175"/>
      <c r="C78" s="174"/>
      <c r="D78" s="174"/>
      <c r="E78" s="177">
        <f t="shared" si="1"/>
        <v>-89798.84999999986</v>
      </c>
      <c r="F78" s="16"/>
      <c r="G78" s="93"/>
      <c r="H78" s="94"/>
      <c r="I78" s="95"/>
      <c r="J78" s="96"/>
      <c r="K78" s="144"/>
      <c r="L78" s="145"/>
      <c r="M78" s="97"/>
      <c r="N78" s="98"/>
      <c r="O78"/>
      <c r="P78"/>
      <c r="Q78"/>
      <c r="R78"/>
      <c r="S78"/>
      <c r="T78"/>
      <c r="U78"/>
      <c r="V78"/>
    </row>
    <row r="79" spans="1:22" s="3" customFormat="1" x14ac:dyDescent="0.3">
      <c r="A79" s="173"/>
      <c r="B79" s="175"/>
      <c r="C79" s="174"/>
      <c r="D79" s="174"/>
      <c r="E79" s="177">
        <f t="shared" si="1"/>
        <v>-89798.84999999986</v>
      </c>
      <c r="F79" s="16"/>
      <c r="G79" s="93"/>
      <c r="H79" s="94"/>
      <c r="I79" s="95"/>
      <c r="J79" s="96"/>
      <c r="K79" s="144"/>
      <c r="L79" s="145"/>
      <c r="M79" s="97"/>
      <c r="N79" s="98"/>
      <c r="O79"/>
      <c r="P79"/>
      <c r="Q79"/>
      <c r="R79"/>
      <c r="S79"/>
      <c r="T79"/>
      <c r="U79"/>
      <c r="V79"/>
    </row>
    <row r="80" spans="1:22" s="3" customFormat="1" x14ac:dyDescent="0.3">
      <c r="A80" s="173"/>
      <c r="B80" s="175"/>
      <c r="C80" s="174"/>
      <c r="D80" s="174"/>
      <c r="E80" s="177">
        <f t="shared" si="1"/>
        <v>-89798.84999999986</v>
      </c>
      <c r="F80" s="16"/>
      <c r="G80" s="93"/>
      <c r="H80" s="94"/>
      <c r="I80" s="95"/>
      <c r="J80" s="96"/>
      <c r="K80" s="144"/>
      <c r="L80" s="145"/>
      <c r="M80" s="97"/>
      <c r="N80" s="98"/>
      <c r="O80"/>
      <c r="P80"/>
      <c r="Q80"/>
      <c r="R80"/>
      <c r="S80"/>
      <c r="T80"/>
      <c r="U80"/>
      <c r="V80"/>
    </row>
    <row r="81" spans="1:22" s="3" customFormat="1" x14ac:dyDescent="0.3">
      <c r="A81" s="173"/>
      <c r="B81" s="175"/>
      <c r="C81" s="174"/>
      <c r="D81" s="174"/>
      <c r="E81" s="177">
        <f t="shared" si="1"/>
        <v>-89798.84999999986</v>
      </c>
      <c r="F81" s="16"/>
      <c r="G81" s="93"/>
      <c r="H81" s="94"/>
      <c r="I81" s="95"/>
      <c r="J81" s="96"/>
      <c r="K81" s="144"/>
      <c r="L81" s="145"/>
      <c r="M81" s="97"/>
      <c r="N81" s="98"/>
      <c r="O81"/>
      <c r="P81"/>
      <c r="Q81"/>
      <c r="R81"/>
      <c r="S81"/>
      <c r="T81"/>
      <c r="U81"/>
      <c r="V81"/>
    </row>
    <row r="82" spans="1:22" s="3" customFormat="1" x14ac:dyDescent="0.3">
      <c r="A82" s="173"/>
      <c r="B82" s="175"/>
      <c r="C82" s="174"/>
      <c r="D82" s="174"/>
      <c r="E82" s="177">
        <f t="shared" si="1"/>
        <v>-89798.84999999986</v>
      </c>
      <c r="F82" s="16"/>
      <c r="G82" s="93"/>
      <c r="H82" s="94"/>
      <c r="I82" s="95"/>
      <c r="J82" s="96"/>
      <c r="K82" s="144"/>
      <c r="L82" s="145"/>
      <c r="M82" s="97"/>
      <c r="N82" s="98"/>
      <c r="O82"/>
      <c r="P82"/>
      <c r="Q82"/>
      <c r="R82"/>
      <c r="S82"/>
      <c r="T82"/>
      <c r="U82"/>
      <c r="V82"/>
    </row>
    <row r="83" spans="1:22" s="3" customFormat="1" x14ac:dyDescent="0.3">
      <c r="A83" s="173"/>
      <c r="B83" s="175"/>
      <c r="C83" s="174"/>
      <c r="D83" s="174"/>
      <c r="E83" s="177">
        <f t="shared" si="1"/>
        <v>-89798.84999999986</v>
      </c>
      <c r="F83" s="16"/>
      <c r="G83" s="93"/>
      <c r="H83" s="94"/>
      <c r="I83" s="95"/>
      <c r="J83" s="96"/>
      <c r="K83" s="144"/>
      <c r="L83" s="145"/>
      <c r="M83" s="97"/>
      <c r="N83" s="98"/>
      <c r="O83"/>
      <c r="P83"/>
      <c r="Q83"/>
      <c r="R83"/>
      <c r="S83"/>
      <c r="T83"/>
      <c r="U83"/>
      <c r="V83"/>
    </row>
    <row r="84" spans="1:22" s="3" customFormat="1" x14ac:dyDescent="0.3">
      <c r="A84" s="173"/>
      <c r="B84" s="175"/>
      <c r="C84" s="174"/>
      <c r="D84" s="174"/>
      <c r="E84" s="177">
        <f t="shared" si="1"/>
        <v>-89798.84999999986</v>
      </c>
      <c r="F84" s="16"/>
      <c r="G84" s="93"/>
      <c r="H84" s="94"/>
      <c r="I84" s="95"/>
      <c r="J84" s="96"/>
      <c r="K84" s="144"/>
      <c r="L84" s="145"/>
      <c r="M84" s="97"/>
      <c r="N84" s="98"/>
      <c r="O84"/>
      <c r="P84"/>
      <c r="Q84"/>
      <c r="R84"/>
      <c r="S84"/>
      <c r="T84"/>
      <c r="U84"/>
      <c r="V84"/>
    </row>
    <row r="85" spans="1:22" s="3" customFormat="1" x14ac:dyDescent="0.3">
      <c r="A85" s="173"/>
      <c r="B85" s="175"/>
      <c r="C85" s="174"/>
      <c r="D85" s="174"/>
      <c r="E85" s="177">
        <f t="shared" si="1"/>
        <v>-89798.84999999986</v>
      </c>
      <c r="F85" s="16"/>
      <c r="G85" s="93"/>
      <c r="H85" s="94"/>
      <c r="I85" s="95"/>
      <c r="J85" s="96"/>
      <c r="K85" s="144"/>
      <c r="L85" s="145"/>
      <c r="M85" s="97"/>
      <c r="N85" s="98"/>
      <c r="O85"/>
      <c r="P85"/>
      <c r="Q85"/>
      <c r="R85"/>
      <c r="S85"/>
      <c r="T85"/>
      <c r="U85"/>
      <c r="V85"/>
    </row>
    <row r="86" spans="1:22" s="3" customFormat="1" x14ac:dyDescent="0.3">
      <c r="A86" s="173"/>
      <c r="B86" s="175"/>
      <c r="C86" s="174"/>
      <c r="D86" s="174"/>
      <c r="E86" s="177">
        <f t="shared" si="1"/>
        <v>-89798.84999999986</v>
      </c>
      <c r="F86" s="16"/>
      <c r="G86" s="93"/>
      <c r="H86" s="94"/>
      <c r="I86" s="95"/>
      <c r="J86" s="96"/>
      <c r="K86" s="144"/>
      <c r="L86" s="145"/>
      <c r="M86" s="97"/>
      <c r="N86" s="98"/>
      <c r="O86"/>
      <c r="P86"/>
      <c r="Q86"/>
      <c r="R86"/>
      <c r="S86"/>
      <c r="T86"/>
      <c r="U86"/>
      <c r="V86"/>
    </row>
    <row r="87" spans="1:22" s="3" customFormat="1" x14ac:dyDescent="0.3">
      <c r="A87" s="173"/>
      <c r="B87" s="175"/>
      <c r="C87" s="174"/>
      <c r="D87" s="174"/>
      <c r="E87" s="177">
        <f t="shared" si="1"/>
        <v>-89798.84999999986</v>
      </c>
      <c r="F87" s="16"/>
      <c r="G87" s="93"/>
      <c r="H87" s="94"/>
      <c r="I87" s="95"/>
      <c r="J87" s="96"/>
      <c r="K87" s="144"/>
      <c r="L87" s="145"/>
      <c r="M87" s="97"/>
      <c r="N87" s="98"/>
      <c r="O87"/>
      <c r="P87"/>
      <c r="Q87"/>
      <c r="R87"/>
      <c r="S87"/>
      <c r="T87"/>
      <c r="U87"/>
      <c r="V87"/>
    </row>
    <row r="88" spans="1:22" s="3" customFormat="1" x14ac:dyDescent="0.3">
      <c r="A88" s="173"/>
      <c r="B88" s="175"/>
      <c r="C88" s="174"/>
      <c r="D88" s="174"/>
      <c r="E88" s="177">
        <f t="shared" si="1"/>
        <v>-89798.84999999986</v>
      </c>
      <c r="F88" s="16"/>
      <c r="G88" s="93"/>
      <c r="H88" s="94"/>
      <c r="I88" s="95"/>
      <c r="J88" s="96"/>
      <c r="K88" s="144"/>
      <c r="L88" s="145"/>
      <c r="M88" s="97"/>
      <c r="N88" s="98"/>
      <c r="O88"/>
      <c r="P88"/>
      <c r="Q88"/>
      <c r="R88"/>
      <c r="S88"/>
      <c r="T88"/>
      <c r="U88"/>
      <c r="V88"/>
    </row>
    <row r="89" spans="1:22" s="3" customFormat="1" x14ac:dyDescent="0.3">
      <c r="A89" s="173"/>
      <c r="B89" s="175"/>
      <c r="C89" s="174"/>
      <c r="D89" s="174"/>
      <c r="E89" s="135">
        <f t="shared" si="1"/>
        <v>-89798.84999999986</v>
      </c>
      <c r="F89" s="16"/>
      <c r="G89" s="93"/>
      <c r="H89" s="94"/>
      <c r="I89" s="95"/>
      <c r="J89" s="96"/>
      <c r="K89" s="144"/>
      <c r="L89" s="145"/>
      <c r="M89" s="97"/>
      <c r="N89" s="98"/>
      <c r="O89"/>
      <c r="P89"/>
      <c r="Q89"/>
      <c r="R89"/>
      <c r="S89"/>
      <c r="T89"/>
      <c r="U89"/>
      <c r="V89"/>
    </row>
    <row r="90" spans="1:22" s="3" customFormat="1" x14ac:dyDescent="0.3">
      <c r="A90" s="173"/>
      <c r="B90" s="175"/>
      <c r="C90" s="174"/>
      <c r="D90" s="174"/>
      <c r="E90" s="177">
        <f t="shared" si="1"/>
        <v>-89798.84999999986</v>
      </c>
      <c r="F90" s="16"/>
      <c r="G90" s="93"/>
      <c r="H90" s="94"/>
      <c r="I90" s="95"/>
      <c r="J90" s="96"/>
      <c r="K90" s="144"/>
      <c r="L90" s="145"/>
      <c r="M90" s="97"/>
      <c r="N90" s="98"/>
      <c r="O90"/>
      <c r="P90"/>
      <c r="Q90"/>
      <c r="R90"/>
      <c r="S90"/>
      <c r="T90"/>
      <c r="U90"/>
      <c r="V90"/>
    </row>
    <row r="91" spans="1:22" s="3" customFormat="1" x14ac:dyDescent="0.3">
      <c r="A91" s="173"/>
      <c r="B91" s="175"/>
      <c r="C91" s="174"/>
      <c r="D91" s="174"/>
      <c r="E91" s="177">
        <f t="shared" si="1"/>
        <v>-89798.84999999986</v>
      </c>
      <c r="F91" s="16"/>
      <c r="G91" s="93"/>
      <c r="H91" s="94"/>
      <c r="I91" s="95"/>
      <c r="J91" s="96"/>
      <c r="K91" s="144"/>
      <c r="L91" s="145"/>
      <c r="M91" s="97"/>
      <c r="N91" s="98"/>
      <c r="O91"/>
      <c r="P91"/>
      <c r="Q91"/>
      <c r="R91"/>
      <c r="S91"/>
      <c r="T91"/>
      <c r="U91"/>
      <c r="V91"/>
    </row>
    <row r="92" spans="1:22" s="3" customFormat="1" x14ac:dyDescent="0.3">
      <c r="A92" s="173"/>
      <c r="B92" s="175"/>
      <c r="C92" s="174"/>
      <c r="D92" s="174"/>
      <c r="E92" s="177">
        <f t="shared" si="1"/>
        <v>-89798.84999999986</v>
      </c>
      <c r="F92" s="16"/>
      <c r="G92" s="93"/>
      <c r="H92" s="94"/>
      <c r="I92" s="95"/>
      <c r="J92" s="96"/>
      <c r="K92" s="144"/>
      <c r="L92" s="145"/>
      <c r="M92" s="97"/>
      <c r="N92" s="98"/>
      <c r="O92"/>
      <c r="P92"/>
      <c r="Q92"/>
      <c r="R92"/>
      <c r="S92"/>
      <c r="T92"/>
      <c r="U92"/>
      <c r="V92"/>
    </row>
    <row r="93" spans="1:22" s="3" customFormat="1" x14ac:dyDescent="0.3">
      <c r="A93" s="173"/>
      <c r="B93" s="175"/>
      <c r="C93" s="174"/>
      <c r="D93" s="174"/>
      <c r="E93" s="177">
        <f t="shared" si="1"/>
        <v>-89798.84999999986</v>
      </c>
      <c r="F93" s="16"/>
      <c r="G93" s="93"/>
      <c r="H93" s="94"/>
      <c r="I93" s="95"/>
      <c r="J93" s="96"/>
      <c r="K93" s="144"/>
      <c r="L93" s="145"/>
      <c r="M93" s="97"/>
      <c r="N93" s="98"/>
      <c r="O93"/>
      <c r="P93"/>
      <c r="Q93"/>
      <c r="R93"/>
      <c r="S93"/>
      <c r="T93"/>
      <c r="U93"/>
      <c r="V93"/>
    </row>
    <row r="94" spans="1:22" s="3" customFormat="1" x14ac:dyDescent="0.3">
      <c r="A94" s="173"/>
      <c r="B94" s="175"/>
      <c r="C94" s="174"/>
      <c r="D94" s="174"/>
      <c r="E94" s="177">
        <f t="shared" si="1"/>
        <v>-89798.84999999986</v>
      </c>
      <c r="F94" s="16"/>
      <c r="G94" s="93"/>
      <c r="H94" s="94"/>
      <c r="I94" s="95"/>
      <c r="J94" s="96"/>
      <c r="K94" s="144"/>
      <c r="L94" s="145"/>
      <c r="M94" s="97"/>
      <c r="N94" s="98"/>
      <c r="O94"/>
      <c r="P94"/>
      <c r="Q94"/>
      <c r="R94"/>
      <c r="S94"/>
      <c r="T94"/>
      <c r="U94"/>
      <c r="V94"/>
    </row>
    <row r="95" spans="1:22" s="3" customFormat="1" x14ac:dyDescent="0.3">
      <c r="A95" s="173"/>
      <c r="B95" s="175"/>
      <c r="C95" s="174"/>
      <c r="D95" s="174"/>
      <c r="E95" s="177">
        <f t="shared" si="1"/>
        <v>-89798.84999999986</v>
      </c>
      <c r="F95" s="16"/>
      <c r="G95" s="93"/>
      <c r="H95" s="94"/>
      <c r="I95" s="95"/>
      <c r="J95" s="96"/>
      <c r="K95" s="144"/>
      <c r="L95" s="145"/>
      <c r="M95" s="97"/>
      <c r="N95" s="98"/>
      <c r="O95"/>
      <c r="P95"/>
      <c r="Q95"/>
      <c r="R95"/>
      <c r="S95"/>
      <c r="T95"/>
      <c r="U95"/>
      <c r="V95"/>
    </row>
    <row r="96" spans="1:22" s="3" customFormat="1" x14ac:dyDescent="0.3">
      <c r="A96" s="173"/>
      <c r="B96" s="175"/>
      <c r="C96" s="174"/>
      <c r="D96" s="174"/>
      <c r="E96" s="177">
        <f t="shared" si="1"/>
        <v>-89798.84999999986</v>
      </c>
      <c r="F96" s="16"/>
      <c r="G96" s="93"/>
      <c r="H96" s="94"/>
      <c r="I96" s="95"/>
      <c r="J96" s="96"/>
      <c r="K96" s="144"/>
      <c r="L96" s="145"/>
      <c r="M96" s="97"/>
      <c r="N96" s="98"/>
      <c r="O96"/>
      <c r="P96"/>
      <c r="Q96"/>
      <c r="R96"/>
      <c r="S96"/>
      <c r="T96"/>
      <c r="U96"/>
      <c r="V96"/>
    </row>
    <row r="97" spans="1:22" s="3" customFormat="1" x14ac:dyDescent="0.3">
      <c r="A97" s="173"/>
      <c r="B97" s="175"/>
      <c r="C97" s="174"/>
      <c r="D97" s="174"/>
      <c r="E97" s="177">
        <f t="shared" si="1"/>
        <v>-89798.84999999986</v>
      </c>
      <c r="F97" s="16"/>
      <c r="G97" s="93"/>
      <c r="H97" s="94"/>
      <c r="I97" s="95"/>
      <c r="J97" s="96"/>
      <c r="K97" s="144"/>
      <c r="L97" s="145"/>
      <c r="M97" s="97"/>
      <c r="N97" s="98"/>
      <c r="O97"/>
      <c r="P97"/>
      <c r="Q97"/>
      <c r="R97"/>
      <c r="S97"/>
      <c r="T97"/>
      <c r="U97"/>
      <c r="V97"/>
    </row>
    <row r="98" spans="1:22" s="3" customFormat="1" x14ac:dyDescent="0.3">
      <c r="A98" s="173"/>
      <c r="B98" s="175"/>
      <c r="C98" s="174"/>
      <c r="D98" s="174"/>
      <c r="E98" s="177">
        <f t="shared" si="1"/>
        <v>-89798.84999999986</v>
      </c>
      <c r="F98" s="16"/>
      <c r="G98" s="93"/>
      <c r="H98" s="94"/>
      <c r="I98" s="95"/>
      <c r="J98" s="96"/>
      <c r="K98" s="144"/>
      <c r="L98" s="145"/>
      <c r="M98" s="97"/>
      <c r="N98" s="98"/>
      <c r="O98"/>
      <c r="P98"/>
      <c r="Q98"/>
      <c r="R98"/>
      <c r="S98"/>
      <c r="T98"/>
      <c r="U98"/>
      <c r="V98"/>
    </row>
    <row r="99" spans="1:22" s="3" customFormat="1" x14ac:dyDescent="0.3">
      <c r="A99" s="173"/>
      <c r="B99" s="175"/>
      <c r="C99" s="174"/>
      <c r="D99" s="174"/>
      <c r="E99" s="177">
        <f t="shared" si="1"/>
        <v>-89798.84999999986</v>
      </c>
      <c r="F99" s="16"/>
      <c r="G99" s="93"/>
      <c r="H99" s="94"/>
      <c r="I99" s="95"/>
      <c r="J99" s="96"/>
      <c r="K99" s="144"/>
      <c r="L99" s="145"/>
      <c r="M99" s="97"/>
      <c r="N99" s="98"/>
      <c r="O99"/>
      <c r="P99"/>
      <c r="Q99"/>
      <c r="R99"/>
      <c r="S99"/>
      <c r="T99"/>
      <c r="U99"/>
      <c r="V99"/>
    </row>
    <row r="100" spans="1:22" s="3" customFormat="1" x14ac:dyDescent="0.3">
      <c r="A100" s="173"/>
      <c r="B100" s="175"/>
      <c r="C100" s="174"/>
      <c r="D100" s="174"/>
      <c r="E100" s="135">
        <f t="shared" si="1"/>
        <v>-89798.84999999986</v>
      </c>
      <c r="F100" s="16"/>
      <c r="G100" s="93"/>
      <c r="H100" s="94"/>
      <c r="I100" s="95"/>
      <c r="J100" s="96"/>
      <c r="K100" s="144"/>
      <c r="L100" s="145"/>
      <c r="M100" s="97"/>
      <c r="N100" s="98"/>
      <c r="O100"/>
      <c r="P100"/>
      <c r="Q100"/>
      <c r="R100"/>
      <c r="S100"/>
      <c r="T100"/>
      <c r="U100"/>
      <c r="V100"/>
    </row>
    <row r="101" spans="1:22" s="3" customFormat="1" x14ac:dyDescent="0.3">
      <c r="A101" s="173"/>
      <c r="B101" s="175"/>
      <c r="C101" s="174"/>
      <c r="D101" s="174"/>
      <c r="E101" s="177">
        <f t="shared" si="1"/>
        <v>-89798.84999999986</v>
      </c>
      <c r="F101" s="16"/>
      <c r="G101" s="93"/>
      <c r="H101" s="94"/>
      <c r="I101" s="95"/>
      <c r="J101" s="96"/>
      <c r="K101" s="144"/>
      <c r="L101" s="145"/>
      <c r="M101" s="97"/>
      <c r="N101" s="98"/>
      <c r="O101"/>
      <c r="P101"/>
      <c r="Q101"/>
      <c r="R101"/>
      <c r="S101"/>
      <c r="T101"/>
      <c r="U101"/>
      <c r="V101"/>
    </row>
    <row r="102" spans="1:22" s="3" customFormat="1" x14ac:dyDescent="0.3">
      <c r="A102" s="173"/>
      <c r="B102" s="175"/>
      <c r="C102" s="174"/>
      <c r="D102" s="174"/>
      <c r="E102" s="177">
        <f t="shared" si="1"/>
        <v>-89798.84999999986</v>
      </c>
      <c r="F102" s="16"/>
      <c r="G102" s="93"/>
      <c r="H102" s="94"/>
      <c r="I102" s="95"/>
      <c r="J102" s="96"/>
      <c r="K102" s="144"/>
      <c r="L102" s="145"/>
      <c r="M102" s="97"/>
      <c r="N102" s="98"/>
      <c r="O102"/>
      <c r="P102"/>
      <c r="Q102"/>
      <c r="R102"/>
      <c r="S102"/>
      <c r="T102"/>
      <c r="U102"/>
      <c r="V102"/>
    </row>
    <row r="103" spans="1:22" s="3" customFormat="1" x14ac:dyDescent="0.3">
      <c r="A103" s="173"/>
      <c r="B103" s="175"/>
      <c r="C103" s="174"/>
      <c r="D103" s="174"/>
      <c r="E103" s="177">
        <f t="shared" si="1"/>
        <v>-89798.84999999986</v>
      </c>
      <c r="F103" s="16"/>
      <c r="G103" s="93"/>
      <c r="H103" s="94"/>
      <c r="I103" s="95"/>
      <c r="J103" s="96"/>
      <c r="K103" s="144"/>
      <c r="L103" s="145"/>
      <c r="M103" s="97"/>
      <c r="N103" s="98"/>
      <c r="O103"/>
      <c r="P103"/>
      <c r="Q103"/>
      <c r="R103"/>
      <c r="S103"/>
      <c r="T103"/>
      <c r="U103"/>
      <c r="V103"/>
    </row>
    <row r="104" spans="1:22" s="3" customFormat="1" x14ac:dyDescent="0.3">
      <c r="A104" s="173"/>
      <c r="B104" s="175"/>
      <c r="C104" s="174"/>
      <c r="D104" s="174"/>
      <c r="E104" s="177">
        <f t="shared" si="1"/>
        <v>-89798.84999999986</v>
      </c>
      <c r="F104" s="16"/>
      <c r="G104" s="93"/>
      <c r="H104" s="94"/>
      <c r="I104" s="95"/>
      <c r="J104" s="96"/>
      <c r="K104" s="144"/>
      <c r="L104" s="145"/>
      <c r="M104" s="97"/>
      <c r="N104" s="98"/>
      <c r="O104"/>
      <c r="P104"/>
      <c r="Q104"/>
      <c r="R104"/>
      <c r="S104"/>
      <c r="T104"/>
      <c r="U104"/>
      <c r="V104"/>
    </row>
    <row r="105" spans="1:22" s="3" customFormat="1" x14ac:dyDescent="0.3">
      <c r="A105" s="173"/>
      <c r="B105" s="175"/>
      <c r="C105" s="174"/>
      <c r="D105" s="174"/>
      <c r="E105" s="177">
        <f t="shared" si="1"/>
        <v>-89798.84999999986</v>
      </c>
      <c r="F105" s="16"/>
      <c r="G105" s="93"/>
      <c r="H105" s="94"/>
      <c r="I105" s="95"/>
      <c r="J105" s="96"/>
      <c r="K105" s="144"/>
      <c r="L105" s="145"/>
      <c r="M105" s="97"/>
      <c r="N105" s="98"/>
      <c r="O105"/>
      <c r="P105"/>
      <c r="Q105"/>
      <c r="R105"/>
      <c r="S105"/>
      <c r="T105"/>
      <c r="U105"/>
      <c r="V105"/>
    </row>
    <row r="106" spans="1:22" s="3" customFormat="1" x14ac:dyDescent="0.3">
      <c r="A106" s="173"/>
      <c r="B106" s="175"/>
      <c r="C106" s="174"/>
      <c r="D106" s="174"/>
      <c r="E106" s="177">
        <f t="shared" si="1"/>
        <v>-89798.84999999986</v>
      </c>
      <c r="F106" s="16"/>
      <c r="G106" s="93"/>
      <c r="H106" s="94"/>
      <c r="I106" s="95"/>
      <c r="J106" s="96"/>
      <c r="K106" s="144"/>
      <c r="L106" s="145"/>
      <c r="M106" s="97"/>
      <c r="N106" s="98"/>
      <c r="O106"/>
      <c r="P106"/>
      <c r="Q106"/>
      <c r="R106"/>
      <c r="S106"/>
      <c r="T106"/>
      <c r="U106"/>
      <c r="V106"/>
    </row>
    <row r="107" spans="1:22" s="3" customFormat="1" x14ac:dyDescent="0.3">
      <c r="A107" s="173"/>
      <c r="B107" s="175"/>
      <c r="C107" s="174"/>
      <c r="D107" s="174"/>
      <c r="E107" s="177">
        <f t="shared" si="1"/>
        <v>-89798.84999999986</v>
      </c>
      <c r="F107" s="16"/>
      <c r="G107" s="93"/>
      <c r="H107" s="94"/>
      <c r="I107" s="95"/>
      <c r="J107" s="96"/>
      <c r="K107" s="144"/>
      <c r="L107" s="145"/>
      <c r="M107" s="97"/>
      <c r="N107" s="98"/>
      <c r="O107"/>
      <c r="P107"/>
      <c r="Q107"/>
      <c r="R107"/>
      <c r="S107"/>
      <c r="T107"/>
      <c r="U107"/>
      <c r="V107"/>
    </row>
    <row r="108" spans="1:22" s="3" customFormat="1" x14ac:dyDescent="0.3">
      <c r="A108" s="173"/>
      <c r="B108" s="175"/>
      <c r="C108" s="174"/>
      <c r="D108" s="174"/>
      <c r="E108" s="177">
        <f t="shared" si="1"/>
        <v>-89798.84999999986</v>
      </c>
      <c r="F108" s="16"/>
      <c r="G108" s="93"/>
      <c r="H108" s="94"/>
      <c r="I108" s="95"/>
      <c r="J108" s="96"/>
      <c r="K108" s="144"/>
      <c r="L108" s="145"/>
      <c r="M108" s="97"/>
      <c r="N108" s="98"/>
      <c r="O108"/>
      <c r="P108"/>
      <c r="Q108"/>
      <c r="R108"/>
      <c r="S108"/>
      <c r="T108"/>
      <c r="U108"/>
      <c r="V108"/>
    </row>
    <row r="109" spans="1:22" s="3" customFormat="1" x14ac:dyDescent="0.3">
      <c r="A109" s="173"/>
      <c r="B109" s="175"/>
      <c r="C109" s="174"/>
      <c r="D109" s="174"/>
      <c r="E109" s="177">
        <f t="shared" si="1"/>
        <v>-89798.84999999986</v>
      </c>
      <c r="F109" s="16"/>
      <c r="G109" s="93"/>
      <c r="H109" s="94"/>
      <c r="I109" s="95"/>
      <c r="J109" s="96"/>
      <c r="K109" s="144"/>
      <c r="L109" s="145"/>
      <c r="M109" s="97"/>
      <c r="N109" s="98"/>
      <c r="O109"/>
      <c r="P109"/>
      <c r="Q109"/>
      <c r="R109"/>
      <c r="S109"/>
      <c r="T109"/>
      <c r="U109"/>
      <c r="V109"/>
    </row>
    <row r="110" spans="1:22" s="3" customFormat="1" x14ac:dyDescent="0.3">
      <c r="A110" s="173"/>
      <c r="B110" s="175"/>
      <c r="C110" s="174"/>
      <c r="D110" s="174"/>
      <c r="E110" s="177">
        <f t="shared" si="1"/>
        <v>-89798.84999999986</v>
      </c>
      <c r="F110" s="16"/>
      <c r="G110" s="93"/>
      <c r="H110" s="94"/>
      <c r="I110" s="95"/>
      <c r="J110" s="96"/>
      <c r="K110" s="144"/>
      <c r="L110" s="145"/>
      <c r="M110" s="97"/>
      <c r="N110" s="98"/>
      <c r="O110"/>
      <c r="P110"/>
      <c r="Q110"/>
      <c r="R110"/>
      <c r="S110"/>
      <c r="T110"/>
      <c r="U110"/>
      <c r="V110"/>
    </row>
    <row r="111" spans="1:22" s="3" customFormat="1" x14ac:dyDescent="0.3">
      <c r="A111" s="173"/>
      <c r="B111" s="175"/>
      <c r="C111" s="174"/>
      <c r="D111" s="174"/>
      <c r="E111" s="177">
        <f t="shared" si="1"/>
        <v>-89798.84999999986</v>
      </c>
      <c r="F111" s="16"/>
      <c r="G111" s="93"/>
      <c r="H111" s="94"/>
      <c r="I111" s="95"/>
      <c r="J111" s="96"/>
      <c r="K111" s="144"/>
      <c r="L111" s="145"/>
      <c r="M111" s="97"/>
      <c r="N111" s="98"/>
      <c r="O111"/>
      <c r="P111"/>
      <c r="Q111"/>
      <c r="R111"/>
      <c r="S111"/>
      <c r="T111"/>
      <c r="U111"/>
      <c r="V111"/>
    </row>
    <row r="112" spans="1:22" s="3" customFormat="1" x14ac:dyDescent="0.3">
      <c r="A112" s="173"/>
      <c r="B112" s="175"/>
      <c r="C112" s="174"/>
      <c r="D112" s="174"/>
      <c r="E112" s="177">
        <f t="shared" si="1"/>
        <v>-89798.84999999986</v>
      </c>
      <c r="F112" s="16"/>
      <c r="G112" s="93"/>
      <c r="H112" s="94"/>
      <c r="I112" s="95"/>
      <c r="J112" s="96"/>
      <c r="K112" s="144"/>
      <c r="L112" s="145"/>
      <c r="M112" s="97"/>
      <c r="N112" s="98"/>
      <c r="O112"/>
      <c r="P112"/>
      <c r="Q112"/>
      <c r="R112"/>
      <c r="S112"/>
      <c r="T112"/>
      <c r="U112"/>
      <c r="V112"/>
    </row>
    <row r="113" spans="1:22" s="3" customFormat="1" x14ac:dyDescent="0.3">
      <c r="A113" s="173"/>
      <c r="B113" s="175"/>
      <c r="C113" s="174"/>
      <c r="D113" s="174"/>
      <c r="E113" s="177">
        <f t="shared" si="1"/>
        <v>-89798.84999999986</v>
      </c>
      <c r="F113" s="16"/>
      <c r="G113" s="93"/>
      <c r="H113" s="94"/>
      <c r="I113" s="95"/>
      <c r="J113" s="96"/>
      <c r="K113" s="144"/>
      <c r="L113" s="145"/>
      <c r="M113" s="97"/>
      <c r="N113" s="98"/>
      <c r="O113"/>
      <c r="P113"/>
      <c r="Q113"/>
      <c r="R113"/>
      <c r="S113"/>
      <c r="T113"/>
      <c r="U113"/>
      <c r="V113"/>
    </row>
    <row r="114" spans="1:22" s="3" customFormat="1" x14ac:dyDescent="0.3">
      <c r="A114" s="173"/>
      <c r="B114" s="175"/>
      <c r="C114" s="174"/>
      <c r="D114" s="174"/>
      <c r="E114" s="177">
        <f t="shared" si="1"/>
        <v>-89798.84999999986</v>
      </c>
      <c r="F114" s="16"/>
      <c r="G114" s="93"/>
      <c r="H114" s="94"/>
      <c r="I114" s="95"/>
      <c r="J114" s="96"/>
      <c r="K114" s="144"/>
      <c r="L114" s="145"/>
      <c r="M114" s="97"/>
      <c r="N114" s="98"/>
      <c r="O114"/>
      <c r="P114"/>
      <c r="Q114"/>
      <c r="R114"/>
      <c r="S114"/>
      <c r="T114"/>
      <c r="U114"/>
      <c r="V114"/>
    </row>
    <row r="115" spans="1:22" s="3" customFormat="1" x14ac:dyDescent="0.3">
      <c r="A115" s="173"/>
      <c r="B115" s="175"/>
      <c r="C115" s="174"/>
      <c r="D115" s="174"/>
      <c r="E115" s="135">
        <f t="shared" si="1"/>
        <v>-89798.84999999986</v>
      </c>
      <c r="F115" s="16"/>
      <c r="G115" s="93"/>
      <c r="H115" s="94"/>
      <c r="I115" s="95"/>
      <c r="J115" s="96"/>
      <c r="K115" s="144"/>
      <c r="L115" s="145"/>
      <c r="M115" s="97"/>
      <c r="N115" s="98"/>
      <c r="O115"/>
      <c r="P115"/>
      <c r="Q115"/>
      <c r="R115"/>
      <c r="S115"/>
      <c r="T115"/>
      <c r="U115"/>
      <c r="V115"/>
    </row>
    <row r="116" spans="1:22" s="3" customFormat="1" x14ac:dyDescent="0.3">
      <c r="A116" s="173"/>
      <c r="B116" s="175"/>
      <c r="C116" s="174"/>
      <c r="D116" s="174"/>
      <c r="E116" s="177">
        <f t="shared" si="1"/>
        <v>-89798.84999999986</v>
      </c>
      <c r="F116" s="16"/>
      <c r="G116" s="93"/>
      <c r="H116" s="94"/>
      <c r="I116" s="95"/>
      <c r="J116" s="96"/>
      <c r="K116" s="144"/>
      <c r="L116" s="145"/>
      <c r="M116" s="97"/>
      <c r="N116" s="98"/>
      <c r="O116"/>
      <c r="P116"/>
      <c r="Q116"/>
      <c r="R116"/>
      <c r="S116"/>
      <c r="T116"/>
      <c r="U116"/>
      <c r="V116"/>
    </row>
    <row r="117" spans="1:22" s="3" customFormat="1" x14ac:dyDescent="0.3">
      <c r="A117" s="173"/>
      <c r="B117" s="175"/>
      <c r="C117" s="174"/>
      <c r="D117" s="174"/>
      <c r="E117" s="177">
        <f t="shared" si="1"/>
        <v>-89798.84999999986</v>
      </c>
      <c r="F117" s="16"/>
      <c r="G117" s="93"/>
      <c r="H117" s="94"/>
      <c r="I117" s="95"/>
      <c r="J117" s="96"/>
      <c r="K117" s="144"/>
      <c r="L117" s="145"/>
      <c r="M117" s="97"/>
      <c r="N117" s="98"/>
      <c r="O117"/>
      <c r="P117"/>
      <c r="Q117"/>
      <c r="R117"/>
      <c r="S117"/>
      <c r="T117"/>
      <c r="U117"/>
      <c r="V117"/>
    </row>
    <row r="118" spans="1:22" s="3" customFormat="1" x14ac:dyDescent="0.3">
      <c r="A118" s="173"/>
      <c r="B118" s="175"/>
      <c r="C118" s="174"/>
      <c r="D118" s="174"/>
      <c r="E118" s="177">
        <f t="shared" si="1"/>
        <v>-89798.84999999986</v>
      </c>
      <c r="F118" s="16"/>
      <c r="G118" s="93"/>
      <c r="H118" s="94"/>
      <c r="I118" s="95"/>
      <c r="J118" s="96"/>
      <c r="K118" s="144"/>
      <c r="L118" s="145"/>
      <c r="M118" s="97"/>
      <c r="N118" s="98"/>
      <c r="O118"/>
      <c r="P118"/>
      <c r="Q118"/>
      <c r="R118"/>
      <c r="S118"/>
      <c r="T118"/>
      <c r="U118"/>
      <c r="V118"/>
    </row>
    <row r="119" spans="1:22" s="3" customFormat="1" x14ac:dyDescent="0.3">
      <c r="A119" s="173"/>
      <c r="B119" s="175"/>
      <c r="C119" s="174"/>
      <c r="D119" s="174"/>
      <c r="E119" s="177">
        <f t="shared" si="1"/>
        <v>-89798.84999999986</v>
      </c>
      <c r="F119" s="16"/>
      <c r="G119" s="93"/>
      <c r="H119" s="94"/>
      <c r="I119" s="95"/>
      <c r="J119" s="96"/>
      <c r="K119" s="144"/>
      <c r="L119" s="145"/>
      <c r="M119" s="97"/>
      <c r="N119" s="98"/>
      <c r="O119"/>
      <c r="P119"/>
      <c r="Q119"/>
      <c r="R119"/>
      <c r="S119"/>
      <c r="T119"/>
      <c r="U119"/>
      <c r="V119"/>
    </row>
    <row r="120" spans="1:22" s="3" customFormat="1" x14ac:dyDescent="0.3">
      <c r="A120" s="173"/>
      <c r="B120" s="175"/>
      <c r="C120" s="174"/>
      <c r="D120" s="174"/>
      <c r="E120" s="177">
        <f t="shared" si="1"/>
        <v>-89798.84999999986</v>
      </c>
      <c r="F120" s="16"/>
      <c r="G120" s="93"/>
      <c r="H120" s="94"/>
      <c r="I120" s="95"/>
      <c r="J120" s="96"/>
      <c r="K120" s="144"/>
      <c r="L120" s="145"/>
      <c r="M120" s="97"/>
      <c r="N120" s="98"/>
      <c r="O120"/>
      <c r="P120"/>
      <c r="Q120"/>
      <c r="R120"/>
      <c r="S120"/>
      <c r="T120"/>
      <c r="U120"/>
      <c r="V120"/>
    </row>
    <row r="121" spans="1:22" s="3" customFormat="1" x14ac:dyDescent="0.3">
      <c r="A121" s="173"/>
      <c r="B121" s="175"/>
      <c r="C121" s="174"/>
      <c r="D121" s="174"/>
      <c r="E121" s="177">
        <f t="shared" si="1"/>
        <v>-89798.84999999986</v>
      </c>
      <c r="F121" s="16"/>
      <c r="G121" s="93"/>
      <c r="H121" s="94"/>
      <c r="I121" s="95"/>
      <c r="J121" s="96"/>
      <c r="K121" s="144"/>
      <c r="L121" s="145"/>
      <c r="M121" s="97"/>
      <c r="N121" s="98"/>
      <c r="O121"/>
      <c r="P121"/>
      <c r="Q121"/>
      <c r="R121"/>
      <c r="S121"/>
      <c r="T121"/>
      <c r="U121"/>
      <c r="V121"/>
    </row>
    <row r="122" spans="1:22" s="3" customFormat="1" x14ac:dyDescent="0.3">
      <c r="A122" s="173"/>
      <c r="B122" s="175"/>
      <c r="C122" s="174"/>
      <c r="D122" s="174"/>
      <c r="E122" s="177">
        <f t="shared" si="1"/>
        <v>-89798.84999999986</v>
      </c>
      <c r="F122" s="16"/>
      <c r="G122" s="93"/>
      <c r="H122" s="94"/>
      <c r="I122" s="95"/>
      <c r="J122" s="96"/>
      <c r="K122" s="144"/>
      <c r="L122" s="145"/>
      <c r="M122" s="97"/>
      <c r="N122" s="98"/>
      <c r="O122"/>
      <c r="P122"/>
      <c r="Q122"/>
      <c r="R122"/>
      <c r="S122"/>
      <c r="T122"/>
      <c r="U122"/>
      <c r="V122"/>
    </row>
    <row r="123" spans="1:22" s="3" customFormat="1" x14ac:dyDescent="0.3">
      <c r="A123" s="173"/>
      <c r="B123" s="175"/>
      <c r="C123" s="174"/>
      <c r="D123" s="174"/>
      <c r="E123" s="177">
        <f t="shared" si="1"/>
        <v>-89798.84999999986</v>
      </c>
      <c r="F123" s="16"/>
      <c r="G123" s="93"/>
      <c r="H123" s="94"/>
      <c r="I123" s="95"/>
      <c r="J123" s="96"/>
      <c r="K123" s="144"/>
      <c r="L123" s="145"/>
      <c r="M123" s="97"/>
      <c r="N123" s="98"/>
      <c r="O123"/>
      <c r="P123"/>
      <c r="Q123"/>
      <c r="R123"/>
      <c r="S123"/>
      <c r="T123"/>
      <c r="U123"/>
      <c r="V123"/>
    </row>
    <row r="124" spans="1:22" s="3" customFormat="1" x14ac:dyDescent="0.3">
      <c r="A124" s="173"/>
      <c r="B124" s="175"/>
      <c r="C124" s="174"/>
      <c r="D124" s="174"/>
      <c r="E124" s="177">
        <f t="shared" si="1"/>
        <v>-89798.84999999986</v>
      </c>
      <c r="F124" s="16"/>
      <c r="G124" s="93"/>
      <c r="H124" s="94"/>
      <c r="I124" s="95"/>
      <c r="J124" s="96"/>
      <c r="K124" s="144"/>
      <c r="L124" s="145"/>
      <c r="M124" s="97"/>
      <c r="N124" s="98"/>
      <c r="O124"/>
      <c r="P124"/>
      <c r="Q124"/>
      <c r="R124"/>
      <c r="S124"/>
      <c r="T124"/>
      <c r="U124"/>
      <c r="V124"/>
    </row>
    <row r="125" spans="1:22" s="3" customFormat="1" x14ac:dyDescent="0.3">
      <c r="A125" s="173"/>
      <c r="B125" s="175"/>
      <c r="C125" s="174"/>
      <c r="D125" s="174"/>
      <c r="E125" s="177">
        <f t="shared" si="1"/>
        <v>-89798.84999999986</v>
      </c>
      <c r="F125" s="16"/>
      <c r="G125" s="93"/>
      <c r="H125" s="94"/>
      <c r="I125" s="95"/>
      <c r="J125" s="96"/>
      <c r="K125" s="144"/>
      <c r="L125" s="145"/>
      <c r="M125" s="97"/>
      <c r="N125" s="98"/>
      <c r="O125"/>
      <c r="P125"/>
      <c r="Q125"/>
      <c r="R125"/>
      <c r="S125"/>
      <c r="T125"/>
      <c r="U125"/>
      <c r="V125"/>
    </row>
    <row r="126" spans="1:22" s="3" customFormat="1" x14ac:dyDescent="0.3">
      <c r="A126" s="173"/>
      <c r="B126" s="175"/>
      <c r="C126" s="174"/>
      <c r="D126" s="174"/>
      <c r="E126" s="177">
        <f t="shared" si="1"/>
        <v>-89798.84999999986</v>
      </c>
      <c r="F126" s="16"/>
      <c r="G126" s="93"/>
      <c r="H126" s="94"/>
      <c r="I126" s="95"/>
      <c r="J126" s="96"/>
      <c r="K126" s="144"/>
      <c r="L126" s="145"/>
      <c r="M126" s="97"/>
      <c r="N126" s="98"/>
      <c r="O126"/>
      <c r="P126"/>
      <c r="Q126"/>
      <c r="R126"/>
      <c r="S126"/>
      <c r="T126"/>
      <c r="U126"/>
      <c r="V126"/>
    </row>
    <row r="127" spans="1:22" s="3" customFormat="1" x14ac:dyDescent="0.3">
      <c r="A127" s="173"/>
      <c r="B127" s="175"/>
      <c r="C127" s="174"/>
      <c r="D127" s="174"/>
      <c r="E127" s="135">
        <f t="shared" si="1"/>
        <v>-89798.84999999986</v>
      </c>
      <c r="F127" s="16"/>
      <c r="G127" s="93"/>
      <c r="H127" s="94"/>
      <c r="I127" s="95"/>
      <c r="J127" s="96"/>
      <c r="K127" s="144"/>
      <c r="L127" s="145"/>
      <c r="M127" s="97"/>
      <c r="N127" s="98"/>
      <c r="O127"/>
      <c r="P127"/>
      <c r="Q127"/>
      <c r="R127"/>
      <c r="S127"/>
      <c r="T127"/>
      <c r="U127"/>
      <c r="V127"/>
    </row>
    <row r="128" spans="1:22" s="3" customFormat="1" x14ac:dyDescent="0.3">
      <c r="A128" s="173"/>
      <c r="B128" s="175"/>
      <c r="C128" s="174"/>
      <c r="D128" s="174"/>
      <c r="E128" s="177">
        <f t="shared" si="1"/>
        <v>-89798.84999999986</v>
      </c>
      <c r="F128" s="16"/>
      <c r="G128" s="93"/>
      <c r="H128" s="94"/>
      <c r="I128" s="95"/>
      <c r="J128" s="96"/>
      <c r="K128" s="144"/>
      <c r="L128" s="145"/>
      <c r="M128" s="97"/>
      <c r="N128" s="98"/>
      <c r="O128"/>
      <c r="P128"/>
      <c r="Q128"/>
      <c r="R128"/>
      <c r="S128"/>
      <c r="T128"/>
      <c r="U128"/>
      <c r="V128"/>
    </row>
    <row r="129" spans="1:22" s="3" customFormat="1" x14ac:dyDescent="0.3">
      <c r="A129" s="173"/>
      <c r="B129" s="175"/>
      <c r="C129" s="174"/>
      <c r="D129" s="174"/>
      <c r="E129" s="177">
        <f t="shared" si="1"/>
        <v>-89798.84999999986</v>
      </c>
      <c r="F129" s="16"/>
      <c r="G129" s="93"/>
      <c r="H129" s="94"/>
      <c r="I129" s="95"/>
      <c r="J129" s="96"/>
      <c r="K129" s="144"/>
      <c r="L129" s="145"/>
      <c r="M129" s="97"/>
      <c r="N129" s="98"/>
      <c r="O129"/>
      <c r="P129"/>
      <c r="Q129"/>
      <c r="R129"/>
      <c r="S129"/>
      <c r="T129"/>
      <c r="U129"/>
      <c r="V129"/>
    </row>
    <row r="130" spans="1:22" s="3" customFormat="1" x14ac:dyDescent="0.3">
      <c r="A130" s="173"/>
      <c r="B130" s="175"/>
      <c r="C130" s="174"/>
      <c r="D130" s="174"/>
      <c r="E130" s="177">
        <f t="shared" si="1"/>
        <v>-89798.84999999986</v>
      </c>
      <c r="F130" s="16"/>
      <c r="G130" s="93"/>
      <c r="H130" s="94"/>
      <c r="I130" s="95"/>
      <c r="J130" s="96"/>
      <c r="K130" s="144"/>
      <c r="L130" s="145"/>
      <c r="M130" s="97"/>
      <c r="N130" s="98"/>
      <c r="O130"/>
      <c r="P130"/>
      <c r="Q130"/>
      <c r="R130"/>
      <c r="S130"/>
      <c r="T130"/>
      <c r="U130"/>
      <c r="V130"/>
    </row>
    <row r="131" spans="1:22" s="3" customFormat="1" x14ac:dyDescent="0.3">
      <c r="A131" s="173"/>
      <c r="B131" s="175"/>
      <c r="C131" s="174"/>
      <c r="D131" s="174"/>
      <c r="E131" s="177">
        <f t="shared" si="1"/>
        <v>-89798.84999999986</v>
      </c>
      <c r="F131" s="16"/>
      <c r="G131" s="93"/>
      <c r="H131" s="94"/>
      <c r="I131" s="95"/>
      <c r="J131" s="96"/>
      <c r="K131" s="144"/>
      <c r="L131" s="145"/>
      <c r="M131" s="97"/>
      <c r="N131" s="98"/>
      <c r="O131"/>
      <c r="P131"/>
      <c r="Q131"/>
      <c r="R131"/>
      <c r="S131"/>
      <c r="T131"/>
      <c r="U131"/>
      <c r="V131"/>
    </row>
    <row r="132" spans="1:22" s="3" customFormat="1" x14ac:dyDescent="0.3">
      <c r="A132" s="173"/>
      <c r="B132" s="175"/>
      <c r="C132" s="174"/>
      <c r="D132" s="174"/>
      <c r="E132" s="177">
        <f t="shared" si="1"/>
        <v>-89798.84999999986</v>
      </c>
      <c r="F132" s="16"/>
      <c r="G132" s="93"/>
      <c r="H132" s="94"/>
      <c r="I132" s="95"/>
      <c r="J132" s="96"/>
      <c r="K132" s="144"/>
      <c r="L132" s="145"/>
      <c r="M132" s="97"/>
      <c r="N132" s="98"/>
      <c r="O132"/>
      <c r="P132"/>
      <c r="Q132"/>
      <c r="R132"/>
      <c r="S132"/>
      <c r="T132"/>
      <c r="U132"/>
      <c r="V132"/>
    </row>
    <row r="133" spans="1:22" s="3" customFormat="1" x14ac:dyDescent="0.3">
      <c r="A133" s="173"/>
      <c r="B133" s="175"/>
      <c r="C133" s="174"/>
      <c r="D133" s="174"/>
      <c r="E133" s="177">
        <f t="shared" si="1"/>
        <v>-89798.84999999986</v>
      </c>
      <c r="F133" s="16"/>
      <c r="G133" s="93"/>
      <c r="H133" s="94"/>
      <c r="I133" s="95"/>
      <c r="J133" s="96"/>
      <c r="K133" s="144"/>
      <c r="L133" s="145"/>
      <c r="M133" s="97"/>
      <c r="N133" s="98"/>
      <c r="O133"/>
      <c r="P133"/>
      <c r="Q133"/>
      <c r="R133"/>
      <c r="S133"/>
      <c r="T133"/>
      <c r="U133"/>
      <c r="V133"/>
    </row>
    <row r="134" spans="1:22" s="3" customFormat="1" x14ac:dyDescent="0.3">
      <c r="A134" s="173"/>
      <c r="B134" s="175"/>
      <c r="C134" s="174"/>
      <c r="D134" s="174"/>
      <c r="E134" s="177">
        <f t="shared" ref="E134:E160" si="2">+E133+C134-D134</f>
        <v>-89798.84999999986</v>
      </c>
      <c r="F134" s="16"/>
      <c r="G134" s="93"/>
      <c r="H134" s="94"/>
      <c r="I134" s="95"/>
      <c r="J134" s="96"/>
      <c r="K134" s="144"/>
      <c r="L134" s="145"/>
      <c r="M134" s="97"/>
      <c r="N134" s="98"/>
      <c r="O134"/>
      <c r="P134"/>
      <c r="Q134"/>
      <c r="R134"/>
      <c r="S134"/>
      <c r="T134"/>
      <c r="U134"/>
      <c r="V134"/>
    </row>
    <row r="135" spans="1:22" s="3" customFormat="1" x14ac:dyDescent="0.3">
      <c r="A135" s="173"/>
      <c r="B135" s="175"/>
      <c r="C135" s="174"/>
      <c r="D135" s="174"/>
      <c r="E135" s="177">
        <f t="shared" si="2"/>
        <v>-89798.84999999986</v>
      </c>
      <c r="F135" s="16"/>
      <c r="G135" s="93"/>
      <c r="H135" s="94"/>
      <c r="I135" s="95"/>
      <c r="J135" s="96"/>
      <c r="K135" s="144"/>
      <c r="L135" s="145"/>
      <c r="M135" s="97"/>
      <c r="N135" s="98"/>
      <c r="O135"/>
      <c r="P135"/>
      <c r="Q135"/>
      <c r="R135"/>
      <c r="S135"/>
      <c r="T135"/>
      <c r="U135"/>
      <c r="V135"/>
    </row>
    <row r="136" spans="1:22" s="3" customFormat="1" x14ac:dyDescent="0.3">
      <c r="A136" s="173"/>
      <c r="B136" s="175"/>
      <c r="C136" s="174"/>
      <c r="D136" s="174"/>
      <c r="E136" s="177">
        <f t="shared" si="2"/>
        <v>-89798.84999999986</v>
      </c>
      <c r="F136" s="16"/>
      <c r="G136" s="93"/>
      <c r="H136" s="94"/>
      <c r="I136" s="95"/>
      <c r="J136" s="96"/>
      <c r="K136" s="144"/>
      <c r="L136" s="145"/>
      <c r="M136" s="97"/>
      <c r="N136" s="98"/>
      <c r="O136"/>
      <c r="P136"/>
      <c r="Q136"/>
      <c r="R136"/>
      <c r="S136"/>
      <c r="T136"/>
      <c r="U136"/>
      <c r="V136"/>
    </row>
    <row r="137" spans="1:22" s="3" customFormat="1" x14ac:dyDescent="0.3">
      <c r="A137" s="173"/>
      <c r="B137" s="175"/>
      <c r="C137" s="174"/>
      <c r="D137" s="174"/>
      <c r="E137" s="177">
        <f t="shared" si="2"/>
        <v>-89798.84999999986</v>
      </c>
      <c r="F137" s="16"/>
      <c r="G137" s="93"/>
      <c r="H137" s="94"/>
      <c r="I137" s="95"/>
      <c r="J137" s="96"/>
      <c r="K137" s="144"/>
      <c r="L137" s="145"/>
      <c r="M137" s="97"/>
      <c r="N137" s="98"/>
      <c r="O137"/>
      <c r="P137"/>
      <c r="Q137"/>
      <c r="R137"/>
      <c r="S137"/>
      <c r="T137"/>
      <c r="U137"/>
      <c r="V137"/>
    </row>
    <row r="138" spans="1:22" s="3" customFormat="1" x14ac:dyDescent="0.3">
      <c r="A138" s="173"/>
      <c r="B138" s="175"/>
      <c r="C138" s="174"/>
      <c r="D138" s="174"/>
      <c r="E138" s="177">
        <f t="shared" si="2"/>
        <v>-89798.84999999986</v>
      </c>
      <c r="F138" s="16"/>
      <c r="G138" s="93"/>
      <c r="H138" s="94"/>
      <c r="I138" s="95"/>
      <c r="J138" s="96"/>
      <c r="K138" s="144"/>
      <c r="L138" s="145"/>
      <c r="M138" s="97"/>
      <c r="N138" s="98"/>
      <c r="O138"/>
      <c r="P138"/>
      <c r="Q138"/>
      <c r="R138"/>
      <c r="S138"/>
      <c r="T138"/>
      <c r="U138"/>
      <c r="V138"/>
    </row>
    <row r="139" spans="1:22" s="3" customFormat="1" x14ac:dyDescent="0.3">
      <c r="A139" s="173"/>
      <c r="B139" s="175"/>
      <c r="C139" s="174"/>
      <c r="D139" s="174"/>
      <c r="E139" s="135">
        <f t="shared" si="2"/>
        <v>-89798.84999999986</v>
      </c>
      <c r="F139" s="16"/>
      <c r="G139" s="93"/>
      <c r="H139" s="94"/>
      <c r="I139" s="95"/>
      <c r="J139" s="96"/>
      <c r="K139" s="144"/>
      <c r="L139" s="145"/>
      <c r="M139" s="97"/>
      <c r="N139" s="98"/>
      <c r="O139"/>
      <c r="P139"/>
      <c r="Q139"/>
      <c r="R139"/>
      <c r="S139"/>
      <c r="T139"/>
      <c r="U139"/>
      <c r="V139"/>
    </row>
    <row r="140" spans="1:22" s="3" customFormat="1" x14ac:dyDescent="0.3">
      <c r="A140" s="173"/>
      <c r="B140" s="175"/>
      <c r="C140" s="174"/>
      <c r="D140" s="174"/>
      <c r="E140" s="177">
        <f t="shared" si="2"/>
        <v>-89798.84999999986</v>
      </c>
      <c r="F140" s="16"/>
      <c r="G140" s="93"/>
      <c r="H140" s="94"/>
      <c r="I140" s="95"/>
      <c r="J140" s="96"/>
      <c r="K140" s="144"/>
      <c r="L140" s="145"/>
      <c r="M140" s="97"/>
      <c r="N140" s="98"/>
      <c r="O140"/>
      <c r="P140"/>
      <c r="Q140"/>
      <c r="R140"/>
      <c r="S140"/>
      <c r="T140"/>
      <c r="U140"/>
      <c r="V140"/>
    </row>
    <row r="141" spans="1:22" s="3" customFormat="1" x14ac:dyDescent="0.3">
      <c r="A141" s="173"/>
      <c r="B141" s="175"/>
      <c r="C141" s="174"/>
      <c r="D141" s="174"/>
      <c r="E141" s="177">
        <f t="shared" si="2"/>
        <v>-89798.84999999986</v>
      </c>
      <c r="F141" s="16"/>
      <c r="G141" s="93"/>
      <c r="H141" s="94"/>
      <c r="I141" s="95"/>
      <c r="J141" s="96"/>
      <c r="K141" s="144"/>
      <c r="L141" s="145"/>
      <c r="M141" s="97"/>
      <c r="N141" s="98"/>
      <c r="O141"/>
      <c r="P141"/>
      <c r="Q141"/>
      <c r="R141"/>
      <c r="S141"/>
      <c r="T141"/>
      <c r="U141"/>
      <c r="V141"/>
    </row>
    <row r="142" spans="1:22" s="3" customFormat="1" x14ac:dyDescent="0.3">
      <c r="A142" s="173"/>
      <c r="B142" s="175"/>
      <c r="C142" s="174"/>
      <c r="D142" s="174"/>
      <c r="E142" s="177">
        <f t="shared" si="2"/>
        <v>-89798.84999999986</v>
      </c>
      <c r="F142" s="16"/>
      <c r="G142" s="93"/>
      <c r="H142" s="94"/>
      <c r="I142" s="95"/>
      <c r="J142" s="96"/>
      <c r="K142" s="144"/>
      <c r="L142" s="145"/>
      <c r="M142" s="97"/>
      <c r="N142" s="98"/>
      <c r="O142"/>
      <c r="P142"/>
      <c r="Q142"/>
      <c r="R142"/>
      <c r="S142"/>
      <c r="T142"/>
      <c r="U142"/>
      <c r="V142"/>
    </row>
    <row r="143" spans="1:22" s="3" customFormat="1" x14ac:dyDescent="0.3">
      <c r="A143" s="173"/>
      <c r="B143" s="175"/>
      <c r="C143" s="174"/>
      <c r="D143" s="174"/>
      <c r="E143" s="177">
        <f t="shared" si="2"/>
        <v>-89798.84999999986</v>
      </c>
      <c r="F143" s="16"/>
      <c r="G143" s="93"/>
      <c r="H143" s="94"/>
      <c r="I143" s="95"/>
      <c r="J143" s="96"/>
      <c r="K143" s="144"/>
      <c r="L143" s="145"/>
      <c r="M143" s="97"/>
      <c r="N143" s="98"/>
      <c r="O143"/>
      <c r="P143"/>
      <c r="Q143"/>
      <c r="R143"/>
      <c r="S143"/>
      <c r="T143"/>
      <c r="U143"/>
      <c r="V143"/>
    </row>
    <row r="144" spans="1:22" s="3" customFormat="1" x14ac:dyDescent="0.3">
      <c r="A144" s="173"/>
      <c r="B144" s="175"/>
      <c r="C144" s="174"/>
      <c r="D144" s="174"/>
      <c r="E144" s="177">
        <f t="shared" si="2"/>
        <v>-89798.84999999986</v>
      </c>
      <c r="F144" s="16"/>
      <c r="G144" s="93"/>
      <c r="H144" s="94"/>
      <c r="I144" s="95"/>
      <c r="J144" s="96"/>
      <c r="K144" s="144"/>
      <c r="L144" s="145"/>
      <c r="M144" s="97"/>
      <c r="N144" s="98"/>
      <c r="O144"/>
      <c r="P144"/>
      <c r="Q144"/>
      <c r="R144"/>
      <c r="S144"/>
      <c r="T144"/>
      <c r="U144"/>
      <c r="V144"/>
    </row>
    <row r="145" spans="1:22" s="3" customFormat="1" x14ac:dyDescent="0.3">
      <c r="A145" s="173"/>
      <c r="B145" s="175"/>
      <c r="C145" s="174"/>
      <c r="D145" s="174"/>
      <c r="E145" s="177">
        <f t="shared" si="2"/>
        <v>-89798.84999999986</v>
      </c>
      <c r="F145" s="16"/>
      <c r="G145" s="93"/>
      <c r="H145" s="94"/>
      <c r="I145" s="95"/>
      <c r="J145" s="96"/>
      <c r="K145" s="144"/>
      <c r="L145" s="145"/>
      <c r="M145" s="97"/>
      <c r="N145" s="98"/>
      <c r="O145"/>
      <c r="P145"/>
      <c r="Q145"/>
      <c r="R145"/>
      <c r="S145"/>
      <c r="T145"/>
      <c r="U145"/>
      <c r="V145"/>
    </row>
    <row r="146" spans="1:22" s="3" customFormat="1" x14ac:dyDescent="0.3">
      <c r="A146" s="173"/>
      <c r="B146" s="175"/>
      <c r="C146" s="174"/>
      <c r="D146" s="174"/>
      <c r="E146" s="177">
        <f t="shared" si="2"/>
        <v>-89798.84999999986</v>
      </c>
      <c r="F146" s="16"/>
      <c r="G146" s="93"/>
      <c r="H146" s="94"/>
      <c r="I146" s="95"/>
      <c r="J146" s="96"/>
      <c r="K146" s="144"/>
      <c r="L146" s="145"/>
      <c r="M146" s="97"/>
      <c r="N146" s="98"/>
      <c r="O146"/>
      <c r="P146"/>
      <c r="Q146"/>
      <c r="R146"/>
      <c r="S146"/>
      <c r="T146"/>
      <c r="U146"/>
      <c r="V146"/>
    </row>
    <row r="147" spans="1:22" s="3" customFormat="1" x14ac:dyDescent="0.3">
      <c r="A147" s="173"/>
      <c r="B147" s="175"/>
      <c r="C147" s="174"/>
      <c r="D147" s="174"/>
      <c r="E147" s="177">
        <f t="shared" si="2"/>
        <v>-89798.84999999986</v>
      </c>
      <c r="F147" s="16"/>
      <c r="G147" s="93"/>
      <c r="H147" s="94"/>
      <c r="I147" s="95"/>
      <c r="J147" s="96"/>
      <c r="K147" s="144"/>
      <c r="L147" s="145"/>
      <c r="M147" s="97"/>
      <c r="N147" s="98"/>
      <c r="O147"/>
      <c r="P147"/>
      <c r="Q147"/>
      <c r="R147"/>
      <c r="S147"/>
      <c r="T147"/>
      <c r="U147"/>
      <c r="V147"/>
    </row>
    <row r="148" spans="1:22" s="3" customFormat="1" x14ac:dyDescent="0.3">
      <c r="A148" s="173"/>
      <c r="B148" s="175"/>
      <c r="C148" s="174"/>
      <c r="D148" s="174"/>
      <c r="E148" s="177">
        <f t="shared" si="2"/>
        <v>-89798.84999999986</v>
      </c>
      <c r="F148" s="16"/>
      <c r="G148" s="93"/>
      <c r="H148" s="94"/>
      <c r="I148" s="95"/>
      <c r="J148" s="96"/>
      <c r="K148" s="144"/>
      <c r="L148" s="145"/>
      <c r="M148" s="97"/>
      <c r="N148" s="98"/>
      <c r="O148"/>
      <c r="P148"/>
      <c r="Q148"/>
      <c r="R148"/>
      <c r="S148"/>
      <c r="T148"/>
      <c r="U148"/>
      <c r="V148"/>
    </row>
    <row r="149" spans="1:22" s="3" customFormat="1" x14ac:dyDescent="0.3">
      <c r="A149" s="173"/>
      <c r="B149" s="175"/>
      <c r="C149" s="174"/>
      <c r="D149" s="174"/>
      <c r="E149" s="177">
        <f t="shared" si="2"/>
        <v>-89798.84999999986</v>
      </c>
      <c r="F149" s="16"/>
      <c r="G149" s="93"/>
      <c r="H149" s="94"/>
      <c r="I149" s="95"/>
      <c r="J149" s="96"/>
      <c r="K149" s="144"/>
      <c r="L149" s="145"/>
      <c r="M149" s="97"/>
      <c r="N149" s="98"/>
      <c r="O149"/>
      <c r="P149"/>
      <c r="Q149"/>
      <c r="R149"/>
      <c r="S149"/>
      <c r="T149"/>
      <c r="U149"/>
      <c r="V149"/>
    </row>
    <row r="150" spans="1:22" s="3" customFormat="1" x14ac:dyDescent="0.3">
      <c r="A150" s="173"/>
      <c r="B150" s="175"/>
      <c r="C150" s="174"/>
      <c r="D150" s="174"/>
      <c r="E150" s="177">
        <f t="shared" si="2"/>
        <v>-89798.84999999986</v>
      </c>
      <c r="F150" s="16"/>
      <c r="G150" s="93"/>
      <c r="H150" s="94"/>
      <c r="I150" s="95"/>
      <c r="J150" s="96"/>
      <c r="K150" s="144"/>
      <c r="L150" s="145"/>
      <c r="M150" s="97"/>
      <c r="N150" s="98"/>
      <c r="O150"/>
      <c r="P150"/>
      <c r="Q150"/>
      <c r="R150"/>
      <c r="S150"/>
      <c r="T150"/>
      <c r="U150"/>
      <c r="V150"/>
    </row>
    <row r="151" spans="1:22" s="3" customFormat="1" x14ac:dyDescent="0.3">
      <c r="A151" s="173"/>
      <c r="B151" s="175"/>
      <c r="C151" s="174"/>
      <c r="D151" s="174"/>
      <c r="E151" s="177">
        <f t="shared" si="2"/>
        <v>-89798.84999999986</v>
      </c>
      <c r="F151" s="16"/>
      <c r="G151" s="93"/>
      <c r="H151" s="94"/>
      <c r="I151" s="95"/>
      <c r="J151" s="96"/>
      <c r="K151" s="144"/>
      <c r="L151" s="145"/>
      <c r="M151" s="97"/>
      <c r="N151" s="98"/>
      <c r="O151"/>
      <c r="P151"/>
      <c r="Q151"/>
      <c r="R151"/>
      <c r="S151"/>
      <c r="T151"/>
      <c r="U151"/>
      <c r="V151"/>
    </row>
    <row r="152" spans="1:22" s="3" customFormat="1" x14ac:dyDescent="0.3">
      <c r="A152" s="173"/>
      <c r="B152" s="175"/>
      <c r="C152" s="174"/>
      <c r="D152" s="174"/>
      <c r="E152" s="177">
        <f t="shared" si="2"/>
        <v>-89798.84999999986</v>
      </c>
      <c r="F152" s="16"/>
      <c r="G152" s="93"/>
      <c r="H152" s="94"/>
      <c r="I152" s="95"/>
      <c r="J152" s="96"/>
      <c r="K152" s="144"/>
      <c r="L152" s="145"/>
      <c r="M152" s="97"/>
      <c r="N152" s="98"/>
      <c r="O152"/>
      <c r="P152"/>
      <c r="Q152"/>
      <c r="R152"/>
      <c r="S152"/>
      <c r="T152"/>
      <c r="U152"/>
      <c r="V152"/>
    </row>
    <row r="153" spans="1:22" s="3" customFormat="1" x14ac:dyDescent="0.3">
      <c r="A153" s="173"/>
      <c r="B153" s="175"/>
      <c r="C153" s="174"/>
      <c r="D153" s="174"/>
      <c r="E153" s="177">
        <f t="shared" si="2"/>
        <v>-89798.84999999986</v>
      </c>
      <c r="F153" s="16"/>
      <c r="G153" s="93"/>
      <c r="H153" s="94"/>
      <c r="I153" s="95"/>
      <c r="J153" s="96"/>
      <c r="K153" s="144"/>
      <c r="L153" s="145"/>
      <c r="M153" s="97"/>
      <c r="N153" s="98"/>
      <c r="O153"/>
      <c r="P153"/>
      <c r="Q153"/>
      <c r="R153"/>
      <c r="S153"/>
      <c r="T153"/>
      <c r="U153"/>
      <c r="V153"/>
    </row>
    <row r="154" spans="1:22" s="3" customFormat="1" x14ac:dyDescent="0.3">
      <c r="A154" s="173"/>
      <c r="B154" s="175"/>
      <c r="C154" s="174"/>
      <c r="D154" s="174"/>
      <c r="E154" s="177">
        <f t="shared" si="2"/>
        <v>-89798.84999999986</v>
      </c>
      <c r="F154" s="16"/>
      <c r="G154" s="93"/>
      <c r="H154" s="94"/>
      <c r="I154" s="95"/>
      <c r="J154" s="96"/>
      <c r="K154" s="144"/>
      <c r="L154" s="145"/>
      <c r="M154" s="97"/>
      <c r="N154" s="98"/>
      <c r="O154"/>
      <c r="P154"/>
      <c r="Q154"/>
      <c r="R154"/>
      <c r="S154"/>
      <c r="T154"/>
      <c r="U154"/>
      <c r="V154"/>
    </row>
    <row r="155" spans="1:22" s="3" customFormat="1" x14ac:dyDescent="0.3">
      <c r="A155" s="173"/>
      <c r="B155" s="176"/>
      <c r="C155" s="174"/>
      <c r="D155" s="174"/>
      <c r="E155" s="177">
        <f t="shared" si="2"/>
        <v>-89798.84999999986</v>
      </c>
      <c r="F155" s="16"/>
      <c r="G155" s="93"/>
      <c r="H155" s="94"/>
      <c r="I155" s="95"/>
      <c r="J155" s="96"/>
      <c r="K155" s="144"/>
      <c r="L155" s="145"/>
      <c r="M155" s="97"/>
      <c r="N155" s="98"/>
      <c r="O155"/>
      <c r="P155"/>
      <c r="Q155"/>
      <c r="R155"/>
      <c r="S155"/>
      <c r="T155"/>
      <c r="U155"/>
      <c r="V155"/>
    </row>
    <row r="156" spans="1:22" s="3" customFormat="1" x14ac:dyDescent="0.3">
      <c r="A156" s="173"/>
      <c r="B156" s="176"/>
      <c r="C156" s="174"/>
      <c r="D156" s="174"/>
      <c r="E156" s="177">
        <f t="shared" si="2"/>
        <v>-89798.84999999986</v>
      </c>
      <c r="F156" s="16"/>
      <c r="G156" s="93"/>
      <c r="H156" s="94"/>
      <c r="I156" s="95"/>
      <c r="J156" s="96"/>
      <c r="K156" s="144"/>
      <c r="L156" s="145"/>
      <c r="M156" s="97"/>
      <c r="N156" s="98"/>
      <c r="O156"/>
      <c r="P156"/>
      <c r="Q156"/>
      <c r="R156"/>
      <c r="S156"/>
      <c r="T156"/>
      <c r="U156"/>
      <c r="V156"/>
    </row>
    <row r="157" spans="1:22" s="3" customFormat="1" x14ac:dyDescent="0.3">
      <c r="A157" s="173"/>
      <c r="B157" s="176"/>
      <c r="C157" s="174"/>
      <c r="D157" s="174"/>
      <c r="E157" s="177">
        <f t="shared" si="2"/>
        <v>-89798.84999999986</v>
      </c>
      <c r="F157" s="16"/>
      <c r="G157" s="93"/>
      <c r="H157" s="94"/>
      <c r="I157" s="95"/>
      <c r="J157" s="96"/>
      <c r="K157" s="144"/>
      <c r="L157" s="145"/>
      <c r="M157" s="97"/>
      <c r="N157" s="98"/>
      <c r="O157"/>
      <c r="P157"/>
      <c r="Q157"/>
      <c r="R157"/>
      <c r="S157"/>
      <c r="T157"/>
      <c r="U157"/>
      <c r="V157"/>
    </row>
    <row r="158" spans="1:22" s="3" customFormat="1" x14ac:dyDescent="0.3">
      <c r="A158" s="173"/>
      <c r="B158" s="176"/>
      <c r="C158" s="174"/>
      <c r="D158" s="174"/>
      <c r="E158" s="177">
        <f t="shared" si="2"/>
        <v>-89798.84999999986</v>
      </c>
      <c r="F158" s="16"/>
      <c r="G158" s="93"/>
      <c r="H158" s="94"/>
      <c r="I158" s="95"/>
      <c r="J158" s="96"/>
      <c r="K158" s="144"/>
      <c r="L158" s="145"/>
      <c r="M158" s="97"/>
      <c r="N158" s="98"/>
      <c r="O158"/>
      <c r="P158"/>
      <c r="Q158"/>
      <c r="R158"/>
      <c r="S158"/>
      <c r="T158"/>
      <c r="U158"/>
      <c r="V158"/>
    </row>
    <row r="159" spans="1:22" s="3" customFormat="1" x14ac:dyDescent="0.3">
      <c r="A159" s="173"/>
      <c r="B159" s="176"/>
      <c r="C159" s="174"/>
      <c r="D159" s="174"/>
      <c r="E159" s="177">
        <f t="shared" si="2"/>
        <v>-89798.84999999986</v>
      </c>
      <c r="F159" s="16"/>
      <c r="G159" s="93"/>
      <c r="H159" s="94"/>
      <c r="I159" s="95"/>
      <c r="J159" s="96"/>
      <c r="K159" s="144"/>
      <c r="L159" s="145"/>
      <c r="M159" s="97"/>
      <c r="N159" s="98"/>
      <c r="O159"/>
      <c r="P159"/>
      <c r="Q159"/>
      <c r="R159"/>
      <c r="S159"/>
      <c r="T159"/>
      <c r="U159"/>
      <c r="V159"/>
    </row>
    <row r="160" spans="1:22" s="3" customFormat="1" x14ac:dyDescent="0.3">
      <c r="A160" s="173"/>
      <c r="B160" s="175"/>
      <c r="C160" s="174"/>
      <c r="D160" s="174"/>
      <c r="E160" s="177">
        <f t="shared" si="2"/>
        <v>-89798.84999999986</v>
      </c>
      <c r="F160" s="16"/>
      <c r="G160" s="93"/>
      <c r="H160" s="94"/>
      <c r="I160" s="95"/>
      <c r="J160" s="96"/>
      <c r="K160" s="144"/>
      <c r="L160" s="145"/>
      <c r="M160" s="97"/>
      <c r="N160" s="98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B161" s="5"/>
      <c r="C161" s="17"/>
      <c r="D161" s="17"/>
      <c r="E161" s="53"/>
      <c r="F161" s="16"/>
      <c r="G161" s="93"/>
      <c r="H161" s="94"/>
      <c r="I161" s="95"/>
      <c r="J161" s="96"/>
      <c r="K161" s="144"/>
      <c r="L161" s="145"/>
      <c r="M161" s="97"/>
      <c r="N161" s="98"/>
      <c r="O161"/>
      <c r="P161"/>
      <c r="Q161"/>
      <c r="R161"/>
      <c r="S161"/>
      <c r="T161"/>
      <c r="U161"/>
      <c r="V161"/>
    </row>
    <row r="162" spans="1:22" s="3" customFormat="1" ht="15.75" thickBot="1" x14ac:dyDescent="0.35">
      <c r="A162" s="9"/>
      <c r="B162" s="5"/>
      <c r="C162" s="17"/>
      <c r="D162" s="17"/>
      <c r="E162" s="53"/>
      <c r="F162" s="16"/>
      <c r="G162" s="93"/>
      <c r="H162" s="94"/>
      <c r="I162" s="95"/>
      <c r="J162" s="96"/>
      <c r="K162" s="144"/>
      <c r="L162" s="145"/>
      <c r="M162" s="97"/>
      <c r="N162" s="98"/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132" t="s">
        <v>37</v>
      </c>
      <c r="C163" s="17"/>
      <c r="D163" s="17"/>
      <c r="E163" s="127">
        <f>SUM(C$2:C160)-SUM(D$2:D160)</f>
        <v>-89798.849999999846</v>
      </c>
      <c r="F163"/>
      <c r="G163" s="99">
        <f>SUM(G2:G162)</f>
        <v>100825</v>
      </c>
      <c r="H163" s="100">
        <f t="shared" ref="H163:M163" si="3">SUM(H2:H162)</f>
        <v>0</v>
      </c>
      <c r="I163" s="101">
        <f t="shared" si="3"/>
        <v>0</v>
      </c>
      <c r="J163" s="102">
        <f t="shared" si="3"/>
        <v>0</v>
      </c>
      <c r="K163" s="140">
        <f t="shared" si="3"/>
        <v>3000</v>
      </c>
      <c r="L163" s="141">
        <f t="shared" si="3"/>
        <v>0</v>
      </c>
      <c r="M163" s="103">
        <f t="shared" si="3"/>
        <v>0</v>
      </c>
      <c r="N163" s="104">
        <f>SUM(N2:N162)</f>
        <v>0</v>
      </c>
      <c r="O163"/>
      <c r="P163"/>
      <c r="Q163"/>
      <c r="R163"/>
      <c r="S163"/>
      <c r="T163"/>
      <c r="U163"/>
      <c r="V163"/>
    </row>
    <row r="164" spans="1:22" s="3" customFormat="1" ht="16.5" thickBot="1" x14ac:dyDescent="0.35">
      <c r="A164" s="9"/>
      <c r="B164" s="33"/>
      <c r="C164" s="17"/>
      <c r="D164" s="17"/>
      <c r="E164" s="54"/>
      <c r="F164"/>
      <c r="G164" s="270">
        <f>G163-H163</f>
        <v>100825</v>
      </c>
      <c r="H164" s="271"/>
      <c r="I164" s="272">
        <f>I163-J163</f>
        <v>0</v>
      </c>
      <c r="J164" s="273"/>
      <c r="K164" s="274">
        <f>K163-L163</f>
        <v>3000</v>
      </c>
      <c r="L164" s="275"/>
      <c r="M164" s="276">
        <f>M163-N163</f>
        <v>0</v>
      </c>
      <c r="N164" s="277"/>
      <c r="O164"/>
      <c r="P164"/>
      <c r="Q164"/>
      <c r="R164"/>
      <c r="S164"/>
      <c r="T164"/>
      <c r="U164"/>
      <c r="V164"/>
    </row>
    <row r="165" spans="1:22" s="3" customFormat="1" ht="15.75" thickBot="1" x14ac:dyDescent="0.35">
      <c r="A165" s="9"/>
      <c r="B165" s="133" t="s">
        <v>38</v>
      </c>
      <c r="C165" s="17"/>
      <c r="D165" s="17"/>
      <c r="E165" s="134">
        <f>G2</f>
        <v>100825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9"/>
      <c r="B166" s="56"/>
      <c r="C166" s="17"/>
      <c r="D166" s="17"/>
      <c r="E166" s="54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9"/>
      <c r="B167" s="33"/>
      <c r="C167" s="17"/>
      <c r="D167" s="19"/>
      <c r="E167" s="54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ht="15.75" thickBot="1" x14ac:dyDescent="0.35">
      <c r="A168" s="224"/>
      <c r="B168" s="128" t="s">
        <v>39</v>
      </c>
      <c r="C168" s="17"/>
      <c r="D168" s="17"/>
      <c r="E168" s="129">
        <f>I164</f>
        <v>0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56"/>
      <c r="B169" s="130"/>
      <c r="C169" s="19"/>
      <c r="D169" s="19"/>
      <c r="E169" s="131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ht="15.75" thickBot="1" x14ac:dyDescent="0.35">
      <c r="A170" s="9"/>
      <c r="B170" s="8"/>
      <c r="C170" s="17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15" customFormat="1" ht="15.75" thickBot="1" x14ac:dyDescent="0.35">
      <c r="A171" s="9"/>
      <c r="B171" s="255" t="s">
        <v>40</v>
      </c>
      <c r="C171" s="17"/>
      <c r="D171" s="17"/>
      <c r="E171" s="254">
        <f>K164</f>
        <v>3000</v>
      </c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s="3" customFormat="1" x14ac:dyDescent="0.3">
      <c r="A172" s="9"/>
      <c r="B172" s="5"/>
      <c r="C172" s="224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224"/>
      <c r="B173" s="224"/>
      <c r="C173" s="224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24"/>
      <c r="B174" s="224"/>
      <c r="C174" s="224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224"/>
      <c r="C175" s="22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9"/>
      <c r="B176" s="5"/>
      <c r="C176" s="225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56"/>
      <c r="B177" s="56"/>
      <c r="C177" s="56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224"/>
      <c r="B178" s="224"/>
      <c r="C178" s="224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224"/>
      <c r="B179" s="224"/>
      <c r="C179" s="224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56"/>
      <c r="B180" s="56"/>
      <c r="C180" s="56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3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23"/>
      <c r="C183" s="17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8"/>
      <c r="C184" s="17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23"/>
      <c r="C185" s="17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9"/>
      <c r="B186" s="8"/>
      <c r="C186" s="17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1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29"/>
      <c r="B198" s="28"/>
      <c r="C198" s="30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29"/>
      <c r="B199" s="28"/>
      <c r="C199" s="30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29"/>
      <c r="B200" s="28"/>
      <c r="C200" s="30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29"/>
      <c r="B201" s="28"/>
      <c r="C201" s="30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8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8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9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8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8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17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17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17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21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21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21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17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17"/>
      <c r="D386" s="17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24"/>
      <c r="C387" s="17"/>
      <c r="D387" s="17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24"/>
      <c r="C388" s="17"/>
      <c r="D388" s="17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21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225"/>
      <c r="D390" s="225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224"/>
      <c r="C391" s="17"/>
      <c r="D391" s="21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225"/>
      <c r="D392" s="225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8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8"/>
      <c r="C407" s="17"/>
      <c r="D407" s="17"/>
      <c r="E407" s="5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7"/>
      <c r="D408" s="17"/>
      <c r="E408" s="5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5" customFormat="1" x14ac:dyDescent="0.3">
      <c r="A409" s="9"/>
      <c r="B409" s="5"/>
      <c r="C409" s="17"/>
      <c r="D409" s="17"/>
      <c r="E409" s="53"/>
      <c r="F409"/>
      <c r="G409"/>
      <c r="H409"/>
      <c r="I409"/>
      <c r="J409"/>
      <c r="K409"/>
      <c r="L409"/>
      <c r="M409"/>
      <c r="N409"/>
      <c r="O409" s="224"/>
      <c r="P409" s="224"/>
      <c r="Q409" s="224"/>
      <c r="R409" s="224"/>
      <c r="S409" s="224"/>
      <c r="T409" s="224"/>
      <c r="U409" s="224"/>
      <c r="V409" s="224"/>
    </row>
    <row r="410" spans="1:22" s="15" customFormat="1" x14ac:dyDescent="0.3">
      <c r="A410" s="9"/>
      <c r="B410" s="5"/>
      <c r="C410" s="17"/>
      <c r="D410" s="17"/>
      <c r="E410" s="53"/>
      <c r="F410"/>
      <c r="G410"/>
      <c r="H410"/>
      <c r="I410"/>
      <c r="J410"/>
      <c r="K410"/>
      <c r="L410"/>
      <c r="M410"/>
      <c r="N410"/>
      <c r="O410" s="224"/>
      <c r="P410" s="224"/>
      <c r="Q410" s="224"/>
      <c r="R410" s="224"/>
      <c r="S410" s="224"/>
      <c r="T410" s="224"/>
      <c r="U410" s="224"/>
      <c r="V410" s="224"/>
    </row>
    <row r="411" spans="1:22" s="15" customFormat="1" x14ac:dyDescent="0.3">
      <c r="A411" s="9"/>
      <c r="B411" s="5"/>
      <c r="C411" s="17"/>
      <c r="D411" s="17"/>
      <c r="E411" s="53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224"/>
      <c r="T411" s="224"/>
      <c r="U411" s="224"/>
      <c r="V411" s="224"/>
    </row>
    <row r="412" spans="1:22" s="15" customFormat="1" x14ac:dyDescent="0.3">
      <c r="A412" s="9"/>
      <c r="B412" s="5"/>
      <c r="C412" s="17"/>
      <c r="D412" s="17"/>
      <c r="E412" s="53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</row>
    <row r="413" spans="1:22" s="15" customFormat="1" x14ac:dyDescent="0.3">
      <c r="A413" s="9"/>
      <c r="B413" s="5"/>
      <c r="C413" s="17"/>
      <c r="D413" s="17"/>
      <c r="E413" s="53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</row>
    <row r="414" spans="1:22" s="15" customFormat="1" x14ac:dyDescent="0.3">
      <c r="A414" s="9"/>
      <c r="B414" s="226"/>
      <c r="C414" s="17"/>
      <c r="D414" s="17"/>
      <c r="E414" s="53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</row>
    <row r="415" spans="1:22" s="15" customFormat="1" x14ac:dyDescent="0.3">
      <c r="A415" s="9"/>
      <c r="B415" s="5"/>
      <c r="C415" s="17"/>
      <c r="D415" s="17"/>
      <c r="E415" s="53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</row>
    <row r="416" spans="1:22" s="15" customFormat="1" x14ac:dyDescent="0.3">
      <c r="A416" s="9"/>
      <c r="B416" s="24"/>
      <c r="C416" s="17"/>
      <c r="D416" s="17"/>
      <c r="E416" s="53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</row>
    <row r="417" spans="1:22" s="15" customFormat="1" x14ac:dyDescent="0.3">
      <c r="A417" s="9"/>
      <c r="B417" s="5"/>
      <c r="C417" s="17"/>
      <c r="D417" s="17"/>
      <c r="E417" s="53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224"/>
      <c r="T417" s="224"/>
      <c r="U417" s="224"/>
      <c r="V417" s="224"/>
    </row>
    <row r="418" spans="1:22" s="15" customFormat="1" x14ac:dyDescent="0.3">
      <c r="A418" s="9"/>
      <c r="B418" s="5"/>
      <c r="C418" s="17"/>
      <c r="D418" s="17"/>
      <c r="E418" s="53"/>
      <c r="F418" s="224"/>
      <c r="G418" s="224"/>
      <c r="H418" s="224"/>
      <c r="I418" s="224"/>
      <c r="J418" s="224"/>
      <c r="K418" s="224"/>
      <c r="L418" s="224"/>
      <c r="M418" s="224"/>
      <c r="N418" s="224"/>
      <c r="O418" s="224"/>
      <c r="P418" s="224"/>
      <c r="Q418" s="224"/>
      <c r="R418" s="224"/>
      <c r="S418" s="224"/>
      <c r="T418" s="224"/>
      <c r="U418" s="224"/>
      <c r="V418" s="224"/>
    </row>
    <row r="419" spans="1:22" s="15" customFormat="1" ht="15.75" x14ac:dyDescent="0.3">
      <c r="A419" s="9"/>
      <c r="B419" s="20"/>
      <c r="C419" s="17"/>
      <c r="D419" s="225"/>
      <c r="E419" s="53"/>
      <c r="F419" s="224"/>
      <c r="G419" s="224"/>
      <c r="H419" s="224"/>
      <c r="I419" s="224"/>
      <c r="J419" s="224"/>
      <c r="K419" s="224"/>
      <c r="L419" s="224"/>
      <c r="M419" s="224"/>
      <c r="N419" s="224"/>
      <c r="O419" s="224"/>
      <c r="P419" s="224"/>
      <c r="Q419" s="224"/>
      <c r="R419" s="224"/>
      <c r="S419" s="224"/>
      <c r="T419" s="224"/>
      <c r="U419" s="224"/>
      <c r="V419" s="224"/>
    </row>
    <row r="420" spans="1:22" s="15" customFormat="1" x14ac:dyDescent="0.3">
      <c r="A420" s="9"/>
      <c r="B420" s="5"/>
      <c r="C420" s="17"/>
      <c r="D420" s="225"/>
      <c r="E420" s="53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224"/>
      <c r="T420" s="224"/>
      <c r="U420" s="224"/>
      <c r="V420" s="224"/>
    </row>
    <row r="421" spans="1:22" s="15" customFormat="1" x14ac:dyDescent="0.3">
      <c r="A421" s="9"/>
      <c r="B421" s="5"/>
      <c r="C421" s="17"/>
      <c r="D421" s="17"/>
      <c r="E421" s="53"/>
    </row>
    <row r="422" spans="1:22" s="15" customFormat="1" x14ac:dyDescent="0.3">
      <c r="A422" s="9"/>
      <c r="B422" s="5"/>
      <c r="C422" s="17"/>
      <c r="D422" s="17"/>
      <c r="E422" s="53"/>
    </row>
    <row r="423" spans="1:22" s="15" customFormat="1" x14ac:dyDescent="0.3">
      <c r="A423" s="9"/>
      <c r="B423" s="5"/>
      <c r="C423" s="17"/>
      <c r="D423" s="17"/>
      <c r="E423" s="53"/>
    </row>
    <row r="424" spans="1:22" s="15" customFormat="1" x14ac:dyDescent="0.3">
      <c r="A424" s="9"/>
      <c r="B424" s="5"/>
      <c r="C424" s="17"/>
      <c r="D424" s="17"/>
      <c r="E424" s="53"/>
    </row>
    <row r="425" spans="1:22" s="15" customFormat="1" x14ac:dyDescent="0.3">
      <c r="A425" s="9"/>
      <c r="B425" s="5"/>
      <c r="C425" s="17"/>
      <c r="D425" s="17"/>
      <c r="E425" s="53"/>
    </row>
    <row r="426" spans="1:22" s="15" customFormat="1" x14ac:dyDescent="0.3">
      <c r="A426" s="9"/>
      <c r="B426" s="5"/>
      <c r="C426" s="17"/>
      <c r="D426" s="17"/>
      <c r="E426" s="53"/>
    </row>
    <row r="427" spans="1:22" s="15" customFormat="1" x14ac:dyDescent="0.3">
      <c r="A427" s="9"/>
      <c r="B427" s="5"/>
      <c r="C427" s="17"/>
      <c r="D427" s="17"/>
      <c r="E427" s="53"/>
    </row>
    <row r="428" spans="1:22" s="15" customFormat="1" x14ac:dyDescent="0.3">
      <c r="A428" s="9"/>
      <c r="B428" s="5"/>
      <c r="C428" s="17"/>
      <c r="D428" s="17"/>
      <c r="E428" s="53"/>
    </row>
    <row r="429" spans="1:22" s="15" customFormat="1" x14ac:dyDescent="0.3">
      <c r="A429" s="9"/>
      <c r="B429" s="5"/>
      <c r="C429" s="17"/>
      <c r="D429" s="17"/>
      <c r="E429" s="53"/>
    </row>
    <row r="430" spans="1:22" s="15" customFormat="1" x14ac:dyDescent="0.3">
      <c r="A430" s="9"/>
      <c r="B430" s="5"/>
      <c r="C430" s="17"/>
      <c r="D430" s="21"/>
      <c r="E430" s="53"/>
    </row>
    <row r="431" spans="1:22" s="15" customFormat="1" x14ac:dyDescent="0.3">
      <c r="A431" s="9"/>
      <c r="B431" s="5"/>
      <c r="C431" s="17"/>
      <c r="D431" s="21"/>
      <c r="E431" s="53"/>
    </row>
    <row r="432" spans="1:22" s="15" customFormat="1" x14ac:dyDescent="0.3">
      <c r="A432" s="9"/>
      <c r="B432" s="5"/>
      <c r="C432" s="17"/>
      <c r="D432" s="17"/>
      <c r="E432" s="53"/>
    </row>
    <row r="433" spans="1:5" s="15" customFormat="1" x14ac:dyDescent="0.3">
      <c r="A433" s="9"/>
      <c r="B433" s="5"/>
      <c r="C433" s="17"/>
      <c r="D433" s="227"/>
      <c r="E433" s="53"/>
    </row>
    <row r="434" spans="1:5" s="15" customFormat="1" x14ac:dyDescent="0.3">
      <c r="A434" s="9"/>
      <c r="B434" s="5"/>
      <c r="C434" s="17"/>
      <c r="D434" s="83"/>
      <c r="E434" s="53"/>
    </row>
    <row r="435" spans="1:5" s="15" customFormat="1" x14ac:dyDescent="0.3">
      <c r="A435" s="9"/>
      <c r="B435" s="5"/>
      <c r="C435" s="17"/>
      <c r="D435" s="83"/>
      <c r="E435" s="53"/>
    </row>
    <row r="436" spans="1:5" s="15" customFormat="1" x14ac:dyDescent="0.3">
      <c r="A436" s="9"/>
      <c r="B436" s="5"/>
      <c r="C436" s="17"/>
      <c r="D436" s="225"/>
      <c r="E436" s="53"/>
    </row>
    <row r="437" spans="1:5" s="15" customFormat="1" x14ac:dyDescent="0.3">
      <c r="A437" s="9"/>
      <c r="B437" s="5"/>
      <c r="C437" s="17"/>
      <c r="D437" s="21"/>
      <c r="E437" s="53"/>
    </row>
    <row r="438" spans="1:5" s="15" customFormat="1" x14ac:dyDescent="0.3">
      <c r="A438" s="9"/>
      <c r="B438" s="5"/>
      <c r="C438" s="17"/>
      <c r="D438" s="21"/>
      <c r="E438" s="53"/>
    </row>
    <row r="439" spans="1:5" s="15" customFormat="1" x14ac:dyDescent="0.3">
      <c r="A439" s="9"/>
      <c r="B439" s="5"/>
      <c r="C439" s="17"/>
      <c r="D439" s="17"/>
      <c r="E439" s="53"/>
    </row>
    <row r="440" spans="1:5" s="15" customFormat="1" x14ac:dyDescent="0.3">
      <c r="A440" s="9"/>
      <c r="B440" s="5"/>
      <c r="C440" s="17"/>
      <c r="D440" s="227"/>
      <c r="E440" s="53"/>
    </row>
    <row r="441" spans="1:5" s="15" customFormat="1" x14ac:dyDescent="0.3">
      <c r="A441" s="9"/>
      <c r="B441" s="5"/>
      <c r="C441" s="17"/>
      <c r="D441" s="83"/>
      <c r="E441" s="53"/>
    </row>
    <row r="442" spans="1:5" s="15" customFormat="1" x14ac:dyDescent="0.3">
      <c r="A442" s="9"/>
      <c r="B442" s="5"/>
      <c r="C442" s="17"/>
      <c r="D442" s="17"/>
      <c r="E442" s="53"/>
    </row>
    <row r="443" spans="1:5" s="15" customFormat="1" x14ac:dyDescent="0.3">
      <c r="A443" s="9"/>
      <c r="B443" s="5"/>
      <c r="C443" s="17"/>
      <c r="D443" s="83"/>
      <c r="E443" s="53"/>
    </row>
    <row r="444" spans="1:5" s="15" customFormat="1" x14ac:dyDescent="0.3">
      <c r="A444" s="9"/>
      <c r="B444" s="5"/>
      <c r="C444" s="17"/>
      <c r="D444" s="17"/>
      <c r="E444" s="53"/>
    </row>
    <row r="445" spans="1:5" s="3" customFormat="1" x14ac:dyDescent="0.3">
      <c r="A445" s="9"/>
      <c r="B445" s="22"/>
      <c r="C445" s="17"/>
      <c r="D445" s="17"/>
      <c r="E445" s="53"/>
    </row>
    <row r="446" spans="1:5" s="3" customFormat="1" x14ac:dyDescent="0.3">
      <c r="A446" s="9"/>
      <c r="B446" s="5"/>
      <c r="C446" s="17"/>
      <c r="D446" s="17"/>
      <c r="E446" s="53"/>
    </row>
    <row r="447" spans="1:5" s="3" customFormat="1" x14ac:dyDescent="0.3">
      <c r="A447" s="9"/>
      <c r="B447" s="5"/>
      <c r="C447" s="17"/>
      <c r="D447" s="83"/>
      <c r="E447" s="53"/>
    </row>
    <row r="448" spans="1:5" s="3" customFormat="1" x14ac:dyDescent="0.3">
      <c r="A448" s="9"/>
      <c r="B448" s="5"/>
      <c r="C448" s="17"/>
      <c r="D448" s="83"/>
      <c r="E448" s="53"/>
    </row>
    <row r="449" spans="1:5" s="3" customFormat="1" x14ac:dyDescent="0.3">
      <c r="A449" s="9"/>
      <c r="B449" s="5"/>
      <c r="C449" s="17"/>
      <c r="D449" s="83"/>
      <c r="E449" s="53"/>
    </row>
    <row r="450" spans="1:5" s="3" customFormat="1" x14ac:dyDescent="0.3">
      <c r="A450" s="9"/>
      <c r="B450" s="5"/>
      <c r="C450" s="17"/>
      <c r="D450" s="83"/>
      <c r="E450" s="53"/>
    </row>
    <row r="451" spans="1:5" s="3" customFormat="1" x14ac:dyDescent="0.3">
      <c r="A451" s="9"/>
      <c r="B451" s="5"/>
      <c r="C451" s="17"/>
      <c r="D451" s="17"/>
      <c r="E451" s="53"/>
    </row>
    <row r="452" spans="1:5" s="3" customFormat="1" x14ac:dyDescent="0.3">
      <c r="A452" s="9"/>
      <c r="B452" s="8"/>
      <c r="C452" s="17"/>
      <c r="D452" s="17"/>
      <c r="E452" s="53"/>
    </row>
    <row r="453" spans="1:5" s="3" customFormat="1" x14ac:dyDescent="0.3">
      <c r="A453" s="9"/>
      <c r="B453" s="22"/>
      <c r="C453" s="17"/>
      <c r="D453" s="17"/>
      <c r="E453" s="53"/>
    </row>
    <row r="454" spans="1:5" s="3" customFormat="1" x14ac:dyDescent="0.3">
      <c r="A454" s="9"/>
      <c r="B454" s="22"/>
      <c r="C454" s="17"/>
      <c r="D454" s="17"/>
      <c r="E454" s="53"/>
    </row>
    <row r="455" spans="1:5" s="3" customFormat="1" x14ac:dyDescent="0.3">
      <c r="A455" s="9"/>
      <c r="B455" s="5"/>
      <c r="C455" s="17"/>
      <c r="D455" s="21"/>
      <c r="E455" s="53"/>
    </row>
    <row r="456" spans="1:5" s="3" customFormat="1" x14ac:dyDescent="0.3">
      <c r="A456" s="9"/>
      <c r="B456" s="5"/>
      <c r="C456" s="17"/>
      <c r="D456" s="17"/>
      <c r="E456" s="53"/>
    </row>
    <row r="457" spans="1:5" s="3" customFormat="1" x14ac:dyDescent="0.3">
      <c r="A457" s="9"/>
      <c r="B457" s="5"/>
      <c r="C457" s="17"/>
      <c r="D457" s="17"/>
      <c r="E457" s="53"/>
    </row>
    <row r="458" spans="1:5" s="3" customFormat="1" x14ac:dyDescent="0.3">
      <c r="A458" s="9"/>
      <c r="B458" s="5"/>
      <c r="C458" s="17"/>
      <c r="D458" s="83"/>
      <c r="E458" s="53"/>
    </row>
    <row r="459" spans="1:5" s="3" customFormat="1" x14ac:dyDescent="0.3">
      <c r="A459" s="9"/>
      <c r="B459" s="23"/>
      <c r="C459" s="19"/>
      <c r="D459" s="83"/>
      <c r="E459" s="53"/>
    </row>
    <row r="460" spans="1:5" s="3" customFormat="1" x14ac:dyDescent="0.3">
      <c r="A460" s="7"/>
      <c r="B460" s="5"/>
      <c r="C460" s="17"/>
      <c r="D460" s="83"/>
      <c r="E460" s="53"/>
    </row>
    <row r="461" spans="1:5" s="3" customFormat="1" x14ac:dyDescent="0.3">
      <c r="A461" s="9"/>
      <c r="B461" s="5"/>
      <c r="C461" s="17"/>
      <c r="D461" s="83"/>
      <c r="E461" s="53"/>
    </row>
    <row r="462" spans="1:5" s="3" customFormat="1" x14ac:dyDescent="0.3">
      <c r="A462" s="9"/>
      <c r="B462" s="22"/>
      <c r="C462" s="17"/>
      <c r="D462" s="17"/>
      <c r="E462" s="53"/>
    </row>
    <row r="463" spans="1:5" s="3" customFormat="1" x14ac:dyDescent="0.3">
      <c r="A463" s="9"/>
      <c r="B463" s="5"/>
      <c r="C463" s="17"/>
      <c r="D463" s="83"/>
      <c r="E463" s="53"/>
    </row>
    <row r="464" spans="1:5" s="3" customFormat="1" x14ac:dyDescent="0.3">
      <c r="A464" s="9"/>
      <c r="B464" s="5"/>
      <c r="C464" s="17"/>
      <c r="D464" s="83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21"/>
      <c r="E466" s="53"/>
    </row>
    <row r="467" spans="1:5" s="3" customFormat="1" x14ac:dyDescent="0.3">
      <c r="A467" s="9"/>
      <c r="B467" s="5"/>
      <c r="C467" s="17"/>
      <c r="D467" s="225"/>
      <c r="E467" s="53"/>
    </row>
    <row r="468" spans="1:5" s="3" customFormat="1" x14ac:dyDescent="0.3">
      <c r="A468" s="9"/>
      <c r="B468" s="5"/>
      <c r="C468" s="17"/>
      <c r="D468" s="17"/>
      <c r="E468" s="53"/>
    </row>
    <row r="469" spans="1:5" s="3" customFormat="1" x14ac:dyDescent="0.3">
      <c r="A469" s="9"/>
      <c r="B469" s="22"/>
      <c r="C469" s="17"/>
      <c r="D469" s="17"/>
      <c r="E469" s="53"/>
    </row>
    <row r="470" spans="1:5" s="3" customFormat="1" x14ac:dyDescent="0.3">
      <c r="A470" s="9"/>
      <c r="B470" s="5"/>
      <c r="C470" s="17"/>
      <c r="D470" s="83"/>
      <c r="E470" s="53"/>
    </row>
    <row r="471" spans="1:5" s="6" customFormat="1" x14ac:dyDescent="0.3">
      <c r="A471" s="9"/>
      <c r="B471" s="5"/>
      <c r="C471" s="17"/>
      <c r="D471" s="83"/>
      <c r="E471" s="53"/>
    </row>
    <row r="472" spans="1:5" s="6" customFormat="1" x14ac:dyDescent="0.3">
      <c r="A472" s="9"/>
      <c r="B472" s="5"/>
      <c r="C472" s="17"/>
      <c r="D472" s="17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225"/>
      <c r="E474" s="53"/>
    </row>
    <row r="475" spans="1:5" s="6" customFormat="1" x14ac:dyDescent="0.3">
      <c r="A475" s="9"/>
      <c r="B475" s="5"/>
      <c r="C475" s="17"/>
      <c r="D475" s="225"/>
      <c r="E475" s="53"/>
    </row>
    <row r="476" spans="1:5" s="6" customFormat="1" x14ac:dyDescent="0.3">
      <c r="A476" s="9"/>
      <c r="B476" s="5"/>
      <c r="C476" s="17"/>
      <c r="D476" s="21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5"/>
      <c r="C480" s="17"/>
      <c r="D480" s="17"/>
      <c r="E480" s="53"/>
    </row>
    <row r="481" spans="1:5" s="6" customFormat="1" x14ac:dyDescent="0.3">
      <c r="A481" s="9"/>
      <c r="B481" s="5"/>
      <c r="C481" s="17"/>
      <c r="D481" s="17"/>
      <c r="E481" s="53"/>
    </row>
    <row r="482" spans="1:5" s="6" customFormat="1" x14ac:dyDescent="0.3">
      <c r="A482" s="9"/>
      <c r="B482" s="5"/>
      <c r="C482" s="17"/>
      <c r="D482" s="17"/>
      <c r="E482" s="53"/>
    </row>
    <row r="483" spans="1:5" s="6" customFormat="1" x14ac:dyDescent="0.3">
      <c r="A483" s="9"/>
      <c r="B483" s="5"/>
      <c r="C483" s="17"/>
      <c r="D483" s="17"/>
      <c r="E483" s="53"/>
    </row>
    <row r="484" spans="1:5" s="6" customFormat="1" x14ac:dyDescent="0.3">
      <c r="A484" s="9"/>
      <c r="B484" s="22"/>
      <c r="C484" s="17"/>
      <c r="D484" s="17"/>
      <c r="E484" s="53"/>
    </row>
    <row r="485" spans="1:5" s="6" customFormat="1" x14ac:dyDescent="0.3">
      <c r="A485" s="9"/>
      <c r="B485" s="5"/>
      <c r="C485" s="17"/>
      <c r="D485" s="83"/>
      <c r="E485" s="53"/>
    </row>
    <row r="486" spans="1:5" s="6" customFormat="1" x14ac:dyDescent="0.3">
      <c r="A486" s="9"/>
      <c r="B486" s="5"/>
      <c r="C486" s="17"/>
      <c r="D486" s="83"/>
      <c r="E486" s="53"/>
    </row>
    <row r="487" spans="1:5" s="6" customFormat="1" x14ac:dyDescent="0.3">
      <c r="A487" s="9"/>
      <c r="B487" s="5"/>
      <c r="C487" s="17"/>
      <c r="D487" s="83"/>
      <c r="E487" s="53"/>
    </row>
    <row r="488" spans="1:5" s="6" customFormat="1" x14ac:dyDescent="0.3">
      <c r="A488" s="9"/>
      <c r="B488" s="5"/>
      <c r="C488" s="17"/>
      <c r="D488" s="17"/>
      <c r="E488" s="53"/>
    </row>
    <row r="489" spans="1:5" s="6" customFormat="1" x14ac:dyDescent="0.3">
      <c r="A489" s="9"/>
      <c r="B489" s="5"/>
      <c r="C489" s="17"/>
      <c r="D489" s="225"/>
      <c r="E489" s="53"/>
    </row>
    <row r="490" spans="1:5" s="6" customFormat="1" x14ac:dyDescent="0.3">
      <c r="A490" s="9"/>
      <c r="B490" s="5"/>
      <c r="C490" s="17"/>
      <c r="D490" s="17"/>
      <c r="E490" s="53"/>
    </row>
    <row r="491" spans="1:5" s="6" customFormat="1" x14ac:dyDescent="0.3">
      <c r="A491" s="9"/>
      <c r="B491" s="5"/>
      <c r="C491" s="17"/>
      <c r="D491" s="17"/>
      <c r="E491" s="53"/>
    </row>
    <row r="492" spans="1:5" s="6" customFormat="1" x14ac:dyDescent="0.3">
      <c r="A492" s="9"/>
      <c r="B492" s="8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225"/>
      <c r="E494" s="53"/>
    </row>
    <row r="495" spans="1:5" s="6" customFormat="1" x14ac:dyDescent="0.3">
      <c r="A495" s="9"/>
      <c r="B495" s="5"/>
      <c r="C495" s="17"/>
      <c r="D495" s="225"/>
      <c r="E495" s="53"/>
    </row>
    <row r="496" spans="1:5" s="6" customFormat="1" x14ac:dyDescent="0.3">
      <c r="A496" s="9"/>
      <c r="B496" s="22"/>
      <c r="C496" s="17"/>
      <c r="D496" s="17"/>
      <c r="E496" s="53"/>
    </row>
    <row r="497" spans="1:5" s="6" customFormat="1" x14ac:dyDescent="0.3">
      <c r="A497" s="9"/>
      <c r="B497" s="5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9"/>
      <c r="B500" s="5"/>
      <c r="C500" s="17"/>
      <c r="D500" s="17"/>
      <c r="E500" s="53"/>
    </row>
    <row r="501" spans="1:5" s="6" customFormat="1" x14ac:dyDescent="0.3">
      <c r="A501" s="9"/>
      <c r="B501" s="22"/>
      <c r="C501" s="17"/>
      <c r="D501" s="17"/>
      <c r="E501" s="53"/>
    </row>
    <row r="502" spans="1:5" s="6" customFormat="1" x14ac:dyDescent="0.3">
      <c r="A502" s="9"/>
      <c r="B502" s="5"/>
      <c r="C502" s="17"/>
      <c r="D502" s="17"/>
      <c r="E502" s="53"/>
    </row>
    <row r="503" spans="1:5" s="6" customFormat="1" x14ac:dyDescent="0.3">
      <c r="A503" s="9"/>
      <c r="B503" s="5"/>
      <c r="C503" s="17"/>
      <c r="D503" s="17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B505" s="224"/>
      <c r="C505" s="17"/>
      <c r="D505" s="17"/>
      <c r="E505" s="53"/>
    </row>
    <row r="506" spans="1:5" s="6" customFormat="1" x14ac:dyDescent="0.3">
      <c r="A506" s="4"/>
      <c r="B506" s="5"/>
      <c r="C506" s="17"/>
      <c r="D506" s="225"/>
      <c r="E506" s="53"/>
    </row>
    <row r="507" spans="1:5" s="6" customFormat="1" x14ac:dyDescent="0.3">
      <c r="A507" s="4"/>
      <c r="B507" s="5"/>
      <c r="C507" s="17"/>
      <c r="D507" s="225"/>
      <c r="E507" s="53"/>
    </row>
    <row r="508" spans="1:5" s="6" customFormat="1" x14ac:dyDescent="0.3">
      <c r="A508" s="4"/>
      <c r="B508" s="5"/>
      <c r="C508" s="17"/>
      <c r="D508" s="17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C511" s="18"/>
      <c r="D511" s="18"/>
      <c r="E511" s="53"/>
    </row>
    <row r="512" spans="1:5" s="6" customFormat="1" x14ac:dyDescent="0.3">
      <c r="A512" s="4"/>
      <c r="C512" s="18"/>
      <c r="D512" s="18"/>
      <c r="E512" s="53"/>
    </row>
    <row r="513" spans="1:5" s="6" customFormat="1" x14ac:dyDescent="0.3">
      <c r="A513" s="4"/>
      <c r="C513" s="18"/>
      <c r="D513" s="18"/>
      <c r="E513" s="53"/>
    </row>
    <row r="514" spans="1:5" s="6" customFormat="1" x14ac:dyDescent="0.3">
      <c r="A514" s="4"/>
      <c r="C514" s="18"/>
      <c r="D514" s="18"/>
      <c r="E514" s="53"/>
    </row>
    <row r="515" spans="1:5" s="6" customFormat="1" x14ac:dyDescent="0.3">
      <c r="A515" s="4"/>
      <c r="B515" s="22"/>
      <c r="C515" s="17"/>
      <c r="D515" s="17"/>
      <c r="E515" s="53"/>
    </row>
    <row r="516" spans="1:5" s="6" customFormat="1" x14ac:dyDescent="0.3">
      <c r="A516" s="4"/>
      <c r="B516" s="25"/>
      <c r="C516" s="21"/>
      <c r="D516" s="21"/>
      <c r="E516" s="53"/>
    </row>
    <row r="517" spans="1:5" s="6" customFormat="1" x14ac:dyDescent="0.3">
      <c r="A517" s="9"/>
      <c r="B517" s="25"/>
      <c r="C517" s="21"/>
      <c r="D517" s="21"/>
      <c r="E517" s="53"/>
    </row>
    <row r="518" spans="1:5" s="6" customFormat="1" x14ac:dyDescent="0.3">
      <c r="A518" s="4"/>
      <c r="B518" s="5"/>
      <c r="C518" s="17"/>
      <c r="D518" s="17"/>
      <c r="E518" s="53"/>
    </row>
    <row r="519" spans="1:5" s="6" customFormat="1" x14ac:dyDescent="0.3">
      <c r="A519" s="4"/>
      <c r="B519" s="16"/>
      <c r="C519" s="17"/>
      <c r="D519" s="17"/>
      <c r="E519" s="53"/>
    </row>
    <row r="520" spans="1:5" s="6" customFormat="1" x14ac:dyDescent="0.3">
      <c r="A520" s="4"/>
      <c r="B520" s="5"/>
      <c r="C520" s="17"/>
      <c r="D520" s="225"/>
      <c r="E520" s="53"/>
    </row>
    <row r="521" spans="1:5" s="6" customFormat="1" x14ac:dyDescent="0.3">
      <c r="A521" s="4"/>
      <c r="B521" s="5"/>
      <c r="C521" s="17"/>
      <c r="D521" s="225"/>
      <c r="E521" s="53"/>
    </row>
    <row r="522" spans="1:5" s="6" customFormat="1" x14ac:dyDescent="0.3">
      <c r="A522" s="4"/>
      <c r="C522" s="18"/>
      <c r="D522" s="18"/>
      <c r="E522" s="53"/>
    </row>
    <row r="523" spans="1:5" s="6" customFormat="1" x14ac:dyDescent="0.3">
      <c r="A523" s="4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x14ac:dyDescent="0.3">
      <c r="A528" s="4"/>
      <c r="B528" s="6"/>
      <c r="C528" s="18"/>
      <c r="D528" s="18"/>
      <c r="E528" s="53"/>
    </row>
    <row r="529" spans="1:5" x14ac:dyDescent="0.3">
      <c r="A529" s="4"/>
      <c r="B529" s="6"/>
      <c r="C529" s="18"/>
      <c r="D529" s="18"/>
      <c r="E529" s="53"/>
    </row>
    <row r="530" spans="1:5" x14ac:dyDescent="0.3">
      <c r="A530" s="4"/>
      <c r="B530" s="6"/>
      <c r="C530" s="18"/>
      <c r="D530" s="18"/>
      <c r="E530" s="53"/>
    </row>
    <row r="531" spans="1:5" x14ac:dyDescent="0.3">
      <c r="A531" s="4"/>
      <c r="B531" s="6"/>
      <c r="C531" s="18"/>
      <c r="D531" s="18"/>
      <c r="E531" s="53"/>
    </row>
    <row r="532" spans="1:5" ht="16.5" x14ac:dyDescent="0.3">
      <c r="A532" s="4"/>
      <c r="E532" s="53"/>
    </row>
    <row r="533" spans="1:5" ht="16.5" x14ac:dyDescent="0.3">
      <c r="E533" s="53"/>
    </row>
    <row r="534" spans="1:5" ht="16.5" x14ac:dyDescent="0.3">
      <c r="E534" s="53"/>
    </row>
    <row r="535" spans="1:5" ht="16.5" x14ac:dyDescent="0.3">
      <c r="E535" s="53"/>
    </row>
    <row r="536" spans="1:5" ht="16.5" x14ac:dyDescent="0.3">
      <c r="E536" s="53"/>
    </row>
    <row r="537" spans="1:5" ht="16.5" x14ac:dyDescent="0.3">
      <c r="E537" s="53"/>
    </row>
    <row r="538" spans="1:5" ht="16.5" x14ac:dyDescent="0.3">
      <c r="E538" s="53"/>
    </row>
    <row r="539" spans="1:5" ht="16.5" x14ac:dyDescent="0.3">
      <c r="E539" s="53"/>
    </row>
    <row r="540" spans="1:5" ht="16.5" x14ac:dyDescent="0.3">
      <c r="E540" s="53"/>
    </row>
    <row r="541" spans="1:5" ht="16.5" x14ac:dyDescent="0.3">
      <c r="E541" s="53"/>
    </row>
    <row r="542" spans="1:5" ht="16.5" x14ac:dyDescent="0.3">
      <c r="E542" s="53"/>
    </row>
    <row r="543" spans="1:5" ht="16.5" x14ac:dyDescent="0.3">
      <c r="E543" s="53"/>
    </row>
    <row r="544" spans="1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  <row r="736" spans="5:5" ht="16.5" x14ac:dyDescent="0.3">
      <c r="E736" s="53"/>
    </row>
    <row r="737" spans="5:5" ht="16.5" x14ac:dyDescent="0.3">
      <c r="E737" s="53"/>
    </row>
    <row r="738" spans="5:5" ht="16.5" x14ac:dyDescent="0.3">
      <c r="E738" s="53"/>
    </row>
    <row r="739" spans="5:5" ht="16.5" x14ac:dyDescent="0.3">
      <c r="E739" s="53"/>
    </row>
  </sheetData>
  <mergeCells count="4">
    <mergeCell ref="G164:H164"/>
    <mergeCell ref="I164:J164"/>
    <mergeCell ref="K164:L164"/>
    <mergeCell ref="M164:N16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J21"/>
  <sheetViews>
    <sheetView workbookViewId="0">
      <selection activeCell="C9" sqref="C9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8" width="11.7109375" customWidth="1"/>
    <col min="9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2"/>
    </row>
    <row r="4" spans="1:10" ht="15.75" customHeight="1" thickBot="1" x14ac:dyDescent="0.25">
      <c r="A4" s="278"/>
      <c r="B4" s="279"/>
      <c r="C4" s="279"/>
      <c r="D4" s="279"/>
      <c r="E4" s="279"/>
      <c r="F4" s="279"/>
      <c r="G4" s="279"/>
      <c r="H4" s="279"/>
    </row>
    <row r="5" spans="1:10" ht="26.25" thickBot="1" x14ac:dyDescent="0.25">
      <c r="A5" s="121"/>
      <c r="B5" s="209" t="s">
        <v>41</v>
      </c>
      <c r="C5" s="210" t="s">
        <v>42</v>
      </c>
      <c r="D5" s="120" t="s">
        <v>28</v>
      </c>
      <c r="E5" s="122" t="s">
        <v>43</v>
      </c>
      <c r="F5" s="123" t="s">
        <v>44</v>
      </c>
      <c r="G5" s="250" t="s">
        <v>45</v>
      </c>
      <c r="H5" s="124" t="s">
        <v>46</v>
      </c>
    </row>
    <row r="6" spans="1:10" ht="26.25" thickBot="1" x14ac:dyDescent="0.25">
      <c r="A6" s="197" t="s">
        <v>78</v>
      </c>
      <c r="B6" s="198"/>
      <c r="C6" s="199"/>
      <c r="D6" s="200">
        <f>'CAJA DE MDQ'!E2</f>
        <v>29737.050000000159</v>
      </c>
      <c r="E6" s="200">
        <v>100825</v>
      </c>
      <c r="F6" s="201">
        <v>0</v>
      </c>
      <c r="G6" s="202">
        <v>3000</v>
      </c>
      <c r="H6" s="203">
        <v>0</v>
      </c>
    </row>
    <row r="7" spans="1:10" ht="15.75" thickBot="1" x14ac:dyDescent="0.35">
      <c r="A7" s="105" t="s">
        <v>47</v>
      </c>
      <c r="B7" s="204">
        <f>SUM('CAJA DE MDQ'!C6:C14)</f>
        <v>62390.020000000004</v>
      </c>
      <c r="C7" s="211">
        <f>SUM('CAJA DE MDQ'!D4:D5)</f>
        <v>79601.06</v>
      </c>
      <c r="D7" s="205">
        <f>+B7-C7+D6</f>
        <v>12526.010000000166</v>
      </c>
      <c r="E7" s="111"/>
      <c r="F7" s="114"/>
      <c r="G7" s="136"/>
      <c r="H7" s="106"/>
      <c r="I7" s="223"/>
    </row>
    <row r="8" spans="1:10" ht="15.75" thickBot="1" x14ac:dyDescent="0.35">
      <c r="A8" s="105" t="s">
        <v>48</v>
      </c>
      <c r="B8" s="206">
        <f>SUM('CAJA DE MDQ'!C15:C26)</f>
        <v>17211.04</v>
      </c>
      <c r="C8" s="212">
        <f>SUM('CAJA DE MDQ'!D17:D18)</f>
        <v>119535.9</v>
      </c>
      <c r="D8" s="207">
        <f>+B8-C8+D7-E8</f>
        <v>-89798.849999999817</v>
      </c>
      <c r="E8" s="112"/>
      <c r="F8" s="115"/>
      <c r="G8" s="137"/>
      <c r="H8" s="107"/>
    </row>
    <row r="9" spans="1:10" ht="15.75" thickBot="1" x14ac:dyDescent="0.35">
      <c r="A9" s="105" t="s">
        <v>49</v>
      </c>
      <c r="B9" s="206">
        <f>SUM('CAJA DE MDQ'!C27:C40)</f>
        <v>0</v>
      </c>
      <c r="C9" s="212">
        <f>SUM('CAJA DE MDQ'!D30:D31)</f>
        <v>0</v>
      </c>
      <c r="D9" s="207">
        <f t="shared" ref="D9:D18" si="0">+B9-C9+D8</f>
        <v>-89798.849999999817</v>
      </c>
      <c r="E9" s="112"/>
      <c r="F9" s="115"/>
      <c r="G9" s="138"/>
      <c r="H9" s="107"/>
    </row>
    <row r="10" spans="1:10" ht="15.75" thickBot="1" x14ac:dyDescent="0.35">
      <c r="A10" s="105" t="s">
        <v>50</v>
      </c>
      <c r="B10" s="206">
        <f>SUM('CAJA DE MDQ'!C41:C52)</f>
        <v>0</v>
      </c>
      <c r="C10" s="212">
        <f>SUM('CAJA DE MDQ'!D41:D42)</f>
        <v>0</v>
      </c>
      <c r="D10" s="207">
        <f t="shared" si="0"/>
        <v>-89798.849999999817</v>
      </c>
      <c r="E10" s="112"/>
      <c r="F10" s="115"/>
      <c r="G10" s="139"/>
      <c r="H10" s="107"/>
    </row>
    <row r="11" spans="1:10" ht="15.75" thickBot="1" x14ac:dyDescent="0.35">
      <c r="A11" s="105" t="s">
        <v>51</v>
      </c>
      <c r="B11" s="206">
        <f>SUM('CAJA DE MDQ'!C53:C63)</f>
        <v>0</v>
      </c>
      <c r="C11" s="212">
        <f>SUM('CAJA DE MDQ'!D55:D56)</f>
        <v>0</v>
      </c>
      <c r="D11" s="207">
        <f t="shared" si="0"/>
        <v>-89798.849999999817</v>
      </c>
      <c r="E11" s="112"/>
      <c r="F11" s="115"/>
      <c r="G11" s="139"/>
      <c r="H11" s="107"/>
    </row>
    <row r="12" spans="1:10" ht="15.75" thickBot="1" x14ac:dyDescent="0.35">
      <c r="A12" s="105" t="s">
        <v>52</v>
      </c>
      <c r="B12" s="206">
        <f>SUM('CAJA DE MDQ'!C64:C76)</f>
        <v>0</v>
      </c>
      <c r="C12" s="212">
        <f>SUM('CAJA DE MDQ'!D65:D66)</f>
        <v>0</v>
      </c>
      <c r="D12" s="207">
        <f>+B12-C12+D11-E12</f>
        <v>-89798.849999999817</v>
      </c>
      <c r="E12" s="112"/>
      <c r="F12" s="115"/>
      <c r="G12" s="139"/>
      <c r="H12" s="107"/>
    </row>
    <row r="13" spans="1:10" ht="15.75" thickBot="1" x14ac:dyDescent="0.35">
      <c r="A13" s="105" t="s">
        <v>53</v>
      </c>
      <c r="B13" s="206">
        <f>SUM('CAJA DE MDQ'!C77:C89)</f>
        <v>0</v>
      </c>
      <c r="C13" s="212">
        <f>SUM('CAJA DE MDQ'!D80:D81)</f>
        <v>0</v>
      </c>
      <c r="D13" s="207">
        <f t="shared" si="0"/>
        <v>-89798.849999999817</v>
      </c>
      <c r="E13" s="112"/>
      <c r="F13" s="115"/>
      <c r="G13" s="139"/>
      <c r="H13" s="107"/>
    </row>
    <row r="14" spans="1:10" ht="15.75" thickBot="1" x14ac:dyDescent="0.35">
      <c r="A14" s="105" t="s">
        <v>54</v>
      </c>
      <c r="B14" s="206">
        <f>SUM('CAJA DE MDQ'!C90:C100)</f>
        <v>0</v>
      </c>
      <c r="C14" s="212">
        <f>SUM('CAJA DE MDQ'!D91:D92)</f>
        <v>0</v>
      </c>
      <c r="D14" s="207">
        <f t="shared" si="0"/>
        <v>-89798.849999999817</v>
      </c>
      <c r="E14" s="112"/>
      <c r="F14" s="115"/>
      <c r="G14" s="139"/>
      <c r="H14" s="107"/>
    </row>
    <row r="15" spans="1:10" ht="15.75" thickBot="1" x14ac:dyDescent="0.35">
      <c r="A15" s="105" t="s">
        <v>55</v>
      </c>
      <c r="B15" s="206">
        <f>SUM('CAJA DE MDQ'!C101:C115)</f>
        <v>0</v>
      </c>
      <c r="C15" s="212">
        <f>SUM('CAJA DE MDQ'!D104:D105)</f>
        <v>0</v>
      </c>
      <c r="D15" s="207">
        <f>+B15-C15+D14-E15</f>
        <v>-89798.849999999817</v>
      </c>
      <c r="E15" s="112"/>
      <c r="F15" s="115"/>
      <c r="G15" s="139"/>
      <c r="H15" s="107"/>
      <c r="J15" s="27"/>
    </row>
    <row r="16" spans="1:10" ht="15.75" thickBot="1" x14ac:dyDescent="0.35">
      <c r="A16" s="105" t="s">
        <v>56</v>
      </c>
      <c r="B16" s="206">
        <f>SUM('CAJA DE MDQ'!C116:C127)</f>
        <v>0</v>
      </c>
      <c r="C16" s="212">
        <f>SUM('CAJA DE MDQ'!D116:D117)</f>
        <v>0</v>
      </c>
      <c r="D16" s="207">
        <f t="shared" si="0"/>
        <v>-89798.849999999817</v>
      </c>
      <c r="E16" s="112"/>
      <c r="F16" s="115"/>
      <c r="G16" s="139"/>
      <c r="H16" s="107"/>
    </row>
    <row r="17" spans="1:10" ht="15.75" thickBot="1" x14ac:dyDescent="0.35">
      <c r="A17" s="105" t="s">
        <v>57</v>
      </c>
      <c r="B17" s="206">
        <f>SUM('CAJA DE MDQ'!C128:C139)</f>
        <v>0</v>
      </c>
      <c r="C17" s="212">
        <f>SUM('CAJA DE MDQ'!D129:D130)</f>
        <v>0</v>
      </c>
      <c r="D17" s="207">
        <f t="shared" si="0"/>
        <v>-89798.849999999817</v>
      </c>
      <c r="E17" s="112"/>
      <c r="F17" s="115"/>
      <c r="G17" s="139"/>
      <c r="H17" s="107"/>
    </row>
    <row r="18" spans="1:10" ht="15.75" thickBot="1" x14ac:dyDescent="0.35">
      <c r="A18" s="105" t="s">
        <v>58</v>
      </c>
      <c r="B18" s="206">
        <f>SUM('CAJA DE MDQ'!C140:C160)</f>
        <v>0</v>
      </c>
      <c r="C18" s="213">
        <f>SUM('CAJA DE MDQ'!D141:D142)</f>
        <v>0</v>
      </c>
      <c r="D18" s="208">
        <f t="shared" si="0"/>
        <v>-89798.849999999817</v>
      </c>
      <c r="E18" s="113"/>
      <c r="F18" s="116"/>
      <c r="G18" s="139"/>
      <c r="H18" s="107"/>
    </row>
    <row r="19" spans="1:10" ht="39" thickBot="1" x14ac:dyDescent="0.25">
      <c r="A19" s="117" t="s">
        <v>79</v>
      </c>
      <c r="B19" s="118">
        <f>SUM(B7:B18)</f>
        <v>79601.06</v>
      </c>
      <c r="C19" s="214">
        <f>SUM(C7:C18)</f>
        <v>199136.96</v>
      </c>
      <c r="D19" s="119">
        <f>+D18</f>
        <v>-89798.849999999817</v>
      </c>
      <c r="E19" s="108">
        <f>SUM(E6:E18)</f>
        <v>100825</v>
      </c>
      <c r="F19" s="109">
        <f>SUM(F6:F18)</f>
        <v>0</v>
      </c>
      <c r="G19" s="251">
        <f>SUM(G6:G18)</f>
        <v>3000</v>
      </c>
      <c r="H19" s="110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22" workbookViewId="0">
      <selection activeCell="A34" sqref="A34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73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59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60</v>
      </c>
    </row>
    <row r="18" spans="1:7" x14ac:dyDescent="0.2">
      <c r="A18" t="s">
        <v>13</v>
      </c>
    </row>
    <row r="19" spans="1:7" x14ac:dyDescent="0.2">
      <c r="A19" t="s">
        <v>14</v>
      </c>
    </row>
    <row r="24" spans="1:7" x14ac:dyDescent="0.2">
      <c r="A24" t="s">
        <v>61</v>
      </c>
    </row>
    <row r="25" spans="1:7" x14ac:dyDescent="0.2">
      <c r="A25" s="56" t="s">
        <v>62</v>
      </c>
    </row>
    <row r="26" spans="1:7" x14ac:dyDescent="0.2">
      <c r="A26" t="s">
        <v>74</v>
      </c>
      <c r="D26" s="217" t="s">
        <v>64</v>
      </c>
      <c r="G26" t="s">
        <v>63</v>
      </c>
    </row>
    <row r="27" spans="1:7" x14ac:dyDescent="0.2">
      <c r="A27" s="56" t="s">
        <v>65</v>
      </c>
      <c r="E27" s="216" t="s">
        <v>66</v>
      </c>
    </row>
    <row r="28" spans="1:7" x14ac:dyDescent="0.2">
      <c r="A28" t="s">
        <v>67</v>
      </c>
    </row>
    <row r="29" spans="1:7" x14ac:dyDescent="0.2">
      <c r="A29" s="56" t="s">
        <v>68</v>
      </c>
    </row>
    <row r="30" spans="1:7" x14ac:dyDescent="0.2">
      <c r="A30" s="56" t="s">
        <v>69</v>
      </c>
    </row>
    <row r="31" spans="1:7" x14ac:dyDescent="0.2">
      <c r="A31" t="s">
        <v>31</v>
      </c>
    </row>
    <row r="32" spans="1:7" x14ac:dyDescent="0.2">
      <c r="A32" s="56" t="s">
        <v>70</v>
      </c>
    </row>
    <row r="33" spans="1:3" x14ac:dyDescent="0.2">
      <c r="A33" t="s">
        <v>35</v>
      </c>
    </row>
    <row r="34" spans="1:3" x14ac:dyDescent="0.2">
      <c r="A34" t="s">
        <v>36</v>
      </c>
    </row>
    <row r="35" spans="1:3" ht="15" x14ac:dyDescent="0.2">
      <c r="A35" t="s">
        <v>34</v>
      </c>
      <c r="C35" s="215" t="s">
        <v>33</v>
      </c>
    </row>
    <row r="36" spans="1:3" x14ac:dyDescent="0.2">
      <c r="A36" t="s">
        <v>32</v>
      </c>
    </row>
    <row r="37" spans="1:3" ht="15" x14ac:dyDescent="0.2">
      <c r="A37" s="215" t="s">
        <v>71</v>
      </c>
    </row>
    <row r="38" spans="1:3" ht="15" x14ac:dyDescent="0.2">
      <c r="A38" s="215" t="s">
        <v>30</v>
      </c>
    </row>
    <row r="42" spans="1:3" x14ac:dyDescent="0.2">
      <c r="A42" s="56" t="s">
        <v>72</v>
      </c>
    </row>
    <row r="43" spans="1:3" x14ac:dyDescent="0.2">
      <c r="A43" t="s">
        <v>31</v>
      </c>
    </row>
    <row r="44" spans="1:3" x14ac:dyDescent="0.2">
      <c r="A44" t="s">
        <v>32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09B3E-56C5-4FD5-9BE1-7580CAE6D270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b81fe37-2b7c-4715-8ad9-b6463c63c8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2021-08-10T12:32:58Z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