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mianpecile/Desktop/Reportes Cabase/"/>
    </mc:Choice>
  </mc:AlternateContent>
  <xr:revisionPtr revIDLastSave="0" documentId="13_ncr:1_{399A06F1-FA29-5345-A7B9-4078DD011C94}" xr6:coauthVersionLast="47" xr6:coauthVersionMax="47" xr10:uidLastSave="{00000000-0000-0000-0000-000000000000}"/>
  <bookViews>
    <workbookView xWindow="0" yWindow="500" windowWidth="25600" windowHeight="15500" activeTab="1" xr2:uid="{710BBC42-B244-8048-8563-9E343283261A}"/>
  </bookViews>
  <sheets>
    <sheet name="Junio 2018" sheetId="1" r:id="rId1"/>
    <sheet name="Mayo 2020" sheetId="3" r:id="rId2"/>
  </sheets>
  <definedNames>
    <definedName name="_xlnm.Print_Area" localSheetId="0">'Junio 2018'!$A$1:$G$45</definedName>
    <definedName name="_xlnm.Print_Area" localSheetId="1">'Mayo 2020'!$A$1:$G$56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F51" i="3" l="1"/>
  <c r="F7" i="3"/>
  <c r="F4" i="3"/>
  <c r="F10" i="3"/>
  <c r="F9" i="3" s="1"/>
  <c r="F13" i="3"/>
  <c r="F25" i="3"/>
  <c r="F26" i="3" s="1"/>
  <c r="F11" i="3" s="1"/>
  <c r="F20" i="3"/>
  <c r="F17" i="3"/>
  <c r="F35" i="3"/>
  <c r="F36" i="3"/>
  <c r="F37" i="3"/>
  <c r="F38" i="3" s="1"/>
  <c r="F39" i="3" s="1"/>
  <c r="F34" i="3"/>
  <c r="F15" i="3" s="1"/>
  <c r="F33" i="3"/>
  <c r="F32" i="3"/>
  <c r="F53" i="3"/>
  <c r="F49" i="3" l="1"/>
  <c r="F50" i="3"/>
  <c r="F57" i="3"/>
</calcChain>
</file>

<file path=xl/sharedStrings.xml><?xml version="1.0" encoding="utf-8"?>
<sst xmlns="http://schemas.openxmlformats.org/spreadsheetml/2006/main" count="259" uniqueCount="141">
  <si>
    <t>NAP CABASE REGIONAL NEUQUÉN</t>
  </si>
  <si>
    <t>RACK</t>
  </si>
  <si>
    <t>EQUIPO MARCA Y MODELO</t>
  </si>
  <si>
    <t>SERIAL Nº</t>
  </si>
  <si>
    <t>MAC ADDRESS</t>
  </si>
  <si>
    <t>PROPIETARIO</t>
  </si>
  <si>
    <t>COSTO</t>
  </si>
  <si>
    <t>OBSERVACIONES</t>
  </si>
  <si>
    <t>Rack Davitel</t>
  </si>
  <si>
    <t>Media Converter Tansition Networks S3290-42</t>
  </si>
  <si>
    <t>TPP SA</t>
  </si>
  <si>
    <t>Huawei Quidway S3300</t>
  </si>
  <si>
    <t>Media Converter TP-Link MC220L</t>
  </si>
  <si>
    <t>Mikrotik CCR1016-12G</t>
  </si>
  <si>
    <t>Copelco LTDA</t>
  </si>
  <si>
    <t>Mikrotik RB2011-UiAS-RM</t>
  </si>
  <si>
    <t>Laborda Juan</t>
  </si>
  <si>
    <t>ONU AN5003</t>
  </si>
  <si>
    <t>54:4B:30:05:5E:A0</t>
  </si>
  <si>
    <t>Davitel SA</t>
  </si>
  <si>
    <t>Huawei S5710-28C-El</t>
  </si>
  <si>
    <t>Silica Networks</t>
  </si>
  <si>
    <t>Cisco 2811</t>
  </si>
  <si>
    <t>FTX1249A2RX</t>
  </si>
  <si>
    <t>Cabase</t>
  </si>
  <si>
    <t>Cisco SG300-10</t>
  </si>
  <si>
    <t>PSJ152502DX</t>
  </si>
  <si>
    <t>88:F0:77:58:0C:3A</t>
  </si>
  <si>
    <t>Cisco SG300-20</t>
  </si>
  <si>
    <t>PSJ151604W1</t>
  </si>
  <si>
    <t>44:E4:D9:CC:CE:A3</t>
  </si>
  <si>
    <t>Mikrotik CCR1036-8G-2S+</t>
  </si>
  <si>
    <t>Neunet</t>
  </si>
  <si>
    <t>Cisco 3560-E</t>
  </si>
  <si>
    <t>Servidor Dell</t>
  </si>
  <si>
    <t>GOOGLE</t>
  </si>
  <si>
    <t>USP 350/48</t>
  </si>
  <si>
    <t>Alimenta Huawei Quidway S3300</t>
  </si>
  <si>
    <t>Servidor SunFire X2200 M2</t>
  </si>
  <si>
    <t>0913QAT128</t>
  </si>
  <si>
    <t>PCH</t>
  </si>
  <si>
    <t>vm1.nqn.pch</t>
  </si>
  <si>
    <t>Rack Cabase (viejo)</t>
  </si>
  <si>
    <t>HP 1950</t>
  </si>
  <si>
    <t>Mikrotik CCR1036-12G-4S</t>
  </si>
  <si>
    <t>ASA SA</t>
  </si>
  <si>
    <t>Telcocom</t>
  </si>
  <si>
    <t>Nardanone Pedro</t>
  </si>
  <si>
    <t>Mikrotik RB750</t>
  </si>
  <si>
    <t>TECOAR</t>
  </si>
  <si>
    <t>Media Converter Adecom ADMCSFPTOGIG</t>
  </si>
  <si>
    <t>Mikrotik CCR1009-8G-1S-1S+</t>
  </si>
  <si>
    <t>After Wire</t>
  </si>
  <si>
    <t>FD01247V06D</t>
  </si>
  <si>
    <t>Cisco 2950</t>
  </si>
  <si>
    <t>FHK0634W0GT</t>
  </si>
  <si>
    <t>switch-nqn-pch</t>
  </si>
  <si>
    <t>FTX1118A4G7</t>
  </si>
  <si>
    <t>router-nqn-pch</t>
  </si>
  <si>
    <t>Servidor HP ML110 G7</t>
  </si>
  <si>
    <t>rcn-rou-03</t>
  </si>
  <si>
    <t>Rack Cabase (nuevo)</t>
  </si>
  <si>
    <t>Servidor HP DL360 Gen9</t>
  </si>
  <si>
    <t>NIC AR</t>
  </si>
  <si>
    <t>Switch Arista 7060CX</t>
  </si>
  <si>
    <t>FNA</t>
  </si>
  <si>
    <t>Servidor HP DL380 Gen9</t>
  </si>
  <si>
    <t>UPS EATON DX6000H</t>
  </si>
  <si>
    <t>091103 – 8995005</t>
  </si>
  <si>
    <t>NAP NQN</t>
  </si>
  <si>
    <t>UPS EATON 9E 10000G</t>
  </si>
  <si>
    <t>Aire Acondicionado Split CARRIER</t>
  </si>
  <si>
    <t>Aire Acondicionado Unidad Westriks</t>
  </si>
  <si>
    <t>4AB204E17112/425</t>
  </si>
  <si>
    <t>G426G48057</t>
  </si>
  <si>
    <t>00:20:85:E3:63:D9</t>
  </si>
  <si>
    <t>2102351378DMH6000071</t>
  </si>
  <si>
    <t>42D50296FFA2/308</t>
  </si>
  <si>
    <t>77AF07012605/715/R2</t>
  </si>
  <si>
    <t>FDO1247V066</t>
  </si>
  <si>
    <t>8A6307543034/742</t>
  </si>
  <si>
    <t>74280606C39C/705</t>
  </si>
  <si>
    <t>65E105C814FF/542</t>
  </si>
  <si>
    <t>BRC1440ALS</t>
  </si>
  <si>
    <t>Force 10 E1200i</t>
  </si>
  <si>
    <t>00:C0:F2:57:68:50</t>
  </si>
  <si>
    <t>F8:75:88:81:A6:40</t>
  </si>
  <si>
    <t>D4:CA:6D:77:8F:23</t>
  </si>
  <si>
    <t>64:D1:54:29:EB:38</t>
  </si>
  <si>
    <t>00:23:EA:C0:D4:00</t>
  </si>
  <si>
    <t>64:D1:54:82:06:AE</t>
  </si>
  <si>
    <t>6C:3B:6B:7A:1F:80</t>
  </si>
  <si>
    <t>E4:8D:8C:44:E2:0F</t>
  </si>
  <si>
    <t>00:23:EA:C0:AB:80</t>
  </si>
  <si>
    <t>4C:5E:0C:4B:63:C5</t>
  </si>
  <si>
    <t>CN56GQS00V</t>
  </si>
  <si>
    <t>Mikrotik CCR172-1G-8G+</t>
  </si>
  <si>
    <t>6397047DA839/619</t>
  </si>
  <si>
    <t>4C:5E:0C:15:5A:75</t>
  </si>
  <si>
    <t xml:space="preserve">                                RELEVAMIENTO DE EQUIPOS AL 02 DE AGOSTO 2018</t>
  </si>
  <si>
    <t>Huawei S6720-30C-El-24S</t>
  </si>
  <si>
    <t>Mikrotik CCR1072-1G-8G+</t>
  </si>
  <si>
    <t>NetPatagonia SA</t>
  </si>
  <si>
    <t>Mikrotik RB2011LS-IN</t>
  </si>
  <si>
    <t>????????</t>
  </si>
  <si>
    <t>D4:CA:6D:71:5E:10</t>
  </si>
  <si>
    <t>COSTO USD</t>
  </si>
  <si>
    <t>Aire Acondicionado Unidad Westric 1</t>
  </si>
  <si>
    <t>Aire Acondicionado Unidad Westric 2</t>
  </si>
  <si>
    <t xml:space="preserve">Secuencuador Westric </t>
  </si>
  <si>
    <t>UPS 350/48</t>
  </si>
  <si>
    <t xml:space="preserve">Total USD </t>
  </si>
  <si>
    <t>Cisco 4331 ISR</t>
  </si>
  <si>
    <t>Fiberstore cables and optics</t>
  </si>
  <si>
    <t>Juniper EX2300 Switch</t>
  </si>
  <si>
    <t>Juniper QFX10002-36Q</t>
  </si>
  <si>
    <t>Servertech PDUs - STV-4541K</t>
  </si>
  <si>
    <t>QuantaPlex T42S-2U4N S5S (Skylake) 6162</t>
  </si>
  <si>
    <t>Cloudfare</t>
  </si>
  <si>
    <t>2 conjuntos</t>
  </si>
  <si>
    <t>2 unidades</t>
  </si>
  <si>
    <t>Mikrotik CRS317-1G-16S</t>
  </si>
  <si>
    <t>Mikrotik CRS328-4C-20S-4S+RM</t>
  </si>
  <si>
    <t>Siete Capas SRL</t>
  </si>
  <si>
    <t>Mikrotik hAP AC ????????</t>
  </si>
  <si>
    <t>Rack Davitel
(Rack 4)</t>
  </si>
  <si>
    <t>Rack Cabase
(Rack 3)</t>
  </si>
  <si>
    <t>Rack Cabase
(Rack 2)</t>
  </si>
  <si>
    <t>Rack Cabase
(Rack 1)</t>
  </si>
  <si>
    <t>En sala
(fuera de racks)</t>
  </si>
  <si>
    <t>UPS EATON 9E 20000G</t>
  </si>
  <si>
    <t>Servers ?????????</t>
  </si>
  <si>
    <t>8 unidades</t>
  </si>
  <si>
    <t>64:D1:54:92:22:1D</t>
  </si>
  <si>
    <t>Server PowerEdge R320</t>
  </si>
  <si>
    <t>Switch Huawei S6720-30C-EL-24S</t>
  </si>
  <si>
    <t>Mikrotik CCR1009-7G-1C-1S+</t>
  </si>
  <si>
    <t>Canepa</t>
  </si>
  <si>
    <t>NAP CABASE REGIONAL NEUQUÉN - RELEVAMIENTO DE EQUIPOS AL 25 DE FEBRERO 2021</t>
  </si>
  <si>
    <t>Cotecal</t>
  </si>
  <si>
    <t>Cisco  NEXUS 9324 FX2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</si>
</sst>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C0A]General"/>
    <numFmt numFmtId="165" formatCode="&quot; &quot;[$USD-2C0A]&quot; &quot;#,##0.00&quot; &quot;;&quot;-&quot;[$USD-2C0A]&quot; &quot;#,##0.00&quot; &quot;;&quot; &quot;[$USD-2C0A]&quot; -&quot;#&quot; &quot;;&quot; &quot;@&quot; &quot;"/>
    <numFmt numFmtId="166" formatCode="#,##0.00\ _€"/>
  </numFmts>
  <fonts count="9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rgb="FFDCE6F2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7">
    <xf numFmtId="0" fontId="0" fillId="0" borderId="0" xfId="0"/>
    <xf numFmtId="164" fontId="1" fillId="0" borderId="0" xfId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164" fontId="3" fillId="0" borderId="8" xfId="1" applyFont="1" applyBorder="1" applyAlignment="1">
      <alignment horizontal="center" vertical="center"/>
    </xf>
    <xf numFmtId="166" fontId="8" fillId="0" borderId="9" xfId="1" applyNumberFormat="1" applyFont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" fillId="0" borderId="1" xfId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164" fontId="1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Excel Built-in Normal" xfId="1" xr:uid="{1B8728E5-2899-C344-BA0F-31DB9A979AC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168304</xdr:colOff>
      <xdr:row>0</xdr:row>
      <xdr:rowOff>0</xdr:rowOff>
    </xdr:from>
    <xdr:ext cx="1245961" cy="1097636"/>
    <xdr:pic>
      <xdr:nvPicPr>
        <xdr:cNvPr id="2" name="Imagen 2">
          <a:extLst>
            <a:ext uri="{FF2B5EF4-FFF2-40B4-BE49-F238E27FC236}">
              <a16:creationId xmlns:a16="http://schemas.microsoft.com/office/drawing/2014/main" id="{53ABB797-25A3-1E48-9BBB-4A9A691F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68304" y="0"/>
          <a:ext cx="1245961" cy="109763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1641082</xdr:colOff>
      <xdr:row>0</xdr:row>
      <xdr:rowOff>62896</xdr:rowOff>
    </xdr:from>
    <xdr:to>
      <xdr:col>4</xdr:col>
      <xdr:colOff>247111</xdr:colOff>
      <xdr:row>0</xdr:row>
      <xdr:rowOff>1058576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52C8B0-6DE5-EC48-A337-1BF784E4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844" y="62896"/>
          <a:ext cx="4085172" cy="995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D703-E242-ED4E-BE19-525849EA7128}">
  <sheetPr>
    <pageSetUpPr fitToPage="1"/>
  </sheetPr>
  <dimension ref="A1:AMJ45"/>
  <sheetViews>
    <sheetView topLeftCell="A40" workbookViewId="0">
      <selection activeCell="B1" sqref="B1:G1"/>
    </sheetView>
  </sheetViews>
  <sheetFormatPr baseColWidth="10" defaultColWidth="10.83203125" defaultRowHeight="27" customHeight="1" x14ac:dyDescent="0.2"/>
  <cols>
    <col min="1" max="1" width="18" style="1" bestFit="1" customWidth="1"/>
    <col min="2" max="2" width="33.5" style="2" bestFit="1" customWidth="1"/>
    <col min="3" max="3" width="18.6640625" style="2" bestFit="1" customWidth="1"/>
    <col min="4" max="4" width="14.83203125" style="2" bestFit="1" customWidth="1"/>
    <col min="5" max="5" width="13" style="2" bestFit="1" customWidth="1"/>
    <col min="6" max="6" width="9.6640625" style="2" customWidth="1"/>
    <col min="7" max="7" width="23.83203125" style="2" bestFit="1" customWidth="1"/>
    <col min="8" max="1024" width="13" style="2" customWidth="1"/>
    <col min="1025" max="1025" width="12.5" style="3" customWidth="1"/>
    <col min="1026" max="16384" width="10.83203125" style="3"/>
  </cols>
  <sheetData>
    <row r="1" spans="1:1024" ht="89" customHeight="1" x14ac:dyDescent="0.2">
      <c r="B1" s="24" t="s">
        <v>0</v>
      </c>
      <c r="C1" s="24"/>
      <c r="D1" s="24"/>
      <c r="E1" s="24"/>
      <c r="F1" s="24"/>
      <c r="G1" s="24"/>
    </row>
    <row r="2" spans="1:1024" ht="27" customHeight="1" x14ac:dyDescent="0.2">
      <c r="A2" s="25" t="s">
        <v>99</v>
      </c>
      <c r="B2" s="25"/>
      <c r="C2" s="25"/>
      <c r="D2" s="25"/>
      <c r="E2" s="25"/>
      <c r="F2" s="25"/>
      <c r="G2" s="25"/>
    </row>
    <row r="3" spans="1:1024" s="12" customFormat="1" ht="24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4" ht="20" customHeight="1" x14ac:dyDescent="0.2">
      <c r="A4" s="26" t="s">
        <v>8</v>
      </c>
      <c r="B4" s="4" t="s">
        <v>9</v>
      </c>
      <c r="C4" s="4">
        <v>14535949</v>
      </c>
      <c r="D4" s="4" t="s">
        <v>85</v>
      </c>
      <c r="E4" s="4" t="s">
        <v>10</v>
      </c>
      <c r="F4" s="4"/>
      <c r="G4" s="5"/>
    </row>
    <row r="5" spans="1:1024" ht="20" customHeight="1" x14ac:dyDescent="0.2">
      <c r="A5" s="26"/>
      <c r="B5" s="4" t="s">
        <v>11</v>
      </c>
      <c r="C5" s="4" t="s">
        <v>76</v>
      </c>
      <c r="D5" s="4" t="s">
        <v>86</v>
      </c>
      <c r="E5" s="4"/>
      <c r="F5" s="4"/>
      <c r="G5" s="5"/>
    </row>
    <row r="6" spans="1:1024" ht="20" customHeight="1" x14ac:dyDescent="0.2">
      <c r="A6" s="26"/>
      <c r="B6" s="4" t="s">
        <v>12</v>
      </c>
      <c r="C6" s="4">
        <v>2166331002346</v>
      </c>
      <c r="D6" s="4"/>
      <c r="E6" s="4"/>
      <c r="F6" s="4"/>
      <c r="G6" s="5"/>
    </row>
    <row r="7" spans="1:1024" ht="20" customHeight="1" x14ac:dyDescent="0.2">
      <c r="A7" s="26"/>
      <c r="B7" s="4" t="s">
        <v>13</v>
      </c>
      <c r="C7" s="4" t="s">
        <v>77</v>
      </c>
      <c r="D7" s="4" t="s">
        <v>87</v>
      </c>
      <c r="E7" s="4" t="s">
        <v>14</v>
      </c>
      <c r="F7" s="4"/>
      <c r="G7" s="5"/>
    </row>
    <row r="8" spans="1:1024" ht="20" customHeight="1" x14ac:dyDescent="0.2">
      <c r="A8" s="26"/>
      <c r="B8" s="4" t="s">
        <v>15</v>
      </c>
      <c r="C8" s="4" t="s">
        <v>78</v>
      </c>
      <c r="D8" s="4" t="s">
        <v>88</v>
      </c>
      <c r="E8" s="4" t="s">
        <v>16</v>
      </c>
      <c r="F8" s="4"/>
      <c r="G8" s="5"/>
    </row>
    <row r="9" spans="1:1024" ht="20" customHeight="1" x14ac:dyDescent="0.2">
      <c r="A9" s="26"/>
      <c r="B9" s="4" t="s">
        <v>17</v>
      </c>
      <c r="C9" s="4"/>
      <c r="D9" s="5" t="s">
        <v>18</v>
      </c>
      <c r="E9" s="4" t="s">
        <v>19</v>
      </c>
      <c r="F9" s="4"/>
      <c r="G9" s="5"/>
    </row>
    <row r="10" spans="1:1024" ht="20" customHeight="1" x14ac:dyDescent="0.2">
      <c r="A10" s="26"/>
      <c r="B10" s="4" t="s">
        <v>20</v>
      </c>
      <c r="C10" s="4"/>
      <c r="D10" s="4"/>
      <c r="E10" s="4" t="s">
        <v>21</v>
      </c>
      <c r="F10" s="4"/>
      <c r="G10" s="5"/>
    </row>
    <row r="11" spans="1:1024" ht="20" customHeight="1" x14ac:dyDescent="0.2">
      <c r="A11" s="26"/>
      <c r="B11" s="4" t="s">
        <v>22</v>
      </c>
      <c r="C11" s="5" t="s">
        <v>23</v>
      </c>
      <c r="D11" s="4"/>
      <c r="E11" s="4" t="s">
        <v>24</v>
      </c>
      <c r="F11" s="4"/>
      <c r="G11" s="5"/>
    </row>
    <row r="12" spans="1:1024" ht="20" customHeight="1" x14ac:dyDescent="0.2">
      <c r="A12" s="26"/>
      <c r="B12" s="4" t="s">
        <v>25</v>
      </c>
      <c r="C12" s="4" t="s">
        <v>26</v>
      </c>
      <c r="D12" s="5" t="s">
        <v>27</v>
      </c>
      <c r="E12" s="4"/>
      <c r="F12" s="4"/>
      <c r="G12" s="5"/>
    </row>
    <row r="13" spans="1:1024" ht="20" customHeight="1" x14ac:dyDescent="0.2">
      <c r="A13" s="26"/>
      <c r="B13" s="4" t="s">
        <v>28</v>
      </c>
      <c r="C13" s="5" t="s">
        <v>29</v>
      </c>
      <c r="D13" s="5" t="s">
        <v>30</v>
      </c>
      <c r="E13" s="4"/>
      <c r="F13" s="4"/>
      <c r="G13" s="5"/>
    </row>
    <row r="14" spans="1:1024" ht="20" customHeight="1" x14ac:dyDescent="0.2">
      <c r="A14" s="26"/>
      <c r="B14" s="4" t="s">
        <v>96</v>
      </c>
      <c r="C14" s="4" t="s">
        <v>97</v>
      </c>
      <c r="D14" s="4" t="s">
        <v>98</v>
      </c>
      <c r="E14" s="4" t="s">
        <v>32</v>
      </c>
      <c r="F14" s="4"/>
      <c r="G14" s="5"/>
    </row>
    <row r="15" spans="1:1024" ht="20" customHeight="1" x14ac:dyDescent="0.2">
      <c r="A15" s="26"/>
      <c r="B15" s="4" t="s">
        <v>33</v>
      </c>
      <c r="C15" s="4" t="s">
        <v>79</v>
      </c>
      <c r="D15" s="4" t="s">
        <v>89</v>
      </c>
      <c r="E15" s="4" t="s">
        <v>24</v>
      </c>
      <c r="F15" s="4"/>
      <c r="G15" s="5"/>
    </row>
    <row r="16" spans="1:1024" ht="20" customHeight="1" x14ac:dyDescent="0.2">
      <c r="A16" s="26"/>
      <c r="B16" s="4" t="s">
        <v>36</v>
      </c>
      <c r="C16" s="4"/>
      <c r="D16" s="4"/>
      <c r="E16" s="4"/>
      <c r="F16" s="4"/>
      <c r="G16" s="5" t="s">
        <v>37</v>
      </c>
    </row>
    <row r="17" spans="1:7" ht="20" customHeight="1" x14ac:dyDescent="0.2">
      <c r="A17" s="26"/>
      <c r="B17" s="7" t="s">
        <v>38</v>
      </c>
      <c r="C17" s="5" t="s">
        <v>39</v>
      </c>
      <c r="D17" s="4"/>
      <c r="E17" s="7" t="s">
        <v>40</v>
      </c>
      <c r="F17" s="4"/>
      <c r="G17" s="5" t="s">
        <v>41</v>
      </c>
    </row>
    <row r="18" spans="1:7" ht="20" customHeight="1" x14ac:dyDescent="0.2">
      <c r="A18" s="27"/>
      <c r="B18" s="27"/>
      <c r="C18" s="27"/>
      <c r="D18" s="27"/>
      <c r="E18" s="27"/>
      <c r="F18" s="27"/>
      <c r="G18" s="27"/>
    </row>
    <row r="19" spans="1:7" ht="20" customHeight="1" x14ac:dyDescent="0.2">
      <c r="A19" s="23" t="s">
        <v>42</v>
      </c>
      <c r="B19" s="4" t="s">
        <v>43</v>
      </c>
      <c r="C19" s="4" t="s">
        <v>95</v>
      </c>
      <c r="D19" s="4"/>
      <c r="E19" s="4" t="s">
        <v>19</v>
      </c>
      <c r="F19" s="4"/>
      <c r="G19" s="5"/>
    </row>
    <row r="20" spans="1:7" ht="20" customHeight="1" x14ac:dyDescent="0.2">
      <c r="A20" s="23"/>
      <c r="B20" s="4" t="s">
        <v>44</v>
      </c>
      <c r="C20" s="4"/>
      <c r="D20" s="4"/>
      <c r="E20" s="4" t="s">
        <v>45</v>
      </c>
      <c r="F20" s="4"/>
      <c r="G20" s="5"/>
    </row>
    <row r="21" spans="1:7" ht="20" customHeight="1" x14ac:dyDescent="0.2">
      <c r="A21" s="23"/>
      <c r="B21" s="4" t="s">
        <v>31</v>
      </c>
      <c r="C21" s="4" t="s">
        <v>80</v>
      </c>
      <c r="D21" s="4" t="s">
        <v>90</v>
      </c>
      <c r="E21" s="4" t="s">
        <v>46</v>
      </c>
      <c r="F21" s="4"/>
      <c r="G21" s="5"/>
    </row>
    <row r="22" spans="1:7" ht="20" customHeight="1" x14ac:dyDescent="0.2">
      <c r="A22" s="23"/>
      <c r="B22" s="4" t="s">
        <v>44</v>
      </c>
      <c r="C22" s="4" t="s">
        <v>81</v>
      </c>
      <c r="D22" s="4" t="s">
        <v>91</v>
      </c>
      <c r="E22" s="4" t="s">
        <v>47</v>
      </c>
      <c r="F22" s="4"/>
      <c r="G22" s="5"/>
    </row>
    <row r="23" spans="1:7" ht="20" customHeight="1" x14ac:dyDescent="0.2">
      <c r="A23" s="23"/>
      <c r="B23" s="4" t="s">
        <v>48</v>
      </c>
      <c r="C23" s="4" t="s">
        <v>82</v>
      </c>
      <c r="D23" s="4" t="s">
        <v>92</v>
      </c>
      <c r="E23" s="4" t="s">
        <v>49</v>
      </c>
      <c r="F23" s="4"/>
      <c r="G23" s="5"/>
    </row>
    <row r="24" spans="1:7" ht="20" customHeight="1" x14ac:dyDescent="0.2">
      <c r="A24" s="23"/>
      <c r="B24" s="4" t="s">
        <v>50</v>
      </c>
      <c r="C24" s="5">
        <v>11073531</v>
      </c>
      <c r="D24" s="4"/>
      <c r="E24" s="4"/>
      <c r="F24" s="4"/>
      <c r="G24" s="5"/>
    </row>
    <row r="25" spans="1:7" ht="20" customHeight="1" x14ac:dyDescent="0.2">
      <c r="A25" s="23"/>
      <c r="B25" s="4" t="s">
        <v>51</v>
      </c>
      <c r="C25" s="6" t="s">
        <v>73</v>
      </c>
      <c r="D25" s="6" t="s">
        <v>94</v>
      </c>
      <c r="E25" s="4" t="s">
        <v>52</v>
      </c>
      <c r="F25" s="4"/>
      <c r="G25" s="5"/>
    </row>
    <row r="26" spans="1:7" ht="20" customHeight="1" x14ac:dyDescent="0.2">
      <c r="A26" s="23"/>
      <c r="B26" s="4" t="s">
        <v>33</v>
      </c>
      <c r="C26" s="5" t="s">
        <v>53</v>
      </c>
      <c r="D26" s="5" t="s">
        <v>93</v>
      </c>
      <c r="E26" s="4" t="s">
        <v>24</v>
      </c>
      <c r="F26" s="4"/>
      <c r="G26" s="5"/>
    </row>
    <row r="27" spans="1:7" ht="20" customHeight="1" x14ac:dyDescent="0.2">
      <c r="A27" s="23"/>
      <c r="B27" s="4" t="s">
        <v>54</v>
      </c>
      <c r="C27" s="5" t="s">
        <v>55</v>
      </c>
      <c r="D27" s="4"/>
      <c r="E27" s="7" t="s">
        <v>40</v>
      </c>
      <c r="F27" s="4"/>
      <c r="G27" s="5" t="s">
        <v>56</v>
      </c>
    </row>
    <row r="28" spans="1:7" ht="20" customHeight="1" x14ac:dyDescent="0.2">
      <c r="A28" s="23"/>
      <c r="B28" s="4" t="s">
        <v>22</v>
      </c>
      <c r="C28" s="5" t="s">
        <v>57</v>
      </c>
      <c r="D28" s="4"/>
      <c r="E28" s="7" t="s">
        <v>40</v>
      </c>
      <c r="F28" s="4"/>
      <c r="G28" s="5" t="s">
        <v>58</v>
      </c>
    </row>
    <row r="29" spans="1:7" ht="20" customHeight="1" x14ac:dyDescent="0.2">
      <c r="A29" s="23"/>
      <c r="B29" s="7" t="s">
        <v>59</v>
      </c>
      <c r="C29" s="4" t="s">
        <v>83</v>
      </c>
      <c r="D29" s="4"/>
      <c r="E29" s="4"/>
      <c r="F29" s="4"/>
      <c r="G29" s="5" t="s">
        <v>60</v>
      </c>
    </row>
    <row r="30" spans="1:7" ht="20" customHeight="1" x14ac:dyDescent="0.2">
      <c r="A30" s="28"/>
      <c r="B30" s="28"/>
      <c r="C30" s="28"/>
      <c r="D30" s="28"/>
      <c r="E30" s="28"/>
      <c r="F30" s="28"/>
      <c r="G30" s="28"/>
    </row>
    <row r="31" spans="1:7" ht="20" customHeight="1" x14ac:dyDescent="0.2">
      <c r="A31" s="22" t="s">
        <v>61</v>
      </c>
      <c r="B31" s="7" t="s">
        <v>62</v>
      </c>
      <c r="C31" s="4"/>
      <c r="D31" s="4"/>
      <c r="E31" s="7" t="s">
        <v>63</v>
      </c>
      <c r="F31" s="4"/>
      <c r="G31" s="5"/>
    </row>
    <row r="32" spans="1:7" ht="20" customHeight="1" x14ac:dyDescent="0.2">
      <c r="A32" s="23"/>
      <c r="B32" s="7" t="s">
        <v>64</v>
      </c>
      <c r="C32" s="4"/>
      <c r="D32" s="4"/>
      <c r="E32" s="7" t="s">
        <v>65</v>
      </c>
      <c r="F32" s="4"/>
      <c r="G32" s="5"/>
    </row>
    <row r="33" spans="1:7" ht="20" customHeight="1" x14ac:dyDescent="0.2">
      <c r="A33" s="23"/>
      <c r="B33" s="7" t="s">
        <v>66</v>
      </c>
      <c r="C33" s="4"/>
      <c r="D33" s="4"/>
      <c r="E33" s="7" t="s">
        <v>65</v>
      </c>
      <c r="F33" s="4"/>
      <c r="G33" s="5"/>
    </row>
    <row r="34" spans="1:7" ht="20" customHeight="1" x14ac:dyDescent="0.2">
      <c r="A34" s="23"/>
      <c r="B34" s="7" t="s">
        <v>66</v>
      </c>
      <c r="C34" s="4"/>
      <c r="D34" s="4"/>
      <c r="E34" s="7" t="s">
        <v>65</v>
      </c>
      <c r="F34" s="4"/>
      <c r="G34" s="5"/>
    </row>
    <row r="35" spans="1:7" ht="20" customHeight="1" x14ac:dyDescent="0.2">
      <c r="A35" s="23"/>
      <c r="B35" s="7" t="s">
        <v>66</v>
      </c>
      <c r="C35" s="4"/>
      <c r="D35" s="4"/>
      <c r="E35" s="7" t="s">
        <v>65</v>
      </c>
      <c r="F35" s="4"/>
      <c r="G35" s="5"/>
    </row>
    <row r="36" spans="1:7" ht="20" customHeight="1" x14ac:dyDescent="0.2">
      <c r="A36" s="23"/>
      <c r="B36" s="7" t="s">
        <v>66</v>
      </c>
      <c r="C36" s="4"/>
      <c r="D36" s="4"/>
      <c r="E36" s="7" t="s">
        <v>65</v>
      </c>
      <c r="F36" s="4"/>
      <c r="G36" s="5"/>
    </row>
    <row r="37" spans="1:7" ht="20" customHeight="1" x14ac:dyDescent="0.2">
      <c r="A37" s="23"/>
      <c r="B37" s="7" t="s">
        <v>34</v>
      </c>
      <c r="C37" s="4"/>
      <c r="D37" s="4"/>
      <c r="E37" s="7" t="s">
        <v>35</v>
      </c>
      <c r="F37" s="4"/>
      <c r="G37" s="5"/>
    </row>
    <row r="38" spans="1:7" ht="20" customHeight="1" x14ac:dyDescent="0.2">
      <c r="A38" s="23"/>
      <c r="B38" s="7" t="s">
        <v>34</v>
      </c>
      <c r="C38" s="4"/>
      <c r="D38" s="4"/>
      <c r="E38" s="7" t="s">
        <v>35</v>
      </c>
      <c r="F38" s="4"/>
      <c r="G38" s="5"/>
    </row>
    <row r="39" spans="1:7" ht="20" customHeight="1" x14ac:dyDescent="0.2">
      <c r="A39" s="23"/>
      <c r="B39" s="7" t="s">
        <v>84</v>
      </c>
      <c r="C39" s="4"/>
      <c r="D39" s="4"/>
      <c r="E39" s="4"/>
      <c r="F39" s="4"/>
      <c r="G39" s="5"/>
    </row>
    <row r="40" spans="1:7" ht="20" customHeight="1" x14ac:dyDescent="0.2">
      <c r="A40" s="19"/>
      <c r="B40" s="20"/>
      <c r="C40" s="20"/>
      <c r="D40" s="20"/>
      <c r="E40" s="20"/>
      <c r="F40" s="20"/>
      <c r="G40" s="21"/>
    </row>
    <row r="41" spans="1:7" ht="20" customHeight="1" x14ac:dyDescent="0.2">
      <c r="A41" s="23"/>
      <c r="B41" s="5" t="s">
        <v>67</v>
      </c>
      <c r="C41" s="5" t="s">
        <v>68</v>
      </c>
      <c r="D41" s="4"/>
      <c r="E41" s="5" t="s">
        <v>69</v>
      </c>
      <c r="F41" s="8"/>
      <c r="G41" s="5"/>
    </row>
    <row r="42" spans="1:7" ht="20" customHeight="1" x14ac:dyDescent="0.2">
      <c r="A42" s="23"/>
      <c r="B42" s="9" t="s">
        <v>70</v>
      </c>
      <c r="C42" s="4" t="s">
        <v>74</v>
      </c>
      <c r="D42" s="4" t="s">
        <v>75</v>
      </c>
      <c r="E42" s="7" t="s">
        <v>69</v>
      </c>
      <c r="F42" s="4"/>
      <c r="G42" s="5"/>
    </row>
    <row r="43" spans="1:7" ht="20" customHeight="1" x14ac:dyDescent="0.2">
      <c r="A43" s="23"/>
      <c r="B43" s="10" t="s">
        <v>71</v>
      </c>
      <c r="C43" s="6"/>
      <c r="D43" s="6"/>
      <c r="E43" s="6" t="s">
        <v>69</v>
      </c>
      <c r="F43" s="8"/>
      <c r="G43" s="5"/>
    </row>
    <row r="44" spans="1:7" ht="20" customHeight="1" x14ac:dyDescent="0.2">
      <c r="A44" s="23"/>
      <c r="B44" s="7" t="s">
        <v>72</v>
      </c>
      <c r="C44" s="4"/>
      <c r="D44" s="4"/>
      <c r="E44" s="7" t="s">
        <v>69</v>
      </c>
      <c r="F44" s="4"/>
      <c r="G44" s="5"/>
    </row>
    <row r="45" spans="1:7" ht="20" customHeight="1" x14ac:dyDescent="0.2">
      <c r="A45" s="19"/>
      <c r="B45" s="20"/>
      <c r="C45" s="20"/>
      <c r="D45" s="20"/>
      <c r="E45" s="20"/>
      <c r="F45" s="20"/>
      <c r="G45" s="21"/>
    </row>
  </sheetData>
  <mergeCells count="10">
    <mergeCell ref="A45:G45"/>
    <mergeCell ref="A31:A39"/>
    <mergeCell ref="A41:A44"/>
    <mergeCell ref="B1:G1"/>
    <mergeCell ref="A2:G2"/>
    <mergeCell ref="A4:A17"/>
    <mergeCell ref="A18:G18"/>
    <mergeCell ref="A19:A29"/>
    <mergeCell ref="A30:G30"/>
    <mergeCell ref="A40:G40"/>
  </mergeCells>
  <pageMargins left="0.70866141732283472" right="0.70866141732283472" top="0.74803149606299213" bottom="0.74803149606299213" header="0.31496062992125984" footer="0.31496062992125984"/>
  <pageSetup paperSize="9" scale="93" fitToHeight="2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4DA0-9DA0-C845-BC69-246B0C1C77CD}">
  <sheetPr>
    <pageSetUpPr fitToPage="1"/>
  </sheetPr>
  <dimension ref="A1:AMJ57"/>
  <sheetViews>
    <sheetView tabSelected="1" topLeftCell="A22" zoomScale="105" zoomScaleNormal="100" workbookViewId="0">
      <selection activeCell="F29" sqref="F29"/>
    </sheetView>
  </sheetViews>
  <sheetFormatPr baseColWidth="10" defaultColWidth="10.83203125" defaultRowHeight="27" customHeight="1" x14ac:dyDescent="0.2"/>
  <cols>
    <col min="1" max="1" width="18" style="1" bestFit="1" customWidth="1"/>
    <col min="2" max="2" width="33.5" style="2" bestFit="1" customWidth="1"/>
    <col min="3" max="3" width="23.6640625" style="2" customWidth="1"/>
    <col min="4" max="4" width="14.83203125" style="2" bestFit="1" customWidth="1"/>
    <col min="5" max="5" width="13" style="2" bestFit="1" customWidth="1"/>
    <col min="6" max="6" width="12.33203125" style="2" customWidth="1"/>
    <col min="7" max="7" width="23.83203125" style="2" bestFit="1" customWidth="1"/>
    <col min="8" max="1024" width="13" style="2" customWidth="1"/>
    <col min="1025" max="1025" width="12.5" style="3" customWidth="1"/>
    <col min="1026" max="16384" width="10.83203125" style="3"/>
  </cols>
  <sheetData>
    <row r="1" spans="1:1024" ht="89" customHeight="1" x14ac:dyDescent="0.2">
      <c r="A1" s="29"/>
      <c r="B1" s="29"/>
      <c r="C1" s="29"/>
      <c r="D1" s="29"/>
      <c r="E1" s="29"/>
      <c r="F1" s="29"/>
      <c r="G1" s="29"/>
    </row>
    <row r="2" spans="1:1024" ht="27" customHeight="1" x14ac:dyDescent="0.2">
      <c r="A2" s="25" t="s">
        <v>138</v>
      </c>
      <c r="B2" s="25"/>
      <c r="C2" s="25"/>
      <c r="D2" s="25"/>
      <c r="E2" s="25"/>
      <c r="F2" s="25"/>
      <c r="G2" s="25"/>
    </row>
    <row r="3" spans="1:1024" s="12" customFormat="1" ht="24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106</v>
      </c>
      <c r="G3" s="11" t="s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4" ht="20" customHeight="1" x14ac:dyDescent="0.2">
      <c r="A4" s="32" t="s">
        <v>125</v>
      </c>
      <c r="B4" s="4" t="s">
        <v>121</v>
      </c>
      <c r="C4" s="4"/>
      <c r="D4" s="4"/>
      <c r="E4" s="4" t="s">
        <v>10</v>
      </c>
      <c r="F4" s="13">
        <f>551.2*1.105</f>
        <v>609.07600000000002</v>
      </c>
      <c r="G4" s="5"/>
    </row>
    <row r="5" spans="1:1024" ht="20" customHeight="1" x14ac:dyDescent="0.2">
      <c r="A5" s="26"/>
      <c r="B5" s="4" t="s">
        <v>11</v>
      </c>
      <c r="C5" s="4" t="s">
        <v>76</v>
      </c>
      <c r="D5" s="4" t="s">
        <v>86</v>
      </c>
      <c r="E5" s="4" t="s">
        <v>104</v>
      </c>
      <c r="F5" s="13">
        <v>842.10526315789468</v>
      </c>
      <c r="G5" s="5"/>
    </row>
    <row r="6" spans="1:1024" ht="20" customHeight="1" x14ac:dyDescent="0.2">
      <c r="A6" s="26"/>
      <c r="B6" s="4" t="s">
        <v>12</v>
      </c>
      <c r="C6" s="18">
        <v>2197504003600</v>
      </c>
      <c r="D6" s="4"/>
      <c r="E6" s="4"/>
      <c r="F6" s="13">
        <v>92.10526315789474</v>
      </c>
      <c r="G6" s="5"/>
    </row>
    <row r="7" spans="1:1024" ht="20" customHeight="1" x14ac:dyDescent="0.2">
      <c r="A7" s="26"/>
      <c r="B7" s="4" t="s">
        <v>13</v>
      </c>
      <c r="C7" s="4" t="s">
        <v>77</v>
      </c>
      <c r="D7" s="4" t="s">
        <v>87</v>
      </c>
      <c r="E7" s="4" t="s">
        <v>14</v>
      </c>
      <c r="F7" s="13">
        <f>1253*1.105</f>
        <v>1384.5650000000001</v>
      </c>
      <c r="G7" s="5"/>
    </row>
    <row r="8" spans="1:1024" ht="20" customHeight="1" x14ac:dyDescent="0.2">
      <c r="A8" s="26"/>
      <c r="B8" s="4" t="s">
        <v>15</v>
      </c>
      <c r="C8" s="4" t="s">
        <v>78</v>
      </c>
      <c r="D8" s="4" t="s">
        <v>88</v>
      </c>
      <c r="E8" s="4" t="s">
        <v>16</v>
      </c>
      <c r="F8" s="13">
        <v>157.89473684210526</v>
      </c>
      <c r="G8" s="5"/>
    </row>
    <row r="9" spans="1:1024" ht="20" customHeight="1" x14ac:dyDescent="0.2">
      <c r="A9" s="26"/>
      <c r="B9" s="4" t="s">
        <v>20</v>
      </c>
      <c r="C9" s="4"/>
      <c r="D9" s="4"/>
      <c r="E9" s="4" t="s">
        <v>21</v>
      </c>
      <c r="F9" s="13">
        <f>+F10</f>
        <v>5637.7368421052606</v>
      </c>
      <c r="G9" s="5"/>
    </row>
    <row r="10" spans="1:1024" ht="20" customHeight="1" x14ac:dyDescent="0.2">
      <c r="A10" s="26"/>
      <c r="B10" s="4" t="s">
        <v>100</v>
      </c>
      <c r="C10" s="4"/>
      <c r="D10" s="4"/>
      <c r="E10" s="4" t="s">
        <v>21</v>
      </c>
      <c r="F10" s="13">
        <f>107117*0.0526315789473684</f>
        <v>5637.7368421052606</v>
      </c>
      <c r="G10" s="5"/>
    </row>
    <row r="11" spans="1:1024" ht="20" customHeight="1" x14ac:dyDescent="0.2">
      <c r="A11" s="26"/>
      <c r="B11" s="4" t="s">
        <v>22</v>
      </c>
      <c r="C11" s="5" t="s">
        <v>23</v>
      </c>
      <c r="D11" s="4"/>
      <c r="E11" s="4" t="s">
        <v>24</v>
      </c>
      <c r="F11" s="13">
        <f>+F26</f>
        <v>973.68421052631584</v>
      </c>
      <c r="G11" s="5"/>
    </row>
    <row r="12" spans="1:1024" ht="20" customHeight="1" x14ac:dyDescent="0.2">
      <c r="A12" s="26"/>
      <c r="B12" s="4" t="s">
        <v>25</v>
      </c>
      <c r="C12" s="4" t="s">
        <v>26</v>
      </c>
      <c r="D12" s="5" t="s">
        <v>27</v>
      </c>
      <c r="E12" s="4"/>
      <c r="F12" s="13">
        <v>447.36842105263156</v>
      </c>
      <c r="G12" s="5"/>
    </row>
    <row r="13" spans="1:1024" ht="20" customHeight="1" x14ac:dyDescent="0.2">
      <c r="A13" s="26"/>
      <c r="B13" s="4" t="s">
        <v>101</v>
      </c>
      <c r="C13" s="4" t="s">
        <v>97</v>
      </c>
      <c r="D13" s="4" t="s">
        <v>98</v>
      </c>
      <c r="E13" s="4" t="s">
        <v>32</v>
      </c>
      <c r="F13" s="13">
        <f>145000/38</f>
        <v>3815.7894736842104</v>
      </c>
      <c r="G13" s="5"/>
    </row>
    <row r="14" spans="1:1024" ht="20" customHeight="1" x14ac:dyDescent="0.2">
      <c r="A14" s="26"/>
      <c r="B14" s="4" t="s">
        <v>110</v>
      </c>
      <c r="C14" s="4"/>
      <c r="D14" s="4"/>
      <c r="E14" s="4"/>
      <c r="F14" s="13">
        <v>250</v>
      </c>
      <c r="G14" s="5" t="s">
        <v>37</v>
      </c>
    </row>
    <row r="15" spans="1:1024" s="2" customFormat="1" ht="20" customHeight="1" x14ac:dyDescent="0.2">
      <c r="A15" s="26"/>
      <c r="B15" s="7" t="s">
        <v>38</v>
      </c>
      <c r="C15" s="5" t="s">
        <v>39</v>
      </c>
      <c r="D15" s="4"/>
      <c r="E15" s="7" t="s">
        <v>40</v>
      </c>
      <c r="F15" s="13">
        <f>+F34</f>
        <v>2736.8421052631579</v>
      </c>
      <c r="G15" s="5" t="s">
        <v>41</v>
      </c>
    </row>
    <row r="16" spans="1:1024" s="2" customFormat="1" ht="20" customHeight="1" x14ac:dyDescent="0.2">
      <c r="A16" s="27"/>
      <c r="B16" s="27"/>
      <c r="C16" s="27"/>
      <c r="D16" s="27"/>
      <c r="E16" s="27"/>
      <c r="F16" s="27"/>
      <c r="G16" s="27"/>
    </row>
    <row r="17" spans="1:7" s="2" customFormat="1" ht="20" customHeight="1" x14ac:dyDescent="0.2">
      <c r="A17" s="33" t="s">
        <v>126</v>
      </c>
      <c r="B17" s="4" t="s">
        <v>43</v>
      </c>
      <c r="C17" s="4" t="s">
        <v>95</v>
      </c>
      <c r="D17" s="4"/>
      <c r="E17" s="4" t="s">
        <v>19</v>
      </c>
      <c r="F17" s="13">
        <f>48000/38</f>
        <v>1263.1578947368421</v>
      </c>
      <c r="G17" s="5"/>
    </row>
    <row r="18" spans="1:7" s="2" customFormat="1" ht="20" customHeight="1" x14ac:dyDescent="0.2">
      <c r="A18" s="23"/>
      <c r="B18" s="4" t="s">
        <v>122</v>
      </c>
      <c r="C18" s="4"/>
      <c r="D18" s="4"/>
      <c r="E18" s="4" t="s">
        <v>123</v>
      </c>
      <c r="F18" s="13">
        <v>654</v>
      </c>
      <c r="G18" s="5"/>
    </row>
    <row r="19" spans="1:7" s="2" customFormat="1" ht="20" customHeight="1" x14ac:dyDescent="0.2">
      <c r="A19" s="23"/>
      <c r="B19" s="4" t="s">
        <v>11</v>
      </c>
      <c r="C19" s="4"/>
      <c r="D19" s="4"/>
      <c r="E19" s="4" t="s">
        <v>139</v>
      </c>
      <c r="F19" s="13">
        <v>150</v>
      </c>
      <c r="G19" s="5"/>
    </row>
    <row r="20" spans="1:7" s="2" customFormat="1" ht="20" customHeight="1" x14ac:dyDescent="0.2">
      <c r="A20" s="23"/>
      <c r="B20" s="4" t="s">
        <v>44</v>
      </c>
      <c r="C20" s="4"/>
      <c r="D20" s="4"/>
      <c r="E20" s="4" t="s">
        <v>102</v>
      </c>
      <c r="F20" s="13">
        <f>87000/38</f>
        <v>2289.4736842105262</v>
      </c>
      <c r="G20" s="5"/>
    </row>
    <row r="21" spans="1:7" s="2" customFormat="1" ht="20" customHeight="1" x14ac:dyDescent="0.2">
      <c r="A21" s="23"/>
      <c r="B21" s="4" t="s">
        <v>103</v>
      </c>
      <c r="C21" s="4"/>
      <c r="D21" s="4" t="s">
        <v>105</v>
      </c>
      <c r="E21" s="4" t="s">
        <v>104</v>
      </c>
      <c r="F21" s="13">
        <v>250</v>
      </c>
      <c r="G21" s="5"/>
    </row>
    <row r="22" spans="1:7" s="2" customFormat="1" ht="20" customHeight="1" x14ac:dyDescent="0.2">
      <c r="A22" s="23"/>
      <c r="B22" s="4" t="s">
        <v>44</v>
      </c>
      <c r="C22" s="4" t="s">
        <v>81</v>
      </c>
      <c r="D22" s="4" t="s">
        <v>91</v>
      </c>
      <c r="E22" s="4" t="s">
        <v>47</v>
      </c>
      <c r="F22" s="13">
        <v>1400</v>
      </c>
      <c r="G22" s="5"/>
    </row>
    <row r="23" spans="1:7" s="2" customFormat="1" ht="20" customHeight="1" x14ac:dyDescent="0.2">
      <c r="A23" s="23"/>
      <c r="B23" s="4" t="s">
        <v>124</v>
      </c>
      <c r="C23" s="4"/>
      <c r="D23" s="4" t="s">
        <v>133</v>
      </c>
      <c r="E23" s="4" t="s">
        <v>49</v>
      </c>
      <c r="F23" s="13">
        <v>105</v>
      </c>
      <c r="G23" s="5"/>
    </row>
    <row r="24" spans="1:7" s="2" customFormat="1" ht="20" customHeight="1" x14ac:dyDescent="0.2">
      <c r="A24" s="23"/>
      <c r="B24" s="4" t="s">
        <v>51</v>
      </c>
      <c r="C24" s="6" t="s">
        <v>73</v>
      </c>
      <c r="D24" s="6" t="s">
        <v>94</v>
      </c>
      <c r="E24" s="4" t="s">
        <v>52</v>
      </c>
      <c r="F24" s="13">
        <v>657.89473684210532</v>
      </c>
      <c r="G24" s="5"/>
    </row>
    <row r="25" spans="1:7" s="2" customFormat="1" ht="20" customHeight="1" x14ac:dyDescent="0.2">
      <c r="A25" s="23"/>
      <c r="B25" s="4" t="s">
        <v>54</v>
      </c>
      <c r="C25" s="5" t="s">
        <v>55</v>
      </c>
      <c r="D25" s="4"/>
      <c r="E25" s="7" t="s">
        <v>40</v>
      </c>
      <c r="F25" s="13">
        <f>37000/38</f>
        <v>973.68421052631584</v>
      </c>
      <c r="G25" s="5" t="s">
        <v>56</v>
      </c>
    </row>
    <row r="26" spans="1:7" s="2" customFormat="1" ht="20" customHeight="1" x14ac:dyDescent="0.2">
      <c r="A26" s="23"/>
      <c r="B26" s="4" t="s">
        <v>22</v>
      </c>
      <c r="C26" s="5" t="s">
        <v>57</v>
      </c>
      <c r="D26" s="4"/>
      <c r="E26" s="7" t="s">
        <v>40</v>
      </c>
      <c r="F26" s="13">
        <f>+F25</f>
        <v>973.68421052631584</v>
      </c>
      <c r="G26" s="5" t="s">
        <v>58</v>
      </c>
    </row>
    <row r="27" spans="1:7" s="2" customFormat="1" ht="20" customHeight="1" x14ac:dyDescent="0.2">
      <c r="A27" s="23"/>
      <c r="B27" s="5" t="s">
        <v>134</v>
      </c>
      <c r="C27" s="5"/>
      <c r="D27" s="5"/>
      <c r="E27" s="5" t="s">
        <v>24</v>
      </c>
      <c r="F27" s="5">
        <v>2700</v>
      </c>
      <c r="G27" s="5"/>
    </row>
    <row r="28" spans="1:7" s="2" customFormat="1" ht="20" customHeight="1" x14ac:dyDescent="0.2">
      <c r="A28" s="23"/>
      <c r="B28" s="5" t="s">
        <v>135</v>
      </c>
      <c r="C28" s="5"/>
      <c r="D28" s="5"/>
      <c r="E28" s="5" t="s">
        <v>46</v>
      </c>
      <c r="F28" s="13">
        <f>107117*0.0526315789473684</f>
        <v>5637.7368421052606</v>
      </c>
      <c r="G28" s="5"/>
    </row>
    <row r="29" spans="1:7" s="2" customFormat="1" ht="20" customHeight="1" x14ac:dyDescent="0.2">
      <c r="A29" s="23"/>
      <c r="B29" s="5" t="s">
        <v>136</v>
      </c>
      <c r="C29" s="5"/>
      <c r="D29" s="5"/>
      <c r="E29" s="5" t="s">
        <v>46</v>
      </c>
      <c r="F29" s="5">
        <v>700</v>
      </c>
      <c r="G29" s="5"/>
    </row>
    <row r="30" spans="1:7" s="2" customFormat="1" ht="20" customHeight="1" x14ac:dyDescent="0.2">
      <c r="A30" s="23"/>
      <c r="B30" s="5" t="s">
        <v>122</v>
      </c>
      <c r="C30" s="5"/>
      <c r="D30" s="5"/>
      <c r="E30" s="5" t="s">
        <v>137</v>
      </c>
      <c r="F30" s="5">
        <v>654</v>
      </c>
      <c r="G30" s="5"/>
    </row>
    <row r="31" spans="1:7" s="2" customFormat="1" ht="20" customHeight="1" x14ac:dyDescent="0.2">
      <c r="A31" s="28"/>
      <c r="B31" s="28"/>
      <c r="C31" s="28"/>
      <c r="D31" s="28"/>
      <c r="E31" s="28"/>
      <c r="F31" s="28"/>
      <c r="G31" s="28"/>
    </row>
    <row r="32" spans="1:7" s="2" customFormat="1" ht="20" customHeight="1" x14ac:dyDescent="0.2">
      <c r="A32" s="30" t="s">
        <v>127</v>
      </c>
      <c r="B32" s="7" t="s">
        <v>62</v>
      </c>
      <c r="C32" s="4"/>
      <c r="D32" s="4"/>
      <c r="E32" s="7" t="s">
        <v>63</v>
      </c>
      <c r="F32" s="13">
        <f>160000/38</f>
        <v>4210.5263157894733</v>
      </c>
      <c r="G32" s="5"/>
    </row>
    <row r="33" spans="1:7" s="2" customFormat="1" ht="20" customHeight="1" x14ac:dyDescent="0.2">
      <c r="A33" s="23"/>
      <c r="B33" s="7" t="s">
        <v>64</v>
      </c>
      <c r="C33" s="4"/>
      <c r="D33" s="4"/>
      <c r="E33" s="7" t="s">
        <v>65</v>
      </c>
      <c r="F33" s="13">
        <f>30000*1.5</f>
        <v>45000</v>
      </c>
      <c r="G33" s="5"/>
    </row>
    <row r="34" spans="1:7" s="2" customFormat="1" ht="20" customHeight="1" x14ac:dyDescent="0.2">
      <c r="A34" s="23"/>
      <c r="B34" s="7" t="s">
        <v>66</v>
      </c>
      <c r="C34" s="4"/>
      <c r="D34" s="4"/>
      <c r="E34" s="7" t="s">
        <v>65</v>
      </c>
      <c r="F34" s="13">
        <f>80000/38*1.3</f>
        <v>2736.8421052631579</v>
      </c>
      <c r="G34" s="5"/>
    </row>
    <row r="35" spans="1:7" s="2" customFormat="1" ht="20" customHeight="1" x14ac:dyDescent="0.2">
      <c r="A35" s="23"/>
      <c r="B35" s="7" t="s">
        <v>66</v>
      </c>
      <c r="C35" s="4"/>
      <c r="D35" s="4"/>
      <c r="E35" s="7" t="s">
        <v>65</v>
      </c>
      <c r="F35" s="13">
        <f>80000/38*1.3</f>
        <v>2736.8421052631579</v>
      </c>
      <c r="G35" s="5"/>
    </row>
    <row r="36" spans="1:7" s="2" customFormat="1" ht="20" customHeight="1" x14ac:dyDescent="0.2">
      <c r="A36" s="23"/>
      <c r="B36" s="7" t="s">
        <v>66</v>
      </c>
      <c r="C36" s="4"/>
      <c r="D36" s="4"/>
      <c r="E36" s="7" t="s">
        <v>65</v>
      </c>
      <c r="F36" s="13">
        <f>80000/38*1.3</f>
        <v>2736.8421052631579</v>
      </c>
      <c r="G36" s="5"/>
    </row>
    <row r="37" spans="1:7" s="2" customFormat="1" ht="20" customHeight="1" x14ac:dyDescent="0.2">
      <c r="A37" s="23"/>
      <c r="B37" s="7" t="s">
        <v>66</v>
      </c>
      <c r="C37" s="4"/>
      <c r="D37" s="4"/>
      <c r="E37" s="7" t="s">
        <v>65</v>
      </c>
      <c r="F37" s="13">
        <f>80000/38*1.3</f>
        <v>2736.8421052631579</v>
      </c>
      <c r="G37" s="5"/>
    </row>
    <row r="38" spans="1:7" s="2" customFormat="1" ht="20" customHeight="1" x14ac:dyDescent="0.2">
      <c r="A38" s="23"/>
      <c r="B38" s="7" t="s">
        <v>34</v>
      </c>
      <c r="C38" s="4"/>
      <c r="D38" s="4"/>
      <c r="E38" s="7" t="s">
        <v>35</v>
      </c>
      <c r="F38" s="13">
        <f>+F37</f>
        <v>2736.8421052631579</v>
      </c>
      <c r="G38" s="5"/>
    </row>
    <row r="39" spans="1:7" s="2" customFormat="1" ht="20" customHeight="1" x14ac:dyDescent="0.2">
      <c r="A39" s="23"/>
      <c r="B39" s="7" t="s">
        <v>34</v>
      </c>
      <c r="C39" s="4"/>
      <c r="D39" s="4"/>
      <c r="E39" s="7" t="s">
        <v>35</v>
      </c>
      <c r="F39" s="13">
        <f>+F38</f>
        <v>2736.8421052631579</v>
      </c>
      <c r="G39" s="5"/>
    </row>
    <row r="40" spans="1:7" s="2" customFormat="1" ht="20" customHeight="1" x14ac:dyDescent="0.2">
      <c r="A40" s="23"/>
      <c r="B40" s="7" t="s">
        <v>140</v>
      </c>
      <c r="C40" s="4"/>
      <c r="D40" s="4"/>
      <c r="E40" s="5" t="s">
        <v>69</v>
      </c>
      <c r="F40" s="13">
        <v>50000</v>
      </c>
      <c r="G40" s="5"/>
    </row>
    <row r="41" spans="1:7" s="2" customFormat="1" ht="20" customHeight="1" x14ac:dyDescent="0.2">
      <c r="A41" s="19"/>
      <c r="B41" s="20"/>
      <c r="C41" s="20"/>
      <c r="D41" s="20"/>
      <c r="E41" s="20"/>
      <c r="F41" s="20"/>
      <c r="G41" s="21"/>
    </row>
    <row r="42" spans="1:7" s="2" customFormat="1" ht="20" customHeight="1" x14ac:dyDescent="0.2">
      <c r="A42" s="34" t="s">
        <v>128</v>
      </c>
      <c r="B42" s="7" t="s">
        <v>112</v>
      </c>
      <c r="C42" s="4"/>
      <c r="D42" s="4"/>
      <c r="E42" s="5" t="s">
        <v>118</v>
      </c>
      <c r="F42" s="13">
        <v>1513</v>
      </c>
      <c r="G42" s="5"/>
    </row>
    <row r="43" spans="1:7" s="2" customFormat="1" ht="20" customHeight="1" x14ac:dyDescent="0.2">
      <c r="A43" s="35"/>
      <c r="B43" s="7" t="s">
        <v>113</v>
      </c>
      <c r="C43" s="4"/>
      <c r="D43" s="4"/>
      <c r="E43" s="5" t="s">
        <v>118</v>
      </c>
      <c r="F43" s="13">
        <v>5194</v>
      </c>
      <c r="G43" s="5" t="s">
        <v>119</v>
      </c>
    </row>
    <row r="44" spans="1:7" s="2" customFormat="1" ht="20" customHeight="1" x14ac:dyDescent="0.2">
      <c r="A44" s="35"/>
      <c r="B44" s="7" t="s">
        <v>114</v>
      </c>
      <c r="C44" s="4"/>
      <c r="D44" s="4"/>
      <c r="E44" s="5" t="s">
        <v>118</v>
      </c>
      <c r="F44" s="13">
        <v>440</v>
      </c>
      <c r="G44" s="5"/>
    </row>
    <row r="45" spans="1:7" s="2" customFormat="1" ht="20" customHeight="1" x14ac:dyDescent="0.2">
      <c r="A45" s="35"/>
      <c r="B45" s="7" t="s">
        <v>115</v>
      </c>
      <c r="C45" s="4"/>
      <c r="D45" s="4"/>
      <c r="E45" s="5" t="s">
        <v>118</v>
      </c>
      <c r="F45" s="13">
        <v>6100</v>
      </c>
      <c r="G45" s="5"/>
    </row>
    <row r="46" spans="1:7" s="2" customFormat="1" ht="20" customHeight="1" x14ac:dyDescent="0.2">
      <c r="A46" s="35"/>
      <c r="B46" s="7" t="s">
        <v>116</v>
      </c>
      <c r="C46" s="4"/>
      <c r="D46" s="4"/>
      <c r="E46" s="5" t="s">
        <v>118</v>
      </c>
      <c r="F46" s="13">
        <v>1431</v>
      </c>
      <c r="G46" s="5" t="s">
        <v>120</v>
      </c>
    </row>
    <row r="47" spans="1:7" s="2" customFormat="1" ht="20" customHeight="1" x14ac:dyDescent="0.2">
      <c r="A47" s="35"/>
      <c r="B47" s="7" t="s">
        <v>131</v>
      </c>
      <c r="C47" s="4"/>
      <c r="D47" s="4"/>
      <c r="E47" s="5" t="s">
        <v>118</v>
      </c>
      <c r="F47" s="13">
        <v>58160</v>
      </c>
      <c r="G47" s="5" t="s">
        <v>132</v>
      </c>
    </row>
    <row r="48" spans="1:7" s="2" customFormat="1" ht="20" customHeight="1" x14ac:dyDescent="0.2">
      <c r="A48" s="19"/>
      <c r="B48" s="20"/>
      <c r="C48" s="20"/>
      <c r="D48" s="20"/>
      <c r="E48" s="20"/>
      <c r="F48" s="20"/>
      <c r="G48" s="21"/>
    </row>
    <row r="49" spans="1:7" s="2" customFormat="1" ht="20" customHeight="1" x14ac:dyDescent="0.2">
      <c r="A49" s="34" t="s">
        <v>129</v>
      </c>
      <c r="B49" s="5" t="s">
        <v>67</v>
      </c>
      <c r="C49" s="5" t="s">
        <v>68</v>
      </c>
      <c r="D49" s="4"/>
      <c r="E49" s="5" t="s">
        <v>69</v>
      </c>
      <c r="F49" s="13">
        <f>109000/38</f>
        <v>2868.4210526315787</v>
      </c>
      <c r="G49" s="5"/>
    </row>
    <row r="50" spans="1:7" s="2" customFormat="1" ht="20" customHeight="1" x14ac:dyDescent="0.2">
      <c r="A50" s="35"/>
      <c r="B50" s="9" t="s">
        <v>70</v>
      </c>
      <c r="C50" s="4" t="s">
        <v>74</v>
      </c>
      <c r="D50" s="4" t="s">
        <v>75</v>
      </c>
      <c r="E50" s="7" t="s">
        <v>69</v>
      </c>
      <c r="F50" s="14">
        <f>128000/38</f>
        <v>3368.4210526315787</v>
      </c>
      <c r="G50" s="5"/>
    </row>
    <row r="51" spans="1:7" s="2" customFormat="1" ht="20" customHeight="1" x14ac:dyDescent="0.2">
      <c r="A51" s="35"/>
      <c r="B51" s="10" t="s">
        <v>130</v>
      </c>
      <c r="C51" s="6"/>
      <c r="D51" s="6"/>
      <c r="E51" s="7" t="s">
        <v>69</v>
      </c>
      <c r="F51" s="13">
        <f>3983*1.21*1.3</f>
        <v>6265.2590000000009</v>
      </c>
      <c r="G51" s="5"/>
    </row>
    <row r="52" spans="1:7" s="2" customFormat="1" ht="20" customHeight="1" x14ac:dyDescent="0.2">
      <c r="A52" s="35"/>
      <c r="B52" s="7" t="s">
        <v>107</v>
      </c>
      <c r="C52" s="6"/>
      <c r="D52" s="6"/>
      <c r="E52" s="7" t="s">
        <v>69</v>
      </c>
      <c r="F52" s="13">
        <v>3916.5</v>
      </c>
      <c r="G52" s="5"/>
    </row>
    <row r="53" spans="1:7" s="2" customFormat="1" ht="20" customHeight="1" x14ac:dyDescent="0.2">
      <c r="A53" s="35"/>
      <c r="B53" s="7" t="s">
        <v>108</v>
      </c>
      <c r="C53" s="6"/>
      <c r="D53" s="6"/>
      <c r="E53" s="7" t="s">
        <v>69</v>
      </c>
      <c r="F53" s="13">
        <f>+F52</f>
        <v>3916.5</v>
      </c>
      <c r="G53" s="5"/>
    </row>
    <row r="54" spans="1:7" s="2" customFormat="1" ht="20" customHeight="1" x14ac:dyDescent="0.2">
      <c r="A54" s="35"/>
      <c r="B54" s="7" t="s">
        <v>109</v>
      </c>
      <c r="C54" s="4"/>
      <c r="D54" s="4"/>
      <c r="E54" s="7" t="s">
        <v>69</v>
      </c>
      <c r="F54" s="14">
        <v>676</v>
      </c>
      <c r="G54" s="5"/>
    </row>
    <row r="55" spans="1:7" s="2" customFormat="1" ht="20" customHeight="1" x14ac:dyDescent="0.2">
      <c r="A55" s="36"/>
      <c r="B55" s="7" t="s">
        <v>117</v>
      </c>
      <c r="C55" s="4"/>
      <c r="D55" s="4"/>
      <c r="E55" s="5" t="s">
        <v>118</v>
      </c>
      <c r="F55" s="13">
        <v>58160</v>
      </c>
      <c r="G55" s="5" t="s">
        <v>120</v>
      </c>
    </row>
    <row r="56" spans="1:7" s="2" customFormat="1" ht="20" customHeight="1" thickBot="1" x14ac:dyDescent="0.25">
      <c r="A56" s="19"/>
      <c r="B56" s="31"/>
      <c r="C56" s="31"/>
      <c r="D56" s="31"/>
      <c r="E56" s="31"/>
      <c r="F56" s="31"/>
      <c r="G56" s="21"/>
    </row>
    <row r="57" spans="1:7" ht="27" customHeight="1" thickBot="1" x14ac:dyDescent="0.25">
      <c r="B57" s="15" t="s">
        <v>111</v>
      </c>
      <c r="C57" s="16"/>
      <c r="D57" s="16"/>
      <c r="E57" s="16"/>
      <c r="F57" s="17">
        <f>+SUM(F4:F54)</f>
        <v>250474.21578947367</v>
      </c>
    </row>
  </sheetData>
  <mergeCells count="12">
    <mergeCell ref="A1:G1"/>
    <mergeCell ref="A32:A40"/>
    <mergeCell ref="A48:G48"/>
    <mergeCell ref="A56:G56"/>
    <mergeCell ref="A2:G2"/>
    <mergeCell ref="A4:A15"/>
    <mergeCell ref="A16:G16"/>
    <mergeCell ref="A17:A30"/>
    <mergeCell ref="A31:G31"/>
    <mergeCell ref="A41:G41"/>
    <mergeCell ref="A42:A47"/>
    <mergeCell ref="A49:A55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Junio 2018</vt:lpstr>
      <vt:lpstr>Mayo 2020</vt:lpstr>
      <vt:lpstr>'Junio 2018'!Área_de_impresión</vt:lpstr>
      <vt:lpstr>'Mayo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Demian Pecile</cp:lastModifiedBy>
  <cp:lastPrinted>2021-02-25T18:12:44Z</cp:lastPrinted>
  <dcterms:created xsi:type="dcterms:W3CDTF">2018-06-05T20:24:50Z</dcterms:created>
  <dcterms:modified xsi:type="dcterms:W3CDTF">2021-05-26T19:27:15Z</dcterms:modified>
</cp:coreProperties>
</file>