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jandrocastro/Library/Mobile Documents/com~apple~CloudDocs/Red Uno MacBook Nueva/Comercial/NAP/"/>
    </mc:Choice>
  </mc:AlternateContent>
  <xr:revisionPtr revIDLastSave="0" documentId="8_{BABB7177-101D-AE48-8DC3-7142D7C76E4A}" xr6:coauthVersionLast="45" xr6:coauthVersionMax="45" xr10:uidLastSave="{00000000-0000-0000-0000-000000000000}"/>
  <bookViews>
    <workbookView xWindow="2440" yWindow="460" windowWidth="27000" windowHeight="19340" xr2:uid="{180C2CCE-EF7A-994A-B4BA-9971016F63F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1" l="1"/>
  <c r="D53" i="1"/>
  <c r="E53" i="1"/>
  <c r="F53" i="1"/>
  <c r="G53" i="1"/>
  <c r="H53" i="1"/>
  <c r="I53" i="1"/>
  <c r="J53" i="1"/>
  <c r="B53" i="1"/>
  <c r="B47" i="1"/>
  <c r="C47" i="1"/>
  <c r="D47" i="1"/>
  <c r="E47" i="1"/>
  <c r="F47" i="1"/>
  <c r="G47" i="1"/>
  <c r="H47" i="1"/>
  <c r="I47" i="1"/>
  <c r="J47" i="1"/>
  <c r="B48" i="1"/>
  <c r="C48" i="1"/>
  <c r="C51" i="1" s="1"/>
  <c r="C55" i="1" s="1"/>
  <c r="D48" i="1"/>
  <c r="E48" i="1"/>
  <c r="K48" i="1" s="1"/>
  <c r="F48" i="1"/>
  <c r="G48" i="1"/>
  <c r="H48" i="1"/>
  <c r="I48" i="1"/>
  <c r="J48" i="1"/>
  <c r="B49" i="1"/>
  <c r="C49" i="1"/>
  <c r="D49" i="1"/>
  <c r="E49" i="1"/>
  <c r="F49" i="1"/>
  <c r="G49" i="1"/>
  <c r="K49" i="1" s="1"/>
  <c r="H49" i="1"/>
  <c r="H51" i="1" s="1"/>
  <c r="H55" i="1" s="1"/>
  <c r="I49" i="1"/>
  <c r="J49" i="1"/>
  <c r="C46" i="1"/>
  <c r="D46" i="1"/>
  <c r="E46" i="1"/>
  <c r="F46" i="1"/>
  <c r="G46" i="1"/>
  <c r="H46" i="1"/>
  <c r="I46" i="1"/>
  <c r="I51" i="1" s="1"/>
  <c r="J46" i="1"/>
  <c r="J51" i="1" s="1"/>
  <c r="B46" i="1"/>
  <c r="K47" i="1"/>
  <c r="X38" i="1"/>
  <c r="X34" i="1"/>
  <c r="X33" i="1"/>
  <c r="X32" i="1"/>
  <c r="X31" i="1"/>
  <c r="X36" i="1" s="1"/>
  <c r="S31" i="1"/>
  <c r="T31" i="1"/>
  <c r="U31" i="1"/>
  <c r="V31" i="1"/>
  <c r="W31" i="1"/>
  <c r="S32" i="1"/>
  <c r="T32" i="1"/>
  <c r="U32" i="1"/>
  <c r="V32" i="1"/>
  <c r="W32" i="1"/>
  <c r="W36" i="1" s="1"/>
  <c r="W40" i="1" s="1"/>
  <c r="S33" i="1"/>
  <c r="S36" i="1" s="1"/>
  <c r="T33" i="1"/>
  <c r="T36" i="1" s="1"/>
  <c r="T40" i="1" s="1"/>
  <c r="U33" i="1"/>
  <c r="V33" i="1"/>
  <c r="W33" i="1"/>
  <c r="S34" i="1"/>
  <c r="T34" i="1"/>
  <c r="U34" i="1"/>
  <c r="V34" i="1"/>
  <c r="W34" i="1"/>
  <c r="U36" i="1"/>
  <c r="U40" i="1" s="1"/>
  <c r="V36" i="1"/>
  <c r="V40" i="1" s="1"/>
  <c r="S38" i="1"/>
  <c r="T38" i="1"/>
  <c r="U38" i="1"/>
  <c r="V38" i="1"/>
  <c r="W38" i="1"/>
  <c r="U26" i="1"/>
  <c r="H26" i="1"/>
  <c r="F31" i="1" s="1"/>
  <c r="G32" i="1"/>
  <c r="S16" i="1"/>
  <c r="S22" i="1" s="1"/>
  <c r="T16" i="1"/>
  <c r="U16" i="1"/>
  <c r="V16" i="1"/>
  <c r="W16" i="1"/>
  <c r="W22" i="1" s="1"/>
  <c r="S17" i="1"/>
  <c r="T17" i="1"/>
  <c r="T22" i="1" s="1"/>
  <c r="U17" i="1"/>
  <c r="U22" i="1" s="1"/>
  <c r="V17" i="1"/>
  <c r="V22" i="1" s="1"/>
  <c r="W17" i="1"/>
  <c r="S18" i="1"/>
  <c r="T18" i="1"/>
  <c r="U18" i="1"/>
  <c r="V18" i="1"/>
  <c r="W18" i="1"/>
  <c r="S19" i="1"/>
  <c r="T19" i="1"/>
  <c r="U19" i="1"/>
  <c r="V19" i="1"/>
  <c r="W19" i="1"/>
  <c r="S20" i="1"/>
  <c r="T20" i="1"/>
  <c r="U20" i="1"/>
  <c r="V20" i="1"/>
  <c r="W20" i="1"/>
  <c r="F16" i="1"/>
  <c r="G16" i="1"/>
  <c r="H16" i="1"/>
  <c r="I16" i="1"/>
  <c r="J16" i="1"/>
  <c r="F17" i="1"/>
  <c r="F22" i="1" s="1"/>
  <c r="G17" i="1"/>
  <c r="G22" i="1" s="1"/>
  <c r="H17" i="1"/>
  <c r="H22" i="1" s="1"/>
  <c r="I17" i="1"/>
  <c r="I22" i="1" s="1"/>
  <c r="J17" i="1"/>
  <c r="J22" i="1" s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S10" i="1"/>
  <c r="F10" i="1"/>
  <c r="U10" i="1"/>
  <c r="T10" i="1"/>
  <c r="V10" i="1"/>
  <c r="W10" i="1"/>
  <c r="G10" i="1"/>
  <c r="H10" i="1"/>
  <c r="I10" i="1"/>
  <c r="J10" i="1"/>
  <c r="G51" i="1" l="1"/>
  <c r="G55" i="1" s="1"/>
  <c r="E51" i="1"/>
  <c r="E55" i="1" s="1"/>
  <c r="D51" i="1"/>
  <c r="D55" i="1" s="1"/>
  <c r="F51" i="1"/>
  <c r="F55" i="1" s="1"/>
  <c r="I55" i="1"/>
  <c r="K46" i="1"/>
  <c r="K51" i="1" s="1"/>
  <c r="J55" i="1"/>
  <c r="B51" i="1"/>
  <c r="B55" i="1" s="1"/>
  <c r="K53" i="1"/>
  <c r="K55" i="1" s="1"/>
  <c r="X40" i="1"/>
  <c r="S40" i="1"/>
  <c r="F32" i="1"/>
  <c r="I38" i="1"/>
  <c r="F33" i="1"/>
  <c r="F36" i="1" s="1"/>
  <c r="F40" i="1" s="1"/>
  <c r="G38" i="1"/>
  <c r="I32" i="1"/>
  <c r="J31" i="1"/>
  <c r="J36" i="1" s="1"/>
  <c r="J40" i="1" s="1"/>
  <c r="G33" i="1"/>
  <c r="I31" i="1"/>
  <c r="H32" i="1"/>
  <c r="H38" i="1"/>
  <c r="J32" i="1"/>
  <c r="F38" i="1"/>
  <c r="J34" i="1"/>
  <c r="I34" i="1"/>
  <c r="H34" i="1"/>
  <c r="G34" i="1"/>
  <c r="F34" i="1"/>
  <c r="J33" i="1"/>
  <c r="H31" i="1"/>
  <c r="I33" i="1"/>
  <c r="G31" i="1"/>
  <c r="J38" i="1"/>
  <c r="H33" i="1"/>
  <c r="G36" i="1"/>
  <c r="G40" i="1" s="1"/>
  <c r="P26" i="1"/>
  <c r="R26" i="1" s="1"/>
  <c r="R20" i="1"/>
  <c r="R38" i="1" s="1"/>
  <c r="R17" i="1"/>
  <c r="R32" i="1" s="1"/>
  <c r="R10" i="1"/>
  <c r="R18" i="1" s="1"/>
  <c r="R33" i="1" s="1"/>
  <c r="Q10" i="1"/>
  <c r="Q18" i="1" s="1"/>
  <c r="Q33" i="1" s="1"/>
  <c r="P10" i="1"/>
  <c r="P18" i="1" s="1"/>
  <c r="P33" i="1" s="1"/>
  <c r="O10" i="1"/>
  <c r="O19" i="1" s="1"/>
  <c r="O34" i="1" s="1"/>
  <c r="H36" i="1" l="1"/>
  <c r="H40" i="1" s="1"/>
  <c r="I36" i="1"/>
  <c r="I40" i="1" s="1"/>
  <c r="O20" i="1"/>
  <c r="O38" i="1" s="1"/>
  <c r="P16" i="1"/>
  <c r="P19" i="1"/>
  <c r="P34" i="1" s="1"/>
  <c r="Q16" i="1"/>
  <c r="Q19" i="1"/>
  <c r="Q34" i="1" s="1"/>
  <c r="R16" i="1"/>
  <c r="R19" i="1"/>
  <c r="R34" i="1" s="1"/>
  <c r="O17" i="1"/>
  <c r="O32" i="1" s="1"/>
  <c r="P17" i="1"/>
  <c r="P32" i="1" s="1"/>
  <c r="P20" i="1"/>
  <c r="P38" i="1" s="1"/>
  <c r="R12" i="1"/>
  <c r="Q17" i="1"/>
  <c r="Q32" i="1" s="1"/>
  <c r="Q20" i="1"/>
  <c r="Q38" i="1" s="1"/>
  <c r="O18" i="1"/>
  <c r="O33" i="1" s="1"/>
  <c r="O16" i="1"/>
  <c r="P22" i="1" l="1"/>
  <c r="P31" i="1"/>
  <c r="P36" i="1" s="1"/>
  <c r="P40" i="1" s="1"/>
  <c r="R22" i="1"/>
  <c r="R31" i="1"/>
  <c r="R36" i="1" s="1"/>
  <c r="R40" i="1" s="1"/>
  <c r="Q22" i="1"/>
  <c r="Q31" i="1"/>
  <c r="Q36" i="1" s="1"/>
  <c r="Q40" i="1" s="1"/>
  <c r="O22" i="1"/>
  <c r="O31" i="1"/>
  <c r="C26" i="1"/>
  <c r="E26" i="1" s="1"/>
  <c r="E10" i="1"/>
  <c r="D10" i="1"/>
  <c r="D19" i="1" s="1"/>
  <c r="C10" i="1"/>
  <c r="C19" i="1" s="1"/>
  <c r="B10" i="1"/>
  <c r="B17" i="1" s="1"/>
  <c r="O36" i="1" l="1"/>
  <c r="O40" i="1" s="1"/>
  <c r="B31" i="1"/>
  <c r="B32" i="1"/>
  <c r="E34" i="1"/>
  <c r="E31" i="1"/>
  <c r="D34" i="1"/>
  <c r="D31" i="1"/>
  <c r="C34" i="1"/>
  <c r="C17" i="1"/>
  <c r="D17" i="1"/>
  <c r="D32" i="1" s="1"/>
  <c r="D16" i="1"/>
  <c r="B20" i="1"/>
  <c r="B38" i="1" s="1"/>
  <c r="C16" i="1"/>
  <c r="C31" i="1" s="1"/>
  <c r="B19" i="1"/>
  <c r="B34" i="1" s="1"/>
  <c r="E12" i="1"/>
  <c r="B16" i="1"/>
  <c r="B18" i="1"/>
  <c r="B33" i="1" s="1"/>
  <c r="K33" i="1" s="1"/>
  <c r="D20" i="1"/>
  <c r="D38" i="1" s="1"/>
  <c r="C20" i="1"/>
  <c r="C38" i="1" s="1"/>
  <c r="D18" i="1"/>
  <c r="D33" i="1" s="1"/>
  <c r="C18" i="1"/>
  <c r="C33" i="1" s="1"/>
  <c r="E17" i="1"/>
  <c r="E32" i="1" s="1"/>
  <c r="E20" i="1"/>
  <c r="E38" i="1" s="1"/>
  <c r="E16" i="1"/>
  <c r="E19" i="1"/>
  <c r="E18" i="1"/>
  <c r="E33" i="1" s="1"/>
  <c r="K34" i="1" l="1"/>
  <c r="K31" i="1"/>
  <c r="K38" i="1"/>
  <c r="C22" i="1"/>
  <c r="B22" i="1"/>
  <c r="D36" i="1"/>
  <c r="D40" i="1" s="1"/>
  <c r="C32" i="1"/>
  <c r="K32" i="1" s="1"/>
  <c r="D22" i="1"/>
  <c r="C36" i="1"/>
  <c r="C40" i="1" s="1"/>
  <c r="E22" i="1"/>
  <c r="B36" i="1"/>
  <c r="B40" i="1" s="1"/>
  <c r="K36" i="1" l="1"/>
  <c r="K40" i="1" s="1"/>
  <c r="E36" i="1"/>
  <c r="E40" i="1" s="1"/>
</calcChain>
</file>

<file path=xl/sharedStrings.xml><?xml version="1.0" encoding="utf-8"?>
<sst xmlns="http://schemas.openxmlformats.org/spreadsheetml/2006/main" count="82" uniqueCount="23">
  <si>
    <t>Costeo redundancia de Facebook</t>
  </si>
  <si>
    <t>Miembro NAP</t>
  </si>
  <si>
    <t>Red Uno</t>
  </si>
  <si>
    <t>Nodonet</t>
  </si>
  <si>
    <t>Surporaire</t>
  </si>
  <si>
    <t>Emanuel Martin</t>
  </si>
  <si>
    <t>Arlink</t>
  </si>
  <si>
    <t>AB Out (MB)</t>
  </si>
  <si>
    <t>Total</t>
  </si>
  <si>
    <t>Crecimiento</t>
  </si>
  <si>
    <t>Participación sobre el trafico del cache</t>
  </si>
  <si>
    <t>Costo de redundancia (100MB Silica + 100MB Telefonica)</t>
  </si>
  <si>
    <t>USD</t>
  </si>
  <si>
    <t>USD/ MB</t>
  </si>
  <si>
    <t>Tipo de Cambio</t>
  </si>
  <si>
    <t>Total/ Mes</t>
  </si>
  <si>
    <t>Subtotal miembros NAP</t>
  </si>
  <si>
    <t>IVA</t>
  </si>
  <si>
    <t>Costeo redundancia de Google</t>
  </si>
  <si>
    <t>Prorateo</t>
  </si>
  <si>
    <t>Asignacion de costos de redundancia del cache Facebook</t>
  </si>
  <si>
    <t>Asignacion de costos de redundancia del cache Google</t>
  </si>
  <si>
    <t>Asignacion de costos de redundancia del cache Facebook + Google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</si>
</sst>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0" applyNumberFormat="1"/>
    <xf numFmtId="0" fontId="0" fillId="0" borderId="0" xfId="0" applyAlignment="1">
      <alignment horizontal="center" wrapText="1"/>
    </xf>
    <xf numFmtId="43" fontId="0" fillId="0" borderId="0" xfId="1" applyFont="1"/>
    <xf numFmtId="44" fontId="0" fillId="0" borderId="0" xfId="2" applyFont="1" applyAlignment="1">
      <alignment wrapText="1"/>
    </xf>
    <xf numFmtId="164" fontId="0" fillId="0" borderId="0" xfId="2" applyNumberFormat="1" applyFont="1"/>
    <xf numFmtId="164" fontId="0" fillId="0" borderId="0" xfId="0" applyNumberFormat="1"/>
    <xf numFmtId="10" fontId="0" fillId="0" borderId="0" xfId="3" applyNumberFormat="1" applyFont="1"/>
    <xf numFmtId="0" fontId="2" fillId="0" borderId="0" xfId="0" applyFont="1"/>
    <xf numFmtId="164" fontId="2" fillId="0" borderId="0" xfId="0" applyNumberFormat="1" applyFont="1"/>
    <xf numFmtId="17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applyFont="1"/>
    <xf numFmtId="17" fontId="2" fillId="2" borderId="0" xfId="0" applyNumberFormat="1" applyFont="1" applyFill="1"/>
    <xf numFmtId="164" fontId="0" fillId="2" borderId="0" xfId="0" applyNumberFormat="1" applyFill="1"/>
    <xf numFmtId="164" fontId="2" fillId="2" borderId="0" xfId="0" applyNumberFormat="1" applyFont="1" applyFill="1"/>
    <xf numFmtId="0" fontId="0" fillId="2" borderId="0" xfId="0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D99CB-F34E-B548-AE51-77AC86BAA390}">
  <dimension ref="A1:X55"/>
  <sheetViews>
    <sheetView tabSelected="1" topLeftCell="A25" workbookViewId="0">
      <selection activeCell="I59" sqref="I59"/>
    </sheetView>
  </sheetViews>
  <sheetFormatPr baseColWidth="10" defaultRowHeight="16" x14ac:dyDescent="0.2"/>
  <cols>
    <col min="1" max="1" width="22.83203125" style="10" customWidth="1"/>
    <col min="2" max="5" width="11.6640625" customWidth="1"/>
    <col min="14" max="14" width="26.33203125" bestFit="1" customWidth="1"/>
  </cols>
  <sheetData>
    <row r="1" spans="1:23" x14ac:dyDescent="0.2">
      <c r="A1" s="10" t="s">
        <v>0</v>
      </c>
      <c r="B1" s="10"/>
      <c r="C1" s="10"/>
      <c r="D1" s="10"/>
      <c r="E1" s="10"/>
      <c r="N1" s="10" t="s">
        <v>18</v>
      </c>
      <c r="O1" s="10"/>
      <c r="P1" s="10"/>
      <c r="Q1" s="10"/>
      <c r="R1" s="10"/>
    </row>
    <row r="2" spans="1:23" x14ac:dyDescent="0.2">
      <c r="B2" s="15" t="s">
        <v>7</v>
      </c>
      <c r="C2" s="15"/>
      <c r="D2" s="15"/>
      <c r="E2" s="15"/>
      <c r="N2" s="10"/>
      <c r="O2" s="15" t="s">
        <v>7</v>
      </c>
      <c r="P2" s="15"/>
      <c r="Q2" s="15"/>
      <c r="R2" s="15"/>
    </row>
    <row r="3" spans="1:23" x14ac:dyDescent="0.2">
      <c r="A3" s="10" t="s">
        <v>1</v>
      </c>
      <c r="B3" s="12">
        <v>43435</v>
      </c>
      <c r="C3" s="12">
        <v>43466</v>
      </c>
      <c r="D3" s="12">
        <v>43497</v>
      </c>
      <c r="E3" s="12">
        <v>43525</v>
      </c>
      <c r="F3" s="12">
        <v>43556</v>
      </c>
      <c r="G3" s="12">
        <v>43586</v>
      </c>
      <c r="H3" s="12">
        <v>43617</v>
      </c>
      <c r="I3" s="12">
        <v>43647</v>
      </c>
      <c r="J3" s="12">
        <v>43678</v>
      </c>
      <c r="N3" s="10" t="s">
        <v>1</v>
      </c>
      <c r="O3" s="12">
        <v>43435</v>
      </c>
      <c r="P3" s="12">
        <v>43466</v>
      </c>
      <c r="Q3" s="12">
        <v>43497</v>
      </c>
      <c r="R3" s="12">
        <v>43525</v>
      </c>
      <c r="S3" s="12">
        <v>43556</v>
      </c>
      <c r="T3" s="12">
        <v>43586</v>
      </c>
      <c r="U3" s="12">
        <v>43617</v>
      </c>
      <c r="V3" s="12">
        <v>43647</v>
      </c>
      <c r="W3" s="12">
        <v>43678</v>
      </c>
    </row>
    <row r="4" spans="1:23" x14ac:dyDescent="0.2">
      <c r="A4" s="10" t="s">
        <v>3</v>
      </c>
      <c r="B4">
        <v>130.30000000000001</v>
      </c>
      <c r="C4">
        <v>151.69999999999999</v>
      </c>
      <c r="D4">
        <v>178.6</v>
      </c>
      <c r="E4">
        <v>196</v>
      </c>
      <c r="F4">
        <v>64</v>
      </c>
      <c r="G4">
        <v>64</v>
      </c>
      <c r="H4">
        <v>82</v>
      </c>
      <c r="I4">
        <v>84.8</v>
      </c>
      <c r="J4">
        <v>88.2</v>
      </c>
      <c r="N4" s="10" t="s">
        <v>3</v>
      </c>
      <c r="O4">
        <v>130.30000000000001</v>
      </c>
      <c r="P4">
        <v>151.69999999999999</v>
      </c>
      <c r="Q4">
        <v>178.6</v>
      </c>
      <c r="R4">
        <v>196</v>
      </c>
      <c r="S4">
        <v>99.2</v>
      </c>
      <c r="T4">
        <v>99.2</v>
      </c>
      <c r="U4">
        <v>103</v>
      </c>
      <c r="V4">
        <v>113.9</v>
      </c>
      <c r="W4">
        <v>130.1</v>
      </c>
    </row>
    <row r="5" spans="1:23" x14ac:dyDescent="0.2">
      <c r="A5" s="10" t="s">
        <v>4</v>
      </c>
      <c r="B5">
        <v>83.7</v>
      </c>
      <c r="C5">
        <v>106.1</v>
      </c>
      <c r="D5">
        <v>122.9</v>
      </c>
      <c r="E5">
        <v>139.5</v>
      </c>
      <c r="F5">
        <v>50.2</v>
      </c>
      <c r="G5">
        <v>50.2</v>
      </c>
      <c r="H5">
        <v>68.8</v>
      </c>
      <c r="I5">
        <v>67</v>
      </c>
      <c r="J5">
        <v>75</v>
      </c>
      <c r="N5" s="10" t="s">
        <v>4</v>
      </c>
      <c r="O5">
        <v>83.7</v>
      </c>
      <c r="P5">
        <v>106.1</v>
      </c>
      <c r="Q5">
        <v>122.9</v>
      </c>
      <c r="R5">
        <v>139.5</v>
      </c>
      <c r="S5">
        <v>82.1</v>
      </c>
      <c r="T5">
        <v>82.1</v>
      </c>
      <c r="U5">
        <v>91.9</v>
      </c>
      <c r="V5">
        <v>95.8</v>
      </c>
      <c r="W5">
        <v>113.9</v>
      </c>
    </row>
    <row r="6" spans="1:23" x14ac:dyDescent="0.2">
      <c r="A6" s="10" t="s">
        <v>5</v>
      </c>
      <c r="B6">
        <v>53.8</v>
      </c>
      <c r="C6">
        <v>57.8</v>
      </c>
      <c r="D6">
        <v>68</v>
      </c>
      <c r="E6">
        <v>75.2</v>
      </c>
      <c r="F6">
        <v>25.8</v>
      </c>
      <c r="G6">
        <v>25.8</v>
      </c>
      <c r="H6">
        <v>35.799999999999997</v>
      </c>
      <c r="I6">
        <v>34.700000000000003</v>
      </c>
      <c r="J6">
        <v>35.700000000000003</v>
      </c>
      <c r="N6" s="10" t="s">
        <v>5</v>
      </c>
      <c r="O6">
        <v>53.8</v>
      </c>
      <c r="P6">
        <v>57.8</v>
      </c>
      <c r="Q6">
        <v>68</v>
      </c>
      <c r="R6">
        <v>75.2</v>
      </c>
      <c r="S6">
        <v>40.200000000000003</v>
      </c>
      <c r="T6">
        <v>40.200000000000003</v>
      </c>
      <c r="U6">
        <v>44.2</v>
      </c>
      <c r="V6">
        <v>46.3</v>
      </c>
      <c r="W6">
        <v>50.1</v>
      </c>
    </row>
    <row r="7" spans="1:23" x14ac:dyDescent="0.2">
      <c r="A7" s="10" t="s">
        <v>6</v>
      </c>
      <c r="B7">
        <v>0.2</v>
      </c>
      <c r="C7">
        <v>1.5</v>
      </c>
      <c r="D7">
        <v>116.6</v>
      </c>
      <c r="E7">
        <v>139.5</v>
      </c>
      <c r="F7">
        <v>47.2</v>
      </c>
      <c r="G7">
        <v>47.2</v>
      </c>
      <c r="H7">
        <v>62.9</v>
      </c>
      <c r="I7">
        <v>63.9</v>
      </c>
      <c r="J7">
        <v>71.599999999999994</v>
      </c>
      <c r="N7" s="10" t="s">
        <v>6</v>
      </c>
      <c r="O7">
        <v>0.2</v>
      </c>
      <c r="P7">
        <v>1.5</v>
      </c>
      <c r="Q7">
        <v>116.6</v>
      </c>
      <c r="R7">
        <v>139.5</v>
      </c>
      <c r="S7">
        <v>60.6</v>
      </c>
      <c r="T7">
        <v>60.6</v>
      </c>
      <c r="U7">
        <v>64.3</v>
      </c>
      <c r="V7">
        <v>67.2</v>
      </c>
      <c r="W7">
        <v>81.099999999999994</v>
      </c>
    </row>
    <row r="8" spans="1:23" x14ac:dyDescent="0.2">
      <c r="A8" s="10" t="s">
        <v>2</v>
      </c>
      <c r="B8">
        <v>220.5</v>
      </c>
      <c r="C8">
        <v>298.5</v>
      </c>
      <c r="D8">
        <v>315.8</v>
      </c>
      <c r="E8">
        <v>320.2</v>
      </c>
      <c r="F8">
        <v>103.3</v>
      </c>
      <c r="G8">
        <v>103.3</v>
      </c>
      <c r="H8">
        <v>140.9</v>
      </c>
      <c r="I8">
        <v>144.19999999999999</v>
      </c>
      <c r="J8">
        <v>154.30000000000001</v>
      </c>
      <c r="N8" s="10" t="s">
        <v>2</v>
      </c>
      <c r="O8">
        <v>220.5</v>
      </c>
      <c r="P8">
        <v>298.5</v>
      </c>
      <c r="Q8">
        <v>315.8</v>
      </c>
      <c r="R8">
        <v>320.2</v>
      </c>
      <c r="S8">
        <v>135</v>
      </c>
      <c r="T8">
        <v>135</v>
      </c>
      <c r="U8">
        <v>151.6</v>
      </c>
      <c r="V8">
        <v>158.6</v>
      </c>
      <c r="W8">
        <v>180.5</v>
      </c>
    </row>
    <row r="9" spans="1:23" x14ac:dyDescent="0.2">
      <c r="N9" s="10"/>
    </row>
    <row r="10" spans="1:23" x14ac:dyDescent="0.2">
      <c r="A10" s="10" t="s">
        <v>8</v>
      </c>
      <c r="B10" s="10">
        <f>SUM(B4:B9)</f>
        <v>488.5</v>
      </c>
      <c r="C10" s="10">
        <f t="shared" ref="C10:I10" si="0">SUM(C4:C9)</f>
        <v>615.59999999999991</v>
      </c>
      <c r="D10" s="10">
        <f t="shared" si="0"/>
        <v>801.90000000000009</v>
      </c>
      <c r="E10" s="10">
        <f t="shared" si="0"/>
        <v>870.40000000000009</v>
      </c>
      <c r="F10">
        <f t="shared" ref="F10" si="1">SUM(F4:F9)</f>
        <v>290.5</v>
      </c>
      <c r="G10">
        <f t="shared" si="0"/>
        <v>290.5</v>
      </c>
      <c r="H10">
        <f t="shared" si="0"/>
        <v>390.40000000000003</v>
      </c>
      <c r="I10">
        <f t="shared" si="0"/>
        <v>394.6</v>
      </c>
      <c r="J10">
        <f>SUM(J4:J9)</f>
        <v>424.8</v>
      </c>
      <c r="N10" s="10" t="s">
        <v>8</v>
      </c>
      <c r="O10" s="10">
        <f>SUM(O4:O9)</f>
        <v>488.5</v>
      </c>
      <c r="P10" s="10">
        <f t="shared" ref="P10:R10" si="2">SUM(P4:P9)</f>
        <v>615.59999999999991</v>
      </c>
      <c r="Q10" s="10">
        <f t="shared" si="2"/>
        <v>801.90000000000009</v>
      </c>
      <c r="R10" s="10">
        <f t="shared" si="2"/>
        <v>870.40000000000009</v>
      </c>
      <c r="S10">
        <f t="shared" ref="S10" si="3">SUM(S4:S8)</f>
        <v>417.1</v>
      </c>
      <c r="T10">
        <f t="shared" ref="S10:U10" si="4">SUM(T4:T8)</f>
        <v>417.1</v>
      </c>
      <c r="U10">
        <f t="shared" si="4"/>
        <v>455</v>
      </c>
      <c r="V10">
        <f>SUM(V4:V8)</f>
        <v>481.79999999999995</v>
      </c>
      <c r="W10">
        <f>SUM(W4:W8)</f>
        <v>555.70000000000005</v>
      </c>
    </row>
    <row r="11" spans="1:23" x14ac:dyDescent="0.2">
      <c r="N11" s="10"/>
    </row>
    <row r="12" spans="1:23" x14ac:dyDescent="0.2">
      <c r="A12" s="10" t="s">
        <v>9</v>
      </c>
      <c r="E12" s="2">
        <f>E10/B10-1</f>
        <v>0.78178096212896642</v>
      </c>
      <c r="N12" s="10" t="s">
        <v>9</v>
      </c>
      <c r="R12" s="2">
        <f>R10/O10-1</f>
        <v>0.78178096212896642</v>
      </c>
    </row>
    <row r="13" spans="1:23" x14ac:dyDescent="0.2">
      <c r="N13" s="10"/>
    </row>
    <row r="14" spans="1:23" x14ac:dyDescent="0.2">
      <c r="B14" s="15" t="s">
        <v>10</v>
      </c>
      <c r="C14" s="15"/>
      <c r="D14" s="15"/>
      <c r="E14" s="15"/>
      <c r="N14" s="10"/>
      <c r="O14" s="15" t="s">
        <v>10</v>
      </c>
      <c r="P14" s="15"/>
      <c r="Q14" s="15"/>
      <c r="R14" s="15"/>
    </row>
    <row r="15" spans="1:23" x14ac:dyDescent="0.2">
      <c r="A15" s="10" t="s">
        <v>1</v>
      </c>
      <c r="B15" s="12">
        <v>43435</v>
      </c>
      <c r="C15" s="12">
        <v>43466</v>
      </c>
      <c r="D15" s="12">
        <v>43497</v>
      </c>
      <c r="E15" s="12">
        <v>43525</v>
      </c>
      <c r="F15" s="12">
        <v>43556</v>
      </c>
      <c r="G15" s="12">
        <v>43586</v>
      </c>
      <c r="H15" s="12">
        <v>43617</v>
      </c>
      <c r="I15" s="12">
        <v>43647</v>
      </c>
      <c r="J15" s="12">
        <v>43678</v>
      </c>
      <c r="N15" s="10" t="s">
        <v>1</v>
      </c>
      <c r="O15" s="12">
        <v>43435</v>
      </c>
      <c r="P15" s="12">
        <v>43466</v>
      </c>
      <c r="Q15" s="12">
        <v>43497</v>
      </c>
      <c r="R15" s="12">
        <v>43525</v>
      </c>
      <c r="S15" s="12">
        <v>43556</v>
      </c>
      <c r="T15" s="12">
        <v>43586</v>
      </c>
      <c r="U15" s="12">
        <v>43617</v>
      </c>
      <c r="V15" s="12">
        <v>43647</v>
      </c>
      <c r="W15" s="12">
        <v>43678</v>
      </c>
    </row>
    <row r="16" spans="1:23" x14ac:dyDescent="0.2">
      <c r="A16" s="10" t="s">
        <v>3</v>
      </c>
      <c r="B16" s="9">
        <f>B4/B$10</f>
        <v>0.26673490276356193</v>
      </c>
      <c r="C16" s="9">
        <f t="shared" ref="C16:E16" si="5">C4/C$10</f>
        <v>0.24642625081221575</v>
      </c>
      <c r="D16" s="9">
        <f t="shared" si="5"/>
        <v>0.22272103753585232</v>
      </c>
      <c r="E16" s="9">
        <f t="shared" si="5"/>
        <v>0.22518382352941174</v>
      </c>
      <c r="F16" s="9">
        <f t="shared" ref="F16:J16" si="6">F4/F$10</f>
        <v>0.22030981067125646</v>
      </c>
      <c r="G16" s="9">
        <f t="shared" si="6"/>
        <v>0.22030981067125646</v>
      </c>
      <c r="H16" s="9">
        <f t="shared" si="6"/>
        <v>0.21004098360655735</v>
      </c>
      <c r="I16" s="9">
        <f t="shared" si="6"/>
        <v>0.21490116573745563</v>
      </c>
      <c r="J16" s="9">
        <f t="shared" si="6"/>
        <v>0.2076271186440678</v>
      </c>
      <c r="N16" s="10" t="s">
        <v>3</v>
      </c>
      <c r="O16" s="9">
        <f>O4/O$10</f>
        <v>0.26673490276356193</v>
      </c>
      <c r="P16" s="9">
        <f t="shared" ref="P16:R16" si="7">P4/P$10</f>
        <v>0.24642625081221575</v>
      </c>
      <c r="Q16" s="9">
        <f t="shared" si="7"/>
        <v>0.22272103753585232</v>
      </c>
      <c r="R16" s="9">
        <f t="shared" si="7"/>
        <v>0.22518382352941174</v>
      </c>
      <c r="S16" s="9">
        <f t="shared" ref="S16:W16" si="8">S4/S$10</f>
        <v>0.23783265403979861</v>
      </c>
      <c r="T16" s="9">
        <f t="shared" si="8"/>
        <v>0.23783265403979861</v>
      </c>
      <c r="U16" s="9">
        <f t="shared" si="8"/>
        <v>0.22637362637362637</v>
      </c>
      <c r="V16" s="9">
        <f t="shared" si="8"/>
        <v>0.23640514736405152</v>
      </c>
      <c r="W16" s="9">
        <f t="shared" si="8"/>
        <v>0.2341191290264531</v>
      </c>
    </row>
    <row r="17" spans="1:24" x14ac:dyDescent="0.2">
      <c r="A17" s="10" t="s">
        <v>4</v>
      </c>
      <c r="B17" s="9">
        <f t="shared" ref="B17:E20" si="9">B5/B$10</f>
        <v>0.17134083930399183</v>
      </c>
      <c r="C17" s="9">
        <f t="shared" si="9"/>
        <v>0.17235217673814165</v>
      </c>
      <c r="D17" s="9">
        <f t="shared" si="9"/>
        <v>0.15326100511285695</v>
      </c>
      <c r="E17" s="9">
        <f t="shared" si="9"/>
        <v>0.16027113970588233</v>
      </c>
      <c r="F17" s="9">
        <f t="shared" ref="F17:J17" si="10">F5/F$10</f>
        <v>0.17280550774526679</v>
      </c>
      <c r="G17" s="9">
        <f t="shared" si="10"/>
        <v>0.17280550774526679</v>
      </c>
      <c r="H17" s="9">
        <f t="shared" si="10"/>
        <v>0.17622950819672129</v>
      </c>
      <c r="I17" s="9">
        <f t="shared" si="10"/>
        <v>0.16979219462747086</v>
      </c>
      <c r="J17" s="9">
        <f t="shared" si="10"/>
        <v>0.17655367231638416</v>
      </c>
      <c r="N17" s="10" t="s">
        <v>4</v>
      </c>
      <c r="O17" s="9">
        <f t="shared" ref="O17:R17" si="11">O5/O$10</f>
        <v>0.17134083930399183</v>
      </c>
      <c r="P17" s="9">
        <f t="shared" si="11"/>
        <v>0.17235217673814165</v>
      </c>
      <c r="Q17" s="9">
        <f t="shared" si="11"/>
        <v>0.15326100511285695</v>
      </c>
      <c r="R17" s="9">
        <f t="shared" si="11"/>
        <v>0.16027113970588233</v>
      </c>
      <c r="S17" s="9">
        <f t="shared" ref="S17:W17" si="12">S5/S$10</f>
        <v>0.19683529129705105</v>
      </c>
      <c r="T17" s="9">
        <f t="shared" si="12"/>
        <v>0.19683529129705105</v>
      </c>
      <c r="U17" s="9">
        <f t="shared" si="12"/>
        <v>0.201978021978022</v>
      </c>
      <c r="V17" s="9">
        <f t="shared" si="12"/>
        <v>0.19883769198837692</v>
      </c>
      <c r="W17" s="9">
        <f t="shared" si="12"/>
        <v>0.20496670865574951</v>
      </c>
    </row>
    <row r="18" spans="1:24" x14ac:dyDescent="0.2">
      <c r="A18" s="10" t="s">
        <v>5</v>
      </c>
      <c r="B18" s="9">
        <f t="shared" si="9"/>
        <v>0.11013306038894574</v>
      </c>
      <c r="C18" s="9">
        <f t="shared" si="9"/>
        <v>9.3892137751786883E-2</v>
      </c>
      <c r="D18" s="9">
        <f t="shared" si="9"/>
        <v>8.4798603317121829E-2</v>
      </c>
      <c r="E18" s="9">
        <f t="shared" si="9"/>
        <v>8.639705882352941E-2</v>
      </c>
      <c r="F18" s="9">
        <f t="shared" ref="F18:J18" si="13">F6/F$10</f>
        <v>8.8812392426850267E-2</v>
      </c>
      <c r="G18" s="9">
        <f t="shared" si="13"/>
        <v>8.8812392426850267E-2</v>
      </c>
      <c r="H18" s="9">
        <f t="shared" si="13"/>
        <v>9.1700819672131131E-2</v>
      </c>
      <c r="I18" s="9">
        <f t="shared" si="13"/>
        <v>8.793715154586923E-2</v>
      </c>
      <c r="J18" s="9">
        <f t="shared" si="13"/>
        <v>8.4039548022598873E-2</v>
      </c>
      <c r="N18" s="10" t="s">
        <v>5</v>
      </c>
      <c r="O18" s="9">
        <f t="shared" ref="O18:R18" si="14">O6/O$10</f>
        <v>0.11013306038894574</v>
      </c>
      <c r="P18" s="9">
        <f t="shared" si="14"/>
        <v>9.3892137751786883E-2</v>
      </c>
      <c r="Q18" s="9">
        <f t="shared" si="14"/>
        <v>8.4798603317121829E-2</v>
      </c>
      <c r="R18" s="9">
        <f t="shared" si="14"/>
        <v>8.639705882352941E-2</v>
      </c>
      <c r="S18" s="9">
        <f t="shared" ref="S18:W18" si="15">S6/S$10</f>
        <v>9.6379765044353874E-2</v>
      </c>
      <c r="T18" s="9">
        <f t="shared" si="15"/>
        <v>9.6379765044353874E-2</v>
      </c>
      <c r="U18" s="9">
        <f t="shared" si="15"/>
        <v>9.7142857142857156E-2</v>
      </c>
      <c r="V18" s="9">
        <f t="shared" si="15"/>
        <v>9.6097965960979664E-2</v>
      </c>
      <c r="W18" s="9">
        <f t="shared" si="15"/>
        <v>9.0156559294583397E-2</v>
      </c>
    </row>
    <row r="19" spans="1:24" x14ac:dyDescent="0.2">
      <c r="A19" s="10" t="s">
        <v>6</v>
      </c>
      <c r="B19" s="9">
        <f t="shared" si="9"/>
        <v>4.0941658137154559E-4</v>
      </c>
      <c r="C19" s="9">
        <f t="shared" si="9"/>
        <v>2.4366471734892791E-3</v>
      </c>
      <c r="D19" s="9">
        <f t="shared" si="9"/>
        <v>0.14540466392318241</v>
      </c>
      <c r="E19" s="9">
        <f t="shared" si="9"/>
        <v>0.16027113970588233</v>
      </c>
      <c r="F19" s="9">
        <f t="shared" ref="F19:J19" si="16">F7/F$10</f>
        <v>0.16247848537005163</v>
      </c>
      <c r="G19" s="9">
        <f t="shared" si="16"/>
        <v>0.16247848537005163</v>
      </c>
      <c r="H19" s="9">
        <f t="shared" si="16"/>
        <v>0.16111680327868852</v>
      </c>
      <c r="I19" s="9">
        <f t="shared" si="16"/>
        <v>0.16193613786112518</v>
      </c>
      <c r="J19" s="9">
        <f t="shared" si="16"/>
        <v>0.16854990583804141</v>
      </c>
      <c r="N19" s="10" t="s">
        <v>6</v>
      </c>
      <c r="O19" s="9">
        <f t="shared" ref="O19:R19" si="17">O7/O$10</f>
        <v>4.0941658137154559E-4</v>
      </c>
      <c r="P19" s="9">
        <f t="shared" si="17"/>
        <v>2.4366471734892791E-3</v>
      </c>
      <c r="Q19" s="9">
        <f t="shared" si="17"/>
        <v>0.14540466392318241</v>
      </c>
      <c r="R19" s="9">
        <f t="shared" si="17"/>
        <v>0.16027113970588233</v>
      </c>
      <c r="S19" s="9">
        <f t="shared" ref="S19:W19" si="18">S7/S$10</f>
        <v>0.14528889954447374</v>
      </c>
      <c r="T19" s="9">
        <f t="shared" si="18"/>
        <v>0.14528889954447374</v>
      </c>
      <c r="U19" s="9">
        <f t="shared" si="18"/>
        <v>0.14131868131868131</v>
      </c>
      <c r="V19" s="9">
        <f t="shared" si="18"/>
        <v>0.13947696139476964</v>
      </c>
      <c r="W19" s="9">
        <f t="shared" si="18"/>
        <v>0.14594205506568289</v>
      </c>
    </row>
    <row r="20" spans="1:24" x14ac:dyDescent="0.2">
      <c r="A20" s="10" t="s">
        <v>2</v>
      </c>
      <c r="B20" s="9">
        <f t="shared" si="9"/>
        <v>0.45138178096212894</v>
      </c>
      <c r="C20" s="9">
        <f t="shared" si="9"/>
        <v>0.48489278752436654</v>
      </c>
      <c r="D20" s="9">
        <f t="shared" si="9"/>
        <v>0.39381469011098635</v>
      </c>
      <c r="E20" s="9">
        <f t="shared" si="9"/>
        <v>0.36787683823529405</v>
      </c>
      <c r="F20" s="9">
        <f t="shared" ref="F20:J20" si="19">F8/F$10</f>
        <v>0.35559380378657485</v>
      </c>
      <c r="G20" s="9">
        <f t="shared" si="19"/>
        <v>0.35559380378657485</v>
      </c>
      <c r="H20" s="9">
        <f t="shared" si="19"/>
        <v>0.36091188524590162</v>
      </c>
      <c r="I20" s="9">
        <f t="shared" si="19"/>
        <v>0.36543335022807899</v>
      </c>
      <c r="J20" s="9">
        <f t="shared" si="19"/>
        <v>0.36322975517890776</v>
      </c>
      <c r="N20" s="10" t="s">
        <v>2</v>
      </c>
      <c r="O20" s="9">
        <f t="shared" ref="O20:R20" si="20">O8/O$10</f>
        <v>0.45138178096212894</v>
      </c>
      <c r="P20" s="9">
        <f t="shared" si="20"/>
        <v>0.48489278752436654</v>
      </c>
      <c r="Q20" s="9">
        <f t="shared" si="20"/>
        <v>0.39381469011098635</v>
      </c>
      <c r="R20" s="9">
        <f t="shared" si="20"/>
        <v>0.36787683823529405</v>
      </c>
      <c r="S20" s="9">
        <f t="shared" ref="S20:W20" si="21">S8/S$10</f>
        <v>0.32366339007432271</v>
      </c>
      <c r="T20" s="9">
        <f t="shared" si="21"/>
        <v>0.32366339007432271</v>
      </c>
      <c r="U20" s="9">
        <f t="shared" si="21"/>
        <v>0.33318681318681315</v>
      </c>
      <c r="V20" s="9">
        <f t="shared" si="21"/>
        <v>0.32918223329182233</v>
      </c>
      <c r="W20" s="9">
        <f t="shared" si="21"/>
        <v>0.32481554795753104</v>
      </c>
    </row>
    <row r="21" spans="1:24" x14ac:dyDescent="0.2">
      <c r="N21" s="10"/>
    </row>
    <row r="22" spans="1:24" x14ac:dyDescent="0.2">
      <c r="A22" s="10" t="s">
        <v>8</v>
      </c>
      <c r="B22" s="3">
        <f>SUM(B16:B21)</f>
        <v>1</v>
      </c>
      <c r="C22" s="3">
        <f t="shared" ref="C22:E22" si="22">SUM(C16:C21)</f>
        <v>1</v>
      </c>
      <c r="D22" s="3">
        <f t="shared" si="22"/>
        <v>0.99999999999999989</v>
      </c>
      <c r="E22" s="3">
        <f t="shared" si="22"/>
        <v>0.99999999999999989</v>
      </c>
      <c r="F22" s="3">
        <f t="shared" ref="F22:J22" si="23">SUM(F16:F21)</f>
        <v>1</v>
      </c>
      <c r="G22" s="3">
        <f t="shared" si="23"/>
        <v>1</v>
      </c>
      <c r="H22" s="3">
        <f t="shared" si="23"/>
        <v>1</v>
      </c>
      <c r="I22" s="3">
        <f t="shared" si="23"/>
        <v>0.99999999999999989</v>
      </c>
      <c r="J22" s="3">
        <f t="shared" si="23"/>
        <v>1</v>
      </c>
      <c r="N22" s="10" t="s">
        <v>8</v>
      </c>
      <c r="O22" s="3">
        <f>SUM(O16:O21)</f>
        <v>1</v>
      </c>
      <c r="P22" s="3">
        <f t="shared" ref="P22:R22" si="24">SUM(P16:P21)</f>
        <v>1</v>
      </c>
      <c r="Q22" s="3">
        <f t="shared" si="24"/>
        <v>0.99999999999999989</v>
      </c>
      <c r="R22" s="3">
        <f t="shared" si="24"/>
        <v>0.99999999999999989</v>
      </c>
      <c r="S22" s="3">
        <f t="shared" ref="S22:W22" si="25">SUM(S16:S21)</f>
        <v>1</v>
      </c>
      <c r="T22" s="3">
        <f t="shared" si="25"/>
        <v>1</v>
      </c>
      <c r="U22" s="3">
        <f t="shared" si="25"/>
        <v>1</v>
      </c>
      <c r="V22" s="3">
        <f t="shared" si="25"/>
        <v>1</v>
      </c>
      <c r="W22" s="3">
        <f t="shared" si="25"/>
        <v>1</v>
      </c>
    </row>
    <row r="23" spans="1:24" x14ac:dyDescent="0.2">
      <c r="N23" s="10"/>
    </row>
    <row r="24" spans="1:24" x14ac:dyDescent="0.2">
      <c r="N24" s="10"/>
    </row>
    <row r="25" spans="1:24" ht="34" x14ac:dyDescent="0.2">
      <c r="B25" s="1" t="s">
        <v>13</v>
      </c>
      <c r="C25" s="1" t="s">
        <v>12</v>
      </c>
      <c r="D25" s="4" t="s">
        <v>14</v>
      </c>
      <c r="E25" t="s">
        <v>15</v>
      </c>
      <c r="F25" s="1" t="s">
        <v>17</v>
      </c>
      <c r="G25" s="1" t="s">
        <v>19</v>
      </c>
      <c r="H25" s="1" t="s">
        <v>8</v>
      </c>
      <c r="I25" s="1"/>
      <c r="J25" s="1"/>
      <c r="K25" s="1"/>
      <c r="L25" s="1"/>
      <c r="M25" s="1"/>
      <c r="N25" s="10"/>
      <c r="O25" s="1" t="s">
        <v>13</v>
      </c>
      <c r="P25" s="1" t="s">
        <v>12</v>
      </c>
      <c r="Q25" s="4" t="s">
        <v>14</v>
      </c>
      <c r="R25" t="s">
        <v>15</v>
      </c>
      <c r="S25" s="1" t="s">
        <v>17</v>
      </c>
      <c r="T25" s="1" t="s">
        <v>19</v>
      </c>
      <c r="U25" s="1" t="s">
        <v>8</v>
      </c>
    </row>
    <row r="26" spans="1:24" ht="102" x14ac:dyDescent="0.2">
      <c r="A26" s="13" t="s">
        <v>11</v>
      </c>
      <c r="B26" s="5">
        <v>13.9</v>
      </c>
      <c r="C26" s="5">
        <f>100*B26</f>
        <v>1390</v>
      </c>
      <c r="D26" s="6">
        <v>43.4</v>
      </c>
      <c r="E26" s="7">
        <f>D26*C26</f>
        <v>60326</v>
      </c>
      <c r="F26" s="3">
        <v>0.21</v>
      </c>
      <c r="G26" s="3">
        <v>0.5</v>
      </c>
      <c r="H26" s="7">
        <f>E26*(1+F26)*G26</f>
        <v>36497.229999999996</v>
      </c>
      <c r="I26" s="7"/>
      <c r="J26" s="7"/>
      <c r="K26" s="7"/>
      <c r="L26" s="7"/>
      <c r="M26" s="7"/>
      <c r="N26" s="13" t="s">
        <v>11</v>
      </c>
      <c r="O26" s="5">
        <v>13.9</v>
      </c>
      <c r="P26" s="5">
        <f>100*O26</f>
        <v>1390</v>
      </c>
      <c r="Q26" s="6">
        <v>43.4</v>
      </c>
      <c r="R26" s="7">
        <f>Q26*P26</f>
        <v>60326</v>
      </c>
      <c r="S26" s="3">
        <v>0.21</v>
      </c>
      <c r="T26" s="3">
        <v>0.5</v>
      </c>
      <c r="U26" s="7">
        <f>R26*(1+S26)*T26</f>
        <v>36497.229999999996</v>
      </c>
    </row>
    <row r="27" spans="1:24" x14ac:dyDescent="0.2">
      <c r="N27" s="10"/>
    </row>
    <row r="28" spans="1:24" x14ac:dyDescent="0.2">
      <c r="N28" s="10"/>
    </row>
    <row r="29" spans="1:24" x14ac:dyDescent="0.2">
      <c r="B29" s="15" t="s">
        <v>20</v>
      </c>
      <c r="C29" s="15"/>
      <c r="D29" s="15"/>
      <c r="E29" s="15"/>
      <c r="F29" s="15"/>
      <c r="G29" s="15"/>
      <c r="H29" s="15"/>
      <c r="I29" s="15"/>
      <c r="J29" s="15"/>
      <c r="K29" s="15"/>
      <c r="N29" s="10"/>
      <c r="O29" s="15" t="s">
        <v>21</v>
      </c>
      <c r="P29" s="15"/>
      <c r="Q29" s="15"/>
      <c r="R29" s="15"/>
      <c r="S29" s="15"/>
      <c r="T29" s="15"/>
      <c r="U29" s="15"/>
      <c r="V29" s="15"/>
      <c r="W29" s="15"/>
      <c r="X29" s="15"/>
    </row>
    <row r="30" spans="1:24" x14ac:dyDescent="0.2">
      <c r="A30" s="10" t="s">
        <v>1</v>
      </c>
      <c r="B30" s="12">
        <v>43435</v>
      </c>
      <c r="C30" s="12">
        <v>43466</v>
      </c>
      <c r="D30" s="12">
        <v>43497</v>
      </c>
      <c r="E30" s="12">
        <v>43525</v>
      </c>
      <c r="F30" s="18">
        <v>43556</v>
      </c>
      <c r="G30" s="12">
        <v>43586</v>
      </c>
      <c r="H30" s="12">
        <v>43617</v>
      </c>
      <c r="I30" s="12">
        <v>43647</v>
      </c>
      <c r="J30" s="12">
        <v>43678</v>
      </c>
      <c r="K30" s="14" t="s">
        <v>8</v>
      </c>
      <c r="N30" s="10" t="s">
        <v>1</v>
      </c>
      <c r="O30" s="12">
        <v>43435</v>
      </c>
      <c r="P30" s="12">
        <v>43466</v>
      </c>
      <c r="Q30" s="12">
        <v>43497</v>
      </c>
      <c r="R30" s="12">
        <v>43525</v>
      </c>
      <c r="S30" s="18">
        <v>43556</v>
      </c>
      <c r="T30" s="12">
        <v>43586</v>
      </c>
      <c r="U30" s="12">
        <v>43617</v>
      </c>
      <c r="V30" s="12">
        <v>43647</v>
      </c>
      <c r="W30" s="12">
        <v>43678</v>
      </c>
      <c r="X30" s="14" t="s">
        <v>8</v>
      </c>
    </row>
    <row r="31" spans="1:24" x14ac:dyDescent="0.2">
      <c r="A31" s="10" t="s">
        <v>3</v>
      </c>
      <c r="B31" s="8">
        <f>$H$26*B16</f>
        <v>9735.0850951893535</v>
      </c>
      <c r="C31" s="8">
        <f>$H$26*C16</f>
        <v>8993.8755539311242</v>
      </c>
      <c r="D31" s="8">
        <f>$H$26*D16</f>
        <v>8128.7009327846345</v>
      </c>
      <c r="E31" s="8">
        <f>$H$26*E16</f>
        <v>8218.5857996323521</v>
      </c>
      <c r="F31" s="19">
        <f>$H$26*F16</f>
        <v>8040.6978313253003</v>
      </c>
      <c r="G31" s="8">
        <f>$H$26*G16</f>
        <v>8040.6978313253003</v>
      </c>
      <c r="H31" s="8">
        <f>$H$26*H16</f>
        <v>7665.9140881147523</v>
      </c>
      <c r="I31" s="8">
        <f>$H$26*I16</f>
        <v>7843.2972731880373</v>
      </c>
      <c r="J31" s="8">
        <f>$H$26*J16</f>
        <v>7577.8147033898294</v>
      </c>
      <c r="K31" s="16">
        <f>SUM(B31:J31)</f>
        <v>74244.669108880684</v>
      </c>
      <c r="N31" s="10" t="s">
        <v>3</v>
      </c>
      <c r="O31" s="8">
        <f>$H$26*O16</f>
        <v>9735.0850951893535</v>
      </c>
      <c r="P31" s="8">
        <f>$H$26*P16</f>
        <v>8993.8755539311242</v>
      </c>
      <c r="Q31" s="8">
        <f>$H$26*Q16</f>
        <v>8128.7009327846345</v>
      </c>
      <c r="R31" s="8">
        <f>$H$26*R16</f>
        <v>8218.5857996323521</v>
      </c>
      <c r="S31" s="19">
        <f t="shared" ref="S31:W31" si="26">$H$26*S16</f>
        <v>8680.233076000959</v>
      </c>
      <c r="T31" s="8">
        <f t="shared" si="26"/>
        <v>8680.233076000959</v>
      </c>
      <c r="U31" s="8">
        <f t="shared" si="26"/>
        <v>8262.010307692306</v>
      </c>
      <c r="V31" s="8">
        <f t="shared" si="26"/>
        <v>8628.1330365296817</v>
      </c>
      <c r="W31" s="8">
        <f t="shared" si="26"/>
        <v>8544.699699478133</v>
      </c>
      <c r="X31" s="16">
        <f>SUM(O31:W31)</f>
        <v>77871.556577239506</v>
      </c>
    </row>
    <row r="32" spans="1:24" x14ac:dyDescent="0.2">
      <c r="A32" s="10" t="s">
        <v>4</v>
      </c>
      <c r="B32" s="8">
        <f>$H$26*B17</f>
        <v>6253.4660204708289</v>
      </c>
      <c r="C32" s="8">
        <f>$H$26*C17</f>
        <v>6290.3770354126054</v>
      </c>
      <c r="D32" s="8">
        <f>$H$26*D17</f>
        <v>5593.6021536351154</v>
      </c>
      <c r="E32" s="8">
        <f>$H$26*E17</f>
        <v>5849.452648207719</v>
      </c>
      <c r="F32" s="19">
        <f>$H$26*F17</f>
        <v>6306.9223614457824</v>
      </c>
      <c r="G32" s="8">
        <f>$H$26*G17</f>
        <v>6306.9223614457824</v>
      </c>
      <c r="H32" s="8">
        <f>$H$26*H17</f>
        <v>6431.8888934426213</v>
      </c>
      <c r="I32" s="8">
        <f>$H$26*I17</f>
        <v>6196.9447795235674</v>
      </c>
      <c r="J32" s="8">
        <f>$H$26*J17</f>
        <v>6443.7199858757049</v>
      </c>
      <c r="K32" s="16">
        <f t="shared" ref="K32:K34" si="27">SUM(B32:J32)</f>
        <v>55673.296239459727</v>
      </c>
      <c r="N32" s="10" t="s">
        <v>4</v>
      </c>
      <c r="O32" s="8">
        <f>$H$26*O17</f>
        <v>6253.4660204708289</v>
      </c>
      <c r="P32" s="8">
        <f>$H$26*P17</f>
        <v>6290.3770354126054</v>
      </c>
      <c r="Q32" s="8">
        <f>$H$26*Q17</f>
        <v>5593.6021536351154</v>
      </c>
      <c r="R32" s="8">
        <f>$H$26*R17</f>
        <v>5849.452648207719</v>
      </c>
      <c r="S32" s="19">
        <f t="shared" ref="S32:W32" si="28">$H$26*S17</f>
        <v>7183.9428985854693</v>
      </c>
      <c r="T32" s="8">
        <f t="shared" si="28"/>
        <v>7183.9428985854693</v>
      </c>
      <c r="U32" s="8">
        <f t="shared" si="28"/>
        <v>7371.6383230769234</v>
      </c>
      <c r="V32" s="8">
        <f t="shared" si="28"/>
        <v>7257.0249771689487</v>
      </c>
      <c r="W32" s="8">
        <f t="shared" si="28"/>
        <v>7480.71710815188</v>
      </c>
      <c r="X32" s="16">
        <f t="shared" ref="X32:X34" si="29">SUM(O32:W32)</f>
        <v>60464.164063294957</v>
      </c>
    </row>
    <row r="33" spans="1:24" x14ac:dyDescent="0.2">
      <c r="A33" s="10" t="s">
        <v>5</v>
      </c>
      <c r="B33" s="8">
        <f>$H$26*B18</f>
        <v>4019.5516356192416</v>
      </c>
      <c r="C33" s="8">
        <f>$H$26*C18</f>
        <v>3426.8029467186484</v>
      </c>
      <c r="D33" s="8">
        <f>$H$26*D18</f>
        <v>3094.914128943758</v>
      </c>
      <c r="E33" s="8">
        <f>$H$26*E18</f>
        <v>3153.2533272058818</v>
      </c>
      <c r="F33" s="19">
        <f>$H$26*F18</f>
        <v>3241.4063132530118</v>
      </c>
      <c r="G33" s="8">
        <f>$H$26*G18</f>
        <v>3241.4063132530118</v>
      </c>
      <c r="H33" s="8">
        <f>$H$26*H18</f>
        <v>3346.8259067622939</v>
      </c>
      <c r="I33" s="8">
        <f>$H$26*I18</f>
        <v>3209.4624455144444</v>
      </c>
      <c r="J33" s="8">
        <f>$H$26*J18</f>
        <v>3067.210713276836</v>
      </c>
      <c r="K33" s="16">
        <f t="shared" si="27"/>
        <v>29800.833730547129</v>
      </c>
      <c r="N33" s="10" t="s">
        <v>5</v>
      </c>
      <c r="O33" s="8">
        <f>$H$26*O18</f>
        <v>4019.5516356192416</v>
      </c>
      <c r="P33" s="8">
        <f>$H$26*P18</f>
        <v>3426.8029467186484</v>
      </c>
      <c r="Q33" s="8">
        <f>$H$26*Q18</f>
        <v>3094.914128943758</v>
      </c>
      <c r="R33" s="8">
        <f>$H$26*R18</f>
        <v>3153.2533272058818</v>
      </c>
      <c r="S33" s="19">
        <f t="shared" ref="S33:W33" si="30">$H$26*S18</f>
        <v>3517.5944521697434</v>
      </c>
      <c r="T33" s="8">
        <f t="shared" si="30"/>
        <v>3517.5944521697434</v>
      </c>
      <c r="U33" s="8">
        <f t="shared" si="30"/>
        <v>3545.4452000000001</v>
      </c>
      <c r="V33" s="8">
        <f t="shared" si="30"/>
        <v>3507.3095662100454</v>
      </c>
      <c r="W33" s="8">
        <f t="shared" si="30"/>
        <v>3290.4646805830475</v>
      </c>
      <c r="X33" s="16">
        <f t="shared" si="29"/>
        <v>31072.930389620109</v>
      </c>
    </row>
    <row r="34" spans="1:24" x14ac:dyDescent="0.2">
      <c r="A34" s="10" t="s">
        <v>6</v>
      </c>
      <c r="B34" s="8">
        <f>$H$26*B19</f>
        <v>14.942571136131013</v>
      </c>
      <c r="C34" s="8">
        <f>$H$26*C19</f>
        <v>88.930872319688106</v>
      </c>
      <c r="D34" s="8">
        <f>$H$26*D19</f>
        <v>5306.8674622770905</v>
      </c>
      <c r="E34" s="8">
        <f>$H$26*E19</f>
        <v>5849.452648207719</v>
      </c>
      <c r="F34" s="19">
        <f>$H$26*F19</f>
        <v>5930.0146506024093</v>
      </c>
      <c r="G34" s="8">
        <f>$H$26*G19</f>
        <v>5930.0146506024093</v>
      </c>
      <c r="H34" s="8">
        <f>$H$26*H19</f>
        <v>5880.3170261270479</v>
      </c>
      <c r="I34" s="8">
        <f>$H$26*I19</f>
        <v>5910.2204688291931</v>
      </c>
      <c r="J34" s="8">
        <f>$H$26*J19</f>
        <v>6151.6046798493398</v>
      </c>
      <c r="K34" s="16">
        <f t="shared" si="27"/>
        <v>41062.365029951026</v>
      </c>
      <c r="N34" s="10" t="s">
        <v>6</v>
      </c>
      <c r="O34" s="8">
        <f>$H$26*O19</f>
        <v>14.942571136131013</v>
      </c>
      <c r="P34" s="8">
        <f>$H$26*P19</f>
        <v>88.930872319688106</v>
      </c>
      <c r="Q34" s="8">
        <f>$H$26*Q19</f>
        <v>5306.8674622770905</v>
      </c>
      <c r="R34" s="8">
        <f>$H$26*R19</f>
        <v>5849.452648207719</v>
      </c>
      <c r="S34" s="19">
        <f t="shared" ref="S34:W34" si="31">$H$26*S19</f>
        <v>5302.6423831215525</v>
      </c>
      <c r="T34" s="8">
        <f t="shared" si="31"/>
        <v>5302.6423831215525</v>
      </c>
      <c r="U34" s="8">
        <f t="shared" si="31"/>
        <v>5157.7404153846146</v>
      </c>
      <c r="V34" s="8">
        <f t="shared" si="31"/>
        <v>5090.5227397260278</v>
      </c>
      <c r="W34" s="8">
        <f t="shared" si="31"/>
        <v>5326.4807504048931</v>
      </c>
      <c r="X34" s="16">
        <f t="shared" si="29"/>
        <v>37440.222225699268</v>
      </c>
    </row>
    <row r="35" spans="1:24" x14ac:dyDescent="0.2">
      <c r="B35" s="8"/>
      <c r="C35" s="8"/>
      <c r="D35" s="8"/>
      <c r="E35" s="8"/>
      <c r="F35" s="19"/>
      <c r="G35" s="8"/>
      <c r="H35" s="8"/>
      <c r="I35" s="8"/>
      <c r="J35" s="8"/>
      <c r="K35" s="17"/>
      <c r="N35" s="10"/>
      <c r="O35" s="8"/>
      <c r="P35" s="8"/>
      <c r="Q35" s="8"/>
      <c r="R35" s="8"/>
      <c r="S35" s="19"/>
      <c r="T35" s="8"/>
      <c r="U35" s="8"/>
      <c r="V35" s="8"/>
      <c r="W35" s="8"/>
      <c r="X35" s="17"/>
    </row>
    <row r="36" spans="1:24" x14ac:dyDescent="0.2">
      <c r="A36" s="10" t="s">
        <v>16</v>
      </c>
      <c r="B36" s="11">
        <f>SUM(B31:B35)</f>
        <v>20023.045322415557</v>
      </c>
      <c r="C36" s="11">
        <f t="shared" ref="C36:F36" si="32">SUM(C31:C35)</f>
        <v>18799.986408382068</v>
      </c>
      <c r="D36" s="11">
        <f t="shared" si="32"/>
        <v>22124.084677640596</v>
      </c>
      <c r="E36" s="11">
        <f t="shared" si="32"/>
        <v>23070.744423253673</v>
      </c>
      <c r="F36" s="20">
        <f t="shared" ref="F36:K36" si="33">SUM(F31:F35)</f>
        <v>23519.041156626503</v>
      </c>
      <c r="G36" s="11">
        <f t="shared" si="33"/>
        <v>23519.041156626503</v>
      </c>
      <c r="H36" s="11">
        <f t="shared" si="33"/>
        <v>23324.945914446718</v>
      </c>
      <c r="I36" s="11">
        <f t="shared" si="33"/>
        <v>23159.924967055242</v>
      </c>
      <c r="J36" s="11">
        <f t="shared" si="33"/>
        <v>23240.350082391713</v>
      </c>
      <c r="K36" s="16">
        <f t="shared" si="33"/>
        <v>200781.16410883857</v>
      </c>
      <c r="N36" s="10" t="s">
        <v>16</v>
      </c>
      <c r="O36" s="11">
        <f>SUM(O31:O35)</f>
        <v>20023.045322415557</v>
      </c>
      <c r="P36" s="11">
        <f t="shared" ref="P36:S36" si="34">SUM(P31:P35)</f>
        <v>18799.986408382068</v>
      </c>
      <c r="Q36" s="11">
        <f t="shared" si="34"/>
        <v>22124.084677640596</v>
      </c>
      <c r="R36" s="11">
        <f t="shared" si="34"/>
        <v>23070.744423253673</v>
      </c>
      <c r="S36" s="20">
        <f t="shared" ref="S36:X36" si="35">SUM(S31:S35)</f>
        <v>24684.412809877722</v>
      </c>
      <c r="T36" s="11">
        <f t="shared" si="35"/>
        <v>24684.412809877722</v>
      </c>
      <c r="U36" s="11">
        <f t="shared" si="35"/>
        <v>24336.834246153841</v>
      </c>
      <c r="V36" s="11">
        <f t="shared" si="35"/>
        <v>24482.990319634704</v>
      </c>
      <c r="W36" s="11">
        <f t="shared" si="35"/>
        <v>24642.362238617956</v>
      </c>
      <c r="X36" s="16">
        <f t="shared" si="35"/>
        <v>206848.87325585383</v>
      </c>
    </row>
    <row r="37" spans="1:24" x14ac:dyDescent="0.2">
      <c r="B37" s="8"/>
      <c r="C37" s="8"/>
      <c r="D37" s="8"/>
      <c r="E37" s="8"/>
      <c r="F37" s="19"/>
      <c r="G37" s="8"/>
      <c r="H37" s="8"/>
      <c r="I37" s="8"/>
      <c r="J37" s="8"/>
      <c r="K37" s="17"/>
      <c r="N37" s="10"/>
      <c r="O37" s="8"/>
      <c r="P37" s="8"/>
      <c r="Q37" s="8"/>
      <c r="R37" s="8"/>
      <c r="S37" s="19"/>
      <c r="T37" s="8"/>
      <c r="U37" s="8"/>
      <c r="V37" s="8"/>
      <c r="W37" s="8"/>
      <c r="X37" s="17"/>
    </row>
    <row r="38" spans="1:24" x14ac:dyDescent="0.2">
      <c r="A38" s="10" t="s">
        <v>2</v>
      </c>
      <c r="B38" s="11">
        <f>$H$26*B20</f>
        <v>16474.184677584439</v>
      </c>
      <c r="C38" s="11">
        <f>$H$26*C20</f>
        <v>17697.243591617935</v>
      </c>
      <c r="D38" s="11">
        <f>$H$26*D20</f>
        <v>14373.145322359393</v>
      </c>
      <c r="E38" s="11">
        <f>$H$26*E20</f>
        <v>13426.48557674632</v>
      </c>
      <c r="F38" s="20">
        <f>$H$26*F20</f>
        <v>12978.188843373491</v>
      </c>
      <c r="G38" s="11">
        <f>$H$26*G20</f>
        <v>12978.188843373491</v>
      </c>
      <c r="H38" s="11">
        <f>$H$26*H20</f>
        <v>13172.284085553276</v>
      </c>
      <c r="I38" s="11">
        <f>$H$26*I20</f>
        <v>13337.305032944751</v>
      </c>
      <c r="J38" s="11">
        <f>$H$26*J20</f>
        <v>13256.879917608287</v>
      </c>
      <c r="K38" s="16">
        <f t="shared" ref="K38" si="36">SUM(B38:J38)</f>
        <v>127693.90589116135</v>
      </c>
      <c r="N38" s="10" t="s">
        <v>2</v>
      </c>
      <c r="O38" s="11">
        <f>$H$26*O20</f>
        <v>16474.184677584439</v>
      </c>
      <c r="P38" s="11">
        <f>$H$26*P20</f>
        <v>17697.243591617935</v>
      </c>
      <c r="Q38" s="11">
        <f>$H$26*Q20</f>
        <v>14373.145322359393</v>
      </c>
      <c r="R38" s="11">
        <f>$H$26*R20</f>
        <v>13426.48557674632</v>
      </c>
      <c r="S38" s="20">
        <f t="shared" ref="S38:W38" si="37">$H$26*S20</f>
        <v>11812.817190122272</v>
      </c>
      <c r="T38" s="11">
        <f t="shared" si="37"/>
        <v>11812.817190122272</v>
      </c>
      <c r="U38" s="11">
        <f t="shared" si="37"/>
        <v>12160.395753846151</v>
      </c>
      <c r="V38" s="11">
        <f t="shared" si="37"/>
        <v>12014.239680365295</v>
      </c>
      <c r="W38" s="11">
        <f t="shared" si="37"/>
        <v>11854.86776138204</v>
      </c>
      <c r="X38" s="16">
        <f t="shared" ref="X38" si="38">SUM(O38:W38)</f>
        <v>121626.19674414612</v>
      </c>
    </row>
    <row r="39" spans="1:24" x14ac:dyDescent="0.2">
      <c r="F39" s="21"/>
      <c r="K39" s="17"/>
      <c r="N39" s="10"/>
      <c r="S39" s="21"/>
      <c r="X39" s="17"/>
    </row>
    <row r="40" spans="1:24" x14ac:dyDescent="0.2">
      <c r="A40" s="10" t="s">
        <v>8</v>
      </c>
      <c r="B40" s="8">
        <f>B38+B36</f>
        <v>36497.229999999996</v>
      </c>
      <c r="C40" s="8">
        <f t="shared" ref="C40:E40" si="39">C38+C36</f>
        <v>36497.230000000003</v>
      </c>
      <c r="D40" s="8">
        <f t="shared" si="39"/>
        <v>36497.229999999989</v>
      </c>
      <c r="E40" s="8">
        <f t="shared" si="39"/>
        <v>36497.229999999996</v>
      </c>
      <c r="F40" s="19">
        <f t="shared" ref="F40:J40" si="40">F38+F36</f>
        <v>36497.229999999996</v>
      </c>
      <c r="G40" s="8">
        <f t="shared" si="40"/>
        <v>36497.229999999996</v>
      </c>
      <c r="H40" s="8">
        <f t="shared" si="40"/>
        <v>36497.229999999996</v>
      </c>
      <c r="I40" s="8">
        <f t="shared" si="40"/>
        <v>36497.229999999996</v>
      </c>
      <c r="J40" s="8">
        <f t="shared" si="40"/>
        <v>36497.229999999996</v>
      </c>
      <c r="K40" s="16">
        <f>K38+K36</f>
        <v>328475.06999999995</v>
      </c>
      <c r="N40" s="10" t="s">
        <v>8</v>
      </c>
      <c r="O40" s="8">
        <f>O38+O36</f>
        <v>36497.229999999996</v>
      </c>
      <c r="P40" s="8">
        <f t="shared" ref="P40:R40" si="41">P38+P36</f>
        <v>36497.230000000003</v>
      </c>
      <c r="Q40" s="8">
        <f t="shared" si="41"/>
        <v>36497.229999999989</v>
      </c>
      <c r="R40" s="8">
        <f t="shared" si="41"/>
        <v>36497.229999999996</v>
      </c>
      <c r="S40" s="19">
        <f t="shared" ref="S40:W40" si="42">S38+S36</f>
        <v>36497.229999999996</v>
      </c>
      <c r="T40" s="8">
        <f t="shared" si="42"/>
        <v>36497.229999999996</v>
      </c>
      <c r="U40" s="8">
        <f t="shared" si="42"/>
        <v>36497.229999999996</v>
      </c>
      <c r="V40" s="8">
        <f t="shared" si="42"/>
        <v>36497.229999999996</v>
      </c>
      <c r="W40" s="8">
        <f t="shared" si="42"/>
        <v>36497.229999999996</v>
      </c>
      <c r="X40" s="16">
        <f>X38+X36</f>
        <v>328475.06999999995</v>
      </c>
    </row>
    <row r="44" spans="1:24" x14ac:dyDescent="0.2">
      <c r="B44" s="15" t="s">
        <v>22</v>
      </c>
      <c r="C44" s="15"/>
      <c r="D44" s="15"/>
      <c r="E44" s="15"/>
      <c r="F44" s="15"/>
      <c r="G44" s="15"/>
      <c r="H44" s="15"/>
      <c r="I44" s="15"/>
      <c r="J44" s="15"/>
      <c r="K44" s="15"/>
    </row>
    <row r="45" spans="1:24" x14ac:dyDescent="0.2">
      <c r="A45" s="10" t="s">
        <v>1</v>
      </c>
      <c r="B45" s="12">
        <v>43435</v>
      </c>
      <c r="C45" s="12">
        <v>43466</v>
      </c>
      <c r="D45" s="12">
        <v>43497</v>
      </c>
      <c r="E45" s="12">
        <v>43525</v>
      </c>
      <c r="F45" s="18">
        <v>43556</v>
      </c>
      <c r="G45" s="12">
        <v>43586</v>
      </c>
      <c r="H45" s="12">
        <v>43617</v>
      </c>
      <c r="I45" s="12">
        <v>43647</v>
      </c>
      <c r="J45" s="12">
        <v>43678</v>
      </c>
      <c r="K45" s="14" t="s">
        <v>8</v>
      </c>
    </row>
    <row r="46" spans="1:24" x14ac:dyDescent="0.2">
      <c r="A46" s="10" t="s">
        <v>3</v>
      </c>
      <c r="B46" s="8">
        <f>B31+O31</f>
        <v>19470.170190378707</v>
      </c>
      <c r="C46" s="8">
        <f t="shared" ref="C46:J46" si="43">C31+P31</f>
        <v>17987.751107862248</v>
      </c>
      <c r="D46" s="8">
        <f t="shared" si="43"/>
        <v>16257.401865569269</v>
      </c>
      <c r="E46" s="8">
        <f t="shared" si="43"/>
        <v>16437.171599264704</v>
      </c>
      <c r="F46" s="8">
        <f t="shared" si="43"/>
        <v>16720.930907326259</v>
      </c>
      <c r="G46" s="8">
        <f t="shared" si="43"/>
        <v>16720.930907326259</v>
      </c>
      <c r="H46" s="8">
        <f t="shared" si="43"/>
        <v>15927.924395807058</v>
      </c>
      <c r="I46" s="8">
        <f t="shared" si="43"/>
        <v>16471.430309717718</v>
      </c>
      <c r="J46" s="8">
        <f t="shared" si="43"/>
        <v>16122.514402867962</v>
      </c>
      <c r="K46" s="16">
        <f>SUM(B46:J46)</f>
        <v>152116.22568612019</v>
      </c>
    </row>
    <row r="47" spans="1:24" x14ac:dyDescent="0.2">
      <c r="A47" s="10" t="s">
        <v>4</v>
      </c>
      <c r="B47" s="8">
        <f t="shared" ref="B47:B49" si="44">B32+O32</f>
        <v>12506.932040941658</v>
      </c>
      <c r="C47" s="8">
        <f t="shared" ref="C47:C49" si="45">C32+P32</f>
        <v>12580.754070825211</v>
      </c>
      <c r="D47" s="8">
        <f t="shared" ref="D47:D49" si="46">D32+Q32</f>
        <v>11187.204307270231</v>
      </c>
      <c r="E47" s="8">
        <f t="shared" ref="E47:E49" si="47">E32+R32</f>
        <v>11698.905296415438</v>
      </c>
      <c r="F47" s="8">
        <f t="shared" ref="F47:F49" si="48">F32+S32</f>
        <v>13490.865260031253</v>
      </c>
      <c r="G47" s="8">
        <f t="shared" ref="G47:G49" si="49">G32+T32</f>
        <v>13490.865260031253</v>
      </c>
      <c r="H47" s="8">
        <f t="shared" ref="H47:H49" si="50">H32+U32</f>
        <v>13803.527216519546</v>
      </c>
      <c r="I47" s="8">
        <f t="shared" ref="I47:I49" si="51">I32+V32</f>
        <v>13453.969756692517</v>
      </c>
      <c r="J47" s="8">
        <f t="shared" ref="J47:J49" si="52">J32+W32</f>
        <v>13924.437094027584</v>
      </c>
      <c r="K47" s="16">
        <f t="shared" ref="K47:K49" si="53">SUM(B47:J47)</f>
        <v>116137.46030275468</v>
      </c>
    </row>
    <row r="48" spans="1:24" x14ac:dyDescent="0.2">
      <c r="A48" s="10" t="s">
        <v>5</v>
      </c>
      <c r="B48" s="8">
        <f t="shared" si="44"/>
        <v>8039.1032712384831</v>
      </c>
      <c r="C48" s="8">
        <f t="shared" si="45"/>
        <v>6853.6058934372968</v>
      </c>
      <c r="D48" s="8">
        <f t="shared" si="46"/>
        <v>6189.828257887516</v>
      </c>
      <c r="E48" s="8">
        <f t="shared" si="47"/>
        <v>6306.5066544117635</v>
      </c>
      <c r="F48" s="8">
        <f t="shared" si="48"/>
        <v>6759.0007654227556</v>
      </c>
      <c r="G48" s="8">
        <f t="shared" si="49"/>
        <v>6759.0007654227556</v>
      </c>
      <c r="H48" s="8">
        <f t="shared" si="50"/>
        <v>6892.271106762294</v>
      </c>
      <c r="I48" s="8">
        <f t="shared" si="51"/>
        <v>6716.7720117244899</v>
      </c>
      <c r="J48" s="8">
        <f t="shared" si="52"/>
        <v>6357.6753938598831</v>
      </c>
      <c r="K48" s="16">
        <f t="shared" si="53"/>
        <v>60873.76412016723</v>
      </c>
    </row>
    <row r="49" spans="1:11" x14ac:dyDescent="0.2">
      <c r="A49" s="10" t="s">
        <v>6</v>
      </c>
      <c r="B49" s="8">
        <f t="shared" si="44"/>
        <v>29.885142272262026</v>
      </c>
      <c r="C49" s="8">
        <f t="shared" si="45"/>
        <v>177.86174463937621</v>
      </c>
      <c r="D49" s="8">
        <f t="shared" si="46"/>
        <v>10613.734924554181</v>
      </c>
      <c r="E49" s="8">
        <f t="shared" si="47"/>
        <v>11698.905296415438</v>
      </c>
      <c r="F49" s="8">
        <f t="shared" si="48"/>
        <v>11232.657033723961</v>
      </c>
      <c r="G49" s="8">
        <f t="shared" si="49"/>
        <v>11232.657033723961</v>
      </c>
      <c r="H49" s="8">
        <f t="shared" si="50"/>
        <v>11038.057441511663</v>
      </c>
      <c r="I49" s="8">
        <f t="shared" si="51"/>
        <v>11000.743208555221</v>
      </c>
      <c r="J49" s="8">
        <f t="shared" si="52"/>
        <v>11478.085430254232</v>
      </c>
      <c r="K49" s="16">
        <f t="shared" si="53"/>
        <v>78502.587255650287</v>
      </c>
    </row>
    <row r="50" spans="1:11" x14ac:dyDescent="0.2">
      <c r="B50" s="8"/>
      <c r="C50" s="8"/>
      <c r="D50" s="8"/>
      <c r="E50" s="8"/>
      <c r="F50" s="19"/>
      <c r="G50" s="8"/>
      <c r="H50" s="8"/>
      <c r="I50" s="8"/>
      <c r="J50" s="8"/>
      <c r="K50" s="17"/>
    </row>
    <row r="51" spans="1:11" x14ac:dyDescent="0.2">
      <c r="A51" s="10" t="s">
        <v>16</v>
      </c>
      <c r="B51" s="11">
        <f>SUM(B46:B50)</f>
        <v>40046.090644831114</v>
      </c>
      <c r="C51" s="11">
        <f t="shared" ref="C51:K51" si="54">SUM(C46:C50)</f>
        <v>37599.972816764137</v>
      </c>
      <c r="D51" s="11">
        <f t="shared" si="54"/>
        <v>44248.169355281192</v>
      </c>
      <c r="E51" s="11">
        <f t="shared" si="54"/>
        <v>46141.488846507345</v>
      </c>
      <c r="F51" s="20">
        <f t="shared" si="54"/>
        <v>48203.453966504232</v>
      </c>
      <c r="G51" s="11">
        <f t="shared" si="54"/>
        <v>48203.453966504232</v>
      </c>
      <c r="H51" s="11">
        <f t="shared" si="54"/>
        <v>47661.78016060056</v>
      </c>
      <c r="I51" s="11">
        <f t="shared" si="54"/>
        <v>47642.915286689946</v>
      </c>
      <c r="J51" s="11">
        <f t="shared" si="54"/>
        <v>47882.712321009662</v>
      </c>
      <c r="K51" s="11">
        <f t="shared" si="54"/>
        <v>407630.03736469243</v>
      </c>
    </row>
    <row r="52" spans="1:11" x14ac:dyDescent="0.2">
      <c r="B52" s="8"/>
      <c r="C52" s="8"/>
      <c r="D52" s="8"/>
      <c r="E52" s="8"/>
      <c r="F52" s="19"/>
      <c r="G52" s="8"/>
      <c r="H52" s="8"/>
      <c r="I52" s="8"/>
      <c r="J52" s="8"/>
      <c r="K52" s="17"/>
    </row>
    <row r="53" spans="1:11" x14ac:dyDescent="0.2">
      <c r="A53" s="10" t="s">
        <v>2</v>
      </c>
      <c r="B53" s="11">
        <f>B38+O38</f>
        <v>32948.369355168878</v>
      </c>
      <c r="C53" s="11">
        <f t="shared" ref="C53:J53" si="55">C38+P38</f>
        <v>35394.487183235869</v>
      </c>
      <c r="D53" s="11">
        <f t="shared" si="55"/>
        <v>28746.290644718785</v>
      </c>
      <c r="E53" s="11">
        <f t="shared" si="55"/>
        <v>26852.971153492639</v>
      </c>
      <c r="F53" s="11">
        <f t="shared" si="55"/>
        <v>24791.006033495763</v>
      </c>
      <c r="G53" s="11">
        <f t="shared" si="55"/>
        <v>24791.006033495763</v>
      </c>
      <c r="H53" s="11">
        <f t="shared" si="55"/>
        <v>25332.679839399425</v>
      </c>
      <c r="I53" s="11">
        <f t="shared" si="55"/>
        <v>25351.544713310046</v>
      </c>
      <c r="J53" s="11">
        <f t="shared" si="55"/>
        <v>25111.747678990327</v>
      </c>
      <c r="K53" s="11">
        <f t="shared" ref="K53" si="56">SUM(B53:J53)</f>
        <v>249320.10263530753</v>
      </c>
    </row>
    <row r="54" spans="1:11" x14ac:dyDescent="0.2">
      <c r="F54" s="21"/>
      <c r="K54" s="17"/>
    </row>
    <row r="55" spans="1:11" x14ac:dyDescent="0.2">
      <c r="A55" s="10" t="s">
        <v>8</v>
      </c>
      <c r="B55" s="8">
        <f>B53+B51</f>
        <v>72994.459999999992</v>
      </c>
      <c r="C55" s="8">
        <f t="shared" ref="C55:J55" si="57">C53+C51</f>
        <v>72994.460000000006</v>
      </c>
      <c r="D55" s="8">
        <f t="shared" si="57"/>
        <v>72994.459999999977</v>
      </c>
      <c r="E55" s="8">
        <f t="shared" si="57"/>
        <v>72994.459999999992</v>
      </c>
      <c r="F55" s="19">
        <f t="shared" si="57"/>
        <v>72994.459999999992</v>
      </c>
      <c r="G55" s="8">
        <f t="shared" si="57"/>
        <v>72994.459999999992</v>
      </c>
      <c r="H55" s="8">
        <f t="shared" si="57"/>
        <v>72994.459999999992</v>
      </c>
      <c r="I55" s="8">
        <f t="shared" si="57"/>
        <v>72994.459999999992</v>
      </c>
      <c r="J55" s="8">
        <f t="shared" si="57"/>
        <v>72994.459999999992</v>
      </c>
      <c r="K55" s="16">
        <f>K53+K51</f>
        <v>656950.1399999999</v>
      </c>
    </row>
  </sheetData>
  <mergeCells count="7">
    <mergeCell ref="B44:K44"/>
    <mergeCell ref="B2:E2"/>
    <mergeCell ref="B14:E14"/>
    <mergeCell ref="O2:R2"/>
    <mergeCell ref="O14:R14"/>
    <mergeCell ref="B29:K29"/>
    <mergeCell ref="O29:X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Castro</dc:creator>
  <cp:lastModifiedBy>Alejandro Castro</cp:lastModifiedBy>
  <dcterms:created xsi:type="dcterms:W3CDTF">2019-04-23T21:13:54Z</dcterms:created>
  <dcterms:modified xsi:type="dcterms:W3CDTF">2019-10-01T12:44:47Z</dcterms:modified>
</cp:coreProperties>
</file>