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hidePivotFieldList="1"/>
  <mc:AlternateContent xmlns:mc="http://schemas.openxmlformats.org/markup-compatibility/2006">
    <mc:Choice Requires="x15">
      <x15ac:absPath xmlns:x15ac="http://schemas.microsoft.com/office/spreadsheetml/2010/11/ac" url="https://cabase.sharepoint.com/sites/Administracion365/Documentos compartidos/General/Naps/NAP PMY/"/>
    </mc:Choice>
  </mc:AlternateContent>
  <xr:revisionPtr revIDLastSave="43" documentId="8_{D6B933D5-C3EF-45A9-B57B-29FB2F80B30B}" xr6:coauthVersionLast="47" xr6:coauthVersionMax="47" xr10:uidLastSave="{B334AEE1-8377-43EC-AD6D-571D8486BD0C}"/>
  <bookViews>
    <workbookView xWindow="-120" yWindow="-120" windowWidth="20730" windowHeight="11160" xr2:uid="{00000000-000D-0000-FFFF-FFFF00000000}"/>
  </bookViews>
  <sheets>
    <sheet name="CTA CTE SOCIOS PMY" sheetId="2" r:id="rId1"/>
    <sheet name="CAJA PMY" sheetId="1" r:id="rId2"/>
    <sheet name="Gráfico" sheetId="3" r:id="rId3"/>
    <sheet name="Hoja1" sheetId="4" r:id="rId4"/>
  </sheets>
  <definedNames>
    <definedName name="_xlnm.Print_Area" localSheetId="3">Hoja1!$D$6:$H$20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3" i="3" l="1"/>
  <c r="B14" i="3"/>
  <c r="C13" i="3"/>
  <c r="B13" i="3"/>
  <c r="C72" i="1"/>
  <c r="K9" i="3"/>
  <c r="K12" i="3"/>
  <c r="D12" i="3"/>
  <c r="C12" i="3"/>
  <c r="B12" i="3"/>
  <c r="F78" i="2"/>
  <c r="C68" i="1"/>
  <c r="C59" i="1" l="1"/>
  <c r="D11" i="3" l="1"/>
  <c r="C11" i="3"/>
  <c r="B11" i="3"/>
  <c r="C47" i="1"/>
  <c r="C10" i="3" s="1"/>
  <c r="D10" i="3"/>
  <c r="B10" i="3"/>
  <c r="C37" i="1"/>
  <c r="C9" i="3" s="1"/>
  <c r="D9" i="3"/>
  <c r="D34" i="1"/>
  <c r="B9" i="3"/>
  <c r="C25" i="1"/>
  <c r="D8" i="3"/>
  <c r="C8" i="3"/>
  <c r="B8" i="3"/>
  <c r="C15" i="1"/>
  <c r="C7" i="3" s="1"/>
  <c r="D7" i="3"/>
  <c r="B7" i="3"/>
  <c r="D18" i="3"/>
  <c r="D17" i="3"/>
  <c r="D16" i="3"/>
  <c r="D15" i="3"/>
  <c r="D14" i="3"/>
  <c r="F6" i="3"/>
  <c r="E165" i="1"/>
  <c r="E159" i="1"/>
  <c r="E154" i="1"/>
  <c r="B78" i="2"/>
  <c r="B76" i="2"/>
  <c r="B74" i="2"/>
  <c r="B72" i="2"/>
  <c r="B70" i="2"/>
  <c r="B68" i="2"/>
  <c r="B66" i="2"/>
  <c r="B64" i="2"/>
  <c r="B62" i="2"/>
  <c r="B60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B18" i="3" l="1"/>
  <c r="B17" i="3"/>
  <c r="B16" i="3"/>
  <c r="B15" i="3"/>
  <c r="E156" i="1"/>
  <c r="F19" i="3"/>
  <c r="E173" i="1"/>
  <c r="E172" i="1"/>
  <c r="E171" i="1"/>
  <c r="K151" i="1"/>
  <c r="K20" i="3"/>
  <c r="C20" i="2"/>
  <c r="C19" i="2"/>
  <c r="R70" i="2"/>
  <c r="C12" i="2" s="1"/>
  <c r="I6" i="3"/>
  <c r="I19" i="3" s="1"/>
  <c r="H6" i="3"/>
  <c r="H19" i="3" s="1"/>
  <c r="G6" i="3"/>
  <c r="G19" i="3"/>
  <c r="R90" i="2"/>
  <c r="R88" i="2"/>
  <c r="R86" i="2"/>
  <c r="R84" i="2"/>
  <c r="R74" i="2"/>
  <c r="C14" i="2" s="1"/>
  <c r="R82" i="2"/>
  <c r="C18" i="2"/>
  <c r="R80" i="2"/>
  <c r="C17" i="2"/>
  <c r="R78" i="2"/>
  <c r="C16" i="2" s="1"/>
  <c r="R76" i="2"/>
  <c r="C15" i="2" s="1"/>
  <c r="R72" i="2"/>
  <c r="C13" i="2" s="1"/>
  <c r="R68" i="2"/>
  <c r="C11" i="2" s="1"/>
  <c r="R66" i="2"/>
  <c r="C10" i="2" s="1"/>
  <c r="R64" i="2"/>
  <c r="C9" i="2" s="1"/>
  <c r="R62" i="2"/>
  <c r="C8" i="2" s="1"/>
  <c r="R60" i="2"/>
  <c r="C7" i="2" s="1"/>
  <c r="L151" i="1"/>
  <c r="M151" i="1"/>
  <c r="N151" i="1"/>
  <c r="H151" i="1"/>
  <c r="I151" i="1"/>
  <c r="E161" i="1" s="1"/>
  <c r="J151" i="1"/>
  <c r="C45" i="2"/>
  <c r="D45" i="2"/>
  <c r="E2" i="1"/>
  <c r="E6" i="3" s="1"/>
  <c r="G151" i="1"/>
  <c r="E167" i="1"/>
  <c r="E151" i="1"/>
  <c r="E4" i="1" l="1"/>
  <c r="E5" i="1" s="1"/>
  <c r="E6" i="1" s="1"/>
  <c r="E7" i="1" s="1"/>
  <c r="E8" i="1" s="1"/>
  <c r="E9" i="1" s="1"/>
  <c r="E10" i="1" s="1"/>
  <c r="E11" i="1" s="1"/>
  <c r="E12" i="1" s="1"/>
  <c r="E13" i="1" s="1"/>
  <c r="E174" i="1"/>
  <c r="M152" i="1"/>
  <c r="K152" i="1"/>
  <c r="G152" i="1"/>
  <c r="I152" i="1"/>
  <c r="C19" i="3"/>
  <c r="D19" i="3"/>
  <c r="E7" i="3"/>
  <c r="E8" i="3" s="1"/>
  <c r="E9" i="3" s="1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B19" i="3"/>
  <c r="B20" i="3" s="1"/>
  <c r="R45" i="2"/>
  <c r="C23" i="2"/>
  <c r="R91" i="2"/>
  <c r="E14" i="1" l="1"/>
  <c r="E15" i="1" s="1"/>
  <c r="E16" i="1" s="1"/>
  <c r="E17" i="1" s="1"/>
  <c r="E18" i="1" s="1"/>
  <c r="E19" i="1" s="1"/>
  <c r="E20" i="1" s="1"/>
  <c r="E21" i="1" s="1"/>
  <c r="E22" i="1" s="1"/>
  <c r="E23" i="1" s="1"/>
  <c r="S91" i="2"/>
  <c r="T91" i="2" s="1"/>
  <c r="E24" i="1" l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</calcChain>
</file>

<file path=xl/sharedStrings.xml><?xml version="1.0" encoding="utf-8"?>
<sst xmlns="http://schemas.openxmlformats.org/spreadsheetml/2006/main" count="199" uniqueCount="118">
  <si>
    <t>Fecha</t>
  </si>
  <si>
    <t>Concepto</t>
  </si>
  <si>
    <t>Egresos</t>
  </si>
  <si>
    <t>Saldo</t>
  </si>
  <si>
    <t>SERVICIOS NAP FACTURADOS</t>
  </si>
  <si>
    <t>Facturado</t>
  </si>
  <si>
    <t>ACUERDOS ESPECIALES NAP (FONDO DE RESERVA)</t>
  </si>
  <si>
    <t xml:space="preserve">Facturado </t>
  </si>
  <si>
    <t>Ingresos/ cobrado</t>
  </si>
  <si>
    <t>SALDO DE CAJA</t>
  </si>
  <si>
    <t>COBRANZAS</t>
  </si>
  <si>
    <t>SALDO</t>
  </si>
  <si>
    <t xml:space="preserve">TOTAL </t>
  </si>
  <si>
    <t>Ingreso</t>
  </si>
  <si>
    <t>Egreso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</si>
  <si>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</si>
  <si>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</si>
  <si>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</si>
  <si>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</si>
  <si>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</si>
  <si>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</si>
  <si>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</si>
  <si>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</si>
  <si>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</si>
  <si>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</si>
  <si>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</si>
  <si>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</si>
  <si>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CTA CTE SOCIOS NAP PUERTO MADRYN</t>
  </si>
  <si>
    <t>TOTAL DEUDA NAP PUERTO MADRYN</t>
  </si>
  <si>
    <t>AFIP</t>
  </si>
  <si>
    <t>ARLINK SA</t>
  </si>
  <si>
    <t>BUENA ONDA TELEVISORA COLOR SRL</t>
  </si>
  <si>
    <t>COOP LTDA DE PROV DE SERV PUBL PTO MADRYN - Servicoop</t>
  </si>
  <si>
    <t>NODO NET SA</t>
  </si>
  <si>
    <t>RED UNO SRL</t>
  </si>
  <si>
    <t xml:space="preserve">SILICA NETWORKS ARGENTINA SA </t>
  </si>
  <si>
    <t>SURPORAIRE SA</t>
  </si>
  <si>
    <t>MARTIN EMANUEL MARTIN</t>
  </si>
  <si>
    <r>
      <t xml:space="preserve">UV MUNDO DIGITAL SRL </t>
    </r>
    <r>
      <rPr>
        <sz val="10"/>
        <color indexed="10"/>
        <rFont val="Arial"/>
        <family val="2"/>
      </rPr>
      <t xml:space="preserve"> (BAJA)</t>
    </r>
  </si>
  <si>
    <t>Saldo $</t>
  </si>
  <si>
    <t>Fondo de reserva U$D</t>
  </si>
  <si>
    <t>Ingresos</t>
  </si>
  <si>
    <t>Fondo de reserva 1</t>
  </si>
  <si>
    <t>Fondo de reserva 2</t>
  </si>
  <si>
    <t>Reserva Plazo Fijo</t>
  </si>
  <si>
    <t>TOTAL FONDO DE RESERVA 1</t>
  </si>
  <si>
    <t>TOTAL FONDO DE RESERVA 2 $</t>
  </si>
  <si>
    <t>TOTAL FONDO DE RESERVA  U$D</t>
  </si>
  <si>
    <t>Arlink SA</t>
  </si>
  <si>
    <t>Buena Onda Televisora Color SRL</t>
  </si>
  <si>
    <t>Coop Ltda de Prov de Serv Publ Pto Madryn - SERVICOOP</t>
  </si>
  <si>
    <t>Nodo Net SA</t>
  </si>
  <si>
    <t>Red Uno SRL</t>
  </si>
  <si>
    <t>Silica Networks Argentina SA</t>
  </si>
  <si>
    <t>Surporaire SA</t>
  </si>
  <si>
    <t>FONDO DE RESERVA 1</t>
  </si>
  <si>
    <t>FONDO DE RESERVA 2 $</t>
  </si>
  <si>
    <t>Villegas Braian Joel</t>
  </si>
  <si>
    <t>debito</t>
  </si>
  <si>
    <t>LEWTEL SRL</t>
  </si>
  <si>
    <t>Plus Cobros S.A.S.</t>
  </si>
  <si>
    <t>PLUS COBROS S.A.S. (ex MARTIN EMANUEL MARTIN)</t>
  </si>
  <si>
    <t xml:space="preserve">C &amp; C COMUNICAC DIGITALES S.R.L. </t>
  </si>
  <si>
    <t>C &amp; C Comunicac Digitales S.R.L.</t>
  </si>
  <si>
    <t>Lewtel SRL</t>
  </si>
  <si>
    <t>Madrynet SRL (antes Villegas Braian Joel)</t>
  </si>
  <si>
    <t>Facturado 2022</t>
  </si>
  <si>
    <t>Cobrado 2022</t>
  </si>
  <si>
    <t>PLAZO FIJO EN $</t>
  </si>
  <si>
    <t>TOTAL PLAZO FIJO $</t>
  </si>
  <si>
    <t>Crédito Fiscal</t>
  </si>
  <si>
    <t>Ap Inicial y Fdo Reserva</t>
  </si>
  <si>
    <t>WE MAS S. R. L. (ex MADRYNET SRL antes VILLEGAS BRAIAN JOEL)</t>
  </si>
  <si>
    <t>Saldo 30/06/2022</t>
  </si>
  <si>
    <t>Facturado 2023</t>
  </si>
  <si>
    <t>Cobrado 2023</t>
  </si>
  <si>
    <t>Saldo 30 de Junio 2022</t>
  </si>
  <si>
    <t xml:space="preserve">   Gtos Directos Julio 2022</t>
  </si>
  <si>
    <t xml:space="preserve">   Gtos Indirectos Julio 2022</t>
  </si>
  <si>
    <t>Saldo 30.06.2022</t>
  </si>
  <si>
    <t>SALDO TOTAL AL 30.06.2023</t>
  </si>
  <si>
    <t>Iva Debito Fiscal Julio 2022</t>
  </si>
  <si>
    <t>Iva Credito Fiscal directo Julio 2022</t>
  </si>
  <si>
    <t>Iva Credito Fiscal indirecto Julio 2022</t>
  </si>
  <si>
    <t xml:space="preserve">   Gtos Directos Agosto 2022</t>
  </si>
  <si>
    <t xml:space="preserve">   Gtos Indirectos Agosto 2022</t>
  </si>
  <si>
    <t>Iva Debito Fiscal Agosto 2022</t>
  </si>
  <si>
    <t>Iva Credito Fiscal directo Agosto 2022</t>
  </si>
  <si>
    <t>Iva Credito Fiscal indirecto Agosto 2022</t>
  </si>
  <si>
    <t xml:space="preserve">   Gtos Directos Septiembre 2022</t>
  </si>
  <si>
    <t xml:space="preserve">   Gtos Indirectos Septiembre 2022</t>
  </si>
  <si>
    <t>We Mas S. R. L. (ex Madrynet SRL antes Villegas Braian Joel)</t>
  </si>
  <si>
    <t>Compensacion Red Uno SRL</t>
  </si>
  <si>
    <t>Iva Debito Fiscal Septiembre 2022</t>
  </si>
  <si>
    <t>Iva Credito Fiscal directo Septiembre 2022</t>
  </si>
  <si>
    <t>Iva Credito Fiscal indirecto Septiembre 2022</t>
  </si>
  <si>
    <t>Pago saldo a red uno</t>
  </si>
  <si>
    <t>Iva Debito Fiscal Octubre 2022</t>
  </si>
  <si>
    <t>Iva Credito Fiscal directo Octubre 2022</t>
  </si>
  <si>
    <t>Iva Credito Fiscal indirecto Octubre 2022</t>
  </si>
  <si>
    <t xml:space="preserve">   Gtos Directos Octubre 2022</t>
  </si>
  <si>
    <t xml:space="preserve">   Gtos Indirectos Octubre 2022</t>
  </si>
  <si>
    <t xml:space="preserve">   Gtos Directos Noviembre 2022</t>
  </si>
  <si>
    <t xml:space="preserve">   Gtos Indirectos Noviembre 2022</t>
  </si>
  <si>
    <t>NC</t>
  </si>
  <si>
    <t>Iva Debito Fiscal Noviembre 2022</t>
  </si>
  <si>
    <t>Iva Credito Fiscal directo Noviembre 2022</t>
  </si>
  <si>
    <t>Iva Credito Fiscal indirecto Noviembre 2022</t>
  </si>
  <si>
    <t xml:space="preserve">   Gtos Directos Diciembre 2022</t>
  </si>
  <si>
    <t xml:space="preserve">   Gtos Indirectos Diciembre 2022</t>
  </si>
  <si>
    <t>Iva Debito Fiscal Diciembre 2022</t>
  </si>
  <si>
    <t>Iva Credito Fiscal directo Diciembre 2022</t>
  </si>
  <si>
    <t>Iva Credito Fiscal indirecto Diciembre 2022</t>
  </si>
  <si>
    <t xml:space="preserve">   Gtos Directos Enero 2023</t>
  </si>
  <si>
    <t xml:space="preserve">   Gtos Indirectos Enero 2023</t>
  </si>
  <si>
    <t>Iva Debito Fiscal Enero 2023</t>
  </si>
  <si>
    <t>Iva Credito Fiscal directo Enero 2023</t>
  </si>
  <si>
    <t>Iva Credito Fiscal indirecto Enero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</si>
</sst>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\ #,##0.00;[Red]\-&quot;$&quot;\ #,##0.00"/>
    <numFmt numFmtId="164" formatCode="&quot;$&quot;\ #,##0.00;[Red]&quot;$&quot;\ \-#,##0.00"/>
    <numFmt numFmtId="165" formatCode="&quot;$&quot;\ #,##0.00"/>
    <numFmt numFmtId="166" formatCode="[$$-2C0A]\ #,##0.00"/>
    <numFmt numFmtId="167" formatCode="dd/mm/yyyy;@"/>
    <numFmt numFmtId="168" formatCode="&quot;$&quot;#,##0.00"/>
    <numFmt numFmtId="169" formatCode="_ [$€-2]\ * #,##0.00_ ;_ [$€-2]\ * \-#,##0.00_ ;_ [$€-2]\ * &quot;-&quot;??_ "/>
    <numFmt numFmtId="170" formatCode="#,##0.00\ [$USD]"/>
    <numFmt numFmtId="171" formatCode="[$USD]\ #,##0.00"/>
  </numFmts>
  <fonts count="4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0"/>
      <color indexed="42"/>
      <name val="Arial"/>
      <family val="2"/>
    </font>
    <font>
      <sz val="10"/>
      <color indexed="18"/>
      <name val="Arial"/>
      <family val="2"/>
    </font>
    <font>
      <sz val="10"/>
      <name val="Arial"/>
      <family val="2"/>
    </font>
    <font>
      <sz val="10"/>
      <name val="Bookman Old Style"/>
      <family val="1"/>
    </font>
    <font>
      <b/>
      <sz val="10"/>
      <name val="Bookman Old Style"/>
      <family val="1"/>
    </font>
    <font>
      <sz val="8"/>
      <name val="Arial"/>
      <family val="2"/>
    </font>
    <font>
      <sz val="11"/>
      <name val="Calibri"/>
      <family val="2"/>
    </font>
    <font>
      <sz val="10"/>
      <name val="Arial"/>
      <family val="2"/>
    </font>
    <font>
      <b/>
      <sz val="10"/>
      <color indexed="18"/>
      <name val="Arial"/>
      <family val="2"/>
    </font>
    <font>
      <sz val="10"/>
      <color indexed="12"/>
      <name val="Arial"/>
      <family val="2"/>
    </font>
    <font>
      <b/>
      <u/>
      <sz val="11"/>
      <name val="Bookman Old Style"/>
      <family val="1"/>
    </font>
    <font>
      <b/>
      <sz val="14"/>
      <name val="Arial"/>
      <family val="2"/>
    </font>
    <font>
      <sz val="8"/>
      <name val="Arial"/>
      <family val="2"/>
    </font>
    <font>
      <b/>
      <sz val="10"/>
      <color indexed="42"/>
      <name val="Bookman Old Style"/>
      <family val="1"/>
    </font>
    <font>
      <sz val="10"/>
      <color indexed="10"/>
      <name val="Arial"/>
      <family val="2"/>
    </font>
    <font>
      <b/>
      <sz val="11"/>
      <color indexed="42"/>
      <name val="Palatino Linotype"/>
      <family val="1"/>
    </font>
    <font>
      <b/>
      <sz val="12"/>
      <name val="Arial"/>
      <family val="2"/>
    </font>
    <font>
      <sz val="10"/>
      <color indexed="12"/>
      <name val="Bookman Old Style"/>
      <family val="1"/>
    </font>
    <font>
      <b/>
      <sz val="10"/>
      <color indexed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sz val="10"/>
      <color rgb="FF00008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rgb="FF0000FF"/>
      <name val="Arial"/>
      <family val="2"/>
    </font>
    <font>
      <b/>
      <sz val="10"/>
      <color theme="0"/>
      <name val="Bookman Old Style"/>
      <family val="1"/>
    </font>
    <font>
      <sz val="10"/>
      <color rgb="FF0000FF"/>
      <name val="Bookman Old Style"/>
      <family val="1"/>
    </font>
    <font>
      <b/>
      <sz val="12"/>
      <color rgb="FFFF0000"/>
      <name val="Arial"/>
      <family val="2"/>
    </font>
    <font>
      <b/>
      <sz val="10"/>
      <color rgb="FF0000FF"/>
      <name val="Arial"/>
      <family val="2"/>
    </font>
    <font>
      <b/>
      <sz val="11"/>
      <color theme="0"/>
      <name val="Arial"/>
      <family val="2"/>
    </font>
    <font>
      <b/>
      <sz val="11"/>
      <color rgb="FF0000FF"/>
      <name val="Arial"/>
      <family val="2"/>
    </font>
    <font>
      <b/>
      <sz val="10"/>
      <color rgb="FFFF0000"/>
      <name val="Bookman Old Style"/>
      <family val="1"/>
    </font>
    <font>
      <sz val="10"/>
      <color rgb="FF002060"/>
      <name val="Arial"/>
      <family val="2"/>
    </font>
    <font>
      <sz val="10"/>
      <color rgb="FF7030A0"/>
      <name val="Bookman Old Style"/>
      <family val="1"/>
    </font>
    <font>
      <b/>
      <sz val="10"/>
      <color rgb="FF7030A0"/>
      <name val="Arial"/>
      <family val="2"/>
    </font>
    <font>
      <b/>
      <sz val="14"/>
      <color theme="0"/>
      <name val="Arial"/>
      <family val="2"/>
    </font>
    <font>
      <b/>
      <sz val="10"/>
      <color theme="2" tint="-0.749992370372631"/>
      <name val="Arial"/>
      <family val="2"/>
    </font>
    <font>
      <b/>
      <sz val="10"/>
      <color theme="3"/>
      <name val="Arial"/>
      <family val="2"/>
    </font>
    <font>
      <sz val="10"/>
      <color rgb="FF7030A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87CB3D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6" tint="0.7999816888943144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/>
  </cellStyleXfs>
  <cellXfs count="305">
    <xf numFmtId="0" fontId="0" fillId="0" borderId="0" xfId="0"/>
    <xf numFmtId="0" fontId="2" fillId="0" borderId="0" xfId="0" applyFont="1"/>
    <xf numFmtId="14" fontId="5" fillId="0" borderId="0" xfId="0" applyNumberFormat="1" applyFont="1"/>
    <xf numFmtId="0" fontId="6" fillId="0" borderId="0" xfId="0" applyFont="1"/>
    <xf numFmtId="0" fontId="7" fillId="0" borderId="0" xfId="0" applyFont="1"/>
    <xf numFmtId="14" fontId="7" fillId="0" borderId="0" xfId="0" applyNumberFormat="1" applyFont="1"/>
    <xf numFmtId="0" fontId="7" fillId="0" borderId="0" xfId="0" applyFont="1" applyAlignment="1">
      <alignment wrapText="1"/>
    </xf>
    <xf numFmtId="165" fontId="6" fillId="0" borderId="0" xfId="0" applyNumberFormat="1" applyFont="1"/>
    <xf numFmtId="1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center"/>
    </xf>
    <xf numFmtId="168" fontId="5" fillId="0" borderId="0" xfId="0" applyNumberFormat="1" applyFont="1"/>
    <xf numFmtId="168" fontId="6" fillId="0" borderId="0" xfId="0" applyNumberFormat="1" applyFont="1"/>
    <xf numFmtId="164" fontId="5" fillId="0" borderId="0" xfId="0" applyNumberFormat="1" applyFont="1"/>
    <xf numFmtId="168" fontId="2" fillId="0" borderId="0" xfId="0" applyNumberFormat="1" applyFont="1"/>
    <xf numFmtId="168" fontId="0" fillId="0" borderId="0" xfId="0" applyNumberFormat="1"/>
    <xf numFmtId="17" fontId="6" fillId="0" borderId="0" xfId="0" applyNumberFormat="1" applyFont="1"/>
    <xf numFmtId="165" fontId="7" fillId="0" borderId="0" xfId="0" applyNumberFormat="1" applyFont="1"/>
    <xf numFmtId="0" fontId="10" fillId="0" borderId="0" xfId="0" applyFont="1" applyAlignment="1">
      <alignment wrapText="1"/>
    </xf>
    <xf numFmtId="165" fontId="8" fillId="0" borderId="0" xfId="0" applyNumberFormat="1" applyFont="1"/>
    <xf numFmtId="165" fontId="6" fillId="0" borderId="0" xfId="0" applyNumberFormat="1" applyFont="1" applyAlignment="1">
      <alignment horizontal="right"/>
    </xf>
    <xf numFmtId="17" fontId="7" fillId="0" borderId="0" xfId="0" applyNumberFormat="1" applyFont="1"/>
    <xf numFmtId="17" fontId="1" fillId="0" borderId="0" xfId="0" applyNumberFormat="1" applyFont="1"/>
    <xf numFmtId="0" fontId="8" fillId="0" borderId="0" xfId="0" applyFont="1"/>
    <xf numFmtId="0" fontId="11" fillId="0" borderId="0" xfId="0" applyFont="1"/>
    <xf numFmtId="0" fontId="12" fillId="0" borderId="0" xfId="0" applyFont="1" applyAlignment="1">
      <alignment horizontal="left" indent="1"/>
    </xf>
    <xf numFmtId="0" fontId="5" fillId="0" borderId="0" xfId="0" applyFont="1" applyAlignment="1">
      <alignment horizontal="left" indent="1"/>
    </xf>
    <xf numFmtId="165" fontId="0" fillId="0" borderId="0" xfId="0" applyNumberFormat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4" fontId="0" fillId="0" borderId="0" xfId="0" applyNumberFormat="1"/>
    <xf numFmtId="0" fontId="2" fillId="0" borderId="0" xfId="0" applyFont="1" applyAlignment="1">
      <alignment horizontal="right"/>
    </xf>
    <xf numFmtId="167" fontId="2" fillId="0" borderId="0" xfId="0" applyNumberFormat="1" applyFont="1"/>
    <xf numFmtId="0" fontId="0" fillId="0" borderId="1" xfId="0" applyBorder="1"/>
    <xf numFmtId="14" fontId="5" fillId="0" borderId="1" xfId="0" applyNumberFormat="1" applyFont="1" applyBorder="1" applyAlignment="1">
      <alignment horizontal="center"/>
    </xf>
    <xf numFmtId="14" fontId="5" fillId="0" borderId="2" xfId="0" applyNumberFormat="1" applyFont="1" applyBorder="1"/>
    <xf numFmtId="165" fontId="5" fillId="0" borderId="3" xfId="0" applyNumberFormat="1" applyFont="1" applyBorder="1"/>
    <xf numFmtId="165" fontId="2" fillId="0" borderId="4" xfId="0" applyNumberFormat="1" applyFont="1" applyBorder="1"/>
    <xf numFmtId="2" fontId="5" fillId="0" borderId="0" xfId="0" applyNumberFormat="1" applyFont="1"/>
    <xf numFmtId="0" fontId="15" fillId="0" borderId="0" xfId="0" applyFont="1"/>
    <xf numFmtId="40" fontId="0" fillId="0" borderId="0" xfId="0" applyNumberFormat="1"/>
    <xf numFmtId="164" fontId="7" fillId="0" borderId="0" xfId="0" applyNumberFormat="1" applyFont="1"/>
    <xf numFmtId="166" fontId="17" fillId="2" borderId="0" xfId="0" applyNumberFormat="1" applyFont="1" applyFill="1"/>
    <xf numFmtId="165" fontId="17" fillId="2" borderId="0" xfId="0" applyNumberFormat="1" applyFont="1" applyFill="1"/>
    <xf numFmtId="164" fontId="17" fillId="2" borderId="0" xfId="0" applyNumberFormat="1" applyFont="1" applyFill="1"/>
    <xf numFmtId="165" fontId="26" fillId="0" borderId="3" xfId="0" applyNumberFormat="1" applyFont="1" applyBorder="1"/>
    <xf numFmtId="165" fontId="26" fillId="0" borderId="0" xfId="0" applyNumberFormat="1" applyFont="1"/>
    <xf numFmtId="0" fontId="3" fillId="0" borderId="0" xfId="0" applyFont="1"/>
    <xf numFmtId="165" fontId="3" fillId="0" borderId="0" xfId="0" applyNumberFormat="1" applyFont="1"/>
    <xf numFmtId="14" fontId="0" fillId="0" borderId="0" xfId="0" applyNumberFormat="1"/>
    <xf numFmtId="164" fontId="3" fillId="0" borderId="0" xfId="0" applyNumberFormat="1" applyFont="1"/>
    <xf numFmtId="0" fontId="19" fillId="2" borderId="0" xfId="0" applyFont="1" applyFill="1"/>
    <xf numFmtId="0" fontId="5" fillId="0" borderId="0" xfId="0" applyFont="1"/>
    <xf numFmtId="0" fontId="6" fillId="0" borderId="0" xfId="3" applyNumberFormat="1" applyAlignment="1" applyProtection="1">
      <alignment horizontal="center"/>
      <protection locked="0"/>
    </xf>
    <xf numFmtId="169" fontId="26" fillId="0" borderId="0" xfId="3" applyFont="1" applyProtection="1">
      <protection locked="0"/>
    </xf>
    <xf numFmtId="165" fontId="13" fillId="0" borderId="0" xfId="0" applyNumberFormat="1" applyFont="1"/>
    <xf numFmtId="0" fontId="26" fillId="0" borderId="0" xfId="0" applyFont="1" applyAlignment="1">
      <alignment horizontal="left"/>
    </xf>
    <xf numFmtId="0" fontId="6" fillId="0" borderId="2" xfId="0" applyFont="1" applyBorder="1"/>
    <xf numFmtId="14" fontId="0" fillId="0" borderId="2" xfId="0" applyNumberFormat="1" applyBorder="1"/>
    <xf numFmtId="169" fontId="26" fillId="0" borderId="3" xfId="3" applyFont="1" applyBorder="1" applyProtection="1">
      <protection locked="0"/>
    </xf>
    <xf numFmtId="168" fontId="5" fillId="0" borderId="3" xfId="0" applyNumberFormat="1" applyFont="1" applyBorder="1"/>
    <xf numFmtId="168" fontId="0" fillId="0" borderId="3" xfId="0" applyNumberFormat="1" applyBorder="1"/>
    <xf numFmtId="0" fontId="0" fillId="4" borderId="0" xfId="0" applyFill="1" applyAlignment="1">
      <alignment horizontal="center"/>
    </xf>
    <xf numFmtId="0" fontId="5" fillId="4" borderId="0" xfId="0" applyFont="1" applyFill="1" applyAlignment="1" applyProtection="1">
      <alignment horizontal="left"/>
      <protection locked="0"/>
    </xf>
    <xf numFmtId="14" fontId="5" fillId="4" borderId="0" xfId="0" applyNumberFormat="1" applyFont="1" applyFill="1"/>
    <xf numFmtId="165" fontId="5" fillId="4" borderId="0" xfId="0" applyNumberFormat="1" applyFont="1" applyFill="1"/>
    <xf numFmtId="168" fontId="0" fillId="4" borderId="0" xfId="0" applyNumberFormat="1" applyFill="1"/>
    <xf numFmtId="169" fontId="26" fillId="4" borderId="3" xfId="3" applyFont="1" applyFill="1" applyBorder="1" applyProtection="1">
      <protection locked="0"/>
    </xf>
    <xf numFmtId="168" fontId="5" fillId="4" borderId="0" xfId="0" applyNumberFormat="1" applyFont="1" applyFill="1"/>
    <xf numFmtId="0" fontId="26" fillId="0" borderId="0" xfId="0" applyFont="1" applyProtection="1">
      <protection locked="0"/>
    </xf>
    <xf numFmtId="0" fontId="26" fillId="0" borderId="3" xfId="0" applyFont="1" applyBorder="1" applyAlignment="1">
      <alignment horizontal="left"/>
    </xf>
    <xf numFmtId="169" fontId="26" fillId="0" borderId="0" xfId="3" applyFont="1" applyAlignment="1" applyProtection="1">
      <alignment horizontal="left" indent="1"/>
      <protection locked="0"/>
    </xf>
    <xf numFmtId="165" fontId="2" fillId="0" borderId="7" xfId="0" applyNumberFormat="1" applyFont="1" applyBorder="1"/>
    <xf numFmtId="0" fontId="2" fillId="5" borderId="7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165" fontId="2" fillId="4" borderId="8" xfId="0" applyNumberFormat="1" applyFont="1" applyFill="1" applyBorder="1"/>
    <xf numFmtId="165" fontId="2" fillId="4" borderId="4" xfId="0" applyNumberFormat="1" applyFont="1" applyFill="1" applyBorder="1"/>
    <xf numFmtId="165" fontId="2" fillId="5" borderId="9" xfId="0" applyNumberFormat="1" applyFont="1" applyFill="1" applyBorder="1"/>
    <xf numFmtId="165" fontId="2" fillId="0" borderId="10" xfId="0" applyNumberFormat="1" applyFont="1" applyBorder="1"/>
    <xf numFmtId="165" fontId="0" fillId="0" borderId="11" xfId="0" applyNumberFormat="1" applyBorder="1"/>
    <xf numFmtId="170" fontId="2" fillId="0" borderId="10" xfId="0" applyNumberFormat="1" applyFont="1" applyBorder="1"/>
    <xf numFmtId="0" fontId="0" fillId="0" borderId="11" xfId="0" applyBorder="1"/>
    <xf numFmtId="165" fontId="6" fillId="0" borderId="11" xfId="0" applyNumberFormat="1" applyFont="1" applyBorder="1"/>
    <xf numFmtId="165" fontId="2" fillId="5" borderId="10" xfId="0" applyNumberFormat="1" applyFont="1" applyFill="1" applyBorder="1"/>
    <xf numFmtId="165" fontId="0" fillId="5" borderId="11" xfId="0" applyNumberFormat="1" applyFill="1" applyBorder="1"/>
    <xf numFmtId="165" fontId="0" fillId="5" borderId="10" xfId="0" applyNumberFormat="1" applyFill="1" applyBorder="1"/>
    <xf numFmtId="165" fontId="27" fillId="5" borderId="11" xfId="0" applyNumberFormat="1" applyFont="1" applyFill="1" applyBorder="1"/>
    <xf numFmtId="170" fontId="2" fillId="5" borderId="12" xfId="0" applyNumberFormat="1" applyFont="1" applyFill="1" applyBorder="1"/>
    <xf numFmtId="170" fontId="27" fillId="5" borderId="11" xfId="0" applyNumberFormat="1" applyFont="1" applyFill="1" applyBorder="1"/>
    <xf numFmtId="165" fontId="6" fillId="5" borderId="11" xfId="0" applyNumberFormat="1" applyFont="1" applyFill="1" applyBorder="1"/>
    <xf numFmtId="165" fontId="0" fillId="6" borderId="10" xfId="0" applyNumberFormat="1" applyFill="1" applyBorder="1"/>
    <xf numFmtId="165" fontId="0" fillId="6" borderId="11" xfId="0" applyNumberFormat="1" applyFill="1" applyBorder="1"/>
    <xf numFmtId="165" fontId="0" fillId="7" borderId="10" xfId="0" applyNumberFormat="1" applyFill="1" applyBorder="1"/>
    <xf numFmtId="165" fontId="0" fillId="7" borderId="11" xfId="0" applyNumberFormat="1" applyFill="1" applyBorder="1"/>
    <xf numFmtId="170" fontId="6" fillId="8" borderId="10" xfId="0" applyNumberFormat="1" applyFont="1" applyFill="1" applyBorder="1"/>
    <xf numFmtId="170" fontId="28" fillId="8" borderId="11" xfId="0" applyNumberFormat="1" applyFont="1" applyFill="1" applyBorder="1"/>
    <xf numFmtId="165" fontId="25" fillId="6" borderId="9" xfId="0" applyNumberFormat="1" applyFont="1" applyFill="1" applyBorder="1"/>
    <xf numFmtId="165" fontId="29" fillId="6" borderId="9" xfId="0" applyNumberFormat="1" applyFont="1" applyFill="1" applyBorder="1"/>
    <xf numFmtId="165" fontId="25" fillId="7" borderId="9" xfId="0" applyNumberFormat="1" applyFont="1" applyFill="1" applyBorder="1"/>
    <xf numFmtId="165" fontId="29" fillId="7" borderId="9" xfId="0" applyNumberFormat="1" applyFont="1" applyFill="1" applyBorder="1"/>
    <xf numFmtId="165" fontId="30" fillId="3" borderId="9" xfId="0" applyNumberFormat="1" applyFont="1" applyFill="1" applyBorder="1" applyAlignment="1">
      <alignment horizontal="left"/>
    </xf>
    <xf numFmtId="165" fontId="0" fillId="6" borderId="13" xfId="0" applyNumberFormat="1" applyFill="1" applyBorder="1"/>
    <xf numFmtId="165" fontId="0" fillId="6" borderId="14" xfId="0" applyNumberFormat="1" applyFill="1" applyBorder="1"/>
    <xf numFmtId="165" fontId="0" fillId="7" borderId="15" xfId="0" applyNumberFormat="1" applyFill="1" applyBorder="1" applyAlignment="1">
      <alignment horizontal="center"/>
    </xf>
    <xf numFmtId="165" fontId="0" fillId="6" borderId="16" xfId="0" applyNumberFormat="1" applyFill="1" applyBorder="1"/>
    <xf numFmtId="165" fontId="0" fillId="7" borderId="17" xfId="0" applyNumberFormat="1" applyFill="1" applyBorder="1" applyAlignment="1">
      <alignment horizontal="center"/>
    </xf>
    <xf numFmtId="165" fontId="2" fillId="9" borderId="9" xfId="0" applyNumberFormat="1" applyFont="1" applyFill="1" applyBorder="1"/>
    <xf numFmtId="165" fontId="2" fillId="10" borderId="9" xfId="0" applyNumberFormat="1" applyFont="1" applyFill="1" applyBorder="1"/>
    <xf numFmtId="165" fontId="31" fillId="11" borderId="9" xfId="0" applyNumberFormat="1" applyFont="1" applyFill="1" applyBorder="1" applyAlignment="1">
      <alignment horizontal="left" wrapText="1"/>
    </xf>
    <xf numFmtId="165" fontId="4" fillId="11" borderId="9" xfId="0" applyNumberFormat="1" applyFont="1" applyFill="1" applyBorder="1" applyAlignment="1">
      <alignment horizontal="center" vertical="center"/>
    </xf>
    <xf numFmtId="165" fontId="30" fillId="9" borderId="9" xfId="0" applyNumberFormat="1" applyFont="1" applyFill="1" applyBorder="1" applyAlignment="1">
      <alignment horizontal="center" vertical="center" wrapText="1"/>
    </xf>
    <xf numFmtId="165" fontId="30" fillId="10" borderId="9" xfId="0" applyNumberFormat="1" applyFont="1" applyFill="1" applyBorder="1" applyAlignment="1">
      <alignment horizontal="center" vertical="center" wrapText="1"/>
    </xf>
    <xf numFmtId="0" fontId="32" fillId="0" borderId="0" xfId="0" applyFont="1"/>
    <xf numFmtId="165" fontId="21" fillId="0" borderId="0" xfId="0" applyNumberFormat="1" applyFont="1"/>
    <xf numFmtId="164" fontId="8" fillId="12" borderId="9" xfId="0" applyNumberFormat="1" applyFont="1" applyFill="1" applyBorder="1"/>
    <xf numFmtId="0" fontId="8" fillId="9" borderId="9" xfId="0" applyFont="1" applyFill="1" applyBorder="1" applyAlignment="1">
      <alignment horizontal="center"/>
    </xf>
    <xf numFmtId="0" fontId="8" fillId="10" borderId="9" xfId="0" applyFont="1" applyFill="1" applyBorder="1" applyAlignment="1">
      <alignment horizontal="center"/>
    </xf>
    <xf numFmtId="166" fontId="8" fillId="10" borderId="9" xfId="0" applyNumberFormat="1" applyFont="1" applyFill="1" applyBorder="1"/>
    <xf numFmtId="164" fontId="8" fillId="9" borderId="9" xfId="0" applyNumberFormat="1" applyFont="1" applyFill="1" applyBorder="1"/>
    <xf numFmtId="165" fontId="0" fillId="8" borderId="15" xfId="0" applyNumberFormat="1" applyFill="1" applyBorder="1" applyAlignment="1">
      <alignment horizontal="right"/>
    </xf>
    <xf numFmtId="165" fontId="34" fillId="0" borderId="0" xfId="0" applyNumberFormat="1" applyFont="1"/>
    <xf numFmtId="165" fontId="7" fillId="7" borderId="0" xfId="0" applyNumberFormat="1" applyFont="1" applyFill="1"/>
    <xf numFmtId="17" fontId="0" fillId="0" borderId="0" xfId="0" applyNumberFormat="1"/>
    <xf numFmtId="165" fontId="28" fillId="7" borderId="11" xfId="0" applyNumberFormat="1" applyFont="1" applyFill="1" applyBorder="1"/>
    <xf numFmtId="166" fontId="7" fillId="10" borderId="9" xfId="0" applyNumberFormat="1" applyFont="1" applyFill="1" applyBorder="1"/>
    <xf numFmtId="0" fontId="7" fillId="10" borderId="9" xfId="0" applyFont="1" applyFill="1" applyBorder="1" applyAlignment="1">
      <alignment horizontal="center"/>
    </xf>
    <xf numFmtId="14" fontId="7" fillId="7" borderId="0" xfId="0" applyNumberFormat="1" applyFont="1" applyFill="1"/>
    <xf numFmtId="165" fontId="28" fillId="7" borderId="15" xfId="0" applyNumberFormat="1" applyFont="1" applyFill="1" applyBorder="1" applyAlignment="1">
      <alignment horizontal="center"/>
    </xf>
    <xf numFmtId="0" fontId="0" fillId="13" borderId="18" xfId="0" applyFill="1" applyBorder="1" applyAlignment="1">
      <alignment horizontal="center"/>
    </xf>
    <xf numFmtId="169" fontId="26" fillId="13" borderId="19" xfId="3" applyFont="1" applyFill="1" applyBorder="1" applyProtection="1">
      <protection locked="0"/>
    </xf>
    <xf numFmtId="164" fontId="6" fillId="13" borderId="20" xfId="0" applyNumberFormat="1" applyFont="1" applyFill="1" applyBorder="1"/>
    <xf numFmtId="0" fontId="0" fillId="13" borderId="21" xfId="0" applyFill="1" applyBorder="1" applyAlignment="1">
      <alignment horizontal="center"/>
    </xf>
    <xf numFmtId="169" fontId="26" fillId="13" borderId="22" xfId="3" applyFont="1" applyFill="1" applyBorder="1" applyProtection="1">
      <protection locked="0"/>
    </xf>
    <xf numFmtId="164" fontId="6" fillId="13" borderId="23" xfId="0" applyNumberFormat="1" applyFont="1" applyFill="1" applyBorder="1"/>
    <xf numFmtId="165" fontId="26" fillId="13" borderId="22" xfId="0" applyNumberFormat="1" applyFont="1" applyFill="1" applyBorder="1"/>
    <xf numFmtId="0" fontId="26" fillId="13" borderId="22" xfId="0" applyFont="1" applyFill="1" applyBorder="1" applyProtection="1">
      <protection locked="0"/>
    </xf>
    <xf numFmtId="0" fontId="26" fillId="13" borderId="22" xfId="0" applyFont="1" applyFill="1" applyBorder="1" applyAlignment="1">
      <alignment horizontal="left"/>
    </xf>
    <xf numFmtId="169" fontId="26" fillId="13" borderId="22" xfId="3" applyFont="1" applyFill="1" applyBorder="1" applyAlignment="1" applyProtection="1">
      <alignment horizontal="left"/>
      <protection locked="0"/>
    </xf>
    <xf numFmtId="0" fontId="2" fillId="11" borderId="9" xfId="0" applyFont="1" applyFill="1" applyBorder="1" applyAlignment="1">
      <alignment horizontal="center"/>
    </xf>
    <xf numFmtId="15" fontId="26" fillId="11" borderId="5" xfId="0" applyNumberFormat="1" applyFont="1" applyFill="1" applyBorder="1" applyAlignment="1">
      <alignment horizontal="center"/>
    </xf>
    <xf numFmtId="14" fontId="5" fillId="11" borderId="6" xfId="0" applyNumberFormat="1" applyFont="1" applyFill="1" applyBorder="1" applyAlignment="1">
      <alignment horizontal="center"/>
    </xf>
    <xf numFmtId="165" fontId="22" fillId="0" borderId="0" xfId="0" applyNumberFormat="1" applyFont="1"/>
    <xf numFmtId="0" fontId="0" fillId="5" borderId="24" xfId="0" applyFill="1" applyBorder="1"/>
    <xf numFmtId="0" fontId="14" fillId="5" borderId="2" xfId="0" applyFont="1" applyFill="1" applyBorder="1"/>
    <xf numFmtId="168" fontId="0" fillId="5" borderId="2" xfId="0" applyNumberFormat="1" applyFill="1" applyBorder="1"/>
    <xf numFmtId="0" fontId="0" fillId="5" borderId="25" xfId="0" applyFill="1" applyBorder="1"/>
    <xf numFmtId="0" fontId="14" fillId="5" borderId="3" xfId="0" applyFont="1" applyFill="1" applyBorder="1"/>
    <xf numFmtId="168" fontId="0" fillId="5" borderId="3" xfId="0" applyNumberFormat="1" applyFill="1" applyBorder="1"/>
    <xf numFmtId="14" fontId="7" fillId="13" borderId="0" xfId="0" applyNumberFormat="1" applyFont="1" applyFill="1"/>
    <xf numFmtId="165" fontId="7" fillId="13" borderId="0" xfId="0" applyNumberFormat="1" applyFont="1" applyFill="1"/>
    <xf numFmtId="0" fontId="7" fillId="13" borderId="0" xfId="0" applyFont="1" applyFill="1"/>
    <xf numFmtId="164" fontId="7" fillId="13" borderId="0" xfId="0" applyNumberFormat="1" applyFont="1" applyFill="1"/>
    <xf numFmtId="14" fontId="7" fillId="14" borderId="0" xfId="0" applyNumberFormat="1" applyFont="1" applyFill="1"/>
    <xf numFmtId="0" fontId="6" fillId="14" borderId="0" xfId="0" applyFont="1" applyFill="1"/>
    <xf numFmtId="164" fontId="8" fillId="14" borderId="0" xfId="0" applyNumberFormat="1" applyFont="1" applyFill="1"/>
    <xf numFmtId="165" fontId="6" fillId="14" borderId="0" xfId="0" applyNumberFormat="1" applyFont="1" applyFill="1"/>
    <xf numFmtId="165" fontId="20" fillId="9" borderId="9" xfId="0" applyNumberFormat="1" applyFont="1" applyFill="1" applyBorder="1" applyAlignment="1">
      <alignment horizontal="center"/>
    </xf>
    <xf numFmtId="165" fontId="35" fillId="9" borderId="9" xfId="0" applyNumberFormat="1" applyFont="1" applyFill="1" applyBorder="1" applyAlignment="1">
      <alignment horizontal="center"/>
    </xf>
    <xf numFmtId="165" fontId="20" fillId="10" borderId="9" xfId="0" applyNumberFormat="1" applyFont="1" applyFill="1" applyBorder="1" applyAlignment="1">
      <alignment horizontal="center"/>
    </xf>
    <xf numFmtId="165" fontId="35" fillId="10" borderId="9" xfId="0" applyNumberFormat="1" applyFont="1" applyFill="1" applyBorder="1" applyAlignment="1">
      <alignment horizontal="center"/>
    </xf>
    <xf numFmtId="165" fontId="7" fillId="13" borderId="26" xfId="0" applyNumberFormat="1" applyFont="1" applyFill="1" applyBorder="1"/>
    <xf numFmtId="164" fontId="7" fillId="13" borderId="27" xfId="0" applyNumberFormat="1" applyFont="1" applyFill="1" applyBorder="1"/>
    <xf numFmtId="165" fontId="7" fillId="13" borderId="10" xfId="0" applyNumberFormat="1" applyFont="1" applyFill="1" applyBorder="1"/>
    <xf numFmtId="165" fontId="7" fillId="13" borderId="28" xfId="0" applyNumberFormat="1" applyFont="1" applyFill="1" applyBorder="1"/>
    <xf numFmtId="0" fontId="2" fillId="0" borderId="9" xfId="0" applyFont="1" applyBorder="1" applyAlignment="1">
      <alignment wrapText="1"/>
    </xf>
    <xf numFmtId="0" fontId="0" fillId="0" borderId="29" xfId="0" applyBorder="1"/>
    <xf numFmtId="0" fontId="0" fillId="0" borderId="30" xfId="0" applyBorder="1"/>
    <xf numFmtId="165" fontId="2" fillId="0" borderId="30" xfId="0" applyNumberFormat="1" applyFont="1" applyBorder="1"/>
    <xf numFmtId="165" fontId="2" fillId="0" borderId="31" xfId="0" applyNumberFormat="1" applyFont="1" applyBorder="1"/>
    <xf numFmtId="170" fontId="2" fillId="0" borderId="30" xfId="0" applyNumberFormat="1" applyFont="1" applyBorder="1"/>
    <xf numFmtId="165" fontId="6" fillId="0" borderId="11" xfId="0" applyNumberFormat="1" applyFont="1" applyBorder="1" applyAlignment="1">
      <alignment horizontal="right"/>
    </xf>
    <xf numFmtId="165" fontId="2" fillId="0" borderId="32" xfId="0" applyNumberFormat="1" applyFont="1" applyBorder="1"/>
    <xf numFmtId="165" fontId="2" fillId="0" borderId="33" xfId="0" applyNumberFormat="1" applyFont="1" applyBorder="1"/>
    <xf numFmtId="165" fontId="32" fillId="13" borderId="27" xfId="0" applyNumberFormat="1" applyFont="1" applyFill="1" applyBorder="1"/>
    <xf numFmtId="165" fontId="32" fillId="13" borderId="15" xfId="0" applyNumberFormat="1" applyFont="1" applyFill="1" applyBorder="1"/>
    <xf numFmtId="165" fontId="32" fillId="13" borderId="17" xfId="0" applyNumberFormat="1" applyFont="1" applyFill="1" applyBorder="1"/>
    <xf numFmtId="0" fontId="10" fillId="0" borderId="0" xfId="0" applyFont="1" applyAlignment="1">
      <alignment vertical="center"/>
    </xf>
    <xf numFmtId="164" fontId="7" fillId="15" borderId="0" xfId="0" applyNumberFormat="1" applyFont="1" applyFill="1"/>
    <xf numFmtId="164" fontId="7" fillId="7" borderId="0" xfId="0" applyNumberFormat="1" applyFont="1" applyFill="1"/>
    <xf numFmtId="165" fontId="28" fillId="6" borderId="11" xfId="0" applyNumberFormat="1" applyFont="1" applyFill="1" applyBorder="1"/>
    <xf numFmtId="14" fontId="7" fillId="6" borderId="0" xfId="0" applyNumberFormat="1" applyFont="1" applyFill="1"/>
    <xf numFmtId="165" fontId="7" fillId="6" borderId="0" xfId="0" applyNumberFormat="1" applyFont="1" applyFill="1"/>
    <xf numFmtId="0" fontId="7" fillId="6" borderId="0" xfId="0" applyFont="1" applyFill="1"/>
    <xf numFmtId="164" fontId="7" fillId="6" borderId="0" xfId="0" applyNumberFormat="1" applyFont="1" applyFill="1"/>
    <xf numFmtId="0" fontId="7" fillId="7" borderId="0" xfId="0" applyFont="1" applyFill="1" applyAlignment="1">
      <alignment wrapText="1"/>
    </xf>
    <xf numFmtId="14" fontId="37" fillId="3" borderId="0" xfId="0" applyNumberFormat="1" applyFont="1" applyFill="1"/>
    <xf numFmtId="0" fontId="37" fillId="3" borderId="0" xfId="0" applyFont="1" applyFill="1"/>
    <xf numFmtId="165" fontId="23" fillId="3" borderId="0" xfId="0" applyNumberFormat="1" applyFont="1" applyFill="1" applyAlignment="1">
      <alignment horizontal="center" wrapText="1"/>
    </xf>
    <xf numFmtId="165" fontId="38" fillId="3" borderId="0" xfId="0" applyNumberFormat="1" applyFont="1" applyFill="1" applyAlignment="1">
      <alignment horizontal="center"/>
    </xf>
    <xf numFmtId="164" fontId="37" fillId="3" borderId="0" xfId="0" applyNumberFormat="1" applyFont="1" applyFill="1" applyAlignment="1">
      <alignment horizontal="center"/>
    </xf>
    <xf numFmtId="0" fontId="6" fillId="4" borderId="0" xfId="0" applyFont="1" applyFill="1"/>
    <xf numFmtId="0" fontId="24" fillId="0" borderId="0" xfId="0" applyFont="1" applyAlignment="1">
      <alignment vertical="center"/>
    </xf>
    <xf numFmtId="0" fontId="0" fillId="16" borderId="0" xfId="0" applyFill="1"/>
    <xf numFmtId="0" fontId="28" fillId="0" borderId="0" xfId="0" applyFont="1"/>
    <xf numFmtId="14" fontId="7" fillId="8" borderId="0" xfId="0" applyNumberFormat="1" applyFont="1" applyFill="1"/>
    <xf numFmtId="165" fontId="7" fillId="8" borderId="0" xfId="0" applyNumberFormat="1" applyFont="1" applyFill="1"/>
    <xf numFmtId="0" fontId="10" fillId="8" borderId="0" xfId="0" applyFont="1" applyFill="1"/>
    <xf numFmtId="170" fontId="39" fillId="8" borderId="9" xfId="0" applyNumberFormat="1" applyFont="1" applyFill="1" applyBorder="1"/>
    <xf numFmtId="165" fontId="28" fillId="8" borderId="15" xfId="0" applyNumberFormat="1" applyFont="1" applyFill="1" applyBorder="1" applyAlignment="1">
      <alignment horizontal="right"/>
    </xf>
    <xf numFmtId="165" fontId="0" fillId="16" borderId="0" xfId="0" applyNumberFormat="1" applyFill="1"/>
    <xf numFmtId="0" fontId="0" fillId="17" borderId="0" xfId="0" applyFill="1" applyAlignment="1">
      <alignment horizontal="center"/>
    </xf>
    <xf numFmtId="0" fontId="5" fillId="17" borderId="0" xfId="0" applyFont="1" applyFill="1" applyAlignment="1" applyProtection="1">
      <alignment horizontal="left"/>
      <protection locked="0"/>
    </xf>
    <xf numFmtId="14" fontId="5" fillId="17" borderId="0" xfId="0" applyNumberFormat="1" applyFont="1" applyFill="1"/>
    <xf numFmtId="169" fontId="6" fillId="17" borderId="3" xfId="3" applyFill="1" applyBorder="1" applyProtection="1">
      <protection locked="0"/>
    </xf>
    <xf numFmtId="168" fontId="5" fillId="17" borderId="0" xfId="0" applyNumberFormat="1" applyFont="1" applyFill="1"/>
    <xf numFmtId="165" fontId="5" fillId="17" borderId="0" xfId="0" applyNumberFormat="1" applyFont="1" applyFill="1"/>
    <xf numFmtId="169" fontId="26" fillId="17" borderId="3" xfId="3" applyFont="1" applyFill="1" applyBorder="1" applyProtection="1">
      <protection locked="0"/>
    </xf>
    <xf numFmtId="168" fontId="5" fillId="17" borderId="3" xfId="0" applyNumberFormat="1" applyFont="1" applyFill="1" applyBorder="1"/>
    <xf numFmtId="165" fontId="5" fillId="17" borderId="3" xfId="0" applyNumberFormat="1" applyFont="1" applyFill="1" applyBorder="1"/>
    <xf numFmtId="168" fontId="0" fillId="17" borderId="0" xfId="0" applyNumberFormat="1" applyFill="1"/>
    <xf numFmtId="165" fontId="2" fillId="17" borderId="8" xfId="0" applyNumberFormat="1" applyFont="1" applyFill="1" applyBorder="1"/>
    <xf numFmtId="165" fontId="2" fillId="17" borderId="4" xfId="0" applyNumberFormat="1" applyFont="1" applyFill="1" applyBorder="1"/>
    <xf numFmtId="168" fontId="0" fillId="17" borderId="38" xfId="0" applyNumberFormat="1" applyFill="1" applyBorder="1"/>
    <xf numFmtId="165" fontId="42" fillId="11" borderId="9" xfId="0" applyNumberFormat="1" applyFont="1" applyFill="1" applyBorder="1" applyAlignment="1">
      <alignment horizontal="center" vertical="center"/>
    </xf>
    <xf numFmtId="165" fontId="41" fillId="13" borderId="27" xfId="0" applyNumberFormat="1" applyFont="1" applyFill="1" applyBorder="1"/>
    <xf numFmtId="165" fontId="41" fillId="13" borderId="15" xfId="0" applyNumberFormat="1" applyFont="1" applyFill="1" applyBorder="1"/>
    <xf numFmtId="165" fontId="41" fillId="13" borderId="17" xfId="0" applyNumberFormat="1" applyFont="1" applyFill="1" applyBorder="1"/>
    <xf numFmtId="165" fontId="6" fillId="6" borderId="14" xfId="0" applyNumberFormat="1" applyFont="1" applyFill="1" applyBorder="1"/>
    <xf numFmtId="164" fontId="2" fillId="19" borderId="6" xfId="0" applyNumberFormat="1" applyFont="1" applyFill="1" applyBorder="1"/>
    <xf numFmtId="0" fontId="0" fillId="18" borderId="21" xfId="0" applyFill="1" applyBorder="1" applyAlignment="1">
      <alignment horizontal="center"/>
    </xf>
    <xf numFmtId="169" fontId="6" fillId="18" borderId="22" xfId="3" applyFill="1" applyBorder="1" applyProtection="1">
      <protection locked="0"/>
    </xf>
    <xf numFmtId="164" fontId="6" fillId="18" borderId="23" xfId="0" applyNumberFormat="1" applyFont="1" applyFill="1" applyBorder="1"/>
    <xf numFmtId="169" fontId="26" fillId="18" borderId="22" xfId="3" applyFont="1" applyFill="1" applyBorder="1" applyProtection="1">
      <protection locked="0"/>
    </xf>
    <xf numFmtId="0" fontId="0" fillId="18" borderId="34" xfId="0" applyFill="1" applyBorder="1" applyAlignment="1">
      <alignment horizontal="center"/>
    </xf>
    <xf numFmtId="169" fontId="26" fillId="18" borderId="35" xfId="3" applyFont="1" applyFill="1" applyBorder="1" applyProtection="1">
      <protection locked="0"/>
    </xf>
    <xf numFmtId="164" fontId="6" fillId="18" borderId="36" xfId="0" applyNumberFormat="1" applyFont="1" applyFill="1" applyBorder="1"/>
    <xf numFmtId="0" fontId="6" fillId="4" borderId="0" xfId="3" applyNumberFormat="1" applyFill="1" applyAlignment="1" applyProtection="1">
      <alignment horizontal="center"/>
      <protection locked="0"/>
    </xf>
    <xf numFmtId="169" fontId="26" fillId="4" borderId="0" xfId="3" applyFont="1" applyFill="1" applyProtection="1">
      <protection locked="0"/>
    </xf>
    <xf numFmtId="165" fontId="22" fillId="4" borderId="0" xfId="0" applyNumberFormat="1" applyFont="1" applyFill="1"/>
    <xf numFmtId="165" fontId="13" fillId="4" borderId="0" xfId="0" applyNumberFormat="1" applyFont="1" applyFill="1"/>
    <xf numFmtId="0" fontId="6" fillId="18" borderId="0" xfId="3" applyNumberFormat="1" applyFill="1" applyAlignment="1" applyProtection="1">
      <alignment horizontal="center"/>
      <protection locked="0"/>
    </xf>
    <xf numFmtId="169" fontId="6" fillId="18" borderId="0" xfId="3" applyFill="1" applyAlignment="1" applyProtection="1">
      <alignment horizontal="left"/>
      <protection locked="0"/>
    </xf>
    <xf numFmtId="165" fontId="13" fillId="18" borderId="0" xfId="0" applyNumberFormat="1" applyFont="1" applyFill="1"/>
    <xf numFmtId="168" fontId="22" fillId="20" borderId="9" xfId="0" applyNumberFormat="1" applyFont="1" applyFill="1" applyBorder="1"/>
    <xf numFmtId="168" fontId="32" fillId="20" borderId="9" xfId="0" applyNumberFormat="1" applyFont="1" applyFill="1" applyBorder="1"/>
    <xf numFmtId="165" fontId="2" fillId="21" borderId="9" xfId="0" applyNumberFormat="1" applyFont="1" applyFill="1" applyBorder="1"/>
    <xf numFmtId="0" fontId="2" fillId="22" borderId="5" xfId="0" applyFont="1" applyFill="1" applyBorder="1"/>
    <xf numFmtId="14" fontId="2" fillId="22" borderId="6" xfId="0" applyNumberFormat="1" applyFont="1" applyFill="1" applyBorder="1"/>
    <xf numFmtId="0" fontId="6" fillId="18" borderId="37" xfId="0" applyFont="1" applyFill="1" applyBorder="1"/>
    <xf numFmtId="165" fontId="40" fillId="18" borderId="37" xfId="0" applyNumberFormat="1" applyFont="1" applyFill="1" applyBorder="1"/>
    <xf numFmtId="165" fontId="6" fillId="18" borderId="37" xfId="0" applyNumberFormat="1" applyFont="1" applyFill="1" applyBorder="1"/>
    <xf numFmtId="169" fontId="26" fillId="0" borderId="3" xfId="0" applyNumberFormat="1" applyFont="1" applyBorder="1" applyAlignment="1">
      <alignment horizontal="left"/>
    </xf>
    <xf numFmtId="0" fontId="33" fillId="23" borderId="9" xfId="0" applyFont="1" applyFill="1" applyBorder="1" applyAlignment="1">
      <alignment horizontal="center"/>
    </xf>
    <xf numFmtId="0" fontId="8" fillId="24" borderId="9" xfId="0" applyFont="1" applyFill="1" applyBorder="1" applyAlignment="1">
      <alignment horizontal="center"/>
    </xf>
    <xf numFmtId="171" fontId="8" fillId="24" borderId="9" xfId="0" applyNumberFormat="1" applyFont="1" applyFill="1" applyBorder="1"/>
    <xf numFmtId="0" fontId="8" fillId="25" borderId="9" xfId="0" applyFont="1" applyFill="1" applyBorder="1" applyAlignment="1">
      <alignment horizontal="center"/>
    </xf>
    <xf numFmtId="166" fontId="8" fillId="25" borderId="9" xfId="0" applyNumberFormat="1" applyFont="1" applyFill="1" applyBorder="1"/>
    <xf numFmtId="0" fontId="6" fillId="18" borderId="0" xfId="0" applyFont="1" applyFill="1"/>
    <xf numFmtId="165" fontId="7" fillId="18" borderId="0" xfId="0" applyNumberFormat="1" applyFont="1" applyFill="1"/>
    <xf numFmtId="164" fontId="7" fillId="18" borderId="0" xfId="0" applyNumberFormat="1" applyFont="1" applyFill="1"/>
    <xf numFmtId="165" fontId="20" fillId="24" borderId="9" xfId="0" applyNumberFormat="1" applyFont="1" applyFill="1" applyBorder="1" applyAlignment="1">
      <alignment horizontal="center"/>
    </xf>
    <xf numFmtId="165" fontId="35" fillId="24" borderId="9" xfId="0" applyNumberFormat="1" applyFont="1" applyFill="1" applyBorder="1" applyAlignment="1">
      <alignment horizontal="center"/>
    </xf>
    <xf numFmtId="165" fontId="20" fillId="25" borderId="9" xfId="0" applyNumberFormat="1" applyFont="1" applyFill="1" applyBorder="1" applyAlignment="1">
      <alignment horizontal="center"/>
    </xf>
    <xf numFmtId="165" fontId="35" fillId="25" borderId="9" xfId="0" applyNumberFormat="1" applyFont="1" applyFill="1" applyBorder="1" applyAlignment="1">
      <alignment horizontal="center"/>
    </xf>
    <xf numFmtId="165" fontId="6" fillId="26" borderId="10" xfId="0" applyNumberFormat="1" applyFont="1" applyFill="1" applyBorder="1"/>
    <xf numFmtId="165" fontId="6" fillId="26" borderId="11" xfId="0" applyNumberFormat="1" applyFont="1" applyFill="1" applyBorder="1"/>
    <xf numFmtId="171" fontId="2" fillId="8" borderId="9" xfId="0" applyNumberFormat="1" applyFont="1" applyFill="1" applyBorder="1" applyAlignment="1">
      <alignment horizontal="center"/>
    </xf>
    <xf numFmtId="171" fontId="27" fillId="8" borderId="9" xfId="0" applyNumberFormat="1" applyFont="1" applyFill="1" applyBorder="1" applyAlignment="1">
      <alignment horizontal="center"/>
    </xf>
    <xf numFmtId="165" fontId="25" fillId="26" borderId="9" xfId="0" applyNumberFormat="1" applyFont="1" applyFill="1" applyBorder="1" applyAlignment="1">
      <alignment horizontal="center"/>
    </xf>
    <xf numFmtId="165" fontId="29" fillId="26" borderId="9" xfId="0" applyNumberFormat="1" applyFont="1" applyFill="1" applyBorder="1" applyAlignment="1">
      <alignment horizontal="center"/>
    </xf>
    <xf numFmtId="165" fontId="31" fillId="4" borderId="9" xfId="0" applyNumberFormat="1" applyFont="1" applyFill="1" applyBorder="1"/>
    <xf numFmtId="165" fontId="42" fillId="4" borderId="9" xfId="0" applyNumberFormat="1" applyFont="1" applyFill="1" applyBorder="1"/>
    <xf numFmtId="165" fontId="36" fillId="4" borderId="9" xfId="0" applyNumberFormat="1" applyFont="1" applyFill="1" applyBorder="1"/>
    <xf numFmtId="8" fontId="31" fillId="4" borderId="9" xfId="0" applyNumberFormat="1" applyFont="1" applyFill="1" applyBorder="1"/>
    <xf numFmtId="171" fontId="2" fillId="24" borderId="9" xfId="0" applyNumberFormat="1" applyFont="1" applyFill="1" applyBorder="1"/>
    <xf numFmtId="165" fontId="2" fillId="25" borderId="9" xfId="0" applyNumberFormat="1" applyFont="1" applyFill="1" applyBorder="1" applyAlignment="1">
      <alignment horizontal="right" wrapText="1"/>
    </xf>
    <xf numFmtId="165" fontId="44" fillId="11" borderId="9" xfId="0" applyNumberFormat="1" applyFont="1" applyFill="1" applyBorder="1" applyAlignment="1">
      <alignment horizontal="center" vertical="center"/>
    </xf>
    <xf numFmtId="165" fontId="36" fillId="11" borderId="9" xfId="0" applyNumberFormat="1" applyFont="1" applyFill="1" applyBorder="1" applyAlignment="1">
      <alignment horizontal="center" vertical="center"/>
    </xf>
    <xf numFmtId="165" fontId="45" fillId="11" borderId="9" xfId="0" applyNumberFormat="1" applyFont="1" applyFill="1" applyBorder="1" applyAlignment="1">
      <alignment horizontal="center" vertical="center"/>
    </xf>
    <xf numFmtId="165" fontId="30" fillId="24" borderId="9" xfId="0" applyNumberFormat="1" applyFont="1" applyFill="1" applyBorder="1" applyAlignment="1">
      <alignment horizontal="center" vertical="center" wrapText="1"/>
    </xf>
    <xf numFmtId="165" fontId="30" fillId="25" borderId="9" xfId="0" applyNumberFormat="1" applyFont="1" applyFill="1" applyBorder="1" applyAlignment="1">
      <alignment horizontal="center" vertical="center" wrapText="1"/>
    </xf>
    <xf numFmtId="165" fontId="6" fillId="26" borderId="11" xfId="0" applyNumberFormat="1" applyFont="1" applyFill="1" applyBorder="1" applyAlignment="1">
      <alignment horizontal="right"/>
    </xf>
    <xf numFmtId="14" fontId="7" fillId="27" borderId="0" xfId="0" applyNumberFormat="1" applyFont="1" applyFill="1"/>
    <xf numFmtId="0" fontId="7" fillId="27" borderId="0" xfId="0" applyFont="1" applyFill="1"/>
    <xf numFmtId="165" fontId="7" fillId="27" borderId="0" xfId="0" applyNumberFormat="1" applyFont="1" applyFill="1"/>
    <xf numFmtId="0" fontId="1" fillId="0" borderId="0" xfId="0" applyFont="1"/>
    <xf numFmtId="0" fontId="46" fillId="0" borderId="0" xfId="0" applyFont="1"/>
    <xf numFmtId="165" fontId="41" fillId="0" borderId="0" xfId="0" applyNumberFormat="1" applyFont="1"/>
    <xf numFmtId="164" fontId="7" fillId="27" borderId="0" xfId="0" applyNumberFormat="1" applyFont="1" applyFill="1"/>
    <xf numFmtId="15" fontId="26" fillId="11" borderId="5" xfId="0" applyNumberFormat="1" applyFont="1" applyFill="1" applyBorder="1" applyAlignment="1">
      <alignment horizontal="center" wrapText="1"/>
    </xf>
    <xf numFmtId="15" fontId="26" fillId="11" borderId="6" xfId="0" applyNumberFormat="1" applyFont="1" applyFill="1" applyBorder="1" applyAlignment="1">
      <alignment horizontal="center" wrapText="1"/>
    </xf>
    <xf numFmtId="14" fontId="5" fillId="22" borderId="5" xfId="0" applyNumberFormat="1" applyFont="1" applyFill="1" applyBorder="1" applyAlignment="1">
      <alignment horizontal="center" vertical="center"/>
    </xf>
    <xf numFmtId="14" fontId="5" fillId="22" borderId="6" xfId="0" applyNumberFormat="1" applyFont="1" applyFill="1" applyBorder="1" applyAlignment="1">
      <alignment horizontal="center" vertical="center"/>
    </xf>
    <xf numFmtId="168" fontId="2" fillId="22" borderId="5" xfId="0" applyNumberFormat="1" applyFont="1" applyFill="1" applyBorder="1" applyAlignment="1">
      <alignment horizontal="center" vertical="center"/>
    </xf>
    <xf numFmtId="168" fontId="2" fillId="22" borderId="6" xfId="0" applyNumberFormat="1" applyFont="1" applyFill="1" applyBorder="1" applyAlignment="1">
      <alignment horizontal="center" vertical="center"/>
    </xf>
    <xf numFmtId="0" fontId="2" fillId="11" borderId="39" xfId="0" applyFont="1" applyFill="1" applyBorder="1" applyAlignment="1">
      <alignment horizontal="center"/>
    </xf>
    <xf numFmtId="0" fontId="2" fillId="11" borderId="40" xfId="0" applyFont="1" applyFill="1" applyBorder="1" applyAlignment="1">
      <alignment horizontal="center"/>
    </xf>
    <xf numFmtId="0" fontId="2" fillId="11" borderId="41" xfId="0" applyFont="1" applyFill="1" applyBorder="1" applyAlignment="1">
      <alignment horizontal="center"/>
    </xf>
    <xf numFmtId="0" fontId="2" fillId="11" borderId="42" xfId="0" applyFont="1" applyFill="1" applyBorder="1" applyAlignment="1">
      <alignment horizontal="center"/>
    </xf>
    <xf numFmtId="14" fontId="2" fillId="11" borderId="43" xfId="0" applyNumberFormat="1" applyFont="1" applyFill="1" applyBorder="1" applyAlignment="1">
      <alignment horizontal="center"/>
    </xf>
    <xf numFmtId="14" fontId="2" fillId="11" borderId="44" xfId="0" applyNumberFormat="1" applyFont="1" applyFill="1" applyBorder="1" applyAlignment="1">
      <alignment horizontal="center"/>
    </xf>
    <xf numFmtId="14" fontId="5" fillId="11" borderId="5" xfId="0" applyNumberFormat="1" applyFont="1" applyFill="1" applyBorder="1" applyAlignment="1">
      <alignment horizontal="center" wrapText="1"/>
    </xf>
    <xf numFmtId="14" fontId="5" fillId="11" borderId="6" xfId="0" applyNumberFormat="1" applyFont="1" applyFill="1" applyBorder="1" applyAlignment="1">
      <alignment horizontal="center" wrapText="1"/>
    </xf>
    <xf numFmtId="165" fontId="25" fillId="9" borderId="39" xfId="0" applyNumberFormat="1" applyFont="1" applyFill="1" applyBorder="1" applyAlignment="1">
      <alignment horizontal="center"/>
    </xf>
    <xf numFmtId="0" fontId="25" fillId="9" borderId="40" xfId="0" applyFont="1" applyFill="1" applyBorder="1" applyAlignment="1">
      <alignment horizontal="center"/>
    </xf>
    <xf numFmtId="165" fontId="25" fillId="10" borderId="39" xfId="0" applyNumberFormat="1" applyFont="1" applyFill="1" applyBorder="1" applyAlignment="1">
      <alignment horizontal="center"/>
    </xf>
    <xf numFmtId="0" fontId="25" fillId="10" borderId="40" xfId="0" applyFont="1" applyFill="1" applyBorder="1" applyAlignment="1">
      <alignment horizontal="center"/>
    </xf>
    <xf numFmtId="171" fontId="2" fillId="24" borderId="39" xfId="0" applyNumberFormat="1" applyFont="1" applyFill="1" applyBorder="1" applyAlignment="1">
      <alignment horizontal="center"/>
    </xf>
    <xf numFmtId="171" fontId="2" fillId="24" borderId="40" xfId="0" applyNumberFormat="1" applyFont="1" applyFill="1" applyBorder="1" applyAlignment="1">
      <alignment horizontal="center"/>
    </xf>
    <xf numFmtId="165" fontId="25" fillId="25" borderId="39" xfId="0" applyNumberFormat="1" applyFont="1" applyFill="1" applyBorder="1" applyAlignment="1">
      <alignment horizontal="center"/>
    </xf>
    <xf numFmtId="0" fontId="25" fillId="25" borderId="40" xfId="0" applyFont="1" applyFill="1" applyBorder="1" applyAlignment="1">
      <alignment horizontal="center"/>
    </xf>
    <xf numFmtId="0" fontId="43" fillId="0" borderId="43" xfId="0" applyFont="1" applyBorder="1" applyAlignment="1">
      <alignment horizontal="center" vertical="center"/>
    </xf>
    <xf numFmtId="0" fontId="43" fillId="0" borderId="1" xfId="0" applyFont="1" applyBorder="1" applyAlignment="1">
      <alignment horizontal="center" vertical="center"/>
    </xf>
    <xf numFmtId="0" fontId="0" fillId="4" borderId="0" xfId="0" applyFill="1"/>
  </cellXfs>
  <cellStyles count="4">
    <cellStyle name="Euro" xfId="1" xr:uid="{00000000-0005-0000-0000-000000000000}"/>
    <cellStyle name="Euro 2" xfId="2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66CC"/>
                </a:solidFill>
                <a:latin typeface="Calibri"/>
                <a:ea typeface="Calibri"/>
                <a:cs typeface="Calibri"/>
              </a:defRPr>
            </a:pPr>
            <a:r>
              <a:rPr lang="es-AR"/>
              <a:t>PMY 2022-2023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Gráfico!$B$5</c:f>
              <c:strCache>
                <c:ptCount val="1"/>
                <c:pt idx="0">
                  <c:v>Ingreso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cat>
            <c:strRef>
              <c:f>Gráfico!$A$7:$A$18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Gráfico!$B$7:$B$18</c:f>
              <c:numCache>
                <c:formatCode>"$"\ #,##0.00</c:formatCode>
                <c:ptCount val="12"/>
                <c:pt idx="0">
                  <c:v>76017.040000000008</c:v>
                </c:pt>
                <c:pt idx="1">
                  <c:v>98825.540000000008</c:v>
                </c:pt>
                <c:pt idx="2">
                  <c:v>186579.58000000002</c:v>
                </c:pt>
                <c:pt idx="3">
                  <c:v>68231.899999999994</c:v>
                </c:pt>
                <c:pt idx="4">
                  <c:v>127789.31</c:v>
                </c:pt>
                <c:pt idx="5">
                  <c:v>290052.73</c:v>
                </c:pt>
                <c:pt idx="6">
                  <c:v>147657.51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36-49AA-8AB9-4005079DA3BD}"/>
            </c:ext>
          </c:extLst>
        </c:ser>
        <c:ser>
          <c:idx val="1"/>
          <c:order val="1"/>
          <c:tx>
            <c:strRef>
              <c:f>Gráfico!$D$5</c:f>
              <c:strCache>
                <c:ptCount val="1"/>
                <c:pt idx="0">
                  <c:v>Egreso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cat>
            <c:strRef>
              <c:f>Gráfico!$A$7:$A$18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Gráfico!$D$7:$D$18</c:f>
              <c:numCache>
                <c:formatCode>"$"\ #,##0.00</c:formatCode>
                <c:ptCount val="12"/>
                <c:pt idx="0">
                  <c:v>109158.94</c:v>
                </c:pt>
                <c:pt idx="1">
                  <c:v>157941.29999999999</c:v>
                </c:pt>
                <c:pt idx="2">
                  <c:v>206059.04000000004</c:v>
                </c:pt>
                <c:pt idx="3">
                  <c:v>171712.31</c:v>
                </c:pt>
                <c:pt idx="4">
                  <c:v>197181.6</c:v>
                </c:pt>
                <c:pt idx="5">
                  <c:v>196257.16</c:v>
                </c:pt>
                <c:pt idx="6">
                  <c:v>152768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36-49AA-8AB9-4005079DA3BD}"/>
            </c:ext>
          </c:extLst>
        </c:ser>
        <c:ser>
          <c:idx val="2"/>
          <c:order val="2"/>
          <c:tx>
            <c:strRef>
              <c:f>Gráfico!$E$5</c:f>
              <c:strCache>
                <c:ptCount val="1"/>
                <c:pt idx="0">
                  <c:v>Saldo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cat>
            <c:strRef>
              <c:f>Gráfico!$A$7:$A$18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Gráfico!$E$7:$E$18</c:f>
              <c:numCache>
                <c:formatCode>"$"\ #,##0.00;[Red]"$"\ \-#,##0.00</c:formatCode>
                <c:ptCount val="12"/>
                <c:pt idx="0">
                  <c:v>281123.01966942009</c:v>
                </c:pt>
                <c:pt idx="1">
                  <c:v>228111.00966942011</c:v>
                </c:pt>
                <c:pt idx="2">
                  <c:v>260152.44239669282</c:v>
                </c:pt>
                <c:pt idx="3">
                  <c:v>165554.32239669282</c:v>
                </c:pt>
                <c:pt idx="4">
                  <c:v>104320.70239669282</c:v>
                </c:pt>
                <c:pt idx="5">
                  <c:v>204626.19239669279</c:v>
                </c:pt>
                <c:pt idx="6">
                  <c:v>199515.7023966928</c:v>
                </c:pt>
                <c:pt idx="7">
                  <c:v>199515.7023966928</c:v>
                </c:pt>
                <c:pt idx="8">
                  <c:v>199515.7023966928</c:v>
                </c:pt>
                <c:pt idx="9">
                  <c:v>199515.7023966928</c:v>
                </c:pt>
                <c:pt idx="10">
                  <c:v>199515.7023966928</c:v>
                </c:pt>
                <c:pt idx="11">
                  <c:v>199515.7023966928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36-49AA-8AB9-4005079DA3BD}"/>
            </c:ext>
          </c:extLst>
        </c:ser>
        <c:ser>
          <c:idx val="3"/>
          <c:order val="3"/>
          <c:tx>
            <c:strRef>
              <c:f>Gráfico!$F$5</c:f>
              <c:strCache>
                <c:ptCount val="1"/>
                <c:pt idx="0">
                  <c:v>Fondo de reserva 1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cat>
            <c:strRef>
              <c:f>Gráfico!$A$7:$A$18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Gráfico!$F$7:$F$18</c:f>
              <c:numCache>
                <c:formatCode>"$"\ 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F536-49AA-8AB9-4005079DA3BD}"/>
            </c:ext>
          </c:extLst>
        </c:ser>
        <c:ser>
          <c:idx val="4"/>
          <c:order val="4"/>
          <c:tx>
            <c:strRef>
              <c:f>Gráfico!$G$5</c:f>
              <c:strCache>
                <c:ptCount val="1"/>
                <c:pt idx="0">
                  <c:v>Fondo de reserva 2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cat>
            <c:strRef>
              <c:f>Gráfico!$A$7:$A$18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Gráfico!$G$7:$G$18</c:f>
              <c:numCache>
                <c:formatCode>"$"\ 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F536-49AA-8AB9-4005079DA3BD}"/>
            </c:ext>
          </c:extLst>
        </c:ser>
        <c:ser>
          <c:idx val="5"/>
          <c:order val="5"/>
          <c:tx>
            <c:strRef>
              <c:f>Gráfico!$H$5</c:f>
              <c:strCache>
                <c:ptCount val="1"/>
                <c:pt idx="0">
                  <c:v>Fondo de reserva U$D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cat>
            <c:strRef>
              <c:f>Gráfico!$A$7:$A$18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Gráfico!$H$7:$H$18</c:f>
              <c:numCache>
                <c:formatCode>"$"\ 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F536-49AA-8AB9-4005079DA3BD}"/>
            </c:ext>
          </c:extLst>
        </c:ser>
        <c:ser>
          <c:idx val="6"/>
          <c:order val="6"/>
          <c:tx>
            <c:strRef>
              <c:f>Gráfico!$I$5</c:f>
              <c:strCache>
                <c:ptCount val="1"/>
                <c:pt idx="0">
                  <c:v>Reserva Plazo Fijo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Gráfico!$A$7:$A$18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Gráfico!$I$7:$I$18</c:f>
              <c:numCache>
                <c:formatCode>"$"\ 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6-F536-49AA-8AB9-4005079DA3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88681679"/>
        <c:axId val="1"/>
      </c:barChart>
      <c:catAx>
        <c:axId val="7886816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9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A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00B0F0"/>
              </a:solidFill>
              <a:round/>
            </a:ln>
            <a:effectLst/>
          </c:spPr>
        </c:majorGridlines>
        <c:numFmt formatCode="&quot;$&quot;\ #,##0.0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AR"/>
          </a:p>
        </c:txPr>
        <c:crossAx val="788681679"/>
        <c:crosses val="autoZero"/>
        <c:crossBetween val="between"/>
      </c:valAx>
      <c:spPr>
        <a:solidFill>
          <a:sysClr val="window" lastClr="FFFFFF"/>
        </a:solidFill>
        <a:ln>
          <a:noFill/>
        </a:ln>
        <a:effectLst/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365" b="1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A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9525</xdr:colOff>
      <xdr:row>4</xdr:row>
      <xdr:rowOff>161926</xdr:rowOff>
    </xdr:to>
    <xdr:pic>
      <xdr:nvPicPr>
        <xdr:cNvPr id="6" name="1 Imagen">
          <a:extLst>
            <a:ext uri="{FF2B5EF4-FFF2-40B4-BE49-F238E27FC236}">
              <a16:creationId xmlns:a16="http://schemas.microsoft.com/office/drawing/2014/main" id="{03429588-2ED3-4369-A64A-8C4BBECECC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67375" cy="809626"/>
        </a:xfrm>
        <a:prstGeom prst="rect">
          <a:avLst/>
        </a:prstGeom>
        <a:ln w="15875" cap="sq">
          <a:solidFill>
            <a:srgbClr val="000000"/>
          </a:solidFill>
          <a:miter lim="800000"/>
          <a:headEnd/>
          <a:tailEnd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1390651</xdr:colOff>
      <xdr:row>1</xdr:row>
      <xdr:rowOff>19050</xdr:rowOff>
    </xdr:from>
    <xdr:to>
      <xdr:col>1</xdr:col>
      <xdr:colOff>3162300</xdr:colOff>
      <xdr:row>4</xdr:row>
      <xdr:rowOff>161925</xdr:rowOff>
    </xdr:to>
    <xdr:sp macro="" textlink="">
      <xdr:nvSpPr>
        <xdr:cNvPr id="4" name="Cuadro de texto 1" descr="Balance de situación" title="Título 1">
          <a:extLst>
            <a:ext uri="{FF2B5EF4-FFF2-40B4-BE49-F238E27FC236}">
              <a16:creationId xmlns:a16="http://schemas.microsoft.com/office/drawing/2014/main" id="{D941BFFB-3F29-EEA3-1E4D-C20B55FC7499}"/>
            </a:ext>
          </a:extLst>
        </xdr:cNvPr>
        <xdr:cNvSpPr txBox="1"/>
      </xdr:nvSpPr>
      <xdr:spPr>
        <a:xfrm>
          <a:off x="1800226" y="180975"/>
          <a:ext cx="1771649" cy="628650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ctr" rtl="0"/>
          <a:r>
            <a:rPr lang="es" sz="1400" b="1" u="none">
              <a:solidFill>
                <a:srgbClr val="008EC0"/>
              </a:solidFill>
              <a:latin typeface="Arial Nova" panose="020B0504020202020204" pitchFamily="34" charset="0"/>
              <a:ea typeface="+mn-ea"/>
              <a:cs typeface="+mn-cs"/>
            </a:rPr>
            <a:t>NAP</a:t>
          </a:r>
        </a:p>
        <a:p>
          <a:pPr marL="0" algn="ctr" rtl="0"/>
          <a:r>
            <a:rPr lang="es-AR" sz="1400" b="1" u="sng">
              <a:solidFill>
                <a:srgbClr val="008EC0"/>
              </a:solidFill>
              <a:latin typeface="Arial Nova" panose="020B0504020202020204" pitchFamily="34" charset="0"/>
              <a:ea typeface="+mn-ea"/>
              <a:cs typeface="+mn-cs"/>
            </a:rPr>
            <a:t>PUERTO MADRYN</a:t>
          </a:r>
        </a:p>
      </xdr:txBody>
    </xdr:sp>
    <xdr:clientData/>
  </xdr:twoCellAnchor>
  <xdr:twoCellAnchor>
    <xdr:from>
      <xdr:col>0</xdr:col>
      <xdr:colOff>0</xdr:colOff>
      <xdr:row>1</xdr:row>
      <xdr:rowOff>1</xdr:rowOff>
    </xdr:from>
    <xdr:to>
      <xdr:col>1</xdr:col>
      <xdr:colOff>933450</xdr:colOff>
      <xdr:row>4</xdr:row>
      <xdr:rowOff>161926</xdr:rowOff>
    </xdr:to>
    <xdr:sp macro="" textlink="">
      <xdr:nvSpPr>
        <xdr:cNvPr id="5" name="Cuadro de texto 1" descr="Balance de situación" title="Título 1">
          <a:extLst>
            <a:ext uri="{FF2B5EF4-FFF2-40B4-BE49-F238E27FC236}">
              <a16:creationId xmlns:a16="http://schemas.microsoft.com/office/drawing/2014/main" id="{A2CD93FC-6F11-F84F-28D4-9DE5F83DFB56}"/>
            </a:ext>
          </a:extLst>
        </xdr:cNvPr>
        <xdr:cNvSpPr txBox="1"/>
      </xdr:nvSpPr>
      <xdr:spPr>
        <a:xfrm>
          <a:off x="0" y="161926"/>
          <a:ext cx="1343025" cy="647700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ctr" rtl="0"/>
          <a:r>
            <a:rPr lang="es" sz="2000" b="1">
              <a:solidFill>
                <a:srgbClr val="18186C"/>
              </a:solidFill>
              <a:latin typeface="Arial Nova" panose="020B0604020202020204" pitchFamily="34" charset="0"/>
            </a:rPr>
            <a:t>CABASE</a:t>
          </a:r>
        </a:p>
      </xdr:txBody>
    </xdr:sp>
    <xdr:clientData/>
  </xdr:twoCellAnchor>
  <xdr:twoCellAnchor editAs="oneCell">
    <xdr:from>
      <xdr:col>1</xdr:col>
      <xdr:colOff>3771900</xdr:colOff>
      <xdr:row>1</xdr:row>
      <xdr:rowOff>85725</xdr:rowOff>
    </xdr:from>
    <xdr:to>
      <xdr:col>2</xdr:col>
      <xdr:colOff>800100</xdr:colOff>
      <xdr:row>4</xdr:row>
      <xdr:rowOff>28575</xdr:rowOff>
    </xdr:to>
    <xdr:pic>
      <xdr:nvPicPr>
        <xdr:cNvPr id="1431143" name="Imagen 5">
          <a:extLst>
            <a:ext uri="{FF2B5EF4-FFF2-40B4-BE49-F238E27FC236}">
              <a16:creationId xmlns:a16="http://schemas.microsoft.com/office/drawing/2014/main" id="{3916C6CF-7F4E-1797-5398-1E11E0C9E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47650"/>
          <a:ext cx="13906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981075</xdr:colOff>
      <xdr:row>0</xdr:row>
      <xdr:rowOff>695325</xdr:rowOff>
    </xdr:to>
    <xdr:pic>
      <xdr:nvPicPr>
        <xdr:cNvPr id="8" name="1 Imagen">
          <a:extLst>
            <a:ext uri="{FF2B5EF4-FFF2-40B4-BE49-F238E27FC236}">
              <a16:creationId xmlns:a16="http://schemas.microsoft.com/office/drawing/2014/main" id="{D7600ED3-DB36-43BE-93B0-D96A11E767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62825" cy="695325"/>
        </a:xfrm>
        <a:prstGeom prst="rect">
          <a:avLst/>
        </a:prstGeom>
        <a:ln w="15875" cap="sq">
          <a:solidFill>
            <a:srgbClr val="000000"/>
          </a:solidFill>
          <a:miter lim="800000"/>
          <a:headEnd/>
          <a:tailEnd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1790700</xdr:colOff>
      <xdr:row>0</xdr:row>
      <xdr:rowOff>0</xdr:rowOff>
    </xdr:from>
    <xdr:to>
      <xdr:col>2</xdr:col>
      <xdr:colOff>38100</xdr:colOff>
      <xdr:row>0</xdr:row>
      <xdr:rowOff>695325</xdr:rowOff>
    </xdr:to>
    <xdr:sp macro="" textlink="">
      <xdr:nvSpPr>
        <xdr:cNvPr id="7" name="Cuadro de texto 1" descr="Balance de situación" title="Título 1">
          <a:extLst>
            <a:ext uri="{FF2B5EF4-FFF2-40B4-BE49-F238E27FC236}">
              <a16:creationId xmlns:a16="http://schemas.microsoft.com/office/drawing/2014/main" id="{52A46315-9407-64DE-50FF-9005EC08B20C}"/>
            </a:ext>
          </a:extLst>
        </xdr:cNvPr>
        <xdr:cNvSpPr txBox="1"/>
      </xdr:nvSpPr>
      <xdr:spPr>
        <a:xfrm>
          <a:off x="2619375" y="0"/>
          <a:ext cx="1819275" cy="69532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ctr" rtl="0"/>
          <a:r>
            <a:rPr lang="es" sz="1600" b="1" u="none">
              <a:solidFill>
                <a:srgbClr val="008EC0"/>
              </a:solidFill>
              <a:latin typeface="Arial Nova" panose="020B0504020202020204" pitchFamily="34" charset="0"/>
              <a:ea typeface="+mn-ea"/>
              <a:cs typeface="+mn-cs"/>
            </a:rPr>
            <a:t>CAJA</a:t>
          </a:r>
        </a:p>
        <a:p>
          <a:pPr marL="0" algn="ctr" rtl="0"/>
          <a:r>
            <a:rPr lang="es" sz="1600" b="1" u="sng">
              <a:solidFill>
                <a:srgbClr val="008EC0"/>
              </a:solidFill>
              <a:latin typeface="Arial Nova" panose="020B0504020202020204" pitchFamily="34" charset="0"/>
              <a:ea typeface="+mn-ea"/>
              <a:cs typeface="+mn-cs"/>
            </a:rPr>
            <a:t>NAP PMY</a:t>
          </a:r>
        </a:p>
      </xdr:txBody>
    </xdr:sp>
    <xdr:clientData/>
  </xdr:twoCellAnchor>
  <xdr:twoCellAnchor editAs="oneCell">
    <xdr:from>
      <xdr:col>5</xdr:col>
      <xdr:colOff>962025</xdr:colOff>
      <xdr:row>0</xdr:row>
      <xdr:rowOff>0</xdr:rowOff>
    </xdr:from>
    <xdr:to>
      <xdr:col>14</xdr:col>
      <xdr:colOff>28575</xdr:colOff>
      <xdr:row>0</xdr:row>
      <xdr:rowOff>428625</xdr:rowOff>
    </xdr:to>
    <xdr:pic>
      <xdr:nvPicPr>
        <xdr:cNvPr id="1432319" name="1 Imagen">
          <a:extLst>
            <a:ext uri="{FF2B5EF4-FFF2-40B4-BE49-F238E27FC236}">
              <a16:creationId xmlns:a16="http://schemas.microsoft.com/office/drawing/2014/main" id="{234CCB0F-B988-6EEB-373E-663B4DABBC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62950" y="0"/>
          <a:ext cx="78962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19050</xdr:rowOff>
    </xdr:from>
    <xdr:to>
      <xdr:col>1</xdr:col>
      <xdr:colOff>514350</xdr:colOff>
      <xdr:row>0</xdr:row>
      <xdr:rowOff>752475</xdr:rowOff>
    </xdr:to>
    <xdr:sp macro="" textlink="">
      <xdr:nvSpPr>
        <xdr:cNvPr id="6" name="Cuadro de texto 1" descr="Balance de situación" title="Título 1">
          <a:extLst>
            <a:ext uri="{FF2B5EF4-FFF2-40B4-BE49-F238E27FC236}">
              <a16:creationId xmlns:a16="http://schemas.microsoft.com/office/drawing/2014/main" id="{AD4B52A5-12C3-0231-A298-7A79272BAB01}"/>
            </a:ext>
          </a:extLst>
        </xdr:cNvPr>
        <xdr:cNvSpPr txBox="1"/>
      </xdr:nvSpPr>
      <xdr:spPr>
        <a:xfrm>
          <a:off x="0" y="19050"/>
          <a:ext cx="1343025" cy="73342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ctr" rtl="0"/>
          <a:r>
            <a:rPr lang="es" sz="2000" b="1">
              <a:solidFill>
                <a:srgbClr val="18186C"/>
              </a:solidFill>
              <a:latin typeface="Arial Nova" panose="020B0604020202020204" pitchFamily="34" charset="0"/>
            </a:rPr>
            <a:t>CABASE</a:t>
          </a:r>
        </a:p>
      </xdr:txBody>
    </xdr:sp>
    <xdr:clientData/>
  </xdr:twoCellAnchor>
  <xdr:twoCellAnchor editAs="oneCell">
    <xdr:from>
      <xdr:col>3</xdr:col>
      <xdr:colOff>180975</xdr:colOff>
      <xdr:row>0</xdr:row>
      <xdr:rowOff>133350</xdr:rowOff>
    </xdr:from>
    <xdr:to>
      <xdr:col>4</xdr:col>
      <xdr:colOff>771525</xdr:colOff>
      <xdr:row>0</xdr:row>
      <xdr:rowOff>581025</xdr:rowOff>
    </xdr:to>
    <xdr:pic>
      <xdr:nvPicPr>
        <xdr:cNvPr id="1432321" name="Imagen 7">
          <a:extLst>
            <a:ext uri="{FF2B5EF4-FFF2-40B4-BE49-F238E27FC236}">
              <a16:creationId xmlns:a16="http://schemas.microsoft.com/office/drawing/2014/main" id="{13BAB5A9-A0F1-A61D-051E-D26FA9E08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5950" y="133350"/>
          <a:ext cx="14573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9525</xdr:colOff>
      <xdr:row>3</xdr:row>
      <xdr:rowOff>323850</xdr:rowOff>
    </xdr:to>
    <xdr:pic>
      <xdr:nvPicPr>
        <xdr:cNvPr id="9" name="1 Imagen">
          <a:extLst>
            <a:ext uri="{FF2B5EF4-FFF2-40B4-BE49-F238E27FC236}">
              <a16:creationId xmlns:a16="http://schemas.microsoft.com/office/drawing/2014/main" id="{3D59FD1D-F50A-4133-BD94-2982D60B62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172450" cy="876300"/>
        </a:xfrm>
        <a:prstGeom prst="rect">
          <a:avLst/>
        </a:prstGeom>
        <a:ln w="15875" cap="sq">
          <a:solidFill>
            <a:srgbClr val="000000"/>
          </a:solidFill>
          <a:miter lim="800000"/>
          <a:headEnd/>
          <a:tailEnd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752475</xdr:colOff>
      <xdr:row>1</xdr:row>
      <xdr:rowOff>28574</xdr:rowOff>
    </xdr:from>
    <xdr:to>
      <xdr:col>5</xdr:col>
      <xdr:colOff>57150</xdr:colOff>
      <xdr:row>4</xdr:row>
      <xdr:rowOff>38099</xdr:rowOff>
    </xdr:to>
    <xdr:sp macro="" textlink="">
      <xdr:nvSpPr>
        <xdr:cNvPr id="6" name="Cuadro de texto 1" descr="Balance de situación" title="Título 1">
          <a:extLst>
            <a:ext uri="{FF2B5EF4-FFF2-40B4-BE49-F238E27FC236}">
              <a16:creationId xmlns:a16="http://schemas.microsoft.com/office/drawing/2014/main" id="{0439C8DB-8B12-92F8-675A-7A6FA0B41372}"/>
            </a:ext>
          </a:extLst>
        </xdr:cNvPr>
        <xdr:cNvSpPr txBox="1"/>
      </xdr:nvSpPr>
      <xdr:spPr>
        <a:xfrm>
          <a:off x="2705100" y="190499"/>
          <a:ext cx="2219325" cy="73342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ctr" rtl="0"/>
          <a:r>
            <a:rPr lang="es" sz="1600" b="1" u="none">
              <a:solidFill>
                <a:srgbClr val="008EC0"/>
              </a:solidFill>
              <a:latin typeface="Arial Nova" panose="020B0504020202020204" pitchFamily="34" charset="0"/>
              <a:ea typeface="+mn-ea"/>
              <a:cs typeface="+mn-cs"/>
            </a:rPr>
            <a:t>NAP</a:t>
          </a:r>
        </a:p>
        <a:p>
          <a:pPr marL="0" algn="ctr" rtl="0"/>
          <a:r>
            <a:rPr lang="es" sz="1600" b="1" u="sng">
              <a:solidFill>
                <a:srgbClr val="008EC0"/>
              </a:solidFill>
              <a:latin typeface="Arial Nova" panose="020B0504020202020204" pitchFamily="34" charset="0"/>
              <a:ea typeface="+mn-ea"/>
              <a:cs typeface="+mn-cs"/>
            </a:rPr>
            <a:t>PMY 2022-2023</a:t>
          </a:r>
        </a:p>
      </xdr:txBody>
    </xdr:sp>
    <xdr:clientData/>
  </xdr:twoCellAnchor>
  <xdr:twoCellAnchor>
    <xdr:from>
      <xdr:col>0</xdr:col>
      <xdr:colOff>0</xdr:colOff>
      <xdr:row>0</xdr:row>
      <xdr:rowOff>133350</xdr:rowOff>
    </xdr:from>
    <xdr:to>
      <xdr:col>1</xdr:col>
      <xdr:colOff>304800</xdr:colOff>
      <xdr:row>3</xdr:row>
      <xdr:rowOff>314325</xdr:rowOff>
    </xdr:to>
    <xdr:sp macro="" textlink="">
      <xdr:nvSpPr>
        <xdr:cNvPr id="7" name="Cuadro de texto 1" descr="Balance de situación" title="Título 1">
          <a:extLst>
            <a:ext uri="{FF2B5EF4-FFF2-40B4-BE49-F238E27FC236}">
              <a16:creationId xmlns:a16="http://schemas.microsoft.com/office/drawing/2014/main" id="{AC38BC8E-5BF4-84AE-378E-1E05202F3387}"/>
            </a:ext>
          </a:extLst>
        </xdr:cNvPr>
        <xdr:cNvSpPr txBox="1"/>
      </xdr:nvSpPr>
      <xdr:spPr>
        <a:xfrm>
          <a:off x="0" y="133350"/>
          <a:ext cx="1343025" cy="73342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ctr" rtl="0"/>
          <a:r>
            <a:rPr lang="es" sz="2000" b="1">
              <a:solidFill>
                <a:srgbClr val="18186C"/>
              </a:solidFill>
              <a:latin typeface="Arial Nova" panose="020B0604020202020204" pitchFamily="34" charset="0"/>
            </a:rPr>
            <a:t>CABASE</a:t>
          </a:r>
        </a:p>
      </xdr:txBody>
    </xdr:sp>
    <xdr:clientData/>
  </xdr:twoCellAnchor>
  <xdr:twoCellAnchor editAs="oneCell">
    <xdr:from>
      <xdr:col>7</xdr:col>
      <xdr:colOff>9525</xdr:colOff>
      <xdr:row>1</xdr:row>
      <xdr:rowOff>123825</xdr:rowOff>
    </xdr:from>
    <xdr:to>
      <xdr:col>8</xdr:col>
      <xdr:colOff>628650</xdr:colOff>
      <xdr:row>3</xdr:row>
      <xdr:rowOff>180975</xdr:rowOff>
    </xdr:to>
    <xdr:pic>
      <xdr:nvPicPr>
        <xdr:cNvPr id="1433344" name="Imagen 7">
          <a:extLst>
            <a:ext uri="{FF2B5EF4-FFF2-40B4-BE49-F238E27FC236}">
              <a16:creationId xmlns:a16="http://schemas.microsoft.com/office/drawing/2014/main" id="{D05B7629-4C58-5BA6-774D-B9F15A15F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3675" y="285750"/>
          <a:ext cx="14573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476250</xdr:colOff>
      <xdr:row>3</xdr:row>
      <xdr:rowOff>47625</xdr:rowOff>
    </xdr:from>
    <xdr:to>
      <xdr:col>19</xdr:col>
      <xdr:colOff>419100</xdr:colOff>
      <xdr:row>20</xdr:row>
      <xdr:rowOff>104775</xdr:rowOff>
    </xdr:to>
    <xdr:graphicFrame macro="">
      <xdr:nvGraphicFramePr>
        <xdr:cNvPr id="1433345" name="Gráfico 1">
          <a:extLst>
            <a:ext uri="{FF2B5EF4-FFF2-40B4-BE49-F238E27FC236}">
              <a16:creationId xmlns:a16="http://schemas.microsoft.com/office/drawing/2014/main" id="{31010605-C362-5139-8CA2-542A99713B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Personalizado 6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99CCFF"/>
      </a:accent4>
      <a:accent5>
        <a:srgbClr val="5F5F5F"/>
      </a:accent5>
      <a:accent6>
        <a:srgbClr val="CCECFF"/>
      </a:accent6>
      <a:hlink>
        <a:srgbClr val="5F5F5F"/>
      </a:hlink>
      <a:folHlink>
        <a:srgbClr val="919191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-0.499984740745262"/>
  </sheetPr>
  <dimension ref="A5:X91"/>
  <sheetViews>
    <sheetView tabSelected="1" topLeftCell="A9" zoomScaleNormal="100" workbookViewId="0">
      <selection activeCell="I39" sqref="I39"/>
    </sheetView>
  </sheetViews>
  <sheetFormatPr baseColWidth="10" defaultRowHeight="12.75" x14ac:dyDescent="0.2"/>
  <cols>
    <col min="1" max="1" width="6.140625" bestFit="1" customWidth="1"/>
    <col min="2" max="2" width="65.42578125" customWidth="1"/>
    <col min="3" max="4" width="13.28515625" customWidth="1"/>
    <col min="5" max="5" width="13.85546875" customWidth="1"/>
    <col min="6" max="6" width="13.28515625" customWidth="1"/>
    <col min="7" max="8" width="10.85546875" customWidth="1"/>
    <col min="9" max="9" width="12.28515625" customWidth="1"/>
    <col min="10" max="10" width="11.7109375" customWidth="1"/>
    <col min="11" max="11" width="11.85546875" customWidth="1"/>
    <col min="12" max="16" width="10.85546875" customWidth="1"/>
    <col min="17" max="17" width="13.28515625" customWidth="1"/>
    <col min="18" max="18" width="13.28515625" bestFit="1" customWidth="1"/>
    <col min="19" max="19" width="11.7109375" customWidth="1"/>
    <col min="20" max="20" width="11.7109375" bestFit="1" customWidth="1"/>
    <col min="21" max="21" width="13.28515625" bestFit="1" customWidth="1"/>
  </cols>
  <sheetData>
    <row r="5" spans="1:5" ht="13.5" thickBot="1" x14ac:dyDescent="0.25"/>
    <row r="6" spans="1:5" ht="21.75" customHeight="1" thickBot="1" x14ac:dyDescent="0.25">
      <c r="A6" s="286" t="s">
        <v>27</v>
      </c>
      <c r="B6" s="287"/>
      <c r="C6" s="139" t="s">
        <v>11</v>
      </c>
      <c r="E6" s="29"/>
    </row>
    <row r="7" spans="1:5" x14ac:dyDescent="0.2">
      <c r="A7" s="129">
        <v>1</v>
      </c>
      <c r="B7" s="130" t="s">
        <v>30</v>
      </c>
      <c r="C7" s="131">
        <f>R60-SUM(C29:Q29)</f>
        <v>0</v>
      </c>
      <c r="E7" s="29"/>
    </row>
    <row r="8" spans="1:5" x14ac:dyDescent="0.2">
      <c r="A8" s="132">
        <v>2</v>
      </c>
      <c r="B8" s="133" t="s">
        <v>31</v>
      </c>
      <c r="C8" s="134">
        <f>R62-SUM(C30:Q30)</f>
        <v>-12533.179999999997</v>
      </c>
      <c r="E8" s="26"/>
    </row>
    <row r="9" spans="1:5" x14ac:dyDescent="0.2">
      <c r="A9" s="132">
        <v>3</v>
      </c>
      <c r="B9" s="135" t="s">
        <v>62</v>
      </c>
      <c r="C9" s="134">
        <f>R64-SUM(C31:Q31)</f>
        <v>0</v>
      </c>
    </row>
    <row r="10" spans="1:5" x14ac:dyDescent="0.2">
      <c r="A10" s="132">
        <v>4</v>
      </c>
      <c r="B10" s="136" t="s">
        <v>32</v>
      </c>
      <c r="C10" s="134">
        <f>R66-SUM(C32:Q32)</f>
        <v>0</v>
      </c>
      <c r="E10" s="26"/>
    </row>
    <row r="11" spans="1:5" x14ac:dyDescent="0.2">
      <c r="A11" s="132">
        <v>5</v>
      </c>
      <c r="B11" s="137" t="s">
        <v>59</v>
      </c>
      <c r="C11" s="134">
        <f>R68-SUM(C33:Q33)</f>
        <v>-16073.639999999998</v>
      </c>
      <c r="E11" s="26"/>
    </row>
    <row r="12" spans="1:5" x14ac:dyDescent="0.2">
      <c r="A12" s="132">
        <v>6</v>
      </c>
      <c r="B12" s="138" t="s">
        <v>61</v>
      </c>
      <c r="C12" s="134">
        <f>R70-SUM(C34:AQ34)</f>
        <v>-8402.2400000000052</v>
      </c>
      <c r="E12" s="26"/>
    </row>
    <row r="13" spans="1:5" x14ac:dyDescent="0.2">
      <c r="A13" s="132">
        <v>7</v>
      </c>
      <c r="B13" s="137" t="s">
        <v>34</v>
      </c>
      <c r="C13" s="134">
        <f>R72-SUM(C35:Q35)</f>
        <v>-150070.25000000006</v>
      </c>
      <c r="E13" s="26"/>
    </row>
    <row r="14" spans="1:5" x14ac:dyDescent="0.2">
      <c r="A14" s="132">
        <v>8</v>
      </c>
      <c r="B14" s="137" t="s">
        <v>35</v>
      </c>
      <c r="C14" s="134">
        <f>R74-SUM(C36:Q36)</f>
        <v>0</v>
      </c>
      <c r="E14" s="26"/>
    </row>
    <row r="15" spans="1:5" x14ac:dyDescent="0.2">
      <c r="A15" s="132">
        <v>9</v>
      </c>
      <c r="B15" s="133" t="s">
        <v>36</v>
      </c>
      <c r="C15" s="134">
        <f>R76-SUM(C37:Q37)</f>
        <v>0</v>
      </c>
      <c r="E15" s="26"/>
    </row>
    <row r="16" spans="1:5" x14ac:dyDescent="0.2">
      <c r="A16" s="132">
        <v>10</v>
      </c>
      <c r="B16" s="133" t="s">
        <v>72</v>
      </c>
      <c r="C16" s="134">
        <f>R78-SUM(C38:Q38)</f>
        <v>-22463.650000000009</v>
      </c>
      <c r="E16" s="26"/>
    </row>
    <row r="17" spans="1:22" x14ac:dyDescent="0.2">
      <c r="A17" s="132">
        <v>11</v>
      </c>
      <c r="B17" s="133"/>
      <c r="C17" s="134">
        <f>R80-SUM(C39:Q39)</f>
        <v>0</v>
      </c>
      <c r="E17" s="26"/>
    </row>
    <row r="18" spans="1:22" x14ac:dyDescent="0.2">
      <c r="A18" s="132">
        <v>12</v>
      </c>
      <c r="B18" s="133"/>
      <c r="C18" s="134">
        <f>R82-SUM(C40:Q40)</f>
        <v>0</v>
      </c>
      <c r="E18" s="26"/>
      <c r="F18" s="7"/>
    </row>
    <row r="19" spans="1:22" x14ac:dyDescent="0.2">
      <c r="A19" s="132"/>
      <c r="B19" s="133"/>
      <c r="C19" s="134">
        <f>R92-SUM(C41:Q41)</f>
        <v>0</v>
      </c>
    </row>
    <row r="20" spans="1:22" x14ac:dyDescent="0.2">
      <c r="A20" s="220">
        <v>1</v>
      </c>
      <c r="B20" s="221"/>
      <c r="C20" s="222">
        <f>R94-SUM(C42:Q42)</f>
        <v>0</v>
      </c>
    </row>
    <row r="21" spans="1:22" x14ac:dyDescent="0.2">
      <c r="A21" s="220"/>
      <c r="B21" s="223"/>
      <c r="C21" s="222"/>
    </row>
    <row r="22" spans="1:22" ht="13.5" thickBot="1" x14ac:dyDescent="0.25">
      <c r="A22" s="224"/>
      <c r="B22" s="225"/>
      <c r="C22" s="226"/>
    </row>
    <row r="23" spans="1:22" ht="13.5" thickBot="1" x14ac:dyDescent="0.25">
      <c r="B23" s="32" t="s">
        <v>28</v>
      </c>
      <c r="C23" s="219">
        <f>SUM(C7:C21)</f>
        <v>-209542.96000000008</v>
      </c>
    </row>
    <row r="24" spans="1:22" x14ac:dyDescent="0.2">
      <c r="C24" s="31"/>
      <c r="D24" s="31"/>
    </row>
    <row r="25" spans="1:22" x14ac:dyDescent="0.2">
      <c r="C25" s="31"/>
    </row>
    <row r="26" spans="1:22" ht="8.25" customHeight="1" thickBot="1" x14ac:dyDescent="0.25"/>
    <row r="27" spans="1:22" ht="18" customHeight="1" x14ac:dyDescent="0.2">
      <c r="A27" s="288" t="s">
        <v>4</v>
      </c>
      <c r="B27" s="289"/>
      <c r="C27" s="292" t="s">
        <v>73</v>
      </c>
      <c r="D27" s="140">
        <v>44754</v>
      </c>
      <c r="E27" s="140">
        <v>44781</v>
      </c>
      <c r="F27" s="140">
        <v>44816</v>
      </c>
      <c r="G27" s="140">
        <v>44846</v>
      </c>
      <c r="H27" s="140">
        <v>44876</v>
      </c>
      <c r="I27" s="140" t="s">
        <v>104</v>
      </c>
      <c r="J27" s="140">
        <v>44907</v>
      </c>
      <c r="K27" s="140">
        <v>44936</v>
      </c>
      <c r="L27" s="140"/>
      <c r="M27" s="140"/>
      <c r="N27" s="140"/>
      <c r="O27" s="140"/>
      <c r="P27" s="140"/>
      <c r="Q27" s="280" t="s">
        <v>71</v>
      </c>
      <c r="T27" s="11"/>
    </row>
    <row r="28" spans="1:22" ht="13.5" thickBot="1" x14ac:dyDescent="0.25">
      <c r="A28" s="290" t="s">
        <v>1</v>
      </c>
      <c r="B28" s="291"/>
      <c r="C28" s="293"/>
      <c r="D28" s="141" t="s">
        <v>5</v>
      </c>
      <c r="E28" s="141" t="s">
        <v>7</v>
      </c>
      <c r="F28" s="141" t="s">
        <v>7</v>
      </c>
      <c r="G28" s="141" t="s">
        <v>5</v>
      </c>
      <c r="H28" s="141" t="s">
        <v>5</v>
      </c>
      <c r="I28" s="141" t="s">
        <v>5</v>
      </c>
      <c r="J28" s="141" t="s">
        <v>5</v>
      </c>
      <c r="K28" s="141" t="s">
        <v>5</v>
      </c>
      <c r="L28" s="141" t="s">
        <v>5</v>
      </c>
      <c r="M28" s="141" t="s">
        <v>5</v>
      </c>
      <c r="N28" s="141" t="s">
        <v>5</v>
      </c>
      <c r="O28" s="141" t="s">
        <v>5</v>
      </c>
      <c r="P28" s="141" t="s">
        <v>5</v>
      </c>
      <c r="Q28" s="281"/>
      <c r="R28" s="2"/>
      <c r="S28" s="12"/>
      <c r="T28" s="12"/>
      <c r="U28" s="7"/>
      <c r="V28" s="13"/>
    </row>
    <row r="29" spans="1:22" x14ac:dyDescent="0.2">
      <c r="A29" s="54">
        <v>1</v>
      </c>
      <c r="B29" s="55" t="s">
        <v>30</v>
      </c>
      <c r="C29" s="142"/>
      <c r="D29" s="56">
        <v>11423.61</v>
      </c>
      <c r="E29" s="56">
        <v>24938.1</v>
      </c>
      <c r="F29" s="56">
        <v>19021.2</v>
      </c>
      <c r="G29" s="56">
        <v>26553.45</v>
      </c>
      <c r="H29" s="56">
        <v>30492</v>
      </c>
      <c r="I29" s="56"/>
      <c r="J29" s="56">
        <v>31998.45</v>
      </c>
      <c r="K29" s="56">
        <v>18905.04</v>
      </c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</row>
    <row r="30" spans="1:22" x14ac:dyDescent="0.2">
      <c r="A30" s="227">
        <v>2</v>
      </c>
      <c r="B30" s="228" t="s">
        <v>31</v>
      </c>
      <c r="C30" s="229">
        <v>2398.2199999999998</v>
      </c>
      <c r="D30" s="230">
        <v>2538.58</v>
      </c>
      <c r="E30" s="230">
        <v>3325.08</v>
      </c>
      <c r="F30" s="230">
        <v>2536.16</v>
      </c>
      <c r="G30" s="230">
        <v>3540.46</v>
      </c>
      <c r="H30" s="230">
        <v>4065.6</v>
      </c>
      <c r="I30" s="230"/>
      <c r="J30" s="230">
        <v>4266.46</v>
      </c>
      <c r="K30" s="230">
        <v>4201.12</v>
      </c>
      <c r="L30" s="230"/>
      <c r="M30" s="230"/>
      <c r="N30" s="230"/>
      <c r="O30" s="230"/>
      <c r="P30" s="230"/>
      <c r="Q30" s="230"/>
    </row>
    <row r="31" spans="1:22" x14ac:dyDescent="0.2">
      <c r="A31" s="29">
        <v>3</v>
      </c>
      <c r="B31" s="47" t="s">
        <v>62</v>
      </c>
      <c r="C31" s="142"/>
      <c r="D31" s="56"/>
      <c r="E31" s="56"/>
      <c r="F31" s="56">
        <v>152750</v>
      </c>
      <c r="G31" s="56">
        <v>3540.46</v>
      </c>
      <c r="H31" s="56">
        <v>4065.6</v>
      </c>
      <c r="I31" s="56">
        <v>-152750</v>
      </c>
      <c r="J31" s="56">
        <v>4266.46</v>
      </c>
      <c r="K31" s="56">
        <v>4201.12</v>
      </c>
      <c r="L31" s="56"/>
      <c r="M31" s="56"/>
      <c r="N31" s="56"/>
      <c r="O31" s="56"/>
      <c r="P31" s="56"/>
      <c r="Q31" s="56"/>
    </row>
    <row r="32" spans="1:22" x14ac:dyDescent="0.2">
      <c r="A32" s="227">
        <v>4</v>
      </c>
      <c r="B32" s="228" t="s">
        <v>32</v>
      </c>
      <c r="C32" s="229">
        <v>2398.2199999999998</v>
      </c>
      <c r="D32" s="230">
        <v>2538.58</v>
      </c>
      <c r="E32" s="230">
        <v>3325.08</v>
      </c>
      <c r="F32" s="230">
        <v>2536.16</v>
      </c>
      <c r="G32" s="230">
        <v>3540.46</v>
      </c>
      <c r="H32" s="230">
        <v>4065.6</v>
      </c>
      <c r="I32" s="230"/>
      <c r="J32" s="230">
        <v>4266.46</v>
      </c>
      <c r="K32" s="230">
        <v>4201.12</v>
      </c>
      <c r="L32" s="230"/>
      <c r="M32" s="230"/>
      <c r="N32" s="230"/>
      <c r="O32" s="230"/>
      <c r="P32" s="230"/>
      <c r="Q32" s="230"/>
    </row>
    <row r="33" spans="1:20" x14ac:dyDescent="0.2">
      <c r="A33" s="29">
        <v>5</v>
      </c>
      <c r="B33" s="57" t="s">
        <v>59</v>
      </c>
      <c r="C33" s="142">
        <v>2398.2199999999998</v>
      </c>
      <c r="D33" s="56">
        <v>2538.58</v>
      </c>
      <c r="E33" s="56">
        <v>3325.08</v>
      </c>
      <c r="F33" s="56">
        <v>2536.16</v>
      </c>
      <c r="G33" s="56">
        <v>3540.46</v>
      </c>
      <c r="H33" s="56">
        <v>4065.6</v>
      </c>
      <c r="I33" s="56"/>
      <c r="J33" s="56">
        <v>4266.46</v>
      </c>
      <c r="K33" s="56">
        <v>4201.12</v>
      </c>
      <c r="L33" s="56"/>
      <c r="M33" s="56"/>
      <c r="N33" s="56"/>
      <c r="O33" s="56"/>
      <c r="P33" s="56"/>
      <c r="Q33" s="56"/>
    </row>
    <row r="34" spans="1:20" x14ac:dyDescent="0.2">
      <c r="A34" s="227">
        <v>6</v>
      </c>
      <c r="B34" s="228" t="s">
        <v>61</v>
      </c>
      <c r="C34" s="229"/>
      <c r="D34" s="230">
        <v>5077.16</v>
      </c>
      <c r="E34" s="230">
        <v>6650.16</v>
      </c>
      <c r="F34" s="230">
        <v>5072.32</v>
      </c>
      <c r="G34" s="230">
        <v>7080.92</v>
      </c>
      <c r="H34" s="230">
        <v>8131.2</v>
      </c>
      <c r="I34" s="230"/>
      <c r="J34" s="230">
        <v>8532.92</v>
      </c>
      <c r="K34" s="230">
        <v>8402.24</v>
      </c>
      <c r="L34" s="230"/>
      <c r="M34" s="230"/>
      <c r="N34" s="230"/>
      <c r="O34" s="230"/>
      <c r="P34" s="230"/>
      <c r="Q34" s="230"/>
    </row>
    <row r="35" spans="1:20" x14ac:dyDescent="0.2">
      <c r="A35" s="29">
        <v>7</v>
      </c>
      <c r="B35" s="57" t="s">
        <v>34</v>
      </c>
      <c r="C35" s="142">
        <v>31176.86</v>
      </c>
      <c r="D35" s="56">
        <v>25385.8</v>
      </c>
      <c r="E35" s="56">
        <v>33250.800000000003</v>
      </c>
      <c r="F35" s="56">
        <v>32970.080000000002</v>
      </c>
      <c r="G35" s="56">
        <v>35404.6</v>
      </c>
      <c r="H35" s="56">
        <v>40656</v>
      </c>
      <c r="I35" s="56"/>
      <c r="J35" s="56">
        <v>31998.45</v>
      </c>
      <c r="K35" s="56">
        <v>42011.199999999997</v>
      </c>
      <c r="L35" s="56"/>
      <c r="M35" s="56"/>
      <c r="N35" s="56"/>
      <c r="O35" s="56"/>
      <c r="P35" s="56"/>
      <c r="Q35" s="56"/>
    </row>
    <row r="36" spans="1:20" x14ac:dyDescent="0.2">
      <c r="A36" s="227">
        <v>8</v>
      </c>
      <c r="B36" s="228" t="s">
        <v>35</v>
      </c>
      <c r="C36" s="229"/>
      <c r="D36" s="230">
        <v>33001.54</v>
      </c>
      <c r="E36" s="230">
        <v>43226.04</v>
      </c>
      <c r="F36" s="230">
        <v>32970.080000000002</v>
      </c>
      <c r="G36" s="230">
        <v>46025.979999999996</v>
      </c>
      <c r="H36" s="230">
        <v>52852.800000000003</v>
      </c>
      <c r="I36" s="230"/>
      <c r="J36" s="230">
        <v>55463.979999999996</v>
      </c>
      <c r="K36" s="230">
        <v>54614.559999999998</v>
      </c>
      <c r="L36" s="230"/>
      <c r="M36" s="230"/>
      <c r="N36" s="230"/>
      <c r="O36" s="230"/>
      <c r="P36" s="230"/>
      <c r="Q36" s="230"/>
    </row>
    <row r="37" spans="1:20" x14ac:dyDescent="0.2">
      <c r="A37" s="29">
        <v>9</v>
      </c>
      <c r="B37" s="57" t="s">
        <v>36</v>
      </c>
      <c r="C37" s="142"/>
      <c r="D37" s="56">
        <v>19039.349999999999</v>
      </c>
      <c r="E37" s="56">
        <v>24938.1</v>
      </c>
      <c r="F37" s="56">
        <v>19021.2</v>
      </c>
      <c r="G37" s="56">
        <v>26553.45</v>
      </c>
      <c r="H37" s="56">
        <v>30492</v>
      </c>
      <c r="I37" s="56"/>
      <c r="J37" s="56">
        <v>31998.45</v>
      </c>
      <c r="K37" s="56">
        <v>31508.400000000001</v>
      </c>
      <c r="L37" s="56"/>
      <c r="M37" s="56"/>
      <c r="N37" s="56"/>
      <c r="O37" s="56"/>
      <c r="P37" s="56"/>
      <c r="Q37" s="56"/>
    </row>
    <row r="38" spans="1:20" x14ac:dyDescent="0.2">
      <c r="A38" s="227">
        <v>10</v>
      </c>
      <c r="B38" s="228" t="s">
        <v>72</v>
      </c>
      <c r="C38" s="229">
        <v>21148.38</v>
      </c>
      <c r="D38" s="230">
        <v>7615.74</v>
      </c>
      <c r="E38" s="230">
        <v>14962.86</v>
      </c>
      <c r="F38" s="230">
        <v>11412.72</v>
      </c>
      <c r="G38" s="230">
        <v>15932.07</v>
      </c>
      <c r="H38" s="230">
        <v>18295.2</v>
      </c>
      <c r="I38" s="230"/>
      <c r="J38" s="230">
        <v>19199.07</v>
      </c>
      <c r="K38" s="230">
        <v>12603.36</v>
      </c>
      <c r="L38" s="230"/>
      <c r="M38" s="230"/>
      <c r="N38" s="230"/>
      <c r="O38" s="230"/>
      <c r="P38" s="230"/>
      <c r="Q38" s="230"/>
    </row>
    <row r="39" spans="1:20" x14ac:dyDescent="0.2">
      <c r="A39" s="29">
        <v>11</v>
      </c>
      <c r="B39" s="57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</row>
    <row r="40" spans="1:20" x14ac:dyDescent="0.2">
      <c r="A40" s="227">
        <v>12</v>
      </c>
      <c r="B40" s="228"/>
      <c r="C40" s="229"/>
      <c r="D40" s="230"/>
      <c r="E40" s="230"/>
      <c r="F40" s="230"/>
      <c r="G40" s="230"/>
      <c r="H40" s="230"/>
      <c r="I40" s="230"/>
      <c r="J40" s="230"/>
      <c r="K40" s="230"/>
      <c r="L40" s="230"/>
      <c r="M40" s="230"/>
      <c r="N40" s="230"/>
      <c r="O40" s="230"/>
      <c r="P40" s="230"/>
      <c r="Q40" s="230"/>
    </row>
    <row r="41" spans="1:20" x14ac:dyDescent="0.2">
      <c r="A41" s="29"/>
      <c r="B41" s="3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</row>
    <row r="42" spans="1:20" x14ac:dyDescent="0.2">
      <c r="A42" s="231">
        <v>1</v>
      </c>
      <c r="B42" s="232"/>
      <c r="C42" s="233"/>
      <c r="D42" s="233"/>
      <c r="E42" s="233"/>
      <c r="F42" s="233"/>
      <c r="G42" s="233"/>
      <c r="H42" s="233"/>
      <c r="I42" s="233"/>
      <c r="J42" s="233"/>
      <c r="K42" s="233"/>
      <c r="L42" s="233"/>
      <c r="M42" s="233"/>
      <c r="N42" s="233"/>
      <c r="O42" s="233"/>
      <c r="P42" s="233"/>
      <c r="Q42" s="233"/>
    </row>
    <row r="43" spans="1:20" x14ac:dyDescent="0.2">
      <c r="A43" s="29"/>
      <c r="B43" s="57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</row>
    <row r="44" spans="1:20" ht="13.5" thickBot="1" x14ac:dyDescent="0.25">
      <c r="A44" s="231"/>
      <c r="B44" s="232"/>
      <c r="C44" s="233"/>
      <c r="D44" s="233"/>
      <c r="E44" s="233"/>
      <c r="F44" s="233"/>
      <c r="G44" s="233"/>
      <c r="H44" s="233"/>
      <c r="I44" s="233"/>
      <c r="J44" s="233"/>
      <c r="K44" s="233"/>
      <c r="L44" s="233"/>
      <c r="M44" s="233"/>
      <c r="N44" s="233"/>
      <c r="O44" s="233"/>
      <c r="P44" s="233"/>
      <c r="Q44" s="233"/>
    </row>
    <row r="45" spans="1:20" ht="13.5" thickBot="1" x14ac:dyDescent="0.25">
      <c r="B45" s="25"/>
      <c r="C45" s="234">
        <f>SUM(C29:C44)</f>
        <v>59519.900000000009</v>
      </c>
      <c r="D45" s="235">
        <f>SUM(D29:D44)</f>
        <v>109158.94000000002</v>
      </c>
      <c r="E45" s="235">
        <f t="shared" ref="E45:Q45" si="0">SUM(E29:E44)</f>
        <v>157941.29999999999</v>
      </c>
      <c r="F45" s="235">
        <f t="shared" si="0"/>
        <v>280826.08</v>
      </c>
      <c r="G45" s="235">
        <f t="shared" si="0"/>
        <v>171712.31</v>
      </c>
      <c r="H45" s="235">
        <f t="shared" si="0"/>
        <v>197181.6</v>
      </c>
      <c r="I45" s="235">
        <f t="shared" si="0"/>
        <v>-152750</v>
      </c>
      <c r="J45" s="235">
        <f t="shared" si="0"/>
        <v>196257.16000000003</v>
      </c>
      <c r="K45" s="235">
        <f t="shared" si="0"/>
        <v>184849.27999999997</v>
      </c>
      <c r="L45" s="235">
        <f t="shared" si="0"/>
        <v>0</v>
      </c>
      <c r="M45" s="235">
        <f t="shared" si="0"/>
        <v>0</v>
      </c>
      <c r="N45" s="235">
        <f t="shared" si="0"/>
        <v>0</v>
      </c>
      <c r="O45" s="235">
        <f t="shared" si="0"/>
        <v>0</v>
      </c>
      <c r="P45" s="235">
        <f t="shared" si="0"/>
        <v>0</v>
      </c>
      <c r="Q45" s="235">
        <f t="shared" si="0"/>
        <v>0</v>
      </c>
      <c r="R45" s="236">
        <f>SUM(D45:Q45)</f>
        <v>1145176.6700000002</v>
      </c>
      <c r="S45" s="14"/>
      <c r="T45" s="1"/>
    </row>
    <row r="46" spans="1:20" x14ac:dyDescent="0.2">
      <c r="H46" s="39"/>
      <c r="R46" s="14"/>
      <c r="S46" s="14"/>
      <c r="T46" s="14"/>
    </row>
    <row r="47" spans="1:20" x14ac:dyDescent="0.2">
      <c r="H47" s="39"/>
      <c r="R47" s="14"/>
      <c r="S47" s="14"/>
      <c r="T47" s="14"/>
    </row>
    <row r="48" spans="1:20" ht="13.5" thickBot="1" x14ac:dyDescent="0.25">
      <c r="H48" s="39"/>
      <c r="R48" s="14"/>
      <c r="S48" s="14"/>
      <c r="T48" s="14"/>
    </row>
    <row r="49" spans="1:20" x14ac:dyDescent="0.2">
      <c r="B49" s="237" t="s">
        <v>6</v>
      </c>
      <c r="C49" s="282" t="s">
        <v>66</v>
      </c>
      <c r="D49" s="284" t="s">
        <v>67</v>
      </c>
      <c r="E49" s="282" t="s">
        <v>74</v>
      </c>
      <c r="F49" s="284" t="s">
        <v>75</v>
      </c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</row>
    <row r="50" spans="1:20" ht="13.5" thickBot="1" x14ac:dyDescent="0.25">
      <c r="B50" s="238" t="s">
        <v>1</v>
      </c>
      <c r="C50" s="283"/>
      <c r="D50" s="285"/>
      <c r="E50" s="283"/>
      <c r="F50" s="285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</row>
    <row r="51" spans="1:20" x14ac:dyDescent="0.2">
      <c r="B51" s="239" t="s">
        <v>29</v>
      </c>
      <c r="C51" s="240"/>
      <c r="D51" s="241"/>
      <c r="E51" s="240"/>
      <c r="F51" s="241"/>
      <c r="R51" s="9"/>
      <c r="S51" s="9"/>
      <c r="T51" s="10"/>
    </row>
    <row r="52" spans="1:20" x14ac:dyDescent="0.2">
      <c r="B52" s="239"/>
      <c r="C52" s="240"/>
      <c r="D52" s="241"/>
      <c r="E52" s="240"/>
      <c r="F52" s="241"/>
      <c r="R52" s="9"/>
      <c r="S52" s="9"/>
      <c r="T52" s="10"/>
    </row>
    <row r="53" spans="1:20" x14ac:dyDescent="0.2"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</row>
    <row r="54" spans="1:20" ht="13.5" thickBot="1" x14ac:dyDescent="0.25">
      <c r="B54" s="34"/>
      <c r="C54" s="34"/>
      <c r="D54" s="34"/>
      <c r="E54" s="35"/>
      <c r="F54" s="35"/>
      <c r="G54" s="35"/>
      <c r="H54" s="35"/>
      <c r="I54" s="35"/>
      <c r="J54" s="8"/>
      <c r="K54" s="8"/>
      <c r="L54" s="8"/>
      <c r="M54" s="8"/>
      <c r="N54" s="8"/>
      <c r="O54" s="8"/>
      <c r="P54" s="8"/>
      <c r="Q54" s="8"/>
    </row>
    <row r="55" spans="1:20" x14ac:dyDescent="0.2"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</row>
    <row r="56" spans="1:20" x14ac:dyDescent="0.2">
      <c r="B56" s="3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</row>
    <row r="57" spans="1:20" ht="15" x14ac:dyDescent="0.25">
      <c r="A57" s="143"/>
      <c r="B57" s="144" t="s">
        <v>10</v>
      </c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74"/>
    </row>
    <row r="58" spans="1:20" ht="15" x14ac:dyDescent="0.25">
      <c r="A58" s="146"/>
      <c r="B58" s="147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  <c r="P58" s="148"/>
      <c r="Q58" s="148"/>
      <c r="R58" s="75" t="s">
        <v>12</v>
      </c>
    </row>
    <row r="59" spans="1:20" x14ac:dyDescent="0.2">
      <c r="A59" s="28"/>
      <c r="B59" s="58"/>
      <c r="C59" s="36">
        <v>44763</v>
      </c>
      <c r="D59" s="36">
        <v>44792</v>
      </c>
      <c r="E59" s="36">
        <v>44925</v>
      </c>
      <c r="F59" s="36">
        <v>44951</v>
      </c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59"/>
      <c r="R59" s="73"/>
    </row>
    <row r="60" spans="1:20" x14ac:dyDescent="0.2">
      <c r="A60" s="28">
        <v>1</v>
      </c>
      <c r="B60" s="60" t="str">
        <f>B7</f>
        <v>ARLINK SA</v>
      </c>
      <c r="C60" s="61">
        <v>11423.61</v>
      </c>
      <c r="D60" s="37">
        <v>24938.1</v>
      </c>
      <c r="E60" s="37">
        <v>108065.1</v>
      </c>
      <c r="F60" s="37">
        <v>18905.04</v>
      </c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62"/>
      <c r="R60" s="38">
        <f>SUM(C60:Q60)</f>
        <v>163331.85</v>
      </c>
    </row>
    <row r="61" spans="1:20" x14ac:dyDescent="0.2">
      <c r="A61" s="63"/>
      <c r="B61" s="64"/>
      <c r="C61" s="65">
        <v>44756</v>
      </c>
      <c r="D61" s="65">
        <v>44855</v>
      </c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7"/>
      <c r="R61" s="76"/>
    </row>
    <row r="62" spans="1:20" x14ac:dyDescent="0.2">
      <c r="A62" s="63">
        <v>2</v>
      </c>
      <c r="B62" s="68" t="str">
        <f>B8</f>
        <v>BUENA ONDA TELEVISORA COLOR SRL</v>
      </c>
      <c r="C62" s="69">
        <v>2538.58</v>
      </c>
      <c r="D62" s="69">
        <v>11799.92</v>
      </c>
      <c r="E62" s="69"/>
      <c r="F62" s="69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7"/>
      <c r="R62" s="77">
        <f>SUM(C62:Q62)</f>
        <v>14338.5</v>
      </c>
    </row>
    <row r="63" spans="1:20" x14ac:dyDescent="0.2">
      <c r="A63" s="28"/>
      <c r="B63" s="55"/>
      <c r="C63" s="36">
        <v>44849</v>
      </c>
      <c r="D63" s="36">
        <v>44880</v>
      </c>
      <c r="E63" s="36">
        <v>44909</v>
      </c>
      <c r="F63" s="36">
        <v>44952</v>
      </c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59"/>
      <c r="R63" s="73"/>
    </row>
    <row r="64" spans="1:20" x14ac:dyDescent="0.2">
      <c r="A64" s="28">
        <v>3</v>
      </c>
      <c r="B64" s="46" t="str">
        <f>B9</f>
        <v xml:space="preserve">C &amp; C COMUNICAC DIGITALES S.R.L. </v>
      </c>
      <c r="C64" s="61">
        <v>3540.46</v>
      </c>
      <c r="D64" s="61">
        <v>4065.6</v>
      </c>
      <c r="E64" s="61">
        <v>4266.46</v>
      </c>
      <c r="F64" s="61">
        <v>4201.12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62"/>
      <c r="R64" s="38">
        <f>SUM(C64:Q64)</f>
        <v>16073.64</v>
      </c>
    </row>
    <row r="65" spans="1:24" x14ac:dyDescent="0.2">
      <c r="A65" s="63"/>
      <c r="B65" s="64"/>
      <c r="C65" s="65">
        <v>44757</v>
      </c>
      <c r="D65" s="65">
        <v>44762</v>
      </c>
      <c r="E65" s="65">
        <v>44796</v>
      </c>
      <c r="F65" s="65">
        <v>44820</v>
      </c>
      <c r="G65" s="65">
        <v>44854</v>
      </c>
      <c r="H65" s="65">
        <v>44888</v>
      </c>
      <c r="I65" s="65">
        <v>44910</v>
      </c>
      <c r="J65" s="65">
        <v>44942</v>
      </c>
      <c r="K65" s="65"/>
      <c r="L65" s="65"/>
      <c r="M65" s="65"/>
      <c r="N65" s="65"/>
      <c r="O65" s="65"/>
      <c r="P65" s="65"/>
      <c r="Q65" s="67"/>
      <c r="R65" s="76"/>
    </row>
    <row r="66" spans="1:24" x14ac:dyDescent="0.2">
      <c r="A66" s="63">
        <v>4</v>
      </c>
      <c r="B66" s="68" t="str">
        <f>B10</f>
        <v>COOP LTDA DE PROV DE SERV PUBL PTO MADRYN - Servicoop</v>
      </c>
      <c r="C66" s="69">
        <v>2398.2199999999998</v>
      </c>
      <c r="D66" s="69">
        <v>2538.58</v>
      </c>
      <c r="E66" s="69">
        <v>3325.08</v>
      </c>
      <c r="F66" s="69">
        <v>2536.16</v>
      </c>
      <c r="G66" s="66">
        <v>3540.46</v>
      </c>
      <c r="H66" s="66">
        <v>4065.6</v>
      </c>
      <c r="I66" s="66">
        <v>4266.46</v>
      </c>
      <c r="J66" s="66">
        <v>4201.12</v>
      </c>
      <c r="K66" s="66"/>
      <c r="L66" s="66"/>
      <c r="M66" s="66"/>
      <c r="N66" s="66"/>
      <c r="O66" s="66"/>
      <c r="P66" s="66"/>
      <c r="Q66" s="67"/>
      <c r="R66" s="77">
        <f>SUM(C66:Q66)</f>
        <v>26871.679999999997</v>
      </c>
    </row>
    <row r="67" spans="1:24" x14ac:dyDescent="0.2">
      <c r="A67" s="28"/>
      <c r="B67" s="70"/>
      <c r="C67" s="36">
        <v>44798</v>
      </c>
      <c r="D67" s="36">
        <v>44825</v>
      </c>
      <c r="E67" s="36">
        <v>44855</v>
      </c>
      <c r="F67" s="36">
        <v>44882</v>
      </c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59"/>
      <c r="R67" s="73"/>
    </row>
    <row r="68" spans="1:24" x14ac:dyDescent="0.2">
      <c r="A68" s="28">
        <v>5</v>
      </c>
      <c r="B68" s="71" t="str">
        <f>B11</f>
        <v>LEWTEL SRL</v>
      </c>
      <c r="C68" s="61">
        <v>2398.2199999999998</v>
      </c>
      <c r="D68" s="61">
        <v>2538.58</v>
      </c>
      <c r="E68" s="61">
        <v>3325.08</v>
      </c>
      <c r="F68" s="61">
        <v>2536.16</v>
      </c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62"/>
      <c r="R68" s="38">
        <f>SUM(C68:Q68)</f>
        <v>10798.039999999999</v>
      </c>
    </row>
    <row r="69" spans="1:24" x14ac:dyDescent="0.2">
      <c r="A69" s="63"/>
      <c r="B69" s="64"/>
      <c r="C69" s="65">
        <v>44756</v>
      </c>
      <c r="D69" s="65">
        <v>44914</v>
      </c>
      <c r="E69" s="65"/>
      <c r="F69" s="65"/>
      <c r="G69" s="65"/>
      <c r="H69" s="65"/>
      <c r="I69" s="65"/>
      <c r="J69" s="65"/>
      <c r="K69" s="65"/>
      <c r="L69" s="66"/>
      <c r="M69" s="66"/>
      <c r="N69" s="66"/>
      <c r="O69" s="66"/>
      <c r="P69" s="66"/>
      <c r="Q69" s="67"/>
      <c r="R69" s="76"/>
    </row>
    <row r="70" spans="1:24" x14ac:dyDescent="0.2">
      <c r="A70" s="63">
        <v>6</v>
      </c>
      <c r="B70" s="68" t="str">
        <f>B12</f>
        <v>PLUS COBROS S.A.S. (ex MARTIN EMANUEL MARTIN)</v>
      </c>
      <c r="C70" s="69">
        <v>5077.16</v>
      </c>
      <c r="D70" s="69">
        <v>35467.519999999997</v>
      </c>
      <c r="E70" s="69"/>
      <c r="F70" s="69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7"/>
      <c r="R70" s="77">
        <f>SUM(C70:Q70)</f>
        <v>40544.679999999993</v>
      </c>
    </row>
    <row r="71" spans="1:24" x14ac:dyDescent="0.2">
      <c r="A71" s="28"/>
      <c r="B71" s="72"/>
      <c r="C71" s="36">
        <v>44833</v>
      </c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59"/>
      <c r="R71" s="73"/>
    </row>
    <row r="72" spans="1:24" x14ac:dyDescent="0.2">
      <c r="A72" s="28">
        <v>7</v>
      </c>
      <c r="B72" s="71" t="str">
        <f>B13</f>
        <v>RED UNO SRL</v>
      </c>
      <c r="C72" s="61">
        <v>122783.54</v>
      </c>
      <c r="D72" s="61"/>
      <c r="E72" s="61"/>
      <c r="F72" s="61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62"/>
      <c r="R72" s="38">
        <f>SUM(C72:Q72)</f>
        <v>122783.54</v>
      </c>
    </row>
    <row r="73" spans="1:24" x14ac:dyDescent="0.2">
      <c r="A73" s="63"/>
      <c r="B73" s="64"/>
      <c r="C73" s="65">
        <v>44769</v>
      </c>
      <c r="D73" s="65">
        <v>44797</v>
      </c>
      <c r="E73" s="65">
        <v>44830</v>
      </c>
      <c r="F73" s="65">
        <v>44861</v>
      </c>
      <c r="G73" s="65">
        <v>44893</v>
      </c>
      <c r="H73" s="65">
        <v>44917</v>
      </c>
      <c r="I73" s="65">
        <v>44951</v>
      </c>
      <c r="J73" s="65"/>
      <c r="K73" s="65"/>
      <c r="L73" s="65"/>
      <c r="M73" s="65"/>
      <c r="N73" s="65"/>
      <c r="O73" s="65"/>
      <c r="P73" s="66"/>
      <c r="Q73" s="67"/>
      <c r="R73" s="76"/>
    </row>
    <row r="74" spans="1:24" x14ac:dyDescent="0.2">
      <c r="A74" s="63">
        <v>8</v>
      </c>
      <c r="B74" s="68" t="str">
        <f>B14</f>
        <v xml:space="preserve">SILICA NETWORKS ARGENTINA SA </v>
      </c>
      <c r="C74" s="69">
        <v>33001.54</v>
      </c>
      <c r="D74" s="69">
        <v>43226.04</v>
      </c>
      <c r="E74" s="69">
        <v>32970.080000000002</v>
      </c>
      <c r="F74" s="69">
        <v>46025.98</v>
      </c>
      <c r="G74" s="66">
        <v>52852.800000000003</v>
      </c>
      <c r="H74" s="66">
        <v>55463.98</v>
      </c>
      <c r="I74" s="66">
        <v>54614.559999999998</v>
      </c>
      <c r="J74" s="66"/>
      <c r="K74" s="66"/>
      <c r="L74" s="66"/>
      <c r="M74" s="66"/>
      <c r="N74" s="66"/>
      <c r="O74" s="66"/>
      <c r="P74" s="66"/>
      <c r="Q74" s="67"/>
      <c r="R74" s="77">
        <f>SUM(C74:Q74)</f>
        <v>318154.98</v>
      </c>
    </row>
    <row r="75" spans="1:24" x14ac:dyDescent="0.2">
      <c r="A75" s="28"/>
      <c r="B75" s="57"/>
      <c r="C75" s="36">
        <v>44769</v>
      </c>
      <c r="D75" s="36">
        <v>44797</v>
      </c>
      <c r="E75" s="36">
        <v>44825</v>
      </c>
      <c r="F75" s="36">
        <v>44873</v>
      </c>
      <c r="G75" s="36">
        <v>44895</v>
      </c>
      <c r="H75" s="36">
        <v>44916</v>
      </c>
      <c r="I75" s="36">
        <v>44950</v>
      </c>
      <c r="J75" s="36"/>
      <c r="K75" s="36"/>
      <c r="L75" s="36"/>
      <c r="M75" s="36"/>
      <c r="N75" s="36"/>
      <c r="O75" s="36"/>
      <c r="P75" s="36"/>
      <c r="Q75" s="59"/>
      <c r="R75" s="73"/>
    </row>
    <row r="76" spans="1:24" x14ac:dyDescent="0.2">
      <c r="A76" s="28">
        <v>9</v>
      </c>
      <c r="B76" s="242" t="str">
        <f>B15</f>
        <v>SURPORAIRE SA</v>
      </c>
      <c r="C76" s="61">
        <v>19039.349999999999</v>
      </c>
      <c r="D76" s="61">
        <v>24938.1</v>
      </c>
      <c r="E76" s="61">
        <v>19021.2</v>
      </c>
      <c r="F76" s="61">
        <v>26553.45</v>
      </c>
      <c r="G76" s="37">
        <v>30492</v>
      </c>
      <c r="H76" s="37">
        <v>31998.45</v>
      </c>
      <c r="I76" s="37">
        <v>31508.400000000001</v>
      </c>
      <c r="J76" s="37"/>
      <c r="K76" s="37"/>
      <c r="L76" s="37"/>
      <c r="M76" s="37"/>
      <c r="N76" s="37"/>
      <c r="O76" s="37"/>
      <c r="P76" s="37"/>
      <c r="Q76" s="62"/>
      <c r="R76" s="38">
        <f>SUM(C76:Q76)</f>
        <v>183550.94999999998</v>
      </c>
    </row>
    <row r="77" spans="1:24" x14ac:dyDescent="0.2">
      <c r="A77" s="63"/>
      <c r="B77" s="64"/>
      <c r="C77" s="65">
        <v>44833</v>
      </c>
      <c r="D77" s="65">
        <v>44868</v>
      </c>
      <c r="E77" s="65">
        <v>44916</v>
      </c>
      <c r="F77" s="65">
        <v>44921</v>
      </c>
      <c r="G77" s="65">
        <v>44939</v>
      </c>
      <c r="H77" s="65"/>
      <c r="I77" s="65"/>
      <c r="J77" s="65"/>
      <c r="K77" s="65"/>
      <c r="L77" s="65"/>
      <c r="M77" s="65"/>
      <c r="N77" s="65"/>
      <c r="O77" s="65"/>
      <c r="P77" s="66"/>
      <c r="Q77" s="67"/>
      <c r="R77" s="76"/>
    </row>
    <row r="78" spans="1:24" x14ac:dyDescent="0.2">
      <c r="A78" s="63">
        <v>10</v>
      </c>
      <c r="B78" s="68" t="str">
        <f>B16</f>
        <v>WE MAS S. R. L. (ex MADRYNET SRL antes VILLEGAS BRAIAN JOEL)</v>
      </c>
      <c r="C78" s="69">
        <v>6730.02</v>
      </c>
      <c r="D78" s="69">
        <v>7223.7</v>
      </c>
      <c r="E78" s="69">
        <v>22578.6</v>
      </c>
      <c r="F78" s="69">
        <f>25757.16+2189</f>
        <v>27946.16</v>
      </c>
      <c r="G78" s="66">
        <v>34227.269999999997</v>
      </c>
      <c r="H78" s="66"/>
      <c r="I78" s="66"/>
      <c r="J78" s="66"/>
      <c r="K78" s="66"/>
      <c r="L78" s="66"/>
      <c r="M78" s="66"/>
      <c r="N78" s="66"/>
      <c r="O78" s="66"/>
      <c r="P78" s="66"/>
      <c r="Q78" s="67"/>
      <c r="R78" s="77">
        <f>SUM(C78:Q78)</f>
        <v>98705.75</v>
      </c>
      <c r="X78" s="14"/>
    </row>
    <row r="79" spans="1:24" x14ac:dyDescent="0.2">
      <c r="A79" s="28"/>
      <c r="B79" s="57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59"/>
      <c r="R79" s="73"/>
    </row>
    <row r="80" spans="1:24" x14ac:dyDescent="0.2">
      <c r="A80" s="28">
        <v>11</v>
      </c>
      <c r="B80" s="71"/>
      <c r="C80" s="61"/>
      <c r="D80" s="61"/>
      <c r="E80" s="61"/>
      <c r="F80" s="61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62"/>
      <c r="R80" s="38">
        <f>SUM(C80:Q80)</f>
        <v>0</v>
      </c>
    </row>
    <row r="81" spans="1:24" x14ac:dyDescent="0.2">
      <c r="A81" s="63"/>
      <c r="B81" s="64"/>
      <c r="C81" s="65"/>
      <c r="D81" s="65"/>
      <c r="E81" s="65"/>
      <c r="F81" s="65"/>
      <c r="G81" s="65"/>
      <c r="H81" s="65"/>
      <c r="I81" s="65"/>
      <c r="J81" s="65"/>
      <c r="K81" s="65"/>
      <c r="L81" s="66"/>
      <c r="M81" s="66"/>
      <c r="N81" s="66"/>
      <c r="O81" s="66"/>
      <c r="P81" s="66"/>
      <c r="Q81" s="67"/>
      <c r="R81" s="76"/>
    </row>
    <row r="82" spans="1:24" x14ac:dyDescent="0.2">
      <c r="A82" s="63">
        <v>12</v>
      </c>
      <c r="B82" s="68"/>
      <c r="C82" s="69"/>
      <c r="D82" s="69"/>
      <c r="E82" s="69"/>
      <c r="F82" s="69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7"/>
      <c r="R82" s="77">
        <f>SUM(C82:Q82)</f>
        <v>0</v>
      </c>
      <c r="X82" s="14"/>
    </row>
    <row r="83" spans="1:24" x14ac:dyDescent="0.2">
      <c r="A83" s="28"/>
      <c r="B83" s="57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59"/>
      <c r="R83" s="73"/>
    </row>
    <row r="84" spans="1:24" x14ac:dyDescent="0.2">
      <c r="A84" s="28"/>
      <c r="B84" s="71"/>
      <c r="C84" s="61"/>
      <c r="D84" s="61"/>
      <c r="E84" s="61"/>
      <c r="F84" s="61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62"/>
      <c r="R84" s="38">
        <f>SUM(C84:Q84)</f>
        <v>0</v>
      </c>
    </row>
    <row r="85" spans="1:24" x14ac:dyDescent="0.2">
      <c r="A85" s="201"/>
      <c r="B85" s="202"/>
      <c r="C85" s="203"/>
      <c r="D85" s="203"/>
      <c r="E85" s="203"/>
      <c r="F85" s="203"/>
      <c r="G85" s="203"/>
      <c r="H85" s="203"/>
      <c r="I85" s="203"/>
      <c r="J85" s="203"/>
      <c r="K85" s="203"/>
      <c r="L85" s="206"/>
      <c r="M85" s="206"/>
      <c r="N85" s="206"/>
      <c r="O85" s="206"/>
      <c r="P85" s="206"/>
      <c r="Q85" s="210"/>
      <c r="R85" s="211"/>
    </row>
    <row r="86" spans="1:24" x14ac:dyDescent="0.2">
      <c r="A86" s="201">
        <v>1</v>
      </c>
      <c r="B86" s="204"/>
      <c r="C86" s="205"/>
      <c r="D86" s="205"/>
      <c r="E86" s="205"/>
      <c r="F86" s="205"/>
      <c r="G86" s="206"/>
      <c r="H86" s="206"/>
      <c r="I86" s="206"/>
      <c r="J86" s="206"/>
      <c r="K86" s="206"/>
      <c r="L86" s="206"/>
      <c r="M86" s="206"/>
      <c r="N86" s="206"/>
      <c r="O86" s="206"/>
      <c r="P86" s="206"/>
      <c r="Q86" s="210"/>
      <c r="R86" s="212">
        <f>SUM(C86:Q86)</f>
        <v>0</v>
      </c>
      <c r="X86" s="14"/>
    </row>
    <row r="87" spans="1:24" x14ac:dyDescent="0.2">
      <c r="A87" s="28"/>
      <c r="B87" s="57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59"/>
      <c r="R87" s="73"/>
    </row>
    <row r="88" spans="1:24" x14ac:dyDescent="0.2">
      <c r="A88" s="28"/>
      <c r="B88" s="71"/>
      <c r="C88" s="61"/>
      <c r="D88" s="61"/>
      <c r="E88" s="61"/>
      <c r="F88" s="61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62"/>
      <c r="R88" s="38">
        <f>SUM(C88:Q88)</f>
        <v>0</v>
      </c>
    </row>
    <row r="89" spans="1:24" x14ac:dyDescent="0.2">
      <c r="A89" s="201"/>
      <c r="B89" s="202"/>
      <c r="C89" s="203"/>
      <c r="D89" s="203"/>
      <c r="E89" s="203"/>
      <c r="F89" s="203"/>
      <c r="G89" s="203"/>
      <c r="H89" s="203"/>
      <c r="I89" s="203"/>
      <c r="J89" s="203"/>
      <c r="K89" s="203"/>
      <c r="L89" s="206"/>
      <c r="M89" s="206"/>
      <c r="N89" s="206"/>
      <c r="O89" s="206"/>
      <c r="P89" s="206"/>
      <c r="Q89" s="210"/>
      <c r="R89" s="211"/>
    </row>
    <row r="90" spans="1:24" ht="13.5" thickBot="1" x14ac:dyDescent="0.25">
      <c r="A90" s="201"/>
      <c r="B90" s="207"/>
      <c r="C90" s="208"/>
      <c r="D90" s="208"/>
      <c r="E90" s="208"/>
      <c r="F90" s="208"/>
      <c r="G90" s="209"/>
      <c r="H90" s="209"/>
      <c r="I90" s="209"/>
      <c r="J90" s="209"/>
      <c r="K90" s="209"/>
      <c r="L90" s="209"/>
      <c r="M90" s="209"/>
      <c r="N90" s="209"/>
      <c r="O90" s="209"/>
      <c r="P90" s="209"/>
      <c r="Q90" s="213"/>
      <c r="R90" s="212">
        <f>SUM(C90:Q90)</f>
        <v>0</v>
      </c>
      <c r="X90" s="14"/>
    </row>
    <row r="91" spans="1:24" ht="13.5" thickBot="1" x14ac:dyDescent="0.25">
      <c r="R91" s="78">
        <f>SUM(R59:R82)</f>
        <v>995153.60999999987</v>
      </c>
      <c r="S91">
        <f>Gráfico!B19</f>
        <v>995153.6100000001</v>
      </c>
      <c r="T91" s="27">
        <f>R91-S91</f>
        <v>0</v>
      </c>
    </row>
  </sheetData>
  <sortState xmlns:xlrd2="http://schemas.microsoft.com/office/spreadsheetml/2017/richdata2" ref="F7:F16">
    <sortCondition ref="F7:F16"/>
  </sortState>
  <mergeCells count="9">
    <mergeCell ref="Q27:Q28"/>
    <mergeCell ref="E49:E50"/>
    <mergeCell ref="F49:F50"/>
    <mergeCell ref="A6:B6"/>
    <mergeCell ref="A27:B27"/>
    <mergeCell ref="A28:B28"/>
    <mergeCell ref="C27:C28"/>
    <mergeCell ref="C49:C50"/>
    <mergeCell ref="D49:D50"/>
  </mergeCells>
  <phoneticPr fontId="9" type="noConversion"/>
  <pageMargins left="0.74803149606299213" right="0.74803149606299213" top="0.39370078740157483" bottom="0.98425196850393704" header="0" footer="0"/>
  <pageSetup orientation="landscape" r:id="rId1"/>
  <headerFooter alignWithMargins="0"/>
  <ignoredErrors>
    <ignoredError sqref="B60 B62 B66 B70 B74 B78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A1:AB677"/>
  <sheetViews>
    <sheetView zoomScaleNormal="100" workbookViewId="0">
      <pane ySplit="1" topLeftCell="A66" activePane="bottomLeft" state="frozen"/>
      <selection activeCell="C20" activeCellId="1" sqref="C4 C20"/>
      <selection pane="bottomLeft" activeCell="C76" sqref="C76"/>
    </sheetView>
  </sheetViews>
  <sheetFormatPr baseColWidth="10" defaultRowHeight="15" x14ac:dyDescent="0.2"/>
  <cols>
    <col min="1" max="1" width="12.42578125" style="50" bestFit="1" customWidth="1"/>
    <col min="2" max="2" width="53.5703125" style="48" bestFit="1" customWidth="1"/>
    <col min="3" max="3" width="16.7109375" style="49" customWidth="1"/>
    <col min="4" max="4" width="13" style="49" bestFit="1" customWidth="1"/>
    <col min="5" max="5" width="15.28515625" style="51" bestFit="1" customWidth="1"/>
    <col min="6" max="14" width="14.7109375" customWidth="1"/>
    <col min="15" max="19" width="23.42578125" customWidth="1"/>
    <col min="20" max="20" width="19.85546875" customWidth="1"/>
    <col min="21" max="21" width="19.7109375" customWidth="1"/>
    <col min="22" max="22" width="28.140625" customWidth="1"/>
    <col min="23" max="25" width="24.7109375" bestFit="1" customWidth="1"/>
    <col min="26" max="26" width="21.85546875" bestFit="1" customWidth="1"/>
    <col min="27" max="27" width="21.7109375" bestFit="1" customWidth="1"/>
    <col min="28" max="28" width="29.42578125" bestFit="1" customWidth="1"/>
  </cols>
  <sheetData>
    <row r="1" spans="1:28" ht="90.75" customHeight="1" thickBot="1" x14ac:dyDescent="0.3">
      <c r="A1" s="186" t="s">
        <v>0</v>
      </c>
      <c r="B1" s="187" t="s">
        <v>1</v>
      </c>
      <c r="C1" s="188" t="s">
        <v>8</v>
      </c>
      <c r="D1" s="189" t="s">
        <v>2</v>
      </c>
      <c r="E1" s="190" t="s">
        <v>39</v>
      </c>
      <c r="G1" s="157" t="s">
        <v>41</v>
      </c>
      <c r="H1" s="158" t="s">
        <v>2</v>
      </c>
      <c r="I1" s="159" t="s">
        <v>41</v>
      </c>
      <c r="J1" s="160" t="s">
        <v>2</v>
      </c>
      <c r="K1" s="251" t="s">
        <v>41</v>
      </c>
      <c r="L1" s="252" t="s">
        <v>2</v>
      </c>
      <c r="M1" s="253" t="s">
        <v>41</v>
      </c>
      <c r="N1" s="254" t="s">
        <v>2</v>
      </c>
    </row>
    <row r="2" spans="1:28" x14ac:dyDescent="0.3">
      <c r="A2" s="153" t="s">
        <v>76</v>
      </c>
      <c r="B2" s="154"/>
      <c r="C2" s="155">
        <v>308058.29966942011</v>
      </c>
      <c r="D2" s="156"/>
      <c r="E2" s="155">
        <f>C2</f>
        <v>308058.29966942011</v>
      </c>
      <c r="G2" s="79">
        <v>181599.52</v>
      </c>
      <c r="H2" s="80"/>
      <c r="I2" s="172">
        <v>0</v>
      </c>
      <c r="J2" s="173"/>
      <c r="K2" s="81">
        <v>170</v>
      </c>
      <c r="L2" s="82"/>
      <c r="M2" s="79">
        <v>0</v>
      </c>
      <c r="N2" s="83"/>
    </row>
    <row r="3" spans="1:28" s="3" customFormat="1" ht="17.25" x14ac:dyDescent="0.35">
      <c r="A3" s="52"/>
      <c r="B3" s="52"/>
      <c r="C3" s="43"/>
      <c r="D3" s="44"/>
      <c r="E3" s="45"/>
      <c r="F3"/>
      <c r="G3" s="84"/>
      <c r="H3" s="85"/>
      <c r="I3" s="86"/>
      <c r="J3" s="87"/>
      <c r="K3" s="88"/>
      <c r="L3" s="89"/>
      <c r="M3" s="84"/>
      <c r="N3" s="90"/>
    </row>
    <row r="4" spans="1:28" s="3" customFormat="1" x14ac:dyDescent="0.3">
      <c r="A4" s="5"/>
      <c r="B4" s="113" t="s">
        <v>77</v>
      </c>
      <c r="C4" s="121"/>
      <c r="D4" s="114">
        <v>20984</v>
      </c>
      <c r="E4" s="279">
        <f>E2+C4-D4</f>
        <v>287074.29966942011</v>
      </c>
      <c r="F4"/>
      <c r="G4" s="91"/>
      <c r="H4" s="92"/>
      <c r="I4" s="93"/>
      <c r="J4" s="94"/>
      <c r="K4" s="95"/>
      <c r="L4" s="96"/>
      <c r="M4" s="255"/>
      <c r="N4" s="256"/>
      <c r="O4"/>
      <c r="P4"/>
      <c r="Q4"/>
      <c r="R4"/>
      <c r="S4"/>
      <c r="T4"/>
      <c r="U4"/>
      <c r="V4"/>
      <c r="W4"/>
      <c r="X4"/>
      <c r="Y4"/>
      <c r="Z4"/>
      <c r="AA4"/>
      <c r="AB4"/>
    </row>
    <row r="5" spans="1:28" s="3" customFormat="1" x14ac:dyDescent="0.3">
      <c r="A5" s="5"/>
      <c r="B5" s="113" t="s">
        <v>78</v>
      </c>
      <c r="C5" s="121"/>
      <c r="D5" s="114">
        <v>69230</v>
      </c>
      <c r="E5" s="279">
        <f>E4+C5-D5</f>
        <v>217844.29966942011</v>
      </c>
      <c r="F5"/>
      <c r="G5" s="91"/>
      <c r="H5" s="92"/>
      <c r="I5" s="93"/>
      <c r="J5" s="94"/>
      <c r="K5" s="95"/>
      <c r="L5" s="96"/>
      <c r="M5" s="255"/>
      <c r="N5" s="256"/>
      <c r="O5"/>
      <c r="P5"/>
      <c r="Q5"/>
      <c r="R5"/>
      <c r="S5"/>
      <c r="T5"/>
      <c r="U5"/>
      <c r="V5"/>
      <c r="W5"/>
      <c r="X5"/>
      <c r="Y5"/>
      <c r="Z5"/>
      <c r="AA5"/>
      <c r="AB5"/>
    </row>
    <row r="6" spans="1:28" s="3" customFormat="1" x14ac:dyDescent="0.3">
      <c r="A6" s="273">
        <v>44756</v>
      </c>
      <c r="B6" s="274" t="s">
        <v>49</v>
      </c>
      <c r="C6" s="275">
        <v>2538.58</v>
      </c>
      <c r="D6" s="275"/>
      <c r="E6" s="279">
        <f t="shared" ref="E6:E72" si="0">E5+C6-D6</f>
        <v>220382.8796694201</v>
      </c>
      <c r="F6"/>
      <c r="G6" s="91"/>
      <c r="H6" s="92"/>
      <c r="I6" s="93"/>
      <c r="J6" s="94"/>
      <c r="K6" s="95"/>
      <c r="L6" s="96"/>
      <c r="M6" s="255"/>
      <c r="N6" s="256"/>
      <c r="O6"/>
      <c r="P6"/>
      <c r="Q6"/>
      <c r="R6"/>
      <c r="S6"/>
      <c r="T6"/>
      <c r="U6"/>
      <c r="V6"/>
      <c r="W6"/>
      <c r="X6"/>
      <c r="Y6"/>
      <c r="Z6"/>
      <c r="AA6"/>
      <c r="AB6"/>
    </row>
    <row r="7" spans="1:28" s="3" customFormat="1" x14ac:dyDescent="0.3">
      <c r="A7" s="273">
        <v>44756</v>
      </c>
      <c r="B7" s="274" t="s">
        <v>60</v>
      </c>
      <c r="C7" s="275">
        <v>5077.16</v>
      </c>
      <c r="D7" s="275"/>
      <c r="E7" s="279">
        <f t="shared" si="0"/>
        <v>225460.0396694201</v>
      </c>
      <c r="F7"/>
      <c r="G7" s="91"/>
      <c r="H7" s="92"/>
      <c r="I7" s="93"/>
      <c r="J7" s="94"/>
      <c r="K7" s="95"/>
      <c r="L7" s="96"/>
      <c r="M7" s="255"/>
      <c r="N7" s="256"/>
      <c r="O7"/>
      <c r="P7"/>
      <c r="Q7"/>
      <c r="R7"/>
      <c r="S7"/>
      <c r="T7"/>
      <c r="U7"/>
      <c r="V7"/>
      <c r="W7"/>
      <c r="X7"/>
      <c r="Y7"/>
      <c r="Z7"/>
      <c r="AA7"/>
      <c r="AB7"/>
    </row>
    <row r="8" spans="1:28" s="3" customFormat="1" x14ac:dyDescent="0.3">
      <c r="A8" s="273">
        <v>44757</v>
      </c>
      <c r="B8" s="274" t="s">
        <v>50</v>
      </c>
      <c r="C8" s="275">
        <v>2398.2199999999998</v>
      </c>
      <c r="D8" s="275"/>
      <c r="E8" s="279">
        <f t="shared" si="0"/>
        <v>227858.25966942011</v>
      </c>
      <c r="F8"/>
      <c r="G8" s="91"/>
      <c r="H8" s="92"/>
      <c r="I8" s="93"/>
      <c r="J8" s="94"/>
      <c r="K8" s="95"/>
      <c r="L8" s="96"/>
      <c r="M8" s="255"/>
      <c r="N8" s="256"/>
      <c r="O8"/>
      <c r="P8"/>
      <c r="Q8"/>
      <c r="R8"/>
      <c r="S8"/>
      <c r="T8"/>
      <c r="U8"/>
      <c r="V8"/>
      <c r="W8"/>
      <c r="X8"/>
      <c r="Y8"/>
      <c r="Z8"/>
      <c r="AA8"/>
      <c r="AB8"/>
    </row>
    <row r="9" spans="1:28" s="3" customFormat="1" x14ac:dyDescent="0.3">
      <c r="A9" s="273">
        <v>44762</v>
      </c>
      <c r="B9" s="274" t="s">
        <v>50</v>
      </c>
      <c r="C9" s="275">
        <v>2538.58</v>
      </c>
      <c r="D9" s="275"/>
      <c r="E9" s="279">
        <f t="shared" si="0"/>
        <v>230396.83966942009</v>
      </c>
      <c r="F9"/>
      <c r="G9" s="91"/>
      <c r="H9" s="92"/>
      <c r="I9" s="93"/>
      <c r="J9" s="94"/>
      <c r="K9" s="95"/>
      <c r="L9" s="96"/>
      <c r="M9" s="255"/>
      <c r="N9" s="256"/>
      <c r="O9"/>
      <c r="P9"/>
      <c r="Q9"/>
      <c r="R9"/>
      <c r="S9"/>
      <c r="T9"/>
      <c r="U9"/>
      <c r="V9"/>
    </row>
    <row r="10" spans="1:28" s="3" customFormat="1" x14ac:dyDescent="0.3">
      <c r="A10" s="273">
        <v>44763</v>
      </c>
      <c r="B10" s="274" t="s">
        <v>48</v>
      </c>
      <c r="C10" s="275">
        <v>11423.61</v>
      </c>
      <c r="D10" s="275"/>
      <c r="E10" s="279">
        <f t="shared" si="0"/>
        <v>241820.44966942008</v>
      </c>
      <c r="F10"/>
      <c r="G10" s="91"/>
      <c r="H10" s="92"/>
      <c r="I10" s="93"/>
      <c r="J10" s="94"/>
      <c r="K10" s="95"/>
      <c r="L10" s="96"/>
      <c r="M10" s="255"/>
      <c r="N10" s="256"/>
      <c r="O10"/>
      <c r="P10"/>
      <c r="Q10"/>
      <c r="R10"/>
      <c r="S10"/>
      <c r="T10"/>
      <c r="U10"/>
      <c r="V10"/>
    </row>
    <row r="11" spans="1:28" s="3" customFormat="1" x14ac:dyDescent="0.3">
      <c r="A11" s="273">
        <v>44769</v>
      </c>
      <c r="B11" s="274" t="s">
        <v>53</v>
      </c>
      <c r="C11" s="275">
        <v>33001.54</v>
      </c>
      <c r="D11" s="275"/>
      <c r="E11" s="279">
        <f t="shared" si="0"/>
        <v>274821.98966942006</v>
      </c>
      <c r="G11" s="91"/>
      <c r="H11" s="92"/>
      <c r="I11" s="93"/>
      <c r="J11" s="94"/>
      <c r="K11" s="95"/>
      <c r="L11" s="96"/>
      <c r="M11" s="255"/>
      <c r="N11" s="256"/>
      <c r="O11"/>
      <c r="P11"/>
      <c r="Q11"/>
      <c r="R11"/>
      <c r="S11"/>
      <c r="T11"/>
      <c r="U11"/>
      <c r="V11"/>
    </row>
    <row r="12" spans="1:28" s="3" customFormat="1" x14ac:dyDescent="0.3">
      <c r="A12" s="273">
        <v>44769</v>
      </c>
      <c r="B12" s="274" t="s">
        <v>54</v>
      </c>
      <c r="C12" s="275">
        <v>19039.349999999999</v>
      </c>
      <c r="D12" s="275"/>
      <c r="E12" s="279">
        <f t="shared" si="0"/>
        <v>293861.33966942003</v>
      </c>
      <c r="G12" s="91"/>
      <c r="H12" s="92"/>
      <c r="I12" s="93"/>
      <c r="J12" s="94"/>
      <c r="K12" s="95"/>
      <c r="L12" s="96"/>
      <c r="M12" s="255"/>
      <c r="N12" s="256"/>
      <c r="O12"/>
      <c r="P12"/>
      <c r="Q12"/>
      <c r="R12"/>
      <c r="S12"/>
      <c r="T12"/>
      <c r="U12"/>
      <c r="V12"/>
    </row>
    <row r="13" spans="1:28" s="3" customFormat="1" x14ac:dyDescent="0.3">
      <c r="A13" s="5"/>
      <c r="B13" s="276" t="s">
        <v>81</v>
      </c>
      <c r="C13" s="17"/>
      <c r="D13" s="17">
        <v>18944.939999999999</v>
      </c>
      <c r="E13" s="279">
        <f t="shared" si="0"/>
        <v>274916.39966942003</v>
      </c>
      <c r="G13" s="91"/>
      <c r="H13" s="92"/>
      <c r="I13" s="93"/>
      <c r="J13" s="94"/>
      <c r="K13" s="95"/>
      <c r="L13" s="96"/>
      <c r="M13" s="255"/>
      <c r="N13" s="256"/>
      <c r="O13"/>
      <c r="P13"/>
      <c r="Q13"/>
      <c r="R13"/>
      <c r="S13"/>
      <c r="T13"/>
      <c r="U13"/>
      <c r="V13"/>
    </row>
    <row r="14" spans="1:28" s="3" customFormat="1" x14ac:dyDescent="0.3">
      <c r="A14" s="5"/>
      <c r="B14" s="277" t="s">
        <v>82</v>
      </c>
      <c r="C14" s="278">
        <v>0</v>
      </c>
      <c r="D14" s="114"/>
      <c r="E14" s="279">
        <f t="shared" si="0"/>
        <v>274916.39966942003</v>
      </c>
      <c r="G14" s="91"/>
      <c r="H14" s="92"/>
      <c r="I14" s="93"/>
      <c r="J14" s="94"/>
      <c r="K14" s="95"/>
      <c r="L14" s="96"/>
      <c r="M14" s="255"/>
      <c r="N14" s="256"/>
      <c r="O14"/>
      <c r="P14"/>
      <c r="Q14"/>
      <c r="R14"/>
      <c r="S14"/>
      <c r="T14"/>
      <c r="U14"/>
      <c r="V14"/>
    </row>
    <row r="15" spans="1:28" s="3" customFormat="1" x14ac:dyDescent="0.3">
      <c r="A15" s="5"/>
      <c r="B15" s="277" t="s">
        <v>83</v>
      </c>
      <c r="C15" s="278">
        <f>72.17*86</f>
        <v>6206.62</v>
      </c>
      <c r="D15" s="114"/>
      <c r="E15" s="178">
        <f t="shared" si="0"/>
        <v>281123.01966942003</v>
      </c>
      <c r="F15"/>
      <c r="G15" s="91"/>
      <c r="H15" s="92"/>
      <c r="I15" s="93"/>
      <c r="J15" s="94"/>
      <c r="K15" s="95"/>
      <c r="L15" s="96"/>
      <c r="M15" s="255"/>
      <c r="N15" s="256"/>
      <c r="O15"/>
      <c r="P15"/>
      <c r="Q15"/>
      <c r="R15"/>
      <c r="S15"/>
      <c r="T15"/>
      <c r="U15"/>
      <c r="V15"/>
    </row>
    <row r="16" spans="1:28" s="3" customFormat="1" x14ac:dyDescent="0.3">
      <c r="A16" s="5"/>
      <c r="B16" s="113" t="s">
        <v>84</v>
      </c>
      <c r="C16" s="121"/>
      <c r="D16" s="114">
        <v>31445</v>
      </c>
      <c r="E16" s="279">
        <f t="shared" si="0"/>
        <v>249678.01966942003</v>
      </c>
      <c r="F16"/>
      <c r="G16" s="91"/>
      <c r="H16" s="92"/>
      <c r="I16" s="93"/>
      <c r="J16" s="94"/>
      <c r="K16" s="95"/>
      <c r="L16" s="96"/>
      <c r="M16" s="255"/>
      <c r="N16" s="256"/>
      <c r="O16"/>
      <c r="P16"/>
      <c r="Q16"/>
      <c r="R16"/>
      <c r="S16"/>
      <c r="T16"/>
      <c r="U16"/>
      <c r="V16"/>
    </row>
    <row r="17" spans="1:22" s="3" customFormat="1" x14ac:dyDescent="0.3">
      <c r="A17" s="5"/>
      <c r="B17" s="113" t="s">
        <v>85</v>
      </c>
      <c r="C17" s="121"/>
      <c r="D17" s="114">
        <v>99085</v>
      </c>
      <c r="E17" s="279">
        <f t="shared" si="0"/>
        <v>150593.01966942003</v>
      </c>
      <c r="F17"/>
      <c r="G17" s="91"/>
      <c r="H17" s="92"/>
      <c r="I17" s="93"/>
      <c r="J17" s="94"/>
      <c r="K17" s="95"/>
      <c r="L17" s="96"/>
      <c r="M17" s="255"/>
      <c r="N17" s="256"/>
      <c r="O17"/>
      <c r="P17"/>
      <c r="Q17"/>
      <c r="R17"/>
      <c r="S17"/>
      <c r="T17"/>
      <c r="U17"/>
      <c r="V17"/>
    </row>
    <row r="18" spans="1:22" s="3" customFormat="1" x14ac:dyDescent="0.3">
      <c r="A18" s="273">
        <v>44792</v>
      </c>
      <c r="B18" s="274" t="s">
        <v>48</v>
      </c>
      <c r="C18" s="275">
        <v>24938.1</v>
      </c>
      <c r="D18" s="275"/>
      <c r="E18" s="279">
        <f t="shared" si="0"/>
        <v>175531.11966942003</v>
      </c>
      <c r="F18"/>
      <c r="G18" s="91"/>
      <c r="H18" s="92"/>
      <c r="I18" s="93"/>
      <c r="J18" s="94"/>
      <c r="K18" s="95"/>
      <c r="L18" s="96"/>
      <c r="M18" s="255"/>
      <c r="N18" s="256"/>
      <c r="O18"/>
      <c r="P18"/>
      <c r="Q18"/>
      <c r="R18"/>
      <c r="S18"/>
      <c r="T18"/>
      <c r="U18"/>
      <c r="V18"/>
    </row>
    <row r="19" spans="1:22" s="3" customFormat="1" x14ac:dyDescent="0.3">
      <c r="A19" s="273">
        <v>44796</v>
      </c>
      <c r="B19" s="274" t="s">
        <v>50</v>
      </c>
      <c r="C19" s="275">
        <v>3325.08</v>
      </c>
      <c r="D19" s="275"/>
      <c r="E19" s="279">
        <f t="shared" si="0"/>
        <v>178856.19966942002</v>
      </c>
      <c r="F19"/>
      <c r="G19" s="91"/>
      <c r="H19" s="92"/>
      <c r="I19" s="93"/>
      <c r="J19" s="94"/>
      <c r="K19" s="95"/>
      <c r="L19" s="96"/>
      <c r="M19" s="255"/>
      <c r="N19" s="256"/>
      <c r="O19"/>
      <c r="P19"/>
      <c r="Q19"/>
      <c r="R19"/>
      <c r="S19"/>
      <c r="T19"/>
      <c r="U19"/>
      <c r="V19"/>
    </row>
    <row r="20" spans="1:22" s="3" customFormat="1" x14ac:dyDescent="0.3">
      <c r="A20" s="273">
        <v>44797</v>
      </c>
      <c r="B20" s="274" t="s">
        <v>53</v>
      </c>
      <c r="C20" s="275">
        <v>43226.04</v>
      </c>
      <c r="D20" s="275"/>
      <c r="E20" s="279">
        <f t="shared" si="0"/>
        <v>222082.23966942003</v>
      </c>
      <c r="F20"/>
      <c r="G20" s="91"/>
      <c r="H20" s="92"/>
      <c r="I20" s="93"/>
      <c r="J20" s="94"/>
      <c r="K20" s="95"/>
      <c r="L20" s="96"/>
      <c r="M20" s="255"/>
      <c r="N20" s="256"/>
      <c r="O20"/>
      <c r="P20"/>
      <c r="Q20"/>
      <c r="R20"/>
      <c r="S20"/>
      <c r="T20"/>
      <c r="U20"/>
      <c r="V20"/>
    </row>
    <row r="21" spans="1:22" s="3" customFormat="1" x14ac:dyDescent="0.3">
      <c r="A21" s="273">
        <v>44797</v>
      </c>
      <c r="B21" s="274" t="s">
        <v>54</v>
      </c>
      <c r="C21" s="275">
        <v>24938.1</v>
      </c>
      <c r="D21" s="275"/>
      <c r="E21" s="279">
        <f t="shared" si="0"/>
        <v>247020.33966942003</v>
      </c>
      <c r="F21"/>
      <c r="G21" s="91"/>
      <c r="H21" s="92"/>
      <c r="I21" s="93"/>
      <c r="J21" s="94"/>
      <c r="K21" s="95"/>
      <c r="L21" s="96"/>
      <c r="M21" s="255"/>
      <c r="N21" s="256"/>
      <c r="O21"/>
      <c r="P21"/>
      <c r="Q21"/>
      <c r="R21"/>
      <c r="S21"/>
      <c r="T21"/>
      <c r="U21"/>
      <c r="V21"/>
    </row>
    <row r="22" spans="1:22" s="3" customFormat="1" x14ac:dyDescent="0.3">
      <c r="A22" s="273">
        <v>44798</v>
      </c>
      <c r="B22" s="274" t="s">
        <v>64</v>
      </c>
      <c r="C22" s="275">
        <v>2398.2199999999998</v>
      </c>
      <c r="D22" s="275"/>
      <c r="E22" s="279">
        <f t="shared" si="0"/>
        <v>249418.55966942004</v>
      </c>
      <c r="F22"/>
      <c r="G22" s="91"/>
      <c r="H22" s="92"/>
      <c r="I22" s="93"/>
      <c r="J22" s="94"/>
      <c r="K22" s="95"/>
      <c r="L22" s="96"/>
      <c r="M22" s="255"/>
      <c r="N22" s="256"/>
      <c r="O22"/>
      <c r="P22"/>
      <c r="Q22"/>
      <c r="R22"/>
      <c r="S22"/>
      <c r="T22"/>
      <c r="U22"/>
      <c r="V22"/>
    </row>
    <row r="23" spans="1:22" s="3" customFormat="1" x14ac:dyDescent="0.3">
      <c r="A23" s="5"/>
      <c r="B23" s="276" t="s">
        <v>86</v>
      </c>
      <c r="C23" s="17"/>
      <c r="D23" s="17">
        <v>27411.3</v>
      </c>
      <c r="E23" s="279">
        <f t="shared" si="0"/>
        <v>222007.25966942005</v>
      </c>
      <c r="G23" s="91"/>
      <c r="H23" s="92"/>
      <c r="I23" s="93"/>
      <c r="J23" s="124"/>
      <c r="K23" s="95"/>
      <c r="L23" s="96"/>
      <c r="M23" s="255"/>
      <c r="N23" s="256"/>
      <c r="O23"/>
      <c r="P23"/>
      <c r="Q23"/>
      <c r="R23"/>
      <c r="S23"/>
      <c r="T23"/>
      <c r="U23"/>
      <c r="V23"/>
    </row>
    <row r="24" spans="1:22" s="3" customFormat="1" x14ac:dyDescent="0.3">
      <c r="A24" s="5"/>
      <c r="B24" s="277" t="s">
        <v>87</v>
      </c>
      <c r="C24" s="278">
        <v>0</v>
      </c>
      <c r="D24" s="114"/>
      <c r="E24" s="279">
        <f t="shared" si="0"/>
        <v>222007.25966942005</v>
      </c>
      <c r="F24"/>
      <c r="G24" s="91"/>
      <c r="H24" s="92"/>
      <c r="I24" s="93"/>
      <c r="J24" s="94"/>
      <c r="K24" s="95"/>
      <c r="L24" s="96"/>
      <c r="M24" s="255"/>
      <c r="N24" s="256"/>
      <c r="O24"/>
      <c r="P24"/>
      <c r="Q24"/>
      <c r="R24"/>
      <c r="S24"/>
      <c r="T24"/>
      <c r="U24"/>
      <c r="V24"/>
    </row>
    <row r="25" spans="1:22" s="3" customFormat="1" x14ac:dyDescent="0.3">
      <c r="A25" s="5"/>
      <c r="B25" s="277" t="s">
        <v>88</v>
      </c>
      <c r="C25" s="278">
        <f>64.25*95</f>
        <v>6103.75</v>
      </c>
      <c r="D25" s="114"/>
      <c r="E25" s="178">
        <f>E24+C25-D25</f>
        <v>228111.00966942005</v>
      </c>
      <c r="F25"/>
      <c r="G25" s="91"/>
      <c r="H25" s="92"/>
      <c r="I25" s="93"/>
      <c r="J25" s="94"/>
      <c r="K25" s="95"/>
      <c r="L25" s="96"/>
      <c r="M25" s="255"/>
      <c r="N25" s="256"/>
      <c r="O25"/>
      <c r="P25"/>
      <c r="Q25"/>
      <c r="R25"/>
      <c r="S25"/>
      <c r="T25"/>
      <c r="U25"/>
      <c r="V25"/>
    </row>
    <row r="26" spans="1:22" s="3" customFormat="1" x14ac:dyDescent="0.3">
      <c r="A26" s="5"/>
      <c r="B26" s="113" t="s">
        <v>89</v>
      </c>
      <c r="C26" s="121"/>
      <c r="D26" s="114">
        <v>22624</v>
      </c>
      <c r="E26" s="279">
        <f t="shared" si="0"/>
        <v>205487.00966942005</v>
      </c>
      <c r="F26"/>
      <c r="G26" s="91"/>
      <c r="H26" s="92"/>
      <c r="I26" s="93"/>
      <c r="J26" s="94"/>
      <c r="K26" s="95"/>
      <c r="L26" s="96"/>
      <c r="M26" s="255"/>
      <c r="N26" s="256"/>
      <c r="O26"/>
      <c r="P26"/>
      <c r="Q26"/>
      <c r="R26"/>
      <c r="S26"/>
      <c r="T26"/>
      <c r="U26"/>
      <c r="V26"/>
    </row>
    <row r="27" spans="1:22" s="3" customFormat="1" x14ac:dyDescent="0.3">
      <c r="A27" s="5"/>
      <c r="B27" s="113" t="s">
        <v>90</v>
      </c>
      <c r="C27" s="121"/>
      <c r="D27" s="114">
        <v>83224</v>
      </c>
      <c r="E27" s="279">
        <f t="shared" si="0"/>
        <v>122263.00966942005</v>
      </c>
      <c r="F27"/>
      <c r="G27" s="91"/>
      <c r="H27" s="92"/>
      <c r="I27" s="93"/>
      <c r="J27" s="94"/>
      <c r="K27" s="95"/>
      <c r="L27" s="96"/>
      <c r="M27" s="255"/>
      <c r="N27" s="256"/>
      <c r="O27"/>
      <c r="P27"/>
      <c r="Q27"/>
      <c r="R27"/>
      <c r="S27"/>
      <c r="T27"/>
      <c r="U27"/>
      <c r="V27"/>
    </row>
    <row r="28" spans="1:22" s="3" customFormat="1" x14ac:dyDescent="0.3">
      <c r="A28" s="273">
        <v>44820</v>
      </c>
      <c r="B28" s="274" t="s">
        <v>50</v>
      </c>
      <c r="C28" s="275">
        <v>2536.16</v>
      </c>
      <c r="D28" s="275"/>
      <c r="E28" s="279">
        <f t="shared" si="0"/>
        <v>124799.16966942005</v>
      </c>
      <c r="F28"/>
      <c r="G28" s="91"/>
      <c r="H28" s="92"/>
      <c r="I28" s="93"/>
      <c r="J28" s="94"/>
      <c r="K28" s="95"/>
      <c r="L28" s="96"/>
      <c r="M28" s="255"/>
      <c r="N28" s="256"/>
      <c r="O28"/>
      <c r="P28"/>
      <c r="Q28"/>
      <c r="R28"/>
      <c r="S28"/>
      <c r="T28"/>
      <c r="U28"/>
      <c r="V28"/>
    </row>
    <row r="29" spans="1:22" s="3" customFormat="1" x14ac:dyDescent="0.3">
      <c r="A29" s="273">
        <v>44825</v>
      </c>
      <c r="B29" s="274" t="s">
        <v>64</v>
      </c>
      <c r="C29" s="275">
        <v>2538.58</v>
      </c>
      <c r="D29" s="275"/>
      <c r="E29" s="279">
        <f t="shared" si="0"/>
        <v>127337.74966942005</v>
      </c>
      <c r="F29"/>
      <c r="G29" s="91"/>
      <c r="H29" s="92"/>
      <c r="I29" s="93"/>
      <c r="J29" s="94"/>
      <c r="K29" s="95"/>
      <c r="L29" s="96"/>
      <c r="M29" s="255"/>
      <c r="N29" s="256"/>
      <c r="O29"/>
      <c r="P29"/>
      <c r="Q29"/>
      <c r="R29"/>
      <c r="S29"/>
      <c r="T29"/>
      <c r="U29"/>
      <c r="V29"/>
    </row>
    <row r="30" spans="1:22" s="3" customFormat="1" x14ac:dyDescent="0.3">
      <c r="A30" s="273">
        <v>44825</v>
      </c>
      <c r="B30" s="274" t="s">
        <v>54</v>
      </c>
      <c r="C30" s="275">
        <v>19021.2</v>
      </c>
      <c r="D30" s="275"/>
      <c r="E30" s="279">
        <f t="shared" si="0"/>
        <v>146358.94966942005</v>
      </c>
      <c r="F30"/>
      <c r="G30" s="91"/>
      <c r="H30" s="92"/>
      <c r="I30" s="93"/>
      <c r="J30" s="94"/>
      <c r="K30" s="95"/>
      <c r="L30" s="96"/>
      <c r="M30" s="255"/>
      <c r="N30" s="256"/>
      <c r="O30"/>
      <c r="P30"/>
      <c r="Q30"/>
      <c r="R30"/>
      <c r="S30"/>
      <c r="T30"/>
      <c r="U30"/>
      <c r="V30"/>
    </row>
    <row r="31" spans="1:22" s="3" customFormat="1" x14ac:dyDescent="0.3">
      <c r="A31" s="273">
        <v>44830</v>
      </c>
      <c r="B31" s="274" t="s">
        <v>53</v>
      </c>
      <c r="C31" s="275">
        <v>32970.080000000002</v>
      </c>
      <c r="D31" s="275"/>
      <c r="E31" s="279">
        <f t="shared" si="0"/>
        <v>179329.02966942004</v>
      </c>
      <c r="F31"/>
      <c r="G31" s="91"/>
      <c r="H31" s="92"/>
      <c r="I31" s="93"/>
      <c r="J31" s="94"/>
      <c r="K31" s="95"/>
      <c r="L31" s="96"/>
      <c r="M31" s="255"/>
      <c r="N31" s="256"/>
      <c r="O31"/>
      <c r="P31"/>
      <c r="Q31"/>
      <c r="R31"/>
      <c r="S31"/>
      <c r="T31"/>
      <c r="U31"/>
      <c r="V31"/>
    </row>
    <row r="32" spans="1:22" s="3" customFormat="1" x14ac:dyDescent="0.3">
      <c r="A32" s="273">
        <v>44833</v>
      </c>
      <c r="B32" s="274" t="s">
        <v>91</v>
      </c>
      <c r="C32" s="275">
        <v>6730.02</v>
      </c>
      <c r="D32" s="275"/>
      <c r="E32" s="279">
        <f t="shared" si="0"/>
        <v>186059.04966942003</v>
      </c>
      <c r="F32"/>
      <c r="G32" s="91"/>
      <c r="H32" s="92"/>
      <c r="I32" s="93"/>
      <c r="J32" s="94"/>
      <c r="K32" s="95"/>
      <c r="L32" s="96"/>
      <c r="M32" s="255"/>
      <c r="N32" s="256"/>
      <c r="O32"/>
      <c r="P32"/>
      <c r="Q32"/>
      <c r="R32"/>
      <c r="S32"/>
      <c r="T32"/>
      <c r="U32"/>
      <c r="V32"/>
    </row>
    <row r="33" spans="1:22" s="3" customFormat="1" x14ac:dyDescent="0.3">
      <c r="A33" s="273">
        <v>44833</v>
      </c>
      <c r="B33" s="274" t="s">
        <v>92</v>
      </c>
      <c r="C33" s="275">
        <v>122783.54</v>
      </c>
      <c r="D33" s="275"/>
      <c r="E33" s="279">
        <f t="shared" si="0"/>
        <v>308842.58966942003</v>
      </c>
      <c r="G33" s="91"/>
      <c r="H33" s="92"/>
      <c r="I33" s="93"/>
      <c r="J33" s="94"/>
      <c r="K33" s="95"/>
      <c r="L33" s="96"/>
      <c r="M33" s="255"/>
      <c r="N33" s="256"/>
      <c r="O33"/>
      <c r="P33"/>
      <c r="Q33"/>
      <c r="R33"/>
      <c r="S33"/>
      <c r="T33"/>
      <c r="U33"/>
      <c r="V33"/>
    </row>
    <row r="34" spans="1:22" s="3" customFormat="1" x14ac:dyDescent="0.3">
      <c r="A34" s="5"/>
      <c r="B34" s="113" t="s">
        <v>96</v>
      </c>
      <c r="C34" s="121"/>
      <c r="D34" s="114">
        <f>200766.5-C33</f>
        <v>77982.960000000006</v>
      </c>
      <c r="E34" s="279">
        <f t="shared" si="0"/>
        <v>230859.62966942001</v>
      </c>
      <c r="G34" s="91"/>
      <c r="H34" s="92"/>
      <c r="I34" s="93"/>
      <c r="J34" s="124"/>
      <c r="K34" s="95"/>
      <c r="L34" s="96"/>
      <c r="M34" s="255"/>
      <c r="N34" s="256"/>
      <c r="O34"/>
      <c r="P34"/>
      <c r="Q34"/>
      <c r="R34"/>
      <c r="S34"/>
      <c r="T34"/>
      <c r="U34"/>
      <c r="V34"/>
    </row>
    <row r="35" spans="1:22" s="3" customFormat="1" x14ac:dyDescent="0.3">
      <c r="A35" s="5"/>
      <c r="B35" s="276" t="s">
        <v>93</v>
      </c>
      <c r="C35" s="17"/>
      <c r="D35" s="17">
        <v>22228.080000000002</v>
      </c>
      <c r="E35" s="279">
        <f t="shared" si="0"/>
        <v>208631.54966942</v>
      </c>
      <c r="F35"/>
      <c r="G35" s="91"/>
      <c r="H35" s="180"/>
      <c r="I35" s="93"/>
      <c r="J35" s="124"/>
      <c r="K35" s="95"/>
      <c r="L35" s="96"/>
      <c r="M35" s="255"/>
      <c r="N35" s="256"/>
      <c r="O35"/>
      <c r="P35"/>
      <c r="Q35"/>
      <c r="R35"/>
      <c r="S35"/>
      <c r="T35"/>
      <c r="U35"/>
      <c r="V35"/>
    </row>
    <row r="36" spans="1:22" s="3" customFormat="1" x14ac:dyDescent="0.3">
      <c r="A36" s="5"/>
      <c r="B36" s="277" t="s">
        <v>94</v>
      </c>
      <c r="C36" s="278">
        <v>34843.772727272728</v>
      </c>
      <c r="D36" s="114"/>
      <c r="E36" s="279">
        <f t="shared" si="0"/>
        <v>243475.32239669273</v>
      </c>
      <c r="F36"/>
      <c r="G36" s="91"/>
      <c r="H36" s="92"/>
      <c r="I36" s="93"/>
      <c r="J36" s="94"/>
      <c r="K36" s="95"/>
      <c r="L36" s="96"/>
      <c r="M36" s="255"/>
      <c r="N36" s="256"/>
      <c r="O36"/>
      <c r="P36"/>
      <c r="Q36"/>
      <c r="R36"/>
      <c r="S36"/>
      <c r="T36"/>
      <c r="U36"/>
      <c r="V36"/>
    </row>
    <row r="37" spans="1:22" s="3" customFormat="1" x14ac:dyDescent="0.3">
      <c r="A37" s="5"/>
      <c r="B37" s="277" t="s">
        <v>95</v>
      </c>
      <c r="C37" s="278">
        <f>165.12*101</f>
        <v>16677.12</v>
      </c>
      <c r="D37" s="114"/>
      <c r="E37" s="178">
        <f t="shared" si="0"/>
        <v>260152.44239669273</v>
      </c>
      <c r="F37"/>
      <c r="G37" s="91"/>
      <c r="H37" s="92"/>
      <c r="I37" s="93"/>
      <c r="J37" s="94"/>
      <c r="K37" s="95"/>
      <c r="L37" s="96"/>
      <c r="M37" s="255"/>
      <c r="N37" s="256"/>
      <c r="O37"/>
      <c r="P37"/>
      <c r="Q37"/>
      <c r="R37"/>
      <c r="S37"/>
      <c r="T37"/>
      <c r="U37"/>
      <c r="V37"/>
    </row>
    <row r="38" spans="1:22" s="3" customFormat="1" x14ac:dyDescent="0.3">
      <c r="A38" s="5"/>
      <c r="B38" s="113" t="s">
        <v>100</v>
      </c>
      <c r="C38" s="121"/>
      <c r="D38" s="114">
        <v>26093</v>
      </c>
      <c r="E38" s="279">
        <f t="shared" si="0"/>
        <v>234059.44239669273</v>
      </c>
      <c r="F38"/>
      <c r="G38" s="91"/>
      <c r="H38" s="92"/>
      <c r="I38" s="93"/>
      <c r="J38" s="94"/>
      <c r="K38" s="95"/>
      <c r="L38" s="96"/>
      <c r="M38" s="255"/>
      <c r="N38" s="256"/>
      <c r="O38"/>
      <c r="P38"/>
      <c r="Q38"/>
      <c r="R38"/>
      <c r="S38"/>
      <c r="T38"/>
      <c r="U38"/>
      <c r="V38"/>
    </row>
    <row r="39" spans="1:22" s="3" customFormat="1" x14ac:dyDescent="0.3">
      <c r="A39" s="5"/>
      <c r="B39" s="113" t="s">
        <v>101</v>
      </c>
      <c r="C39" s="121"/>
      <c r="D39" s="114">
        <v>115818</v>
      </c>
      <c r="E39" s="279">
        <f t="shared" si="0"/>
        <v>118241.44239669273</v>
      </c>
      <c r="F39"/>
      <c r="G39" s="91"/>
      <c r="H39" s="92"/>
      <c r="I39" s="93"/>
      <c r="J39" s="94"/>
      <c r="K39" s="95"/>
      <c r="L39" s="96"/>
      <c r="M39" s="255"/>
      <c r="N39" s="256"/>
      <c r="O39"/>
      <c r="P39"/>
      <c r="Q39"/>
      <c r="R39"/>
      <c r="S39"/>
      <c r="T39"/>
      <c r="U39"/>
      <c r="V39"/>
    </row>
    <row r="40" spans="1:22" s="3" customFormat="1" x14ac:dyDescent="0.3">
      <c r="A40" s="273">
        <v>44849</v>
      </c>
      <c r="B40" s="274" t="s">
        <v>63</v>
      </c>
      <c r="C40" s="275">
        <v>3540.46</v>
      </c>
      <c r="D40" s="275"/>
      <c r="E40" s="279">
        <f t="shared" si="0"/>
        <v>121781.90239669273</v>
      </c>
      <c r="F40"/>
      <c r="G40" s="91"/>
      <c r="H40" s="92"/>
      <c r="I40" s="93"/>
      <c r="J40" s="94"/>
      <c r="K40" s="95"/>
      <c r="L40" s="96"/>
      <c r="M40" s="255"/>
      <c r="N40" s="256"/>
      <c r="O40"/>
      <c r="P40"/>
      <c r="Q40"/>
      <c r="R40"/>
      <c r="S40"/>
      <c r="T40"/>
      <c r="U40"/>
      <c r="V40"/>
    </row>
    <row r="41" spans="1:22" s="3" customFormat="1" x14ac:dyDescent="0.3">
      <c r="A41" s="273">
        <v>44854</v>
      </c>
      <c r="B41" s="275" t="s">
        <v>50</v>
      </c>
      <c r="C41" s="275">
        <v>3540.46</v>
      </c>
      <c r="D41" s="275"/>
      <c r="E41" s="279">
        <f t="shared" si="0"/>
        <v>125322.36239669274</v>
      </c>
      <c r="F41"/>
      <c r="G41" s="91"/>
      <c r="H41" s="92"/>
      <c r="I41" s="93"/>
      <c r="J41" s="94"/>
      <c r="K41" s="95"/>
      <c r="L41" s="96"/>
      <c r="M41" s="255"/>
      <c r="N41" s="256"/>
      <c r="O41"/>
      <c r="P41"/>
      <c r="Q41"/>
      <c r="R41"/>
      <c r="S41"/>
      <c r="T41"/>
      <c r="U41"/>
      <c r="V41"/>
    </row>
    <row r="42" spans="1:22" s="3" customFormat="1" x14ac:dyDescent="0.3">
      <c r="A42" s="273">
        <v>44855</v>
      </c>
      <c r="B42" s="274" t="s">
        <v>49</v>
      </c>
      <c r="C42" s="275">
        <v>11799.92</v>
      </c>
      <c r="D42" s="275"/>
      <c r="E42" s="279">
        <f t="shared" si="0"/>
        <v>137122.28239669275</v>
      </c>
      <c r="F42"/>
      <c r="G42" s="91"/>
      <c r="H42" s="92"/>
      <c r="I42" s="93"/>
      <c r="J42" s="94"/>
      <c r="K42" s="95"/>
      <c r="L42" s="96"/>
      <c r="M42" s="255"/>
      <c r="N42" s="256"/>
      <c r="O42"/>
      <c r="P42"/>
      <c r="Q42"/>
      <c r="R42"/>
      <c r="S42"/>
      <c r="T42"/>
      <c r="U42"/>
      <c r="V42"/>
    </row>
    <row r="43" spans="1:22" s="3" customFormat="1" x14ac:dyDescent="0.3">
      <c r="A43" s="273">
        <v>44855</v>
      </c>
      <c r="B43" s="274" t="s">
        <v>64</v>
      </c>
      <c r="C43" s="275">
        <v>3325.08</v>
      </c>
      <c r="D43" s="275"/>
      <c r="E43" s="279">
        <f t="shared" si="0"/>
        <v>140447.36239669274</v>
      </c>
      <c r="F43"/>
      <c r="G43" s="91"/>
      <c r="H43" s="92"/>
      <c r="I43" s="93"/>
      <c r="J43" s="94"/>
      <c r="K43" s="95"/>
      <c r="L43" s="96"/>
      <c r="M43" s="255"/>
      <c r="N43" s="256"/>
      <c r="O43"/>
      <c r="P43"/>
      <c r="Q43"/>
      <c r="R43"/>
      <c r="S43"/>
      <c r="T43"/>
      <c r="U43"/>
      <c r="V43"/>
    </row>
    <row r="44" spans="1:22" s="3" customFormat="1" x14ac:dyDescent="0.3">
      <c r="A44" s="273">
        <v>44861</v>
      </c>
      <c r="B44" s="274" t="s">
        <v>53</v>
      </c>
      <c r="C44" s="275">
        <v>46025.98</v>
      </c>
      <c r="D44" s="275"/>
      <c r="E44" s="279">
        <f t="shared" si="0"/>
        <v>186473.34239669275</v>
      </c>
      <c r="F44"/>
      <c r="G44" s="91"/>
      <c r="H44" s="92"/>
      <c r="I44" s="93"/>
      <c r="J44" s="94"/>
      <c r="K44" s="95"/>
      <c r="L44" s="96"/>
      <c r="M44" s="255"/>
      <c r="N44" s="256"/>
      <c r="O44"/>
      <c r="P44"/>
      <c r="Q44"/>
      <c r="R44"/>
      <c r="S44"/>
      <c r="T44"/>
      <c r="U44"/>
      <c r="V44"/>
    </row>
    <row r="45" spans="1:22" s="3" customFormat="1" x14ac:dyDescent="0.3">
      <c r="A45" s="5"/>
      <c r="B45" s="276" t="s">
        <v>97</v>
      </c>
      <c r="C45" s="17"/>
      <c r="D45" s="17">
        <v>29801.309999999998</v>
      </c>
      <c r="E45" s="279">
        <f t="shared" si="0"/>
        <v>156672.03239669275</v>
      </c>
      <c r="F45"/>
      <c r="G45" s="91"/>
      <c r="H45" s="92"/>
      <c r="I45" s="93"/>
      <c r="J45" s="94"/>
      <c r="K45" s="95"/>
      <c r="L45" s="96"/>
      <c r="M45" s="255"/>
      <c r="N45" s="256"/>
      <c r="O45"/>
      <c r="P45"/>
      <c r="Q45"/>
      <c r="R45"/>
      <c r="S45"/>
      <c r="T45"/>
      <c r="U45"/>
      <c r="V45"/>
    </row>
    <row r="46" spans="1:22" s="3" customFormat="1" x14ac:dyDescent="0.3">
      <c r="A46" s="5"/>
      <c r="B46" s="277" t="s">
        <v>98</v>
      </c>
      <c r="C46" s="278">
        <v>0</v>
      </c>
      <c r="D46" s="114"/>
      <c r="E46" s="279">
        <f t="shared" si="0"/>
        <v>156672.03239669275</v>
      </c>
      <c r="F46"/>
      <c r="G46" s="91"/>
      <c r="H46" s="180"/>
      <c r="I46" s="93"/>
      <c r="J46" s="94"/>
      <c r="K46" s="95"/>
      <c r="L46" s="96"/>
      <c r="M46" s="255"/>
      <c r="N46" s="256"/>
      <c r="O46"/>
      <c r="P46"/>
      <c r="Q46"/>
      <c r="R46"/>
      <c r="S46"/>
      <c r="T46"/>
      <c r="U46"/>
      <c r="V46"/>
    </row>
    <row r="47" spans="1:22" s="3" customFormat="1" x14ac:dyDescent="0.3">
      <c r="A47" s="5"/>
      <c r="B47" s="277" t="s">
        <v>99</v>
      </c>
      <c r="C47" s="278">
        <f>91.57*97</f>
        <v>8882.2899999999991</v>
      </c>
      <c r="D47" s="114"/>
      <c r="E47" s="178">
        <f t="shared" si="0"/>
        <v>165554.32239669276</v>
      </c>
      <c r="F47"/>
      <c r="G47" s="91"/>
      <c r="H47" s="92"/>
      <c r="I47" s="93"/>
      <c r="J47" s="94"/>
      <c r="K47" s="95"/>
      <c r="L47" s="96"/>
      <c r="M47" s="255"/>
      <c r="N47" s="256"/>
      <c r="O47"/>
      <c r="P47"/>
      <c r="Q47"/>
      <c r="R47"/>
      <c r="S47"/>
      <c r="T47"/>
      <c r="U47"/>
      <c r="V47"/>
    </row>
    <row r="48" spans="1:22" s="3" customFormat="1" x14ac:dyDescent="0.3">
      <c r="A48" s="273">
        <v>44868</v>
      </c>
      <c r="B48" s="274" t="s">
        <v>91</v>
      </c>
      <c r="C48" s="275">
        <v>7223.7</v>
      </c>
      <c r="D48" s="275"/>
      <c r="E48" s="279">
        <f t="shared" si="0"/>
        <v>172778.02239669277</v>
      </c>
      <c r="F48"/>
      <c r="G48" s="91"/>
      <c r="H48" s="92"/>
      <c r="I48" s="93"/>
      <c r="J48" s="94"/>
      <c r="K48" s="95"/>
      <c r="L48" s="96"/>
      <c r="M48" s="255"/>
      <c r="N48" s="256"/>
      <c r="O48"/>
      <c r="P48"/>
      <c r="Q48"/>
      <c r="R48"/>
      <c r="S48"/>
      <c r="T48"/>
      <c r="U48"/>
      <c r="V48"/>
    </row>
    <row r="49" spans="1:22" s="3" customFormat="1" x14ac:dyDescent="0.3">
      <c r="A49" s="273">
        <v>44873</v>
      </c>
      <c r="B49" s="274" t="s">
        <v>54</v>
      </c>
      <c r="C49" s="275">
        <v>26553.45</v>
      </c>
      <c r="D49" s="275"/>
      <c r="E49" s="279">
        <f t="shared" si="0"/>
        <v>199331.47239669278</v>
      </c>
      <c r="F49"/>
      <c r="G49" s="91"/>
      <c r="H49" s="92"/>
      <c r="I49" s="93"/>
      <c r="J49" s="94"/>
      <c r="K49" s="95"/>
      <c r="L49" s="96"/>
      <c r="M49" s="255"/>
      <c r="N49" s="256"/>
      <c r="O49"/>
      <c r="P49"/>
      <c r="Q49"/>
      <c r="R49"/>
      <c r="S49"/>
      <c r="T49"/>
      <c r="U49"/>
      <c r="V49"/>
    </row>
    <row r="50" spans="1:22" s="3" customFormat="1" x14ac:dyDescent="0.3">
      <c r="A50" s="5"/>
      <c r="B50" s="113" t="s">
        <v>102</v>
      </c>
      <c r="C50" s="121"/>
      <c r="D50" s="114">
        <v>28615</v>
      </c>
      <c r="E50" s="279">
        <f>E49+C50-D50</f>
        <v>170716.47239669278</v>
      </c>
      <c r="F50"/>
      <c r="G50" s="91"/>
      <c r="H50" s="92"/>
      <c r="I50" s="93"/>
      <c r="J50" s="94"/>
      <c r="K50" s="95"/>
      <c r="L50" s="96"/>
      <c r="M50" s="255"/>
      <c r="N50" s="256"/>
      <c r="O50"/>
      <c r="P50"/>
      <c r="Q50"/>
      <c r="R50"/>
      <c r="S50"/>
      <c r="T50"/>
      <c r="U50"/>
      <c r="V50"/>
    </row>
    <row r="51" spans="1:22" s="3" customFormat="1" x14ac:dyDescent="0.3">
      <c r="A51" s="5"/>
      <c r="B51" s="113" t="s">
        <v>103</v>
      </c>
      <c r="C51" s="121"/>
      <c r="D51" s="114">
        <v>134345</v>
      </c>
      <c r="E51" s="279">
        <f>E50+C51-D51</f>
        <v>36371.472396692785</v>
      </c>
      <c r="F51"/>
      <c r="G51" s="91"/>
      <c r="H51" s="92"/>
      <c r="I51" s="93"/>
      <c r="J51" s="94"/>
      <c r="K51" s="95"/>
      <c r="L51" s="96"/>
      <c r="M51" s="255"/>
      <c r="N51" s="256"/>
      <c r="O51"/>
      <c r="P51"/>
      <c r="Q51"/>
      <c r="R51"/>
      <c r="S51"/>
      <c r="T51"/>
      <c r="U51"/>
      <c r="V51"/>
    </row>
    <row r="52" spans="1:22" s="3" customFormat="1" x14ac:dyDescent="0.3">
      <c r="A52" s="273">
        <v>44880</v>
      </c>
      <c r="B52" s="274" t="s">
        <v>63</v>
      </c>
      <c r="C52" s="275">
        <v>4065.6</v>
      </c>
      <c r="D52" s="275"/>
      <c r="E52" s="279">
        <f t="shared" si="0"/>
        <v>40437.072396692784</v>
      </c>
      <c r="F52"/>
      <c r="G52" s="91"/>
      <c r="H52" s="92"/>
      <c r="I52" s="93"/>
      <c r="J52" s="94"/>
      <c r="K52" s="95"/>
      <c r="L52" s="96"/>
      <c r="M52" s="255"/>
      <c r="N52" s="256"/>
      <c r="O52"/>
      <c r="P52"/>
      <c r="Q52"/>
      <c r="R52"/>
      <c r="S52"/>
      <c r="T52"/>
      <c r="U52"/>
      <c r="V52"/>
    </row>
    <row r="53" spans="1:22" s="3" customFormat="1" x14ac:dyDescent="0.3">
      <c r="A53" s="273">
        <v>44882</v>
      </c>
      <c r="B53" s="274" t="s">
        <v>64</v>
      </c>
      <c r="C53" s="275">
        <v>2536.16</v>
      </c>
      <c r="D53" s="275"/>
      <c r="E53" s="279">
        <f t="shared" si="0"/>
        <v>42973.23239669278</v>
      </c>
      <c r="F53"/>
      <c r="G53" s="91"/>
      <c r="H53" s="92"/>
      <c r="I53" s="93"/>
      <c r="J53" s="94"/>
      <c r="K53" s="95"/>
      <c r="L53" s="96"/>
      <c r="M53" s="255"/>
      <c r="N53" s="256"/>
      <c r="O53"/>
      <c r="P53"/>
      <c r="Q53"/>
      <c r="R53"/>
      <c r="S53"/>
      <c r="T53"/>
      <c r="U53"/>
      <c r="V53"/>
    </row>
    <row r="54" spans="1:22" s="3" customFormat="1" x14ac:dyDescent="0.3">
      <c r="A54" s="273">
        <v>44888</v>
      </c>
      <c r="B54" s="274" t="s">
        <v>50</v>
      </c>
      <c r="C54" s="275">
        <v>4065.6</v>
      </c>
      <c r="D54" s="275"/>
      <c r="E54" s="279">
        <f t="shared" si="0"/>
        <v>47038.832396692778</v>
      </c>
      <c r="F54"/>
      <c r="G54" s="91"/>
      <c r="H54" s="92"/>
      <c r="I54" s="93"/>
      <c r="J54" s="94"/>
      <c r="K54" s="95"/>
      <c r="L54" s="96"/>
      <c r="M54" s="255"/>
      <c r="N54" s="256"/>
      <c r="O54"/>
      <c r="P54"/>
      <c r="Q54"/>
      <c r="R54"/>
      <c r="S54"/>
      <c r="T54"/>
      <c r="U54"/>
      <c r="V54"/>
    </row>
    <row r="55" spans="1:22" s="3" customFormat="1" x14ac:dyDescent="0.3">
      <c r="A55" s="273">
        <v>44893</v>
      </c>
      <c r="B55" s="274" t="s">
        <v>53</v>
      </c>
      <c r="C55" s="275">
        <v>52852.800000000003</v>
      </c>
      <c r="D55" s="275"/>
      <c r="E55" s="279">
        <f t="shared" si="0"/>
        <v>99891.632396692788</v>
      </c>
      <c r="F55"/>
      <c r="G55" s="91"/>
      <c r="H55" s="92"/>
      <c r="I55" s="93"/>
      <c r="J55" s="94"/>
      <c r="K55" s="95"/>
      <c r="L55" s="96"/>
      <c r="M55" s="255"/>
      <c r="N55" s="256"/>
      <c r="O55"/>
      <c r="P55"/>
      <c r="Q55"/>
      <c r="R55"/>
      <c r="S55"/>
      <c r="T55"/>
      <c r="U55"/>
      <c r="V55"/>
    </row>
    <row r="56" spans="1:22" s="3" customFormat="1" x14ac:dyDescent="0.3">
      <c r="A56" s="273">
        <v>44895</v>
      </c>
      <c r="B56" s="274" t="s">
        <v>54</v>
      </c>
      <c r="C56" s="275">
        <v>30492</v>
      </c>
      <c r="D56" s="275"/>
      <c r="E56" s="279">
        <f t="shared" si="0"/>
        <v>130383.63239669279</v>
      </c>
      <c r="F56"/>
      <c r="G56" s="91"/>
      <c r="H56" s="92"/>
      <c r="I56" s="93"/>
      <c r="J56" s="94"/>
      <c r="K56" s="95"/>
      <c r="L56" s="96"/>
      <c r="M56" s="255"/>
      <c r="N56" s="256"/>
      <c r="O56"/>
      <c r="P56"/>
      <c r="Q56"/>
      <c r="R56"/>
      <c r="S56"/>
      <c r="T56"/>
      <c r="U56"/>
      <c r="V56"/>
    </row>
    <row r="57" spans="1:22" s="3" customFormat="1" x14ac:dyDescent="0.3">
      <c r="A57" s="5"/>
      <c r="B57" s="276" t="s">
        <v>105</v>
      </c>
      <c r="C57" s="17"/>
      <c r="D57" s="17">
        <v>34221.599999999999</v>
      </c>
      <c r="E57" s="279">
        <f t="shared" si="0"/>
        <v>96162.032396692783</v>
      </c>
      <c r="F57"/>
      <c r="G57" s="91"/>
      <c r="H57" s="92"/>
      <c r="I57" s="93"/>
      <c r="J57" s="94"/>
      <c r="K57" s="95"/>
      <c r="L57" s="96"/>
      <c r="M57" s="255"/>
      <c r="N57" s="256"/>
      <c r="O57"/>
      <c r="P57"/>
      <c r="Q57"/>
      <c r="R57"/>
      <c r="S57"/>
      <c r="T57"/>
      <c r="U57"/>
      <c r="V57"/>
    </row>
    <row r="58" spans="1:22" s="3" customFormat="1" x14ac:dyDescent="0.3">
      <c r="A58" s="5"/>
      <c r="B58" s="277" t="s">
        <v>106</v>
      </c>
      <c r="C58" s="278">
        <v>0</v>
      </c>
      <c r="D58" s="114"/>
      <c r="E58" s="279">
        <f t="shared" si="0"/>
        <v>96162.032396692783</v>
      </c>
      <c r="F58"/>
      <c r="G58" s="91"/>
      <c r="H58" s="92"/>
      <c r="I58" s="93"/>
      <c r="J58" s="94"/>
      <c r="K58" s="95"/>
      <c r="L58" s="96"/>
      <c r="M58" s="255"/>
      <c r="N58" s="256"/>
      <c r="O58"/>
      <c r="P58"/>
      <c r="Q58"/>
      <c r="R58"/>
      <c r="S58"/>
      <c r="T58"/>
      <c r="U58"/>
      <c r="V58"/>
    </row>
    <row r="59" spans="1:22" s="3" customFormat="1" x14ac:dyDescent="0.3">
      <c r="A59" s="5"/>
      <c r="B59" s="277" t="s">
        <v>107</v>
      </c>
      <c r="C59" s="278">
        <f>84.11*97</f>
        <v>8158.67</v>
      </c>
      <c r="D59" s="114"/>
      <c r="E59" s="178">
        <f t="shared" si="0"/>
        <v>104320.70239669278</v>
      </c>
      <c r="F59"/>
      <c r="G59" s="91"/>
      <c r="H59" s="92"/>
      <c r="I59" s="93"/>
      <c r="J59" s="94"/>
      <c r="K59" s="95"/>
      <c r="L59" s="96"/>
      <c r="M59" s="255"/>
      <c r="N59" s="256"/>
      <c r="O59"/>
      <c r="P59"/>
      <c r="Q59"/>
      <c r="R59"/>
      <c r="S59"/>
      <c r="T59"/>
      <c r="U59"/>
      <c r="V59"/>
    </row>
    <row r="60" spans="1:22" s="3" customFormat="1" x14ac:dyDescent="0.3">
      <c r="A60" s="5"/>
      <c r="B60" s="113" t="s">
        <v>108</v>
      </c>
      <c r="C60" s="121"/>
      <c r="D60" s="114">
        <v>30360</v>
      </c>
      <c r="E60" s="279">
        <f t="shared" si="0"/>
        <v>73960.702396692781</v>
      </c>
      <c r="F60"/>
      <c r="G60" s="91"/>
      <c r="H60" s="92"/>
      <c r="I60" s="93"/>
      <c r="J60" s="94"/>
      <c r="K60" s="95"/>
      <c r="L60" s="96"/>
      <c r="M60" s="255"/>
      <c r="N60" s="256"/>
      <c r="O60"/>
      <c r="P60"/>
      <c r="Q60"/>
      <c r="R60"/>
      <c r="S60"/>
      <c r="T60"/>
      <c r="U60"/>
      <c r="V60"/>
    </row>
    <row r="61" spans="1:22" s="3" customFormat="1" x14ac:dyDescent="0.3">
      <c r="A61" s="5"/>
      <c r="B61" s="113" t="s">
        <v>109</v>
      </c>
      <c r="C61" s="121"/>
      <c r="D61" s="114">
        <v>131836</v>
      </c>
      <c r="E61" s="279">
        <f t="shared" si="0"/>
        <v>-57875.297603307219</v>
      </c>
      <c r="F61"/>
      <c r="G61" s="91"/>
      <c r="H61" s="92"/>
      <c r="I61" s="93"/>
      <c r="J61" s="94"/>
      <c r="K61" s="95"/>
      <c r="L61" s="96"/>
      <c r="M61" s="255"/>
      <c r="N61" s="256"/>
      <c r="O61"/>
      <c r="P61"/>
      <c r="Q61"/>
      <c r="R61"/>
      <c r="S61"/>
      <c r="T61"/>
      <c r="U61"/>
      <c r="V61"/>
    </row>
    <row r="62" spans="1:22" s="3" customFormat="1" x14ac:dyDescent="0.3">
      <c r="A62" s="273">
        <v>44909</v>
      </c>
      <c r="B62" s="274" t="s">
        <v>63</v>
      </c>
      <c r="C62" s="275">
        <v>4266.46</v>
      </c>
      <c r="D62" s="275"/>
      <c r="E62" s="279">
        <f t="shared" si="0"/>
        <v>-53608.83760330722</v>
      </c>
      <c r="F62"/>
      <c r="G62" s="91"/>
      <c r="H62" s="92"/>
      <c r="I62" s="93"/>
      <c r="J62" s="94"/>
      <c r="K62" s="95"/>
      <c r="L62" s="96"/>
      <c r="M62" s="255"/>
      <c r="N62" s="256"/>
      <c r="O62"/>
      <c r="P62"/>
      <c r="Q62"/>
      <c r="R62"/>
      <c r="S62"/>
      <c r="T62"/>
      <c r="U62"/>
      <c r="V62"/>
    </row>
    <row r="63" spans="1:22" s="3" customFormat="1" x14ac:dyDescent="0.3">
      <c r="A63" s="273">
        <v>44910</v>
      </c>
      <c r="B63" s="274" t="s">
        <v>50</v>
      </c>
      <c r="C63" s="275">
        <v>4266.46</v>
      </c>
      <c r="D63" s="275"/>
      <c r="E63" s="279">
        <f t="shared" si="0"/>
        <v>-49342.377603307221</v>
      </c>
      <c r="F63"/>
      <c r="G63" s="91"/>
      <c r="H63" s="92"/>
      <c r="I63" s="93"/>
      <c r="J63" s="94"/>
      <c r="K63" s="95"/>
      <c r="L63" s="96"/>
      <c r="M63" s="255"/>
      <c r="N63" s="256"/>
      <c r="O63"/>
      <c r="P63"/>
      <c r="Q63"/>
      <c r="R63"/>
      <c r="S63"/>
      <c r="T63"/>
      <c r="U63"/>
      <c r="V63"/>
    </row>
    <row r="64" spans="1:22" s="3" customFormat="1" x14ac:dyDescent="0.3">
      <c r="A64" s="273">
        <v>44914</v>
      </c>
      <c r="B64" s="274" t="s">
        <v>60</v>
      </c>
      <c r="C64" s="275">
        <v>35467.519999999997</v>
      </c>
      <c r="D64" s="275"/>
      <c r="E64" s="279">
        <f t="shared" si="0"/>
        <v>-13874.857603307224</v>
      </c>
      <c r="F64"/>
      <c r="G64" s="91"/>
      <c r="H64" s="92"/>
      <c r="I64" s="93"/>
      <c r="J64" s="94"/>
      <c r="K64" s="95"/>
      <c r="L64" s="96"/>
      <c r="M64" s="255"/>
      <c r="N64" s="256"/>
      <c r="O64"/>
      <c r="P64"/>
      <c r="Q64"/>
      <c r="R64"/>
      <c r="S64"/>
      <c r="T64"/>
      <c r="U64"/>
      <c r="V64"/>
    </row>
    <row r="65" spans="1:22" s="3" customFormat="1" x14ac:dyDescent="0.3">
      <c r="A65" s="273">
        <v>44916</v>
      </c>
      <c r="B65" s="274" t="s">
        <v>54</v>
      </c>
      <c r="C65" s="275">
        <v>31998.45</v>
      </c>
      <c r="D65" s="275"/>
      <c r="E65" s="279">
        <f t="shared" si="0"/>
        <v>18123.592396692777</v>
      </c>
      <c r="F65"/>
      <c r="G65" s="91"/>
      <c r="H65" s="92"/>
      <c r="I65" s="93"/>
      <c r="J65" s="94"/>
      <c r="K65" s="95"/>
      <c r="L65" s="96"/>
      <c r="M65" s="255"/>
      <c r="N65" s="256"/>
      <c r="O65"/>
      <c r="P65"/>
      <c r="Q65"/>
      <c r="R65"/>
      <c r="S65"/>
      <c r="T65"/>
      <c r="U65"/>
      <c r="V65"/>
    </row>
    <row r="66" spans="1:22" s="3" customFormat="1" x14ac:dyDescent="0.3">
      <c r="A66" s="273">
        <v>44916</v>
      </c>
      <c r="B66" s="274" t="s">
        <v>91</v>
      </c>
      <c r="C66" s="275">
        <v>22578.6</v>
      </c>
      <c r="D66" s="275"/>
      <c r="E66" s="279">
        <f t="shared" si="0"/>
        <v>40702.192396692772</v>
      </c>
      <c r="F66"/>
      <c r="G66" s="91"/>
      <c r="H66" s="92"/>
      <c r="I66" s="93"/>
      <c r="J66" s="94"/>
      <c r="K66" s="95"/>
      <c r="L66" s="96"/>
      <c r="M66" s="255"/>
      <c r="N66" s="256"/>
      <c r="O66"/>
      <c r="P66"/>
      <c r="Q66"/>
      <c r="R66"/>
      <c r="S66"/>
      <c r="T66"/>
      <c r="U66"/>
      <c r="V66"/>
    </row>
    <row r="67" spans="1:22" s="3" customFormat="1" x14ac:dyDescent="0.3">
      <c r="A67" s="273">
        <v>44917</v>
      </c>
      <c r="B67" s="274" t="s">
        <v>53</v>
      </c>
      <c r="C67" s="275">
        <v>55463.98</v>
      </c>
      <c r="D67" s="275"/>
      <c r="E67" s="279">
        <f t="shared" si="0"/>
        <v>96166.172396692768</v>
      </c>
      <c r="F67"/>
      <c r="G67" s="91"/>
      <c r="H67" s="92"/>
      <c r="I67" s="93"/>
      <c r="J67" s="94"/>
      <c r="K67" s="95"/>
      <c r="L67" s="96"/>
      <c r="M67" s="255"/>
      <c r="N67" s="256"/>
      <c r="O67"/>
      <c r="P67"/>
      <c r="Q67"/>
      <c r="R67"/>
      <c r="S67"/>
      <c r="T67"/>
      <c r="U67"/>
      <c r="V67"/>
    </row>
    <row r="68" spans="1:22" s="3" customFormat="1" x14ac:dyDescent="0.3">
      <c r="A68" s="273">
        <v>44921</v>
      </c>
      <c r="B68" s="274" t="s">
        <v>91</v>
      </c>
      <c r="C68" s="275">
        <f>25757.16+2189</f>
        <v>27946.16</v>
      </c>
      <c r="D68" s="275"/>
      <c r="E68" s="279">
        <f t="shared" si="0"/>
        <v>124112.33239669277</v>
      </c>
      <c r="F68"/>
      <c r="G68" s="91"/>
      <c r="H68" s="92"/>
      <c r="I68" s="93"/>
      <c r="J68" s="94"/>
      <c r="K68" s="95"/>
      <c r="L68" s="96"/>
      <c r="M68" s="255"/>
      <c r="N68" s="256"/>
      <c r="O68"/>
      <c r="P68"/>
      <c r="Q68"/>
      <c r="R68"/>
      <c r="S68"/>
      <c r="T68"/>
      <c r="U68"/>
      <c r="V68"/>
    </row>
    <row r="69" spans="1:22" s="3" customFormat="1" x14ac:dyDescent="0.3">
      <c r="A69" s="273">
        <v>44925</v>
      </c>
      <c r="B69" s="274" t="s">
        <v>48</v>
      </c>
      <c r="C69" s="275">
        <v>108065.1</v>
      </c>
      <c r="D69" s="275"/>
      <c r="E69" s="279">
        <f t="shared" si="0"/>
        <v>232177.43239669278</v>
      </c>
      <c r="F69"/>
      <c r="G69" s="91"/>
      <c r="H69" s="92"/>
      <c r="I69" s="93"/>
      <c r="J69" s="94"/>
      <c r="K69" s="95"/>
      <c r="L69" s="96"/>
      <c r="M69" s="255"/>
      <c r="N69" s="256"/>
      <c r="O69"/>
      <c r="P69"/>
      <c r="Q69"/>
      <c r="R69"/>
      <c r="S69"/>
      <c r="T69"/>
      <c r="U69"/>
      <c r="V69"/>
    </row>
    <row r="70" spans="1:22" s="3" customFormat="1" x14ac:dyDescent="0.3">
      <c r="A70" s="5"/>
      <c r="B70" s="276" t="s">
        <v>110</v>
      </c>
      <c r="C70" s="17"/>
      <c r="D70" s="17">
        <v>34061.160000000003</v>
      </c>
      <c r="E70" s="279">
        <f t="shared" si="0"/>
        <v>198116.27239669277</v>
      </c>
      <c r="F70"/>
      <c r="G70" s="91"/>
      <c r="H70" s="92"/>
      <c r="I70" s="93"/>
      <c r="J70" s="94"/>
      <c r="K70" s="95"/>
      <c r="L70" s="96"/>
      <c r="M70" s="255"/>
      <c r="N70" s="256"/>
      <c r="O70"/>
      <c r="P70"/>
      <c r="Q70"/>
      <c r="R70"/>
      <c r="S70"/>
      <c r="T70"/>
      <c r="U70"/>
      <c r="V70"/>
    </row>
    <row r="71" spans="1:22" s="3" customFormat="1" x14ac:dyDescent="0.3">
      <c r="A71" s="5"/>
      <c r="B71" s="277" t="s">
        <v>111</v>
      </c>
      <c r="C71" s="278">
        <v>0</v>
      </c>
      <c r="D71" s="114"/>
      <c r="E71" s="279">
        <f t="shared" si="0"/>
        <v>198116.27239669277</v>
      </c>
      <c r="F71"/>
      <c r="G71" s="91"/>
      <c r="H71" s="92"/>
      <c r="I71" s="93"/>
      <c r="J71" s="94"/>
      <c r="K71" s="95"/>
      <c r="L71" s="96"/>
      <c r="M71" s="255"/>
      <c r="N71" s="256"/>
      <c r="O71"/>
      <c r="P71"/>
      <c r="Q71"/>
      <c r="R71"/>
      <c r="S71"/>
      <c r="T71"/>
      <c r="U71"/>
      <c r="V71"/>
    </row>
    <row r="72" spans="1:22" s="3" customFormat="1" x14ac:dyDescent="0.3">
      <c r="A72" s="5"/>
      <c r="B72" s="277" t="s">
        <v>112</v>
      </c>
      <c r="C72" s="278">
        <f>70.76*92</f>
        <v>6509.92</v>
      </c>
      <c r="D72" s="114"/>
      <c r="E72" s="178">
        <f t="shared" si="0"/>
        <v>204626.19239669279</v>
      </c>
      <c r="F72"/>
      <c r="G72" s="91"/>
      <c r="H72" s="92"/>
      <c r="I72" s="93"/>
      <c r="J72" s="94"/>
      <c r="K72" s="95"/>
      <c r="L72" s="96"/>
      <c r="M72" s="255"/>
      <c r="N72" s="256"/>
      <c r="O72"/>
      <c r="P72"/>
      <c r="Q72"/>
      <c r="R72"/>
      <c r="S72"/>
      <c r="T72"/>
      <c r="U72"/>
      <c r="V72"/>
    </row>
    <row r="73" spans="1:22" s="3" customFormat="1" x14ac:dyDescent="0.3">
      <c r="A73" s="5"/>
      <c r="B73" s="113" t="s">
        <v>113</v>
      </c>
      <c r="C73" s="121"/>
      <c r="D73" s="114">
        <v>45496</v>
      </c>
      <c r="E73" s="279">
        <f t="shared" ref="E73:E148" si="1">E72+C73-D73</f>
        <v>159130.19239669279</v>
      </c>
      <c r="F73"/>
      <c r="G73" s="91"/>
      <c r="H73" s="92"/>
      <c r="I73" s="93"/>
      <c r="J73" s="94"/>
      <c r="K73" s="95"/>
      <c r="L73" s="96"/>
      <c r="M73" s="255"/>
      <c r="N73" s="256"/>
      <c r="O73"/>
      <c r="P73"/>
      <c r="Q73"/>
      <c r="R73"/>
      <c r="S73"/>
      <c r="T73"/>
      <c r="U73"/>
      <c r="V73"/>
    </row>
    <row r="74" spans="1:22" s="3" customFormat="1" x14ac:dyDescent="0.3">
      <c r="A74" s="5"/>
      <c r="B74" s="113" t="s">
        <v>114</v>
      </c>
      <c r="C74" s="121"/>
      <c r="D74" s="114">
        <v>107272</v>
      </c>
      <c r="E74" s="279">
        <f t="shared" si="1"/>
        <v>51858.192396692786</v>
      </c>
      <c r="F74"/>
      <c r="G74" s="91"/>
      <c r="H74" s="92"/>
      <c r="I74" s="93"/>
      <c r="J74" s="94"/>
      <c r="K74" s="95"/>
      <c r="L74" s="96"/>
      <c r="M74" s="255"/>
      <c r="N74" s="256"/>
      <c r="O74"/>
      <c r="P74"/>
      <c r="Q74"/>
      <c r="R74"/>
      <c r="S74"/>
      <c r="T74"/>
      <c r="U74"/>
      <c r="V74"/>
    </row>
    <row r="75" spans="1:22" s="3" customFormat="1" x14ac:dyDescent="0.3">
      <c r="A75" s="273">
        <v>44939</v>
      </c>
      <c r="B75" s="274" t="s">
        <v>91</v>
      </c>
      <c r="C75" s="275">
        <v>34227.269999999997</v>
      </c>
      <c r="D75" s="275"/>
      <c r="E75" s="279">
        <f t="shared" si="1"/>
        <v>86085.462396692776</v>
      </c>
      <c r="F75"/>
      <c r="G75" s="91"/>
      <c r="H75" s="92"/>
      <c r="I75" s="93"/>
      <c r="J75" s="94"/>
      <c r="K75" s="95"/>
      <c r="L75" s="96"/>
      <c r="M75" s="255"/>
      <c r="N75" s="256"/>
      <c r="O75"/>
      <c r="P75"/>
      <c r="Q75"/>
      <c r="R75"/>
      <c r="S75"/>
      <c r="T75"/>
      <c r="U75"/>
      <c r="V75"/>
    </row>
    <row r="76" spans="1:22" s="3" customFormat="1" x14ac:dyDescent="0.3">
      <c r="A76" s="273">
        <v>44942</v>
      </c>
      <c r="B76" s="274" t="s">
        <v>50</v>
      </c>
      <c r="C76" s="275">
        <v>4201.12</v>
      </c>
      <c r="D76" s="275"/>
      <c r="E76" s="279">
        <f t="shared" si="1"/>
        <v>90286.582396692771</v>
      </c>
      <c r="F76"/>
      <c r="G76" s="91"/>
      <c r="H76" s="92"/>
      <c r="I76" s="93"/>
      <c r="J76" s="94"/>
      <c r="K76" s="95"/>
      <c r="L76" s="96"/>
      <c r="M76" s="255"/>
      <c r="N76" s="256"/>
      <c r="O76"/>
      <c r="P76"/>
      <c r="Q76"/>
      <c r="R76"/>
      <c r="S76"/>
      <c r="T76"/>
      <c r="U76"/>
      <c r="V76"/>
    </row>
    <row r="77" spans="1:22" s="3" customFormat="1" x14ac:dyDescent="0.3">
      <c r="A77" s="273">
        <v>44950</v>
      </c>
      <c r="B77" s="274" t="s">
        <v>54</v>
      </c>
      <c r="C77" s="275">
        <v>31508.400000000001</v>
      </c>
      <c r="D77" s="275"/>
      <c r="E77" s="279">
        <f t="shared" si="1"/>
        <v>121794.98239669277</v>
      </c>
      <c r="F77"/>
      <c r="G77" s="91"/>
      <c r="H77" s="92"/>
      <c r="I77" s="93"/>
      <c r="J77" s="94"/>
      <c r="K77" s="95"/>
      <c r="L77" s="96"/>
      <c r="M77" s="255"/>
      <c r="N77" s="256"/>
      <c r="O77"/>
      <c r="P77"/>
      <c r="Q77"/>
      <c r="R77"/>
      <c r="S77"/>
      <c r="T77"/>
      <c r="U77"/>
      <c r="V77"/>
    </row>
    <row r="78" spans="1:22" s="3" customFormat="1" x14ac:dyDescent="0.3">
      <c r="A78" s="273">
        <v>44951</v>
      </c>
      <c r="B78" s="274" t="s">
        <v>48</v>
      </c>
      <c r="C78" s="275">
        <v>18905.04</v>
      </c>
      <c r="D78" s="275"/>
      <c r="E78" s="279">
        <f t="shared" si="1"/>
        <v>140700.02239669277</v>
      </c>
      <c r="F78"/>
      <c r="G78" s="91"/>
      <c r="H78" s="92"/>
      <c r="I78" s="93"/>
      <c r="J78" s="94"/>
      <c r="K78" s="95"/>
      <c r="L78" s="96"/>
      <c r="M78" s="255"/>
      <c r="N78" s="256"/>
      <c r="O78"/>
      <c r="P78"/>
      <c r="Q78"/>
      <c r="R78"/>
      <c r="S78"/>
      <c r="T78"/>
      <c r="U78"/>
      <c r="V78"/>
    </row>
    <row r="79" spans="1:22" s="3" customFormat="1" x14ac:dyDescent="0.3">
      <c r="A79" s="273">
        <v>44951</v>
      </c>
      <c r="B79" s="274" t="s">
        <v>53</v>
      </c>
      <c r="C79" s="275">
        <v>54614.559999999998</v>
      </c>
      <c r="D79" s="275"/>
      <c r="E79" s="279">
        <f t="shared" si="1"/>
        <v>195314.58239669277</v>
      </c>
      <c r="F79"/>
      <c r="G79" s="91"/>
      <c r="H79" s="92"/>
      <c r="I79" s="93"/>
      <c r="J79" s="94"/>
      <c r="K79" s="95"/>
      <c r="L79" s="96"/>
      <c r="M79" s="255"/>
      <c r="N79" s="256"/>
      <c r="O79"/>
      <c r="P79"/>
      <c r="Q79"/>
      <c r="R79"/>
      <c r="S79"/>
      <c r="T79"/>
      <c r="U79"/>
      <c r="V79"/>
    </row>
    <row r="80" spans="1:22" s="3" customFormat="1" x14ac:dyDescent="0.3">
      <c r="A80" s="273">
        <v>44952</v>
      </c>
      <c r="B80" s="274" t="s">
        <v>63</v>
      </c>
      <c r="C80" s="275">
        <v>4201.12</v>
      </c>
      <c r="D80" s="275"/>
      <c r="E80" s="279">
        <f t="shared" si="1"/>
        <v>199515.70239669277</v>
      </c>
      <c r="F80"/>
      <c r="G80" s="91"/>
      <c r="H80" s="92"/>
      <c r="I80" s="93"/>
      <c r="J80" s="94"/>
      <c r="K80" s="95"/>
      <c r="L80" s="96"/>
      <c r="M80" s="255"/>
      <c r="N80" s="256"/>
      <c r="O80"/>
      <c r="P80"/>
      <c r="Q80"/>
      <c r="R80"/>
      <c r="S80"/>
      <c r="T80"/>
      <c r="U80"/>
      <c r="V80"/>
    </row>
    <row r="81" spans="1:22" s="3" customFormat="1" x14ac:dyDescent="0.3">
      <c r="A81" s="5"/>
      <c r="B81" t="s">
        <v>115</v>
      </c>
      <c r="C81" s="17"/>
      <c r="D81" s="17"/>
      <c r="E81" s="279">
        <f t="shared" si="1"/>
        <v>199515.70239669277</v>
      </c>
      <c r="F81"/>
      <c r="G81" s="91"/>
      <c r="H81" s="92"/>
      <c r="I81" s="93"/>
      <c r="J81" s="94"/>
      <c r="K81" s="95"/>
      <c r="L81" s="96"/>
      <c r="M81" s="255"/>
      <c r="N81" s="256"/>
      <c r="O81"/>
      <c r="P81"/>
      <c r="Q81"/>
      <c r="R81"/>
      <c r="S81"/>
      <c r="T81"/>
      <c r="U81"/>
      <c r="V81"/>
    </row>
    <row r="82" spans="1:22" s="3" customFormat="1" x14ac:dyDescent="0.3">
      <c r="A82" s="5"/>
      <c r="B82" s="277" t="s">
        <v>116</v>
      </c>
      <c r="C82" s="278"/>
      <c r="D82" s="114"/>
      <c r="E82" s="279">
        <f t="shared" si="1"/>
        <v>199515.70239669277</v>
      </c>
      <c r="F82"/>
      <c r="G82" s="91"/>
      <c r="H82" s="92"/>
      <c r="I82" s="93"/>
      <c r="J82" s="94"/>
      <c r="K82" s="95"/>
      <c r="L82" s="96"/>
      <c r="M82" s="255"/>
      <c r="N82" s="256"/>
      <c r="O82"/>
      <c r="P82"/>
      <c r="Q82"/>
      <c r="R82"/>
      <c r="S82"/>
      <c r="T82"/>
      <c r="U82"/>
      <c r="V82"/>
    </row>
    <row r="83" spans="1:22" s="3" customFormat="1" x14ac:dyDescent="0.3">
      <c r="A83" s="5"/>
      <c r="B83" s="277" t="s">
        <v>117</v>
      </c>
      <c r="C83" s="278"/>
      <c r="D83" s="114"/>
      <c r="E83" s="178">
        <f t="shared" si="1"/>
        <v>199515.70239669277</v>
      </c>
      <c r="F83"/>
      <c r="G83" s="91"/>
      <c r="H83" s="92"/>
      <c r="I83" s="93"/>
      <c r="J83" s="94"/>
      <c r="K83" s="95"/>
      <c r="L83" s="96"/>
      <c r="M83" s="255"/>
      <c r="N83" s="256"/>
      <c r="O83"/>
      <c r="P83"/>
      <c r="Q83"/>
      <c r="R83"/>
      <c r="S83"/>
      <c r="T83"/>
      <c r="U83"/>
      <c r="V83"/>
    </row>
    <row r="84" spans="1:22" s="3" customFormat="1" x14ac:dyDescent="0.3">
      <c r="A84" s="273"/>
      <c r="B84" s="274"/>
      <c r="C84" s="275"/>
      <c r="D84" s="275"/>
      <c r="E84" s="279">
        <f t="shared" si="1"/>
        <v>199515.70239669277</v>
      </c>
      <c r="F84"/>
      <c r="G84" s="91"/>
      <c r="H84" s="92"/>
      <c r="I84" s="93"/>
      <c r="J84" s="94"/>
      <c r="K84" s="95"/>
      <c r="L84" s="96"/>
      <c r="M84" s="255"/>
      <c r="N84" s="256"/>
      <c r="O84"/>
      <c r="P84"/>
      <c r="Q84"/>
      <c r="R84"/>
      <c r="S84"/>
      <c r="T84"/>
      <c r="U84"/>
      <c r="V84"/>
    </row>
    <row r="85" spans="1:22" s="3" customFormat="1" x14ac:dyDescent="0.3">
      <c r="A85" s="273"/>
      <c r="B85" s="274"/>
      <c r="C85" s="275"/>
      <c r="D85" s="275"/>
      <c r="E85" s="279">
        <f t="shared" si="1"/>
        <v>199515.70239669277</v>
      </c>
      <c r="F85"/>
      <c r="G85" s="91"/>
      <c r="H85" s="92"/>
      <c r="I85" s="93"/>
      <c r="J85" s="94"/>
      <c r="K85" s="95"/>
      <c r="L85" s="96"/>
      <c r="M85" s="255"/>
      <c r="N85" s="256"/>
      <c r="O85"/>
      <c r="P85"/>
      <c r="Q85"/>
      <c r="R85"/>
      <c r="S85"/>
      <c r="T85"/>
      <c r="U85"/>
      <c r="V85"/>
    </row>
    <row r="86" spans="1:22" s="3" customFormat="1" x14ac:dyDescent="0.3">
      <c r="A86" s="273"/>
      <c r="B86" s="274"/>
      <c r="C86" s="275"/>
      <c r="D86" s="275"/>
      <c r="E86" s="279">
        <f t="shared" si="1"/>
        <v>199515.70239669277</v>
      </c>
      <c r="F86"/>
      <c r="G86" s="91"/>
      <c r="H86" s="92"/>
      <c r="I86" s="93"/>
      <c r="J86" s="94"/>
      <c r="K86" s="95"/>
      <c r="L86" s="96"/>
      <c r="M86" s="255"/>
      <c r="N86" s="256"/>
      <c r="O86"/>
      <c r="P86"/>
      <c r="Q86"/>
      <c r="R86"/>
      <c r="S86"/>
      <c r="T86"/>
      <c r="U86"/>
      <c r="V86"/>
    </row>
    <row r="87" spans="1:22" s="3" customFormat="1" x14ac:dyDescent="0.3">
      <c r="A87" s="273"/>
      <c r="B87" s="274"/>
      <c r="C87" s="275"/>
      <c r="D87" s="275"/>
      <c r="E87" s="279">
        <f t="shared" si="1"/>
        <v>199515.70239669277</v>
      </c>
      <c r="F87"/>
      <c r="G87" s="91"/>
      <c r="H87" s="92"/>
      <c r="I87" s="93"/>
      <c r="J87" s="94"/>
      <c r="K87" s="95"/>
      <c r="L87" s="96"/>
      <c r="M87" s="255"/>
      <c r="N87" s="256"/>
      <c r="O87"/>
      <c r="P87"/>
      <c r="Q87"/>
      <c r="R87"/>
      <c r="S87"/>
      <c r="T87"/>
      <c r="U87"/>
      <c r="V87"/>
    </row>
    <row r="88" spans="1:22" s="3" customFormat="1" x14ac:dyDescent="0.3">
      <c r="A88" s="273"/>
      <c r="B88" s="274"/>
      <c r="C88" s="275"/>
      <c r="D88" s="275"/>
      <c r="E88" s="279">
        <f t="shared" si="1"/>
        <v>199515.70239669277</v>
      </c>
      <c r="F88"/>
      <c r="G88" s="91"/>
      <c r="H88" s="92"/>
      <c r="I88" s="93"/>
      <c r="J88" s="94"/>
      <c r="K88" s="95"/>
      <c r="L88" s="96"/>
      <c r="M88" s="255"/>
      <c r="N88" s="256"/>
      <c r="O88"/>
      <c r="P88"/>
      <c r="Q88"/>
      <c r="R88"/>
      <c r="S88"/>
      <c r="T88"/>
      <c r="U88"/>
      <c r="V88"/>
    </row>
    <row r="89" spans="1:22" s="3" customFormat="1" x14ac:dyDescent="0.3">
      <c r="A89" s="273"/>
      <c r="B89" s="274"/>
      <c r="C89" s="275"/>
      <c r="D89" s="275"/>
      <c r="E89" s="279">
        <f t="shared" si="1"/>
        <v>199515.70239669277</v>
      </c>
      <c r="F89"/>
      <c r="G89" s="91"/>
      <c r="H89" s="92"/>
      <c r="I89" s="93"/>
      <c r="J89" s="94"/>
      <c r="K89" s="95"/>
      <c r="L89" s="96"/>
      <c r="M89" s="255"/>
      <c r="N89" s="256"/>
      <c r="O89"/>
      <c r="P89"/>
      <c r="Q89"/>
      <c r="R89"/>
      <c r="S89"/>
      <c r="T89"/>
      <c r="U89"/>
      <c r="V89"/>
    </row>
    <row r="90" spans="1:22" s="3" customFormat="1" x14ac:dyDescent="0.3">
      <c r="A90" s="273"/>
      <c r="B90" s="274"/>
      <c r="C90" s="275"/>
      <c r="D90" s="275"/>
      <c r="E90" s="279">
        <f t="shared" si="1"/>
        <v>199515.70239669277</v>
      </c>
      <c r="F90"/>
      <c r="G90" s="91"/>
      <c r="H90" s="92"/>
      <c r="I90" s="93"/>
      <c r="J90" s="94"/>
      <c r="K90" s="95"/>
      <c r="L90" s="96"/>
      <c r="M90" s="255"/>
      <c r="N90" s="256"/>
      <c r="O90"/>
      <c r="P90"/>
      <c r="Q90"/>
      <c r="R90"/>
      <c r="S90"/>
      <c r="T90"/>
      <c r="U90"/>
      <c r="V90"/>
    </row>
    <row r="91" spans="1:22" s="3" customFormat="1" x14ac:dyDescent="0.3">
      <c r="A91" s="273"/>
      <c r="B91" s="274"/>
      <c r="C91" s="275"/>
      <c r="D91" s="275"/>
      <c r="E91" s="279">
        <f t="shared" si="1"/>
        <v>199515.70239669277</v>
      </c>
      <c r="F91"/>
      <c r="G91" s="91"/>
      <c r="H91" s="92"/>
      <c r="I91" s="93"/>
      <c r="J91" s="94"/>
      <c r="K91" s="95"/>
      <c r="L91" s="96"/>
      <c r="M91" s="255"/>
      <c r="N91" s="256"/>
      <c r="O91"/>
      <c r="P91"/>
      <c r="Q91"/>
      <c r="R91"/>
      <c r="S91"/>
      <c r="T91"/>
      <c r="U91"/>
      <c r="V91"/>
    </row>
    <row r="92" spans="1:22" s="3" customFormat="1" x14ac:dyDescent="0.3">
      <c r="A92" s="273"/>
      <c r="B92" s="274"/>
      <c r="C92" s="275"/>
      <c r="D92" s="275"/>
      <c r="E92" s="279">
        <f t="shared" si="1"/>
        <v>199515.70239669277</v>
      </c>
      <c r="F92"/>
      <c r="G92" s="91"/>
      <c r="H92" s="92"/>
      <c r="I92" s="93"/>
      <c r="J92" s="94"/>
      <c r="K92" s="95"/>
      <c r="L92" s="96"/>
      <c r="M92" s="255"/>
      <c r="N92" s="256"/>
      <c r="O92"/>
      <c r="P92"/>
      <c r="Q92"/>
      <c r="R92"/>
      <c r="S92"/>
      <c r="T92"/>
      <c r="U92"/>
      <c r="V92"/>
    </row>
    <row r="93" spans="1:22" s="3" customFormat="1" x14ac:dyDescent="0.3">
      <c r="A93" s="273"/>
      <c r="B93" s="274"/>
      <c r="C93" s="275"/>
      <c r="D93" s="275"/>
      <c r="E93" s="279">
        <f t="shared" si="1"/>
        <v>199515.70239669277</v>
      </c>
      <c r="F93"/>
      <c r="G93" s="91"/>
      <c r="H93" s="92"/>
      <c r="I93" s="93"/>
      <c r="J93" s="94"/>
      <c r="K93" s="95"/>
      <c r="L93" s="96"/>
      <c r="M93" s="255"/>
      <c r="N93" s="256"/>
      <c r="O93"/>
      <c r="P93"/>
      <c r="Q93"/>
      <c r="R93"/>
      <c r="S93"/>
      <c r="T93"/>
      <c r="U93"/>
      <c r="V93"/>
    </row>
    <row r="94" spans="1:22" s="3" customFormat="1" x14ac:dyDescent="0.3">
      <c r="A94" s="273"/>
      <c r="B94" s="274"/>
      <c r="C94" s="275"/>
      <c r="D94" s="275"/>
      <c r="E94" s="279">
        <f t="shared" si="1"/>
        <v>199515.70239669277</v>
      </c>
      <c r="F94"/>
      <c r="G94" s="91"/>
      <c r="H94" s="92"/>
      <c r="I94" s="93"/>
      <c r="J94" s="94"/>
      <c r="K94" s="95"/>
      <c r="L94" s="96"/>
      <c r="M94" s="255"/>
      <c r="N94" s="256"/>
      <c r="O94"/>
      <c r="P94"/>
      <c r="Q94"/>
      <c r="R94"/>
      <c r="S94"/>
      <c r="T94"/>
      <c r="U94"/>
      <c r="V94"/>
    </row>
    <row r="95" spans="1:22" s="3" customFormat="1" x14ac:dyDescent="0.3">
      <c r="A95" s="273"/>
      <c r="B95" s="274"/>
      <c r="C95" s="275"/>
      <c r="D95" s="275"/>
      <c r="E95" s="279">
        <f t="shared" si="1"/>
        <v>199515.70239669277</v>
      </c>
      <c r="F95"/>
      <c r="G95" s="91"/>
      <c r="H95" s="92"/>
      <c r="I95" s="93"/>
      <c r="J95" s="94"/>
      <c r="K95" s="95"/>
      <c r="L95" s="96"/>
      <c r="M95" s="255"/>
      <c r="N95" s="256"/>
      <c r="O95"/>
      <c r="P95"/>
      <c r="Q95"/>
      <c r="R95"/>
      <c r="S95"/>
      <c r="T95"/>
      <c r="U95"/>
      <c r="V95"/>
    </row>
    <row r="96" spans="1:22" s="3" customFormat="1" x14ac:dyDescent="0.3">
      <c r="A96" s="273"/>
      <c r="B96" s="274"/>
      <c r="C96" s="275"/>
      <c r="D96" s="275"/>
      <c r="E96" s="279">
        <f t="shared" si="1"/>
        <v>199515.70239669277</v>
      </c>
      <c r="F96"/>
      <c r="G96" s="91"/>
      <c r="H96" s="92"/>
      <c r="I96" s="93"/>
      <c r="J96" s="94"/>
      <c r="K96" s="95"/>
      <c r="L96" s="96"/>
      <c r="M96" s="255"/>
      <c r="N96" s="256"/>
      <c r="O96"/>
      <c r="P96"/>
      <c r="Q96"/>
      <c r="R96"/>
      <c r="S96"/>
      <c r="T96"/>
      <c r="U96"/>
      <c r="V96"/>
    </row>
    <row r="97" spans="1:22" s="3" customFormat="1" x14ac:dyDescent="0.3">
      <c r="A97" s="273"/>
      <c r="B97" s="274"/>
      <c r="C97" s="275"/>
      <c r="D97" s="275"/>
      <c r="E97" s="279">
        <f t="shared" si="1"/>
        <v>199515.70239669277</v>
      </c>
      <c r="F97"/>
      <c r="G97" s="91"/>
      <c r="H97" s="92"/>
      <c r="I97" s="93"/>
      <c r="J97" s="94"/>
      <c r="K97" s="95"/>
      <c r="L97" s="96"/>
      <c r="M97" s="255"/>
      <c r="N97" s="256"/>
      <c r="O97"/>
      <c r="P97"/>
      <c r="Q97"/>
      <c r="R97"/>
      <c r="S97"/>
      <c r="T97"/>
      <c r="U97"/>
      <c r="V97"/>
    </row>
    <row r="98" spans="1:22" s="3" customFormat="1" x14ac:dyDescent="0.3">
      <c r="A98" s="273"/>
      <c r="B98" s="274"/>
      <c r="C98" s="275"/>
      <c r="D98" s="275"/>
      <c r="E98" s="279">
        <f t="shared" si="1"/>
        <v>199515.70239669277</v>
      </c>
      <c r="F98"/>
      <c r="G98" s="91"/>
      <c r="H98" s="92"/>
      <c r="I98" s="93"/>
      <c r="J98" s="94"/>
      <c r="K98" s="95"/>
      <c r="L98" s="96"/>
      <c r="M98" s="255"/>
      <c r="N98" s="256"/>
      <c r="O98"/>
      <c r="P98"/>
      <c r="Q98"/>
      <c r="R98"/>
      <c r="S98"/>
      <c r="T98"/>
      <c r="U98"/>
      <c r="V98"/>
    </row>
    <row r="99" spans="1:22" s="3" customFormat="1" x14ac:dyDescent="0.3">
      <c r="A99" s="273"/>
      <c r="B99" s="274"/>
      <c r="C99" s="275"/>
      <c r="D99" s="275"/>
      <c r="E99" s="279">
        <f t="shared" si="1"/>
        <v>199515.70239669277</v>
      </c>
      <c r="F99"/>
      <c r="G99" s="91"/>
      <c r="H99" s="92"/>
      <c r="I99" s="93"/>
      <c r="J99" s="94"/>
      <c r="K99" s="95"/>
      <c r="L99" s="96"/>
      <c r="M99" s="255"/>
      <c r="N99" s="256"/>
      <c r="O99"/>
      <c r="P99"/>
      <c r="Q99"/>
      <c r="R99"/>
      <c r="S99"/>
      <c r="T99"/>
      <c r="U99"/>
      <c r="V99"/>
    </row>
    <row r="100" spans="1:22" s="3" customFormat="1" x14ac:dyDescent="0.3">
      <c r="A100" s="273"/>
      <c r="B100" s="274"/>
      <c r="C100" s="275"/>
      <c r="D100" s="275"/>
      <c r="E100" s="279">
        <f t="shared" si="1"/>
        <v>199515.70239669277</v>
      </c>
      <c r="F100"/>
      <c r="G100" s="91"/>
      <c r="H100" s="92"/>
      <c r="I100" s="93"/>
      <c r="J100" s="94"/>
      <c r="K100" s="95"/>
      <c r="L100" s="96"/>
      <c r="M100" s="255"/>
      <c r="N100" s="256"/>
      <c r="O100"/>
      <c r="P100"/>
      <c r="Q100"/>
      <c r="R100"/>
      <c r="S100"/>
      <c r="T100"/>
      <c r="U100"/>
      <c r="V100"/>
    </row>
    <row r="101" spans="1:22" s="3" customFormat="1" x14ac:dyDescent="0.3">
      <c r="A101" s="273"/>
      <c r="B101" s="274"/>
      <c r="C101" s="275"/>
      <c r="D101" s="275"/>
      <c r="E101" s="279">
        <f t="shared" si="1"/>
        <v>199515.70239669277</v>
      </c>
      <c r="F101"/>
      <c r="G101" s="91"/>
      <c r="H101" s="92"/>
      <c r="I101" s="93"/>
      <c r="J101" s="94"/>
      <c r="K101" s="95"/>
      <c r="L101" s="96"/>
      <c r="M101" s="255"/>
      <c r="N101" s="256"/>
      <c r="O101"/>
      <c r="P101"/>
      <c r="Q101"/>
      <c r="R101"/>
      <c r="S101"/>
      <c r="T101"/>
      <c r="U101"/>
      <c r="V101"/>
    </row>
    <row r="102" spans="1:22" s="3" customFormat="1" x14ac:dyDescent="0.3">
      <c r="A102" s="273"/>
      <c r="B102" s="274"/>
      <c r="C102" s="275"/>
      <c r="D102" s="275"/>
      <c r="E102" s="279">
        <f t="shared" si="1"/>
        <v>199515.70239669277</v>
      </c>
      <c r="F102"/>
      <c r="G102" s="91"/>
      <c r="H102" s="92"/>
      <c r="I102" s="93"/>
      <c r="J102" s="94"/>
      <c r="K102" s="95"/>
      <c r="L102" s="96"/>
      <c r="M102" s="255"/>
      <c r="N102" s="256"/>
      <c r="O102"/>
      <c r="P102"/>
      <c r="Q102"/>
      <c r="R102"/>
      <c r="S102"/>
      <c r="T102"/>
      <c r="U102"/>
      <c r="V102"/>
    </row>
    <row r="103" spans="1:22" s="3" customFormat="1" x14ac:dyDescent="0.3">
      <c r="A103" s="273"/>
      <c r="B103" s="274"/>
      <c r="C103" s="275"/>
      <c r="D103" s="275"/>
      <c r="E103" s="279">
        <f t="shared" si="1"/>
        <v>199515.70239669277</v>
      </c>
      <c r="F103"/>
      <c r="G103" s="91"/>
      <c r="H103" s="92"/>
      <c r="I103" s="93"/>
      <c r="J103" s="94"/>
      <c r="K103" s="95"/>
      <c r="L103" s="96"/>
      <c r="M103" s="255"/>
      <c r="N103" s="256"/>
      <c r="O103"/>
      <c r="P103"/>
      <c r="Q103"/>
      <c r="R103"/>
      <c r="S103"/>
      <c r="T103"/>
      <c r="U103"/>
      <c r="V103"/>
    </row>
    <row r="104" spans="1:22" s="3" customFormat="1" x14ac:dyDescent="0.3">
      <c r="A104" s="273"/>
      <c r="B104" s="274"/>
      <c r="C104" s="275"/>
      <c r="D104" s="275"/>
      <c r="E104" s="279">
        <f t="shared" si="1"/>
        <v>199515.70239669277</v>
      </c>
      <c r="F104"/>
      <c r="G104" s="91"/>
      <c r="H104" s="92"/>
      <c r="I104" s="93"/>
      <c r="J104" s="94"/>
      <c r="K104" s="95"/>
      <c r="L104" s="96"/>
      <c r="M104" s="255"/>
      <c r="N104" s="256"/>
      <c r="O104"/>
      <c r="P104"/>
      <c r="Q104"/>
      <c r="R104"/>
      <c r="S104"/>
      <c r="T104"/>
      <c r="U104"/>
      <c r="V104"/>
    </row>
    <row r="105" spans="1:22" s="3" customFormat="1" x14ac:dyDescent="0.3">
      <c r="A105" s="273"/>
      <c r="B105" s="274"/>
      <c r="C105" s="275"/>
      <c r="D105" s="275"/>
      <c r="E105" s="279">
        <f t="shared" si="1"/>
        <v>199515.70239669277</v>
      </c>
      <c r="F105"/>
      <c r="G105" s="91"/>
      <c r="H105" s="92"/>
      <c r="I105" s="93"/>
      <c r="J105" s="94"/>
      <c r="K105" s="95"/>
      <c r="L105" s="96"/>
      <c r="M105" s="255"/>
      <c r="N105" s="256"/>
      <c r="O105"/>
      <c r="P105"/>
      <c r="Q105"/>
      <c r="R105"/>
      <c r="S105"/>
      <c r="T105"/>
      <c r="U105"/>
      <c r="V105"/>
    </row>
    <row r="106" spans="1:22" s="3" customFormat="1" hidden="1" x14ac:dyDescent="0.3">
      <c r="A106" s="273"/>
      <c r="B106" s="274"/>
      <c r="C106" s="275"/>
      <c r="D106" s="275"/>
      <c r="E106" s="279">
        <f t="shared" si="1"/>
        <v>199515.70239669277</v>
      </c>
      <c r="F106"/>
      <c r="G106" s="91"/>
      <c r="H106" s="92"/>
      <c r="I106" s="93"/>
      <c r="J106" s="94"/>
      <c r="K106" s="95"/>
      <c r="L106" s="96"/>
      <c r="M106" s="255"/>
      <c r="N106" s="256"/>
      <c r="O106"/>
      <c r="P106"/>
      <c r="Q106"/>
      <c r="R106"/>
      <c r="S106"/>
      <c r="T106"/>
      <c r="U106"/>
      <c r="V106"/>
    </row>
    <row r="107" spans="1:22" s="3" customFormat="1" hidden="1" x14ac:dyDescent="0.3">
      <c r="A107" s="273"/>
      <c r="B107" s="274"/>
      <c r="C107" s="275"/>
      <c r="D107" s="275"/>
      <c r="E107" s="279">
        <f t="shared" si="1"/>
        <v>199515.70239669277</v>
      </c>
      <c r="F107"/>
      <c r="G107" s="91"/>
      <c r="H107" s="92"/>
      <c r="I107" s="93"/>
      <c r="J107" s="94"/>
      <c r="K107" s="95"/>
      <c r="L107" s="96"/>
      <c r="M107" s="255"/>
      <c r="N107" s="256"/>
      <c r="O107"/>
      <c r="P107"/>
      <c r="Q107"/>
      <c r="R107"/>
      <c r="S107"/>
      <c r="T107"/>
      <c r="U107"/>
      <c r="V107"/>
    </row>
    <row r="108" spans="1:22" s="3" customFormat="1" hidden="1" x14ac:dyDescent="0.3">
      <c r="A108" s="273"/>
      <c r="B108" s="274"/>
      <c r="C108" s="275"/>
      <c r="D108" s="275"/>
      <c r="E108" s="279">
        <f t="shared" si="1"/>
        <v>199515.70239669277</v>
      </c>
      <c r="F108"/>
      <c r="G108" s="91"/>
      <c r="H108" s="92"/>
      <c r="I108" s="93"/>
      <c r="J108" s="94"/>
      <c r="K108" s="95"/>
      <c r="L108" s="96"/>
      <c r="M108" s="255"/>
      <c r="N108" s="256"/>
      <c r="O108"/>
      <c r="P108"/>
      <c r="Q108"/>
      <c r="R108"/>
      <c r="S108"/>
      <c r="T108"/>
      <c r="U108"/>
      <c r="V108"/>
    </row>
    <row r="109" spans="1:22" s="3" customFormat="1" hidden="1" x14ac:dyDescent="0.3">
      <c r="A109" s="273"/>
      <c r="B109" s="274"/>
      <c r="C109" s="275"/>
      <c r="D109" s="275"/>
      <c r="E109" s="279">
        <f t="shared" si="1"/>
        <v>199515.70239669277</v>
      </c>
      <c r="F109"/>
      <c r="G109" s="91"/>
      <c r="H109" s="92"/>
      <c r="I109" s="93"/>
      <c r="J109" s="94"/>
      <c r="K109" s="95"/>
      <c r="L109" s="96"/>
      <c r="M109" s="255"/>
      <c r="N109" s="256"/>
      <c r="O109"/>
      <c r="P109"/>
      <c r="Q109"/>
      <c r="R109"/>
      <c r="S109"/>
      <c r="T109"/>
      <c r="U109"/>
      <c r="V109"/>
    </row>
    <row r="110" spans="1:22" s="3" customFormat="1" hidden="1" x14ac:dyDescent="0.3">
      <c r="A110" s="273"/>
      <c r="B110" s="274"/>
      <c r="C110" s="275"/>
      <c r="D110" s="275"/>
      <c r="E110" s="279">
        <f t="shared" si="1"/>
        <v>199515.70239669277</v>
      </c>
      <c r="F110"/>
      <c r="G110" s="91"/>
      <c r="H110" s="92"/>
      <c r="I110" s="93"/>
      <c r="J110" s="124"/>
      <c r="K110" s="95"/>
      <c r="L110" s="96"/>
      <c r="M110" s="255"/>
      <c r="N110" s="256"/>
      <c r="O110"/>
      <c r="P110"/>
      <c r="Q110"/>
      <c r="R110"/>
      <c r="S110"/>
      <c r="T110"/>
      <c r="U110"/>
      <c r="V110"/>
    </row>
    <row r="111" spans="1:22" s="3" customFormat="1" hidden="1" x14ac:dyDescent="0.3">
      <c r="A111" s="273"/>
      <c r="B111" s="274"/>
      <c r="C111" s="275"/>
      <c r="D111" s="275"/>
      <c r="E111" s="279">
        <f t="shared" si="1"/>
        <v>199515.70239669277</v>
      </c>
      <c r="F111"/>
      <c r="G111" s="91"/>
      <c r="H111" s="92"/>
      <c r="I111" s="93"/>
      <c r="J111" s="124"/>
      <c r="K111" s="95"/>
      <c r="L111" s="96"/>
      <c r="M111" s="255"/>
      <c r="N111" s="256"/>
      <c r="O111"/>
      <c r="P111"/>
      <c r="Q111"/>
      <c r="R111"/>
      <c r="S111"/>
      <c r="T111"/>
      <c r="U111"/>
      <c r="V111"/>
    </row>
    <row r="112" spans="1:22" s="3" customFormat="1" hidden="1" x14ac:dyDescent="0.3">
      <c r="A112" s="273"/>
      <c r="B112" s="274"/>
      <c r="C112" s="275"/>
      <c r="D112" s="275"/>
      <c r="E112" s="279">
        <f t="shared" si="1"/>
        <v>199515.70239669277</v>
      </c>
      <c r="F112"/>
      <c r="G112" s="91"/>
      <c r="H112" s="92"/>
      <c r="I112" s="93"/>
      <c r="J112" s="94"/>
      <c r="K112" s="95"/>
      <c r="L112" s="96"/>
      <c r="M112" s="255"/>
      <c r="N112" s="256"/>
      <c r="O112"/>
      <c r="P112"/>
      <c r="Q112"/>
      <c r="R112"/>
      <c r="S112"/>
      <c r="T112"/>
      <c r="U112"/>
      <c r="V112"/>
    </row>
    <row r="113" spans="1:22" s="3" customFormat="1" hidden="1" x14ac:dyDescent="0.3">
      <c r="A113" s="273"/>
      <c r="B113" s="274"/>
      <c r="C113" s="275"/>
      <c r="D113" s="275"/>
      <c r="E113" s="279">
        <f t="shared" si="1"/>
        <v>199515.70239669277</v>
      </c>
      <c r="F113"/>
      <c r="G113" s="91"/>
      <c r="H113" s="92"/>
      <c r="I113" s="93"/>
      <c r="J113" s="94"/>
      <c r="K113" s="95"/>
      <c r="L113" s="96"/>
      <c r="M113" s="255"/>
      <c r="N113" s="256"/>
      <c r="O113"/>
      <c r="P113"/>
      <c r="Q113"/>
      <c r="R113"/>
      <c r="S113"/>
      <c r="T113"/>
      <c r="U113"/>
      <c r="V113"/>
    </row>
    <row r="114" spans="1:22" s="3" customFormat="1" hidden="1" x14ac:dyDescent="0.3">
      <c r="A114" s="273"/>
      <c r="B114" s="274"/>
      <c r="C114" s="275"/>
      <c r="D114" s="275"/>
      <c r="E114" s="279">
        <f t="shared" si="1"/>
        <v>199515.70239669277</v>
      </c>
      <c r="F114"/>
      <c r="G114" s="91"/>
      <c r="H114" s="92"/>
      <c r="I114" s="93"/>
      <c r="J114" s="94"/>
      <c r="K114" s="95"/>
      <c r="L114" s="96"/>
      <c r="M114" s="255"/>
      <c r="N114" s="256"/>
      <c r="O114"/>
      <c r="P114"/>
      <c r="Q114"/>
      <c r="R114"/>
      <c r="S114"/>
      <c r="T114"/>
      <c r="U114"/>
      <c r="V114"/>
    </row>
    <row r="115" spans="1:22" s="3" customFormat="1" hidden="1" x14ac:dyDescent="0.3">
      <c r="A115" s="273"/>
      <c r="B115" s="274"/>
      <c r="C115" s="275"/>
      <c r="D115" s="275"/>
      <c r="E115" s="279">
        <f t="shared" si="1"/>
        <v>199515.70239669277</v>
      </c>
      <c r="F115"/>
      <c r="G115" s="91"/>
      <c r="H115" s="92"/>
      <c r="I115" s="93"/>
      <c r="J115" s="94"/>
      <c r="K115" s="95"/>
      <c r="L115" s="96"/>
      <c r="M115" s="255"/>
      <c r="N115" s="256"/>
      <c r="O115"/>
      <c r="P115"/>
      <c r="Q115"/>
      <c r="R115"/>
      <c r="S115"/>
      <c r="T115"/>
      <c r="U115"/>
      <c r="V115"/>
    </row>
    <row r="116" spans="1:22" s="3" customFormat="1" hidden="1" x14ac:dyDescent="0.3">
      <c r="A116" s="273"/>
      <c r="B116" s="274"/>
      <c r="C116" s="275"/>
      <c r="D116" s="275"/>
      <c r="E116" s="279">
        <f t="shared" si="1"/>
        <v>199515.70239669277</v>
      </c>
      <c r="F116"/>
      <c r="G116" s="91"/>
      <c r="H116" s="92"/>
      <c r="I116" s="93"/>
      <c r="J116" s="94"/>
      <c r="K116" s="95"/>
      <c r="L116" s="96"/>
      <c r="M116" s="255"/>
      <c r="N116" s="256"/>
      <c r="O116"/>
      <c r="P116"/>
      <c r="Q116"/>
      <c r="R116"/>
      <c r="S116"/>
      <c r="T116"/>
      <c r="U116"/>
      <c r="V116"/>
    </row>
    <row r="117" spans="1:22" s="3" customFormat="1" hidden="1" x14ac:dyDescent="0.3">
      <c r="A117" s="273"/>
      <c r="B117" s="274"/>
      <c r="C117" s="275"/>
      <c r="D117" s="275"/>
      <c r="E117" s="279">
        <f t="shared" si="1"/>
        <v>199515.70239669277</v>
      </c>
      <c r="F117"/>
      <c r="G117" s="91"/>
      <c r="H117" s="92"/>
      <c r="I117" s="93"/>
      <c r="J117" s="94"/>
      <c r="K117" s="95"/>
      <c r="L117" s="96"/>
      <c r="M117" s="255"/>
      <c r="N117" s="256"/>
      <c r="O117"/>
      <c r="P117"/>
      <c r="Q117"/>
      <c r="R117"/>
      <c r="S117"/>
      <c r="T117"/>
      <c r="U117"/>
      <c r="V117"/>
    </row>
    <row r="118" spans="1:22" s="3" customFormat="1" hidden="1" x14ac:dyDescent="0.3">
      <c r="A118" s="273"/>
      <c r="B118" s="274"/>
      <c r="C118" s="275"/>
      <c r="D118" s="275"/>
      <c r="E118" s="279">
        <f t="shared" si="1"/>
        <v>199515.70239669277</v>
      </c>
      <c r="F118"/>
      <c r="G118" s="91"/>
      <c r="H118" s="92"/>
      <c r="I118" s="93"/>
      <c r="J118" s="94"/>
      <c r="K118" s="95"/>
      <c r="L118" s="96"/>
      <c r="M118" s="255"/>
      <c r="N118" s="256"/>
      <c r="O118"/>
      <c r="P118"/>
      <c r="Q118"/>
      <c r="R118"/>
      <c r="S118"/>
      <c r="T118"/>
      <c r="U118"/>
      <c r="V118"/>
    </row>
    <row r="119" spans="1:22" s="3" customFormat="1" hidden="1" x14ac:dyDescent="0.3">
      <c r="A119" s="273"/>
      <c r="B119" s="274"/>
      <c r="C119" s="275"/>
      <c r="D119" s="275"/>
      <c r="E119" s="279">
        <f t="shared" si="1"/>
        <v>199515.70239669277</v>
      </c>
      <c r="F119"/>
      <c r="G119" s="91"/>
      <c r="H119" s="92"/>
      <c r="I119" s="93"/>
      <c r="J119" s="94"/>
      <c r="K119" s="95"/>
      <c r="L119" s="96"/>
      <c r="M119" s="255"/>
      <c r="N119" s="256"/>
      <c r="O119"/>
      <c r="P119"/>
      <c r="Q119"/>
      <c r="R119"/>
      <c r="S119"/>
      <c r="T119"/>
      <c r="U119"/>
      <c r="V119"/>
    </row>
    <row r="120" spans="1:22" s="3" customFormat="1" hidden="1" x14ac:dyDescent="0.3">
      <c r="A120" s="273"/>
      <c r="B120" s="274"/>
      <c r="C120" s="275"/>
      <c r="D120" s="275"/>
      <c r="E120" s="279">
        <f t="shared" si="1"/>
        <v>199515.70239669277</v>
      </c>
      <c r="F120"/>
      <c r="G120" s="91"/>
      <c r="H120" s="92"/>
      <c r="I120" s="93"/>
      <c r="J120" s="94"/>
      <c r="K120" s="95"/>
      <c r="L120" s="96"/>
      <c r="M120" s="255"/>
      <c r="N120" s="256"/>
      <c r="O120"/>
      <c r="P120"/>
      <c r="Q120"/>
      <c r="R120"/>
      <c r="S120"/>
      <c r="T120"/>
      <c r="U120"/>
      <c r="V120"/>
    </row>
    <row r="121" spans="1:22" s="3" customFormat="1" hidden="1" x14ac:dyDescent="0.3">
      <c r="A121" s="273"/>
      <c r="B121" s="274"/>
      <c r="C121" s="275"/>
      <c r="D121" s="275"/>
      <c r="E121" s="279">
        <f t="shared" si="1"/>
        <v>199515.70239669277</v>
      </c>
      <c r="F121"/>
      <c r="G121" s="91"/>
      <c r="H121" s="92"/>
      <c r="I121" s="93"/>
      <c r="J121" s="94"/>
      <c r="K121" s="95"/>
      <c r="L121" s="96"/>
      <c r="M121" s="255"/>
      <c r="N121" s="256"/>
      <c r="O121"/>
      <c r="P121"/>
      <c r="Q121"/>
      <c r="R121"/>
      <c r="S121"/>
      <c r="T121"/>
      <c r="U121"/>
      <c r="V121"/>
    </row>
    <row r="122" spans="1:22" s="3" customFormat="1" hidden="1" x14ac:dyDescent="0.3">
      <c r="A122" s="273"/>
      <c r="B122" s="274"/>
      <c r="C122" s="275"/>
      <c r="D122" s="275"/>
      <c r="E122" s="279">
        <f t="shared" si="1"/>
        <v>199515.70239669277</v>
      </c>
      <c r="F122"/>
      <c r="G122" s="91"/>
      <c r="H122" s="92"/>
      <c r="I122" s="93"/>
      <c r="J122" s="94"/>
      <c r="K122" s="95"/>
      <c r="L122" s="96"/>
      <c r="M122" s="255"/>
      <c r="N122" s="256"/>
      <c r="O122"/>
      <c r="P122"/>
      <c r="Q122"/>
      <c r="R122"/>
      <c r="S122"/>
      <c r="T122"/>
      <c r="U122"/>
      <c r="V122"/>
    </row>
    <row r="123" spans="1:22" s="3" customFormat="1" hidden="1" x14ac:dyDescent="0.3">
      <c r="A123" s="273"/>
      <c r="B123" s="274"/>
      <c r="C123" s="275"/>
      <c r="D123" s="275"/>
      <c r="E123" s="279">
        <f t="shared" si="1"/>
        <v>199515.70239669277</v>
      </c>
      <c r="F123"/>
      <c r="G123" s="91"/>
      <c r="H123" s="92"/>
      <c r="I123" s="93"/>
      <c r="J123" s="94"/>
      <c r="K123" s="95"/>
      <c r="L123" s="96"/>
      <c r="M123" s="255"/>
      <c r="N123" s="256"/>
      <c r="O123"/>
      <c r="P123"/>
      <c r="Q123"/>
      <c r="R123"/>
      <c r="S123"/>
      <c r="T123"/>
      <c r="U123"/>
      <c r="V123"/>
    </row>
    <row r="124" spans="1:22" s="3" customFormat="1" hidden="1" x14ac:dyDescent="0.3">
      <c r="A124" s="273"/>
      <c r="B124" s="274"/>
      <c r="C124" s="275"/>
      <c r="D124" s="275"/>
      <c r="E124" s="279">
        <f t="shared" si="1"/>
        <v>199515.70239669277</v>
      </c>
      <c r="F124"/>
      <c r="G124" s="91"/>
      <c r="H124" s="92"/>
      <c r="I124" s="93"/>
      <c r="J124" s="94"/>
      <c r="K124" s="95"/>
      <c r="L124" s="96"/>
      <c r="M124" s="255"/>
      <c r="N124" s="256"/>
      <c r="O124"/>
      <c r="P124"/>
      <c r="Q124"/>
      <c r="R124"/>
      <c r="S124"/>
      <c r="T124"/>
      <c r="U124"/>
      <c r="V124"/>
    </row>
    <row r="125" spans="1:22" s="3" customFormat="1" x14ac:dyDescent="0.3">
      <c r="A125" s="273"/>
      <c r="B125" s="274"/>
      <c r="C125" s="275"/>
      <c r="D125" s="275"/>
      <c r="E125" s="279">
        <f t="shared" si="1"/>
        <v>199515.70239669277</v>
      </c>
      <c r="F125"/>
      <c r="G125" s="91"/>
      <c r="H125" s="92"/>
      <c r="I125" s="93"/>
      <c r="J125" s="94"/>
      <c r="K125" s="95"/>
      <c r="L125" s="96"/>
      <c r="M125" s="255"/>
      <c r="N125" s="256"/>
      <c r="O125"/>
      <c r="P125"/>
      <c r="Q125"/>
      <c r="R125"/>
      <c r="S125"/>
      <c r="T125"/>
      <c r="U125"/>
      <c r="V125"/>
    </row>
    <row r="126" spans="1:22" s="3" customFormat="1" hidden="1" x14ac:dyDescent="0.3">
      <c r="A126" s="149"/>
      <c r="B126" s="151"/>
      <c r="C126" s="150"/>
      <c r="D126" s="150"/>
      <c r="E126" s="152">
        <f t="shared" si="1"/>
        <v>199515.70239669277</v>
      </c>
      <c r="F126"/>
      <c r="G126" s="91"/>
      <c r="H126" s="92"/>
      <c r="I126" s="93"/>
      <c r="J126" s="94"/>
      <c r="K126" s="95"/>
      <c r="L126" s="96"/>
      <c r="M126" s="255"/>
      <c r="N126" s="256"/>
      <c r="O126"/>
      <c r="P126"/>
      <c r="Q126"/>
      <c r="R126"/>
      <c r="S126"/>
      <c r="T126"/>
      <c r="U126"/>
      <c r="V126"/>
    </row>
    <row r="127" spans="1:22" s="3" customFormat="1" hidden="1" x14ac:dyDescent="0.3">
      <c r="A127" s="149"/>
      <c r="B127" s="151"/>
      <c r="C127" s="150"/>
      <c r="D127" s="150"/>
      <c r="E127" s="152">
        <f t="shared" si="1"/>
        <v>199515.70239669277</v>
      </c>
      <c r="F127"/>
      <c r="G127" s="91"/>
      <c r="H127" s="92"/>
      <c r="I127" s="93"/>
      <c r="J127" s="94"/>
      <c r="K127" s="95"/>
      <c r="L127" s="96"/>
      <c r="M127" s="255"/>
      <c r="N127" s="256"/>
      <c r="O127"/>
      <c r="P127"/>
      <c r="Q127"/>
      <c r="R127"/>
      <c r="S127"/>
      <c r="T127"/>
      <c r="U127"/>
      <c r="V127"/>
    </row>
    <row r="128" spans="1:22" s="3" customFormat="1" hidden="1" x14ac:dyDescent="0.3">
      <c r="A128" s="149"/>
      <c r="B128" s="151"/>
      <c r="C128" s="150"/>
      <c r="D128" s="150"/>
      <c r="E128" s="152">
        <f t="shared" si="1"/>
        <v>199515.70239669277</v>
      </c>
      <c r="F128"/>
      <c r="G128" s="91"/>
      <c r="H128" s="92"/>
      <c r="I128" s="93"/>
      <c r="J128" s="94"/>
      <c r="K128" s="95"/>
      <c r="L128" s="96"/>
      <c r="M128" s="255"/>
      <c r="N128" s="256"/>
      <c r="O128"/>
      <c r="P128"/>
      <c r="Q128"/>
      <c r="R128"/>
      <c r="S128"/>
      <c r="T128"/>
      <c r="U128"/>
      <c r="V128"/>
    </row>
    <row r="129" spans="1:22" s="3" customFormat="1" hidden="1" x14ac:dyDescent="0.3">
      <c r="A129" s="149"/>
      <c r="B129" s="151"/>
      <c r="C129" s="150"/>
      <c r="D129" s="150"/>
      <c r="E129" s="152">
        <f t="shared" si="1"/>
        <v>199515.70239669277</v>
      </c>
      <c r="F129"/>
      <c r="G129" s="91"/>
      <c r="H129" s="92"/>
      <c r="I129" s="93"/>
      <c r="J129" s="94"/>
      <c r="K129" s="95"/>
      <c r="L129" s="96"/>
      <c r="M129" s="255"/>
      <c r="N129" s="256"/>
      <c r="O129"/>
      <c r="P129"/>
      <c r="Q129"/>
      <c r="R129"/>
      <c r="S129"/>
      <c r="T129"/>
      <c r="U129"/>
      <c r="V129"/>
    </row>
    <row r="130" spans="1:22" s="3" customFormat="1" hidden="1" x14ac:dyDescent="0.3">
      <c r="A130" s="149"/>
      <c r="B130" s="151"/>
      <c r="C130" s="150"/>
      <c r="D130" s="150"/>
      <c r="E130" s="152">
        <f t="shared" si="1"/>
        <v>199515.70239669277</v>
      </c>
      <c r="F130"/>
      <c r="G130" s="91"/>
      <c r="H130" s="92"/>
      <c r="I130" s="93"/>
      <c r="J130" s="94"/>
      <c r="K130" s="95"/>
      <c r="L130" s="96"/>
      <c r="M130" s="255"/>
      <c r="N130" s="256"/>
      <c r="O130"/>
      <c r="P130"/>
      <c r="Q130"/>
      <c r="R130"/>
      <c r="S130"/>
      <c r="T130"/>
      <c r="U130"/>
      <c r="V130"/>
    </row>
    <row r="131" spans="1:22" s="3" customFormat="1" hidden="1" x14ac:dyDescent="0.3">
      <c r="A131" s="149"/>
      <c r="B131" s="151"/>
      <c r="C131" s="150"/>
      <c r="D131" s="150"/>
      <c r="E131" s="152">
        <f t="shared" si="1"/>
        <v>199515.70239669277</v>
      </c>
      <c r="F131"/>
      <c r="G131" s="91"/>
      <c r="H131" s="92"/>
      <c r="I131" s="93"/>
      <c r="J131" s="94"/>
      <c r="K131" s="95"/>
      <c r="L131" s="96"/>
      <c r="M131" s="255"/>
      <c r="N131" s="256"/>
      <c r="O131"/>
      <c r="P131"/>
      <c r="Q131"/>
      <c r="R131"/>
      <c r="S131"/>
      <c r="T131"/>
      <c r="U131"/>
      <c r="V131"/>
    </row>
    <row r="132" spans="1:22" s="3" customFormat="1" hidden="1" x14ac:dyDescent="0.3">
      <c r="A132" s="149"/>
      <c r="B132" s="151"/>
      <c r="C132" s="150"/>
      <c r="D132" s="150"/>
      <c r="E132" s="178">
        <f t="shared" si="1"/>
        <v>199515.70239669277</v>
      </c>
      <c r="F132"/>
      <c r="G132" s="91"/>
      <c r="H132" s="92"/>
      <c r="I132" s="93"/>
      <c r="J132" s="94"/>
      <c r="K132" s="95"/>
      <c r="L132" s="96"/>
      <c r="M132" s="255"/>
      <c r="N132" s="256"/>
      <c r="O132"/>
      <c r="P132"/>
      <c r="Q132"/>
      <c r="R132"/>
      <c r="S132"/>
      <c r="T132"/>
      <c r="U132"/>
      <c r="V132"/>
    </row>
    <row r="133" spans="1:22" s="3" customFormat="1" hidden="1" x14ac:dyDescent="0.3">
      <c r="A133" s="149"/>
      <c r="B133" s="151"/>
      <c r="C133" s="150"/>
      <c r="D133" s="150"/>
      <c r="E133" s="152">
        <f t="shared" si="1"/>
        <v>199515.70239669277</v>
      </c>
      <c r="F133"/>
      <c r="G133" s="91"/>
      <c r="H133" s="92"/>
      <c r="I133" s="93"/>
      <c r="J133" s="94"/>
      <c r="K133" s="95"/>
      <c r="L133" s="96"/>
      <c r="M133" s="255"/>
      <c r="N133" s="256"/>
      <c r="O133"/>
      <c r="P133"/>
      <c r="Q133"/>
      <c r="R133"/>
      <c r="S133"/>
      <c r="T133"/>
      <c r="U133"/>
      <c r="V133"/>
    </row>
    <row r="134" spans="1:22" s="3" customFormat="1" hidden="1" x14ac:dyDescent="0.3">
      <c r="A134" s="149"/>
      <c r="B134" s="151"/>
      <c r="C134" s="150"/>
      <c r="D134" s="150"/>
      <c r="E134" s="152">
        <f t="shared" si="1"/>
        <v>199515.70239669277</v>
      </c>
      <c r="F134"/>
      <c r="G134" s="91"/>
      <c r="H134" s="92"/>
      <c r="I134" s="93"/>
      <c r="J134" s="94"/>
      <c r="K134" s="95"/>
      <c r="L134" s="96"/>
      <c r="M134" s="255"/>
      <c r="N134" s="256"/>
      <c r="O134"/>
      <c r="P134"/>
      <c r="Q134"/>
      <c r="R134"/>
      <c r="S134"/>
      <c r="T134"/>
      <c r="U134"/>
      <c r="V134"/>
    </row>
    <row r="135" spans="1:22" s="3" customFormat="1" hidden="1" x14ac:dyDescent="0.3">
      <c r="A135" s="149"/>
      <c r="B135" s="151"/>
      <c r="C135" s="150"/>
      <c r="D135" s="150"/>
      <c r="E135" s="152">
        <f t="shared" si="1"/>
        <v>199515.70239669277</v>
      </c>
      <c r="F135"/>
      <c r="G135" s="91"/>
      <c r="H135" s="92"/>
      <c r="I135" s="93"/>
      <c r="J135" s="94"/>
      <c r="K135" s="95"/>
      <c r="L135" s="96"/>
      <c r="M135" s="255"/>
      <c r="N135" s="256"/>
      <c r="O135"/>
      <c r="P135"/>
      <c r="Q135"/>
      <c r="R135"/>
      <c r="S135"/>
      <c r="T135"/>
      <c r="U135"/>
      <c r="V135"/>
    </row>
    <row r="136" spans="1:22" s="3" customFormat="1" hidden="1" x14ac:dyDescent="0.3">
      <c r="A136" s="149"/>
      <c r="B136" s="151"/>
      <c r="C136" s="150"/>
      <c r="D136" s="150"/>
      <c r="E136" s="152">
        <f t="shared" si="1"/>
        <v>199515.70239669277</v>
      </c>
      <c r="F136"/>
      <c r="G136" s="91"/>
      <c r="H136" s="92"/>
      <c r="I136" s="93"/>
      <c r="J136" s="94"/>
      <c r="K136" s="95"/>
      <c r="L136" s="96"/>
      <c r="M136" s="255"/>
      <c r="N136" s="256"/>
      <c r="O136"/>
      <c r="P136"/>
      <c r="Q136"/>
      <c r="R136"/>
      <c r="S136"/>
      <c r="T136"/>
      <c r="U136"/>
      <c r="V136"/>
    </row>
    <row r="137" spans="1:22" s="3" customFormat="1" hidden="1" x14ac:dyDescent="0.3">
      <c r="A137" s="149"/>
      <c r="B137" s="151"/>
      <c r="C137" s="150"/>
      <c r="D137" s="150"/>
      <c r="E137" s="152">
        <f t="shared" si="1"/>
        <v>199515.70239669277</v>
      </c>
      <c r="F137"/>
      <c r="G137" s="91"/>
      <c r="H137" s="92"/>
      <c r="I137" s="93"/>
      <c r="J137" s="94"/>
      <c r="K137" s="95"/>
      <c r="L137" s="96"/>
      <c r="M137" s="255"/>
      <c r="N137" s="256"/>
      <c r="O137"/>
      <c r="P137"/>
      <c r="Q137"/>
      <c r="R137"/>
      <c r="S137"/>
      <c r="T137"/>
      <c r="U137"/>
      <c r="V137"/>
    </row>
    <row r="138" spans="1:22" s="3" customFormat="1" hidden="1" x14ac:dyDescent="0.3">
      <c r="A138" s="149"/>
      <c r="B138" s="151"/>
      <c r="C138" s="150"/>
      <c r="D138" s="150"/>
      <c r="E138" s="152">
        <f t="shared" si="1"/>
        <v>199515.70239669277</v>
      </c>
      <c r="F138"/>
      <c r="G138" s="91"/>
      <c r="H138" s="92"/>
      <c r="I138" s="93"/>
      <c r="J138" s="94"/>
      <c r="K138" s="95"/>
      <c r="L138" s="96"/>
      <c r="M138" s="255"/>
      <c r="N138" s="256"/>
      <c r="O138"/>
      <c r="P138"/>
      <c r="Q138"/>
      <c r="R138"/>
      <c r="S138"/>
      <c r="T138"/>
      <c r="U138"/>
      <c r="V138"/>
    </row>
    <row r="139" spans="1:22" s="3" customFormat="1" hidden="1" x14ac:dyDescent="0.3">
      <c r="A139" s="149"/>
      <c r="B139" s="151"/>
      <c r="C139" s="150"/>
      <c r="D139" s="150"/>
      <c r="E139" s="152">
        <f t="shared" si="1"/>
        <v>199515.70239669277</v>
      </c>
      <c r="F139"/>
      <c r="G139" s="91"/>
      <c r="H139" s="92"/>
      <c r="I139" s="93"/>
      <c r="J139" s="94"/>
      <c r="K139" s="95"/>
      <c r="L139" s="96"/>
      <c r="M139" s="255"/>
      <c r="N139" s="256"/>
      <c r="O139"/>
      <c r="P139"/>
      <c r="Q139"/>
      <c r="R139"/>
      <c r="S139"/>
      <c r="T139"/>
      <c r="U139"/>
      <c r="V139"/>
    </row>
    <row r="140" spans="1:22" s="3" customFormat="1" hidden="1" x14ac:dyDescent="0.3">
      <c r="A140" s="149"/>
      <c r="B140" s="151"/>
      <c r="C140" s="150"/>
      <c r="D140" s="150"/>
      <c r="E140" s="152">
        <f t="shared" si="1"/>
        <v>199515.70239669277</v>
      </c>
      <c r="F140"/>
      <c r="G140" s="91"/>
      <c r="H140" s="92"/>
      <c r="I140" s="93"/>
      <c r="J140" s="94"/>
      <c r="K140" s="95"/>
      <c r="L140" s="96"/>
      <c r="M140" s="255"/>
      <c r="N140" s="256"/>
      <c r="O140"/>
      <c r="P140"/>
      <c r="Q140"/>
      <c r="R140"/>
      <c r="S140"/>
      <c r="T140"/>
      <c r="U140"/>
      <c r="V140"/>
    </row>
    <row r="141" spans="1:22" s="3" customFormat="1" hidden="1" x14ac:dyDescent="0.3">
      <c r="A141" s="149"/>
      <c r="B141" s="151"/>
      <c r="C141" s="150"/>
      <c r="D141" s="150"/>
      <c r="E141" s="152">
        <f t="shared" si="1"/>
        <v>199515.70239669277</v>
      </c>
      <c r="F141"/>
      <c r="G141" s="91"/>
      <c r="H141" s="92"/>
      <c r="I141" s="93"/>
      <c r="J141" s="94"/>
      <c r="K141" s="95"/>
      <c r="L141" s="96"/>
      <c r="M141" s="255"/>
      <c r="N141" s="256"/>
      <c r="O141"/>
      <c r="P141"/>
      <c r="Q141"/>
      <c r="R141"/>
      <c r="S141"/>
      <c r="T141"/>
      <c r="U141"/>
      <c r="V141"/>
    </row>
    <row r="142" spans="1:22" s="3" customFormat="1" hidden="1" x14ac:dyDescent="0.3">
      <c r="A142" s="149"/>
      <c r="B142" s="151"/>
      <c r="C142" s="150"/>
      <c r="D142" s="150"/>
      <c r="E142" s="152">
        <f t="shared" si="1"/>
        <v>199515.70239669277</v>
      </c>
      <c r="F142"/>
      <c r="G142" s="91"/>
      <c r="H142" s="92"/>
      <c r="I142" s="93"/>
      <c r="J142" s="94"/>
      <c r="K142" s="95"/>
      <c r="L142" s="96"/>
      <c r="M142" s="255"/>
      <c r="N142" s="256"/>
      <c r="O142"/>
      <c r="P142"/>
      <c r="Q142"/>
      <c r="R142"/>
      <c r="S142"/>
      <c r="T142"/>
      <c r="U142"/>
      <c r="V142"/>
    </row>
    <row r="143" spans="1:22" s="3" customFormat="1" hidden="1" x14ac:dyDescent="0.3">
      <c r="A143" s="149"/>
      <c r="B143" s="151"/>
      <c r="C143" s="150"/>
      <c r="D143" s="150"/>
      <c r="E143" s="152">
        <f t="shared" si="1"/>
        <v>199515.70239669277</v>
      </c>
      <c r="F143"/>
      <c r="G143" s="91"/>
      <c r="H143" s="92"/>
      <c r="I143" s="93"/>
      <c r="J143" s="94"/>
      <c r="K143" s="95"/>
      <c r="L143" s="96"/>
      <c r="M143" s="255"/>
      <c r="N143" s="256"/>
      <c r="O143"/>
      <c r="P143"/>
      <c r="Q143"/>
      <c r="R143"/>
      <c r="S143"/>
      <c r="T143"/>
      <c r="U143"/>
      <c r="V143"/>
    </row>
    <row r="144" spans="1:22" s="3" customFormat="1" hidden="1" x14ac:dyDescent="0.3">
      <c r="A144" s="149"/>
      <c r="B144" s="151"/>
      <c r="C144" s="150"/>
      <c r="D144" s="150"/>
      <c r="E144" s="152">
        <f t="shared" si="1"/>
        <v>199515.70239669277</v>
      </c>
      <c r="F144"/>
      <c r="G144" s="91"/>
      <c r="H144" s="92"/>
      <c r="I144" s="93"/>
      <c r="J144" s="94"/>
      <c r="K144" s="95"/>
      <c r="L144" s="96"/>
      <c r="M144" s="255"/>
      <c r="N144" s="256"/>
      <c r="O144"/>
      <c r="P144"/>
      <c r="Q144"/>
      <c r="R144"/>
      <c r="S144"/>
      <c r="T144"/>
      <c r="U144"/>
      <c r="V144"/>
    </row>
    <row r="145" spans="1:22" s="3" customFormat="1" hidden="1" x14ac:dyDescent="0.3">
      <c r="A145" s="149"/>
      <c r="B145" s="151"/>
      <c r="C145" s="150"/>
      <c r="D145" s="150"/>
      <c r="E145" s="178">
        <f t="shared" si="1"/>
        <v>199515.70239669277</v>
      </c>
      <c r="F145"/>
      <c r="G145" s="91"/>
      <c r="H145" s="92"/>
      <c r="I145" s="93"/>
      <c r="J145" s="94"/>
      <c r="K145" s="95"/>
      <c r="L145" s="96"/>
      <c r="M145" s="255"/>
      <c r="N145" s="256"/>
      <c r="O145"/>
      <c r="P145"/>
      <c r="Q145"/>
      <c r="R145"/>
      <c r="S145"/>
      <c r="T145"/>
      <c r="U145"/>
      <c r="V145"/>
    </row>
    <row r="146" spans="1:22" s="3" customFormat="1" hidden="1" x14ac:dyDescent="0.3">
      <c r="A146" s="149"/>
      <c r="B146" s="151"/>
      <c r="C146" s="150"/>
      <c r="D146" s="150"/>
      <c r="E146" s="152">
        <f t="shared" si="1"/>
        <v>199515.70239669277</v>
      </c>
      <c r="F146"/>
      <c r="G146" s="91"/>
      <c r="H146" s="92"/>
      <c r="I146" s="93"/>
      <c r="J146" s="94"/>
      <c r="K146" s="95"/>
      <c r="L146" s="96"/>
      <c r="M146" s="255"/>
      <c r="N146" s="256"/>
      <c r="O146"/>
      <c r="P146"/>
      <c r="Q146"/>
      <c r="R146"/>
      <c r="S146"/>
      <c r="T146"/>
      <c r="U146"/>
      <c r="V146"/>
    </row>
    <row r="147" spans="1:22" s="3" customFormat="1" hidden="1" x14ac:dyDescent="0.3">
      <c r="A147" s="149"/>
      <c r="B147" s="151"/>
      <c r="C147" s="150"/>
      <c r="D147" s="150"/>
      <c r="E147" s="152">
        <f t="shared" si="1"/>
        <v>199515.70239669277</v>
      </c>
      <c r="F147"/>
      <c r="G147" s="91"/>
      <c r="H147" s="92"/>
      <c r="I147" s="93"/>
      <c r="J147" s="94"/>
      <c r="K147" s="95"/>
      <c r="L147" s="96"/>
      <c r="M147" s="255"/>
      <c r="N147" s="256"/>
      <c r="O147"/>
      <c r="P147"/>
      <c r="Q147"/>
      <c r="R147"/>
      <c r="S147"/>
      <c r="T147"/>
      <c r="U147"/>
      <c r="V147"/>
    </row>
    <row r="148" spans="1:22" s="3" customFormat="1" hidden="1" x14ac:dyDescent="0.3">
      <c r="A148" s="149"/>
      <c r="B148" s="151"/>
      <c r="C148" s="150"/>
      <c r="D148" s="150"/>
      <c r="E148" s="152">
        <f t="shared" si="1"/>
        <v>199515.70239669277</v>
      </c>
      <c r="F148"/>
      <c r="G148" s="91"/>
      <c r="H148" s="92"/>
      <c r="I148" s="93"/>
      <c r="J148" s="94"/>
      <c r="K148" s="95"/>
      <c r="L148" s="96"/>
      <c r="M148" s="255"/>
      <c r="N148" s="256"/>
      <c r="O148"/>
      <c r="P148"/>
      <c r="Q148"/>
      <c r="R148"/>
      <c r="S148"/>
      <c r="T148"/>
      <c r="U148"/>
      <c r="V148"/>
    </row>
    <row r="149" spans="1:22" s="3" customFormat="1" x14ac:dyDescent="0.3">
      <c r="A149" s="5"/>
      <c r="B149" s="4"/>
      <c r="C149" s="17"/>
      <c r="D149" s="17"/>
      <c r="E149" s="42"/>
      <c r="F149"/>
      <c r="G149" s="91"/>
      <c r="H149" s="92"/>
      <c r="I149" s="93"/>
      <c r="J149" s="94"/>
      <c r="K149" s="95"/>
      <c r="L149" s="96"/>
      <c r="M149" s="255"/>
      <c r="N149" s="256"/>
      <c r="O149"/>
      <c r="P149"/>
      <c r="Q149"/>
      <c r="R149"/>
      <c r="S149"/>
      <c r="T149"/>
      <c r="U149"/>
      <c r="V149"/>
    </row>
    <row r="150" spans="1:22" s="3" customFormat="1" ht="15.75" thickBot="1" x14ac:dyDescent="0.35">
      <c r="A150" s="5"/>
      <c r="B150" s="4"/>
      <c r="C150" s="17"/>
      <c r="D150" s="17"/>
      <c r="E150" s="42"/>
      <c r="F150"/>
      <c r="G150" s="91"/>
      <c r="H150" s="92"/>
      <c r="I150" s="93"/>
      <c r="J150" s="94"/>
      <c r="K150" s="95"/>
      <c r="L150" s="96"/>
      <c r="M150" s="255"/>
      <c r="N150" s="256"/>
      <c r="O150"/>
      <c r="P150"/>
      <c r="Q150"/>
      <c r="R150"/>
      <c r="S150"/>
      <c r="T150"/>
      <c r="U150"/>
      <c r="V150"/>
    </row>
    <row r="151" spans="1:22" s="3" customFormat="1" ht="16.5" thickBot="1" x14ac:dyDescent="0.35">
      <c r="A151" s="5"/>
      <c r="B151" s="243" t="s">
        <v>9</v>
      </c>
      <c r="C151" s="17"/>
      <c r="D151" s="17"/>
      <c r="E151" s="115">
        <f>SUM(C$2:C148)-SUM(D$2:D148)</f>
        <v>199515.70239669271</v>
      </c>
      <c r="F151"/>
      <c r="G151" s="97">
        <f t="shared" ref="G151:N151" si="2">SUM(G2:G150)</f>
        <v>181599.52</v>
      </c>
      <c r="H151" s="98">
        <f t="shared" si="2"/>
        <v>0</v>
      </c>
      <c r="I151" s="99">
        <f t="shared" si="2"/>
        <v>0</v>
      </c>
      <c r="J151" s="100">
        <f t="shared" si="2"/>
        <v>0</v>
      </c>
      <c r="K151" s="257">
        <f t="shared" si="2"/>
        <v>170</v>
      </c>
      <c r="L151" s="258">
        <f t="shared" si="2"/>
        <v>0</v>
      </c>
      <c r="M151" s="259">
        <f t="shared" si="2"/>
        <v>0</v>
      </c>
      <c r="N151" s="260">
        <f t="shared" si="2"/>
        <v>0</v>
      </c>
      <c r="O151"/>
      <c r="P151"/>
      <c r="Q151"/>
      <c r="R151"/>
      <c r="S151"/>
      <c r="T151"/>
      <c r="U151"/>
      <c r="V151"/>
    </row>
    <row r="152" spans="1:22" s="3" customFormat="1" ht="16.5" thickBot="1" x14ac:dyDescent="0.35">
      <c r="A152" s="5"/>
      <c r="B152" s="30"/>
      <c r="C152" s="17"/>
      <c r="D152" s="17"/>
      <c r="E152" s="42"/>
      <c r="F152"/>
      <c r="G152" s="294">
        <f>G151-H151</f>
        <v>181599.52</v>
      </c>
      <c r="H152" s="295"/>
      <c r="I152" s="296">
        <f>I151-J151</f>
        <v>0</v>
      </c>
      <c r="J152" s="297"/>
      <c r="K152" s="298">
        <f>K151-L151</f>
        <v>170</v>
      </c>
      <c r="L152" s="299"/>
      <c r="M152" s="300">
        <f>M151-N151</f>
        <v>0</v>
      </c>
      <c r="N152" s="301"/>
      <c r="O152"/>
      <c r="P152"/>
      <c r="Q152"/>
      <c r="R152"/>
      <c r="S152"/>
      <c r="T152"/>
      <c r="U152"/>
      <c r="V152"/>
    </row>
    <row r="153" spans="1:22" s="3" customFormat="1" ht="15.75" thickBot="1" x14ac:dyDescent="0.35">
      <c r="A153" s="5"/>
      <c r="B153" s="30"/>
      <c r="C153" s="17"/>
      <c r="D153" s="17"/>
      <c r="E153" s="42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</row>
    <row r="154" spans="1:22" s="3" customFormat="1" ht="15.75" thickBot="1" x14ac:dyDescent="0.35">
      <c r="A154" s="5"/>
      <c r="B154" s="116" t="s">
        <v>55</v>
      </c>
      <c r="C154" s="17"/>
      <c r="D154" s="17"/>
      <c r="E154" s="119">
        <f>G2</f>
        <v>181599.52</v>
      </c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</row>
    <row r="155" spans="1:22" s="3" customFormat="1" ht="15.75" thickBot="1" x14ac:dyDescent="0.35">
      <c r="A155" s="181"/>
      <c r="B155" s="183"/>
      <c r="C155" s="182"/>
      <c r="D155" s="182"/>
      <c r="E155" s="184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</row>
    <row r="156" spans="1:22" s="3" customFormat="1" ht="15.75" thickBot="1" x14ac:dyDescent="0.35">
      <c r="A156" s="5"/>
      <c r="B156" s="116" t="s">
        <v>45</v>
      </c>
      <c r="C156" s="17"/>
      <c r="D156" s="17"/>
      <c r="E156" s="119">
        <f>SUM(E154:E155)</f>
        <v>181599.52</v>
      </c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</row>
    <row r="157" spans="1:22" s="3" customFormat="1" x14ac:dyDescent="0.3">
      <c r="A157" s="5"/>
      <c r="B157" s="4"/>
      <c r="C157" s="17"/>
      <c r="D157" s="17"/>
      <c r="E157" s="42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</row>
    <row r="158" spans="1:22" s="3" customFormat="1" ht="15.75" thickBot="1" x14ac:dyDescent="0.35">
      <c r="A158" s="5"/>
      <c r="B158" s="4"/>
      <c r="C158" s="17"/>
      <c r="D158" s="17"/>
      <c r="E158" s="42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</row>
    <row r="159" spans="1:22" s="3" customFormat="1" ht="15.75" thickBot="1" x14ac:dyDescent="0.35">
      <c r="A159" s="5"/>
      <c r="B159" s="126" t="s">
        <v>56</v>
      </c>
      <c r="C159" s="17"/>
      <c r="D159" s="17"/>
      <c r="E159" s="125">
        <f>I2</f>
        <v>0</v>
      </c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</row>
    <row r="160" spans="1:22" s="3" customFormat="1" ht="15.75" thickBot="1" x14ac:dyDescent="0.35">
      <c r="A160" s="127"/>
      <c r="B160" s="185"/>
      <c r="C160" s="122"/>
      <c r="D160" s="122"/>
      <c r="E160" s="179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</row>
    <row r="161" spans="1:22" s="3" customFormat="1" ht="15.75" thickBot="1" x14ac:dyDescent="0.35">
      <c r="A161" s="5"/>
      <c r="B161" s="117" t="s">
        <v>46</v>
      </c>
      <c r="C161" s="17"/>
      <c r="D161" s="17"/>
      <c r="E161" s="118">
        <f>SUM(E159:E159)</f>
        <v>0</v>
      </c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</row>
    <row r="162" spans="1:22" s="3" customFormat="1" x14ac:dyDescent="0.3">
      <c r="A162" s="5"/>
      <c r="B162" s="4"/>
      <c r="C162" s="17"/>
      <c r="D162" s="17"/>
      <c r="E162" s="4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</row>
    <row r="163" spans="1:22" s="3" customFormat="1" x14ac:dyDescent="0.3">
      <c r="A163" s="5"/>
      <c r="B163" s="4"/>
      <c r="C163" s="17"/>
      <c r="D163" s="17"/>
      <c r="E163" s="42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</row>
    <row r="164" spans="1:22" s="3" customFormat="1" ht="15.75" thickBot="1" x14ac:dyDescent="0.35">
      <c r="A164" s="5"/>
      <c r="B164" s="4"/>
      <c r="C164" s="17"/>
      <c r="D164" s="17"/>
      <c r="E164" s="42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</row>
    <row r="165" spans="1:22" s="3" customFormat="1" ht="15.75" thickBot="1" x14ac:dyDescent="0.35">
      <c r="A165" s="5"/>
      <c r="B165" s="244" t="s">
        <v>47</v>
      </c>
      <c r="C165" s="17"/>
      <c r="D165" s="17"/>
      <c r="E165" s="245">
        <f>K2</f>
        <v>170</v>
      </c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</row>
    <row r="166" spans="1:22" s="3" customFormat="1" ht="16.5" thickBot="1" x14ac:dyDescent="0.35">
      <c r="A166" s="195"/>
      <c r="B166" s="197"/>
      <c r="C166" s="196"/>
      <c r="D166" s="196"/>
      <c r="E166" s="198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</row>
    <row r="167" spans="1:22" s="3" customFormat="1" ht="15.75" thickBot="1" x14ac:dyDescent="0.35">
      <c r="A167" s="5"/>
      <c r="B167" s="244" t="s">
        <v>47</v>
      </c>
      <c r="C167" s="17"/>
      <c r="D167" s="17"/>
      <c r="E167" s="245">
        <f>E165+E166</f>
        <v>170</v>
      </c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</row>
    <row r="168" spans="1:22" s="3" customFormat="1" x14ac:dyDescent="0.3">
      <c r="A168" s="5"/>
      <c r="B168" s="4"/>
      <c r="C168" s="17"/>
      <c r="D168" s="17"/>
      <c r="E168" s="42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</row>
    <row r="169" spans="1:22" s="3" customFormat="1" x14ac:dyDescent="0.3">
      <c r="A169" s="5"/>
      <c r="B169" s="4"/>
      <c r="C169" s="17"/>
      <c r="D169" s="17"/>
      <c r="E169" s="42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</row>
    <row r="170" spans="1:22" s="3" customFormat="1" ht="15.75" thickBot="1" x14ac:dyDescent="0.35">
      <c r="A170" s="5"/>
      <c r="B170" s="4"/>
      <c r="C170" s="17"/>
      <c r="D170" s="17"/>
      <c r="E170" s="42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</row>
    <row r="171" spans="1:22" s="3" customFormat="1" ht="15.75" thickBot="1" x14ac:dyDescent="0.35">
      <c r="A171" s="5"/>
      <c r="B171" s="246" t="s">
        <v>68</v>
      </c>
      <c r="C171" s="17"/>
      <c r="D171" s="17"/>
      <c r="E171" s="247">
        <f>M45</f>
        <v>0</v>
      </c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</row>
    <row r="172" spans="1:22" s="3" customFormat="1" x14ac:dyDescent="0.3">
      <c r="A172" s="5"/>
      <c r="B172" s="248"/>
      <c r="C172" s="249"/>
      <c r="D172" s="249"/>
      <c r="E172" s="250">
        <f>M55</f>
        <v>0</v>
      </c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</row>
    <row r="173" spans="1:22" s="3" customFormat="1" ht="15.75" thickBot="1" x14ac:dyDescent="0.35">
      <c r="A173" s="5"/>
      <c r="B173" s="248"/>
      <c r="C173" s="249"/>
      <c r="D173" s="249"/>
      <c r="E173" s="250">
        <f>M65</f>
        <v>0</v>
      </c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</row>
    <row r="174" spans="1:22" s="3" customFormat="1" ht="15.75" thickBot="1" x14ac:dyDescent="0.35">
      <c r="A174" s="5"/>
      <c r="B174" s="246" t="s">
        <v>69</v>
      </c>
      <c r="C174" s="17"/>
      <c r="D174" s="17"/>
      <c r="E174" s="247">
        <f>SUM(E171:E173)</f>
        <v>0</v>
      </c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</row>
    <row r="175" spans="1:22" s="3" customFormat="1" x14ac:dyDescent="0.3">
      <c r="A175" s="5"/>
      <c r="B175" s="4"/>
      <c r="C175" s="17"/>
      <c r="D175" s="17"/>
      <c r="E175" s="42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</row>
    <row r="176" spans="1:22" s="3" customFormat="1" x14ac:dyDescent="0.3">
      <c r="A176" s="5"/>
      <c r="B176" s="4"/>
      <c r="C176" s="17"/>
      <c r="D176" s="17"/>
      <c r="E176" s="42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</row>
    <row r="177" spans="1:22" s="3" customFormat="1" x14ac:dyDescent="0.3">
      <c r="A177" s="5"/>
      <c r="B177" s="4"/>
      <c r="C177" s="17"/>
      <c r="D177" s="17"/>
      <c r="E177" s="42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</row>
    <row r="178" spans="1:22" s="3" customFormat="1" x14ac:dyDescent="0.3">
      <c r="A178" s="5"/>
      <c r="B178" s="4"/>
      <c r="C178" s="17"/>
      <c r="D178" s="17"/>
      <c r="E178" s="42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</row>
    <row r="179" spans="1:22" s="3" customFormat="1" x14ac:dyDescent="0.3">
      <c r="A179" s="5"/>
      <c r="B179" s="4"/>
      <c r="C179" s="17"/>
      <c r="D179" s="17"/>
      <c r="E179" s="42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</row>
    <row r="180" spans="1:22" s="3" customFormat="1" x14ac:dyDescent="0.3">
      <c r="A180" s="5"/>
      <c r="B180" s="4"/>
      <c r="C180" s="17"/>
      <c r="D180" s="17"/>
      <c r="E180" s="42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</row>
    <row r="181" spans="1:22" s="3" customFormat="1" x14ac:dyDescent="0.3">
      <c r="A181" s="5"/>
      <c r="B181" s="4"/>
      <c r="C181" s="17"/>
      <c r="D181" s="17"/>
      <c r="E181" s="42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</row>
    <row r="182" spans="1:22" s="3" customFormat="1" x14ac:dyDescent="0.3">
      <c r="A182" s="5"/>
      <c r="B182" s="4"/>
      <c r="C182" s="17"/>
      <c r="D182" s="17"/>
      <c r="E182" s="4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</row>
    <row r="183" spans="1:22" s="3" customFormat="1" x14ac:dyDescent="0.3">
      <c r="A183" s="5"/>
      <c r="B183" s="4"/>
      <c r="C183" s="17"/>
      <c r="D183" s="17"/>
      <c r="E183" s="42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</row>
    <row r="184" spans="1:22" s="3" customFormat="1" x14ac:dyDescent="0.3">
      <c r="A184" s="5"/>
      <c r="B184" s="4"/>
      <c r="C184" s="17"/>
      <c r="D184" s="17"/>
      <c r="E184" s="42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</row>
    <row r="185" spans="1:22" s="3" customFormat="1" x14ac:dyDescent="0.3">
      <c r="A185" s="5"/>
      <c r="B185" s="4"/>
      <c r="C185" s="17"/>
      <c r="D185" s="17"/>
      <c r="E185" s="42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</row>
    <row r="186" spans="1:22" s="3" customFormat="1" x14ac:dyDescent="0.3">
      <c r="A186" s="5"/>
      <c r="B186" s="4"/>
      <c r="C186" s="17"/>
      <c r="D186" s="17"/>
      <c r="E186" s="42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</row>
    <row r="187" spans="1:22" s="3" customFormat="1" x14ac:dyDescent="0.3">
      <c r="A187" s="5"/>
      <c r="B187" s="4"/>
      <c r="C187" s="17"/>
      <c r="D187" s="17"/>
      <c r="E187" s="42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</row>
    <row r="188" spans="1:22" s="3" customFormat="1" x14ac:dyDescent="0.3">
      <c r="A188" s="5"/>
      <c r="B188" s="6"/>
      <c r="C188" s="17"/>
      <c r="D188" s="17"/>
      <c r="E188" s="42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</row>
    <row r="189" spans="1:22" s="3" customFormat="1" x14ac:dyDescent="0.3">
      <c r="A189" s="5"/>
      <c r="B189" s="4"/>
      <c r="C189" s="17"/>
      <c r="D189" s="17"/>
      <c r="E189" s="42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</row>
    <row r="190" spans="1:22" s="3" customFormat="1" x14ac:dyDescent="0.3">
      <c r="A190" s="5"/>
      <c r="B190" s="4"/>
      <c r="C190" s="17"/>
      <c r="D190" s="17"/>
      <c r="E190" s="42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</row>
    <row r="191" spans="1:22" s="3" customFormat="1" x14ac:dyDescent="0.3">
      <c r="A191" s="5"/>
      <c r="B191" s="4"/>
      <c r="C191" s="17"/>
      <c r="D191" s="17"/>
      <c r="E191" s="42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</row>
    <row r="192" spans="1:22" s="3" customFormat="1" x14ac:dyDescent="0.3">
      <c r="A192" s="5"/>
      <c r="B192" s="4"/>
      <c r="C192" s="17"/>
      <c r="D192" s="17"/>
      <c r="E192" s="4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</row>
    <row r="193" spans="1:22" s="3" customFormat="1" x14ac:dyDescent="0.3">
      <c r="A193" s="5"/>
      <c r="B193" s="4"/>
      <c r="C193" s="17"/>
      <c r="D193" s="17"/>
      <c r="E193" s="42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</row>
    <row r="194" spans="1:22" s="3" customFormat="1" x14ac:dyDescent="0.3">
      <c r="A194" s="5"/>
      <c r="B194" s="4"/>
      <c r="C194" s="17"/>
      <c r="D194" s="17"/>
      <c r="E194" s="42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</row>
    <row r="195" spans="1:22" s="3" customFormat="1" x14ac:dyDescent="0.3">
      <c r="A195" s="5"/>
      <c r="B195" s="4"/>
      <c r="C195" s="17"/>
      <c r="D195" s="17"/>
      <c r="E195" s="42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</row>
    <row r="196" spans="1:22" s="3" customFormat="1" x14ac:dyDescent="0.3">
      <c r="A196" s="5"/>
      <c r="B196" s="4"/>
      <c r="C196" s="17"/>
      <c r="D196" s="17"/>
      <c r="E196" s="42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</row>
    <row r="197" spans="1:22" s="3" customFormat="1" x14ac:dyDescent="0.3">
      <c r="A197" s="5"/>
      <c r="B197" s="4"/>
      <c r="C197" s="17"/>
      <c r="D197" s="17"/>
      <c r="E197" s="42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</row>
    <row r="198" spans="1:22" s="3" customFormat="1" x14ac:dyDescent="0.3">
      <c r="A198" s="5"/>
      <c r="B198" s="4"/>
      <c r="C198" s="17"/>
      <c r="D198" s="17"/>
      <c r="E198" s="42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</row>
    <row r="199" spans="1:22" s="3" customFormat="1" x14ac:dyDescent="0.3">
      <c r="A199" s="5"/>
      <c r="B199" s="4"/>
      <c r="C199" s="17"/>
      <c r="D199" s="17"/>
      <c r="E199" s="42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</row>
    <row r="200" spans="1:22" s="3" customFormat="1" x14ac:dyDescent="0.3">
      <c r="A200" s="5"/>
      <c r="B200" s="4"/>
      <c r="C200" s="17"/>
      <c r="D200" s="17"/>
      <c r="E200" s="42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</row>
    <row r="201" spans="1:22" s="3" customFormat="1" x14ac:dyDescent="0.3">
      <c r="A201" s="5"/>
      <c r="B201" s="4"/>
      <c r="C201" s="17"/>
      <c r="D201" s="17"/>
      <c r="E201" s="42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</row>
    <row r="202" spans="1:22" s="3" customFormat="1" x14ac:dyDescent="0.3">
      <c r="A202" s="5"/>
      <c r="B202" s="4"/>
      <c r="C202" s="17"/>
      <c r="D202" s="17"/>
      <c r="E202" s="4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</row>
    <row r="203" spans="1:22" s="3" customFormat="1" x14ac:dyDescent="0.3">
      <c r="A203" s="5"/>
      <c r="B203" s="4"/>
      <c r="C203" s="17"/>
      <c r="D203" s="17"/>
      <c r="E203" s="42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</row>
    <row r="204" spans="1:22" s="3" customFormat="1" x14ac:dyDescent="0.3">
      <c r="A204" s="5"/>
      <c r="B204" s="4"/>
      <c r="C204" s="17"/>
      <c r="D204" s="17"/>
      <c r="E204" s="42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</row>
    <row r="205" spans="1:22" s="3" customFormat="1" x14ac:dyDescent="0.3">
      <c r="A205" s="5"/>
      <c r="B205" s="4"/>
      <c r="C205" s="17"/>
      <c r="D205" s="17"/>
      <c r="E205" s="42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</row>
    <row r="206" spans="1:22" s="3" customFormat="1" x14ac:dyDescent="0.3">
      <c r="A206" s="5"/>
      <c r="B206" s="4"/>
      <c r="C206" s="17"/>
      <c r="D206" s="17"/>
      <c r="E206" s="42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</row>
    <row r="207" spans="1:22" s="3" customFormat="1" x14ac:dyDescent="0.3">
      <c r="A207" s="5"/>
      <c r="B207" s="4"/>
      <c r="C207" s="17"/>
      <c r="D207" s="17"/>
      <c r="E207" s="42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</row>
    <row r="208" spans="1:22" s="3" customFormat="1" x14ac:dyDescent="0.3">
      <c r="A208" s="5"/>
      <c r="B208" s="4"/>
      <c r="C208" s="17"/>
      <c r="D208" s="17"/>
      <c r="E208" s="42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</row>
    <row r="209" spans="1:22" s="3" customFormat="1" x14ac:dyDescent="0.3">
      <c r="A209" s="5"/>
      <c r="B209" s="4"/>
      <c r="C209" s="17"/>
      <c r="D209" s="17"/>
      <c r="E209" s="42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</row>
    <row r="210" spans="1:22" s="3" customFormat="1" x14ac:dyDescent="0.3">
      <c r="A210" s="5"/>
      <c r="B210" s="4"/>
      <c r="C210" s="17"/>
      <c r="D210" s="17"/>
      <c r="E210" s="42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</row>
    <row r="211" spans="1:22" s="3" customFormat="1" x14ac:dyDescent="0.3">
      <c r="A211" s="5"/>
      <c r="B211" s="4"/>
      <c r="C211" s="17"/>
      <c r="D211" s="17"/>
      <c r="E211" s="42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</row>
    <row r="212" spans="1:22" s="3" customFormat="1" x14ac:dyDescent="0.3">
      <c r="A212" s="5"/>
      <c r="B212" s="4"/>
      <c r="C212" s="17"/>
      <c r="D212" s="17"/>
      <c r="E212" s="4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</row>
    <row r="213" spans="1:22" s="3" customFormat="1" x14ac:dyDescent="0.3">
      <c r="A213" s="5"/>
      <c r="B213" s="4"/>
      <c r="C213" s="17"/>
      <c r="D213" s="17"/>
      <c r="E213" s="42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</row>
    <row r="214" spans="1:22" s="3" customFormat="1" x14ac:dyDescent="0.3">
      <c r="A214" s="5"/>
      <c r="B214" s="4"/>
      <c r="C214" s="17"/>
      <c r="D214" s="17"/>
      <c r="E214" s="42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</row>
    <row r="215" spans="1:22" s="3" customFormat="1" x14ac:dyDescent="0.3">
      <c r="A215" s="5"/>
      <c r="B215" s="4"/>
      <c r="C215" s="17"/>
      <c r="D215" s="17"/>
      <c r="E215" s="42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</row>
    <row r="216" spans="1:22" s="3" customFormat="1" x14ac:dyDescent="0.3">
      <c r="A216" s="5"/>
      <c r="B216" s="4"/>
      <c r="C216" s="17"/>
      <c r="D216" s="17"/>
      <c r="E216" s="42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</row>
    <row r="217" spans="1:22" s="3" customFormat="1" x14ac:dyDescent="0.3">
      <c r="A217" s="5"/>
      <c r="B217" s="4"/>
      <c r="C217" s="17"/>
      <c r="D217" s="17"/>
      <c r="E217" s="42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</row>
    <row r="218" spans="1:22" s="3" customFormat="1" x14ac:dyDescent="0.3">
      <c r="A218" s="5"/>
      <c r="B218" s="4"/>
      <c r="C218" s="17"/>
      <c r="D218" s="17"/>
      <c r="E218" s="42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</row>
    <row r="219" spans="1:22" s="3" customFormat="1" x14ac:dyDescent="0.3">
      <c r="A219" s="5"/>
      <c r="B219" s="4"/>
      <c r="C219" s="17"/>
      <c r="D219" s="17"/>
      <c r="E219" s="42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</row>
    <row r="220" spans="1:22" s="3" customFormat="1" x14ac:dyDescent="0.3">
      <c r="A220" s="5"/>
      <c r="B220" s="4"/>
      <c r="C220" s="17"/>
      <c r="D220" s="17"/>
      <c r="E220" s="42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</row>
    <row r="221" spans="1:22" s="3" customFormat="1" x14ac:dyDescent="0.3">
      <c r="A221" s="5"/>
      <c r="B221" s="4"/>
      <c r="C221" s="17"/>
      <c r="D221" s="17"/>
      <c r="E221" s="42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</row>
    <row r="222" spans="1:22" s="3" customFormat="1" x14ac:dyDescent="0.3">
      <c r="A222" s="5"/>
      <c r="B222" s="4"/>
      <c r="C222" s="17"/>
      <c r="D222" s="17"/>
      <c r="E222" s="4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</row>
    <row r="223" spans="1:22" s="3" customFormat="1" x14ac:dyDescent="0.3">
      <c r="A223" s="5"/>
      <c r="B223" s="4"/>
      <c r="C223" s="17"/>
      <c r="D223" s="17"/>
      <c r="E223" s="42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</row>
    <row r="224" spans="1:22" s="3" customFormat="1" x14ac:dyDescent="0.3">
      <c r="A224" s="5"/>
      <c r="B224" s="4"/>
      <c r="C224" s="17"/>
      <c r="D224" s="17"/>
      <c r="E224" s="42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</row>
    <row r="225" spans="1:22" s="3" customFormat="1" x14ac:dyDescent="0.3">
      <c r="A225" s="5"/>
      <c r="B225" s="4"/>
      <c r="C225" s="17"/>
      <c r="D225" s="17"/>
      <c r="E225" s="42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</row>
    <row r="226" spans="1:22" s="3" customFormat="1" x14ac:dyDescent="0.3">
      <c r="A226" s="5"/>
      <c r="B226" s="6"/>
      <c r="C226" s="17"/>
      <c r="D226" s="17"/>
      <c r="E226" s="42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</row>
    <row r="227" spans="1:22" s="3" customFormat="1" x14ac:dyDescent="0.3">
      <c r="A227" s="5"/>
      <c r="B227" s="4"/>
      <c r="C227" s="17"/>
      <c r="D227" s="17"/>
      <c r="E227" s="42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</row>
    <row r="228" spans="1:22" s="3" customFormat="1" x14ac:dyDescent="0.3">
      <c r="A228" s="5"/>
      <c r="B228" s="4"/>
      <c r="C228" s="17"/>
      <c r="D228" s="17"/>
      <c r="E228" s="42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</row>
    <row r="229" spans="1:22" s="3" customFormat="1" x14ac:dyDescent="0.3">
      <c r="A229" s="5"/>
      <c r="B229" s="5"/>
      <c r="C229" s="17"/>
      <c r="D229" s="17"/>
      <c r="E229" s="42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</row>
    <row r="230" spans="1:22" s="3" customFormat="1" x14ac:dyDescent="0.3">
      <c r="A230" s="5"/>
      <c r="B230" s="4"/>
      <c r="C230" s="17"/>
      <c r="D230" s="17"/>
      <c r="E230" s="42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</row>
    <row r="231" spans="1:22" s="3" customFormat="1" x14ac:dyDescent="0.3">
      <c r="A231" s="5"/>
      <c r="B231" s="4"/>
      <c r="C231" s="17"/>
      <c r="D231" s="17"/>
      <c r="E231" s="42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</row>
    <row r="232" spans="1:22" s="3" customFormat="1" x14ac:dyDescent="0.3">
      <c r="A232" s="5"/>
      <c r="B232" s="4"/>
      <c r="C232" s="17"/>
      <c r="D232" s="17"/>
      <c r="E232" s="4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</row>
    <row r="233" spans="1:22" s="3" customFormat="1" x14ac:dyDescent="0.3">
      <c r="A233" s="5"/>
      <c r="B233" s="4"/>
      <c r="C233" s="17"/>
      <c r="D233" s="17"/>
      <c r="E233" s="42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</row>
    <row r="234" spans="1:22" s="3" customFormat="1" x14ac:dyDescent="0.3">
      <c r="A234" s="5"/>
      <c r="B234" s="4"/>
      <c r="C234" s="17"/>
      <c r="D234" s="17"/>
      <c r="E234" s="42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</row>
    <row r="235" spans="1:22" s="3" customFormat="1" x14ac:dyDescent="0.3">
      <c r="A235" s="5"/>
      <c r="B235" s="4"/>
      <c r="C235" s="17"/>
      <c r="D235" s="17"/>
      <c r="E235" s="42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</row>
    <row r="236" spans="1:22" s="3" customFormat="1" x14ac:dyDescent="0.3">
      <c r="A236" s="5"/>
      <c r="B236" s="4"/>
      <c r="C236" s="17"/>
      <c r="D236" s="17"/>
      <c r="E236" s="42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</row>
    <row r="237" spans="1:22" s="3" customFormat="1" x14ac:dyDescent="0.3">
      <c r="A237" s="5"/>
      <c r="B237" s="4"/>
      <c r="C237" s="17"/>
      <c r="D237" s="17"/>
      <c r="E237" s="42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</row>
    <row r="238" spans="1:22" s="3" customFormat="1" x14ac:dyDescent="0.3">
      <c r="A238" s="5"/>
      <c r="B238" s="4"/>
      <c r="C238" s="17"/>
      <c r="D238" s="17"/>
      <c r="E238" s="42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</row>
    <row r="239" spans="1:22" s="3" customFormat="1" x14ac:dyDescent="0.3">
      <c r="A239" s="5"/>
      <c r="B239" s="4"/>
      <c r="C239" s="17"/>
      <c r="D239" s="17"/>
      <c r="E239" s="42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</row>
    <row r="240" spans="1:22" s="3" customFormat="1" x14ac:dyDescent="0.3">
      <c r="A240" s="5"/>
      <c r="B240" s="4"/>
      <c r="C240" s="17"/>
      <c r="D240" s="17"/>
      <c r="E240" s="42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</row>
    <row r="241" spans="1:22" s="3" customFormat="1" x14ac:dyDescent="0.3">
      <c r="A241" s="5"/>
      <c r="B241" s="4"/>
      <c r="C241" s="17"/>
      <c r="D241" s="17"/>
      <c r="E241" s="42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</row>
    <row r="242" spans="1:22" s="3" customFormat="1" x14ac:dyDescent="0.3">
      <c r="A242" s="5"/>
      <c r="B242" s="4"/>
      <c r="C242" s="17"/>
      <c r="D242" s="17"/>
      <c r="E242" s="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</row>
    <row r="243" spans="1:22" s="3" customFormat="1" x14ac:dyDescent="0.3">
      <c r="A243" s="5"/>
      <c r="B243" s="4"/>
      <c r="C243" s="17"/>
      <c r="D243" s="17"/>
      <c r="E243" s="42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</row>
    <row r="244" spans="1:22" s="3" customFormat="1" x14ac:dyDescent="0.3">
      <c r="A244" s="5"/>
      <c r="B244" s="4"/>
      <c r="C244" s="17"/>
      <c r="D244" s="17"/>
      <c r="E244" s="42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</row>
    <row r="245" spans="1:22" s="3" customFormat="1" x14ac:dyDescent="0.3">
      <c r="A245" s="5"/>
      <c r="B245" s="4"/>
      <c r="C245" s="17"/>
      <c r="D245" s="17"/>
      <c r="E245" s="42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</row>
    <row r="246" spans="1:22" s="3" customFormat="1" x14ac:dyDescent="0.3">
      <c r="A246" s="5"/>
      <c r="B246" s="4"/>
      <c r="C246" s="17"/>
      <c r="D246" s="17"/>
      <c r="E246" s="42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</row>
    <row r="247" spans="1:22" s="3" customFormat="1" x14ac:dyDescent="0.3">
      <c r="A247" s="5"/>
      <c r="B247" s="4"/>
      <c r="C247" s="17"/>
      <c r="D247" s="17"/>
      <c r="E247" s="42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</row>
    <row r="248" spans="1:22" s="3" customFormat="1" x14ac:dyDescent="0.3">
      <c r="A248" s="5"/>
      <c r="B248" s="4"/>
      <c r="C248" s="17"/>
      <c r="D248" s="17"/>
      <c r="E248" s="42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</row>
    <row r="249" spans="1:22" s="3" customFormat="1" x14ac:dyDescent="0.3">
      <c r="A249" s="5"/>
      <c r="B249" s="4"/>
      <c r="C249" s="17"/>
      <c r="D249" s="17"/>
      <c r="E249" s="42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</row>
    <row r="250" spans="1:22" s="3" customFormat="1" x14ac:dyDescent="0.3">
      <c r="A250" s="5"/>
      <c r="B250" s="4"/>
      <c r="C250" s="17"/>
      <c r="D250" s="17"/>
      <c r="E250" s="42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</row>
    <row r="251" spans="1:22" s="3" customFormat="1" x14ac:dyDescent="0.3">
      <c r="A251" s="5"/>
      <c r="B251" s="4"/>
      <c r="C251" s="17"/>
      <c r="D251" s="17"/>
      <c r="E251" s="42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</row>
    <row r="252" spans="1:22" s="3" customFormat="1" x14ac:dyDescent="0.3">
      <c r="A252" s="5"/>
      <c r="B252" s="4"/>
      <c r="C252" s="17"/>
      <c r="D252" s="17"/>
      <c r="E252" s="4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</row>
    <row r="253" spans="1:22" s="3" customFormat="1" x14ac:dyDescent="0.3">
      <c r="A253" s="5"/>
      <c r="B253" s="4"/>
      <c r="C253" s="17"/>
      <c r="D253" s="17"/>
      <c r="E253" s="42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</row>
    <row r="254" spans="1:22" s="3" customFormat="1" x14ac:dyDescent="0.3">
      <c r="A254" s="5"/>
      <c r="B254" s="4"/>
      <c r="C254" s="17"/>
      <c r="D254" s="17"/>
      <c r="E254" s="42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</row>
    <row r="255" spans="1:22" s="3" customFormat="1" x14ac:dyDescent="0.3">
      <c r="A255" s="5"/>
      <c r="B255" s="4"/>
      <c r="C255" s="17"/>
      <c r="D255" s="17"/>
      <c r="E255" s="42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</row>
    <row r="256" spans="1:22" s="3" customFormat="1" x14ac:dyDescent="0.3">
      <c r="A256" s="5"/>
      <c r="B256" s="4"/>
      <c r="C256" s="17"/>
      <c r="D256" s="17"/>
      <c r="E256" s="42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</row>
    <row r="257" spans="1:22" s="3" customFormat="1" x14ac:dyDescent="0.3">
      <c r="A257" s="5"/>
      <c r="B257" s="4"/>
      <c r="C257" s="17"/>
      <c r="D257" s="17"/>
      <c r="E257" s="42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</row>
    <row r="258" spans="1:22" s="3" customFormat="1" x14ac:dyDescent="0.3">
      <c r="A258" s="5"/>
      <c r="B258" s="4"/>
      <c r="C258" s="17"/>
      <c r="D258" s="17"/>
      <c r="E258" s="42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</row>
    <row r="259" spans="1:22" s="3" customFormat="1" x14ac:dyDescent="0.3">
      <c r="A259" s="5"/>
      <c r="B259" s="4"/>
      <c r="C259" s="17"/>
      <c r="D259" s="17"/>
      <c r="E259" s="42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</row>
    <row r="260" spans="1:22" s="3" customFormat="1" x14ac:dyDescent="0.3">
      <c r="A260" s="5"/>
      <c r="B260" s="4"/>
      <c r="C260" s="17"/>
      <c r="D260" s="17"/>
      <c r="E260" s="42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</row>
    <row r="261" spans="1:22" s="3" customFormat="1" x14ac:dyDescent="0.3">
      <c r="A261" s="5"/>
      <c r="B261" s="4"/>
      <c r="C261" s="17"/>
      <c r="D261" s="17"/>
      <c r="E261" s="42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</row>
    <row r="262" spans="1:22" s="3" customFormat="1" x14ac:dyDescent="0.3">
      <c r="A262" s="5"/>
      <c r="B262" s="4"/>
      <c r="C262" s="17"/>
      <c r="D262" s="17"/>
      <c r="E262" s="4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</row>
    <row r="263" spans="1:22" s="3" customFormat="1" x14ac:dyDescent="0.3">
      <c r="A263" s="5"/>
      <c r="B263" s="4"/>
      <c r="C263" s="17"/>
      <c r="D263" s="17"/>
      <c r="E263" s="42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</row>
    <row r="264" spans="1:22" s="3" customFormat="1" x14ac:dyDescent="0.3">
      <c r="A264" s="5"/>
      <c r="B264" s="4"/>
      <c r="C264" s="17"/>
      <c r="D264" s="17"/>
      <c r="E264" s="42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</row>
    <row r="265" spans="1:22" s="3" customFormat="1" x14ac:dyDescent="0.3">
      <c r="A265" s="5"/>
      <c r="B265" s="4"/>
      <c r="C265" s="17"/>
      <c r="D265" s="17"/>
      <c r="E265" s="42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</row>
    <row r="266" spans="1:22" s="3" customFormat="1" x14ac:dyDescent="0.3">
      <c r="A266" s="5"/>
      <c r="B266" s="4"/>
      <c r="C266" s="17"/>
      <c r="D266" s="17"/>
      <c r="E266" s="42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</row>
    <row r="267" spans="1:22" s="3" customFormat="1" x14ac:dyDescent="0.3">
      <c r="A267" s="5"/>
      <c r="B267" s="4"/>
      <c r="C267" s="17"/>
      <c r="D267" s="17"/>
      <c r="E267" s="42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</row>
    <row r="268" spans="1:22" s="3" customFormat="1" x14ac:dyDescent="0.3">
      <c r="A268" s="5"/>
      <c r="B268" s="4"/>
      <c r="C268" s="17"/>
      <c r="D268" s="17"/>
      <c r="E268" s="42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</row>
    <row r="269" spans="1:22" s="3" customFormat="1" x14ac:dyDescent="0.3">
      <c r="A269" s="5"/>
      <c r="B269" s="4"/>
      <c r="C269" s="17"/>
      <c r="D269" s="17"/>
      <c r="E269" s="42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</row>
    <row r="270" spans="1:22" s="3" customFormat="1" x14ac:dyDescent="0.3">
      <c r="A270" s="5"/>
      <c r="B270" s="4"/>
      <c r="C270" s="17"/>
      <c r="D270" s="17"/>
      <c r="E270" s="42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</row>
    <row r="271" spans="1:22" s="3" customFormat="1" x14ac:dyDescent="0.3">
      <c r="A271" s="5"/>
      <c r="B271" s="6"/>
      <c r="C271" s="17"/>
      <c r="D271" s="17"/>
      <c r="E271" s="42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</row>
    <row r="272" spans="1:22" s="3" customFormat="1" x14ac:dyDescent="0.3">
      <c r="A272" s="5"/>
      <c r="B272" s="4"/>
      <c r="C272" s="17"/>
      <c r="D272" s="17"/>
      <c r="E272" s="4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</row>
    <row r="273" spans="1:22" s="3" customFormat="1" x14ac:dyDescent="0.3">
      <c r="A273" s="5"/>
      <c r="B273" s="4"/>
      <c r="C273" s="17"/>
      <c r="D273" s="17"/>
      <c r="E273" s="42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</row>
    <row r="274" spans="1:22" s="3" customFormat="1" x14ac:dyDescent="0.3">
      <c r="A274" s="5"/>
      <c r="B274" s="4"/>
      <c r="C274" s="17"/>
      <c r="D274" s="17"/>
      <c r="E274" s="42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</row>
    <row r="275" spans="1:22" s="3" customFormat="1" x14ac:dyDescent="0.3">
      <c r="A275" s="5"/>
      <c r="B275" s="4"/>
      <c r="C275" s="17"/>
      <c r="D275" s="17"/>
      <c r="E275" s="42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</row>
    <row r="276" spans="1:22" s="3" customFormat="1" x14ac:dyDescent="0.3">
      <c r="A276" s="5"/>
      <c r="B276" s="4"/>
      <c r="C276" s="17"/>
      <c r="D276" s="17"/>
      <c r="E276" s="42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</row>
    <row r="277" spans="1:22" s="3" customFormat="1" x14ac:dyDescent="0.3">
      <c r="A277" s="5"/>
      <c r="B277" s="4"/>
      <c r="C277" s="17"/>
      <c r="D277" s="17"/>
      <c r="E277" s="42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</row>
    <row r="278" spans="1:22" s="3" customFormat="1" x14ac:dyDescent="0.3">
      <c r="A278" s="5"/>
      <c r="B278" s="4"/>
      <c r="C278" s="17"/>
      <c r="D278" s="17"/>
      <c r="E278" s="42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</row>
    <row r="279" spans="1:22" s="3" customFormat="1" x14ac:dyDescent="0.3">
      <c r="A279" s="5"/>
      <c r="B279" s="4"/>
      <c r="C279" s="17"/>
      <c r="D279" s="17"/>
      <c r="E279" s="42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</row>
    <row r="280" spans="1:22" s="3" customFormat="1" x14ac:dyDescent="0.3">
      <c r="A280" s="5"/>
      <c r="B280" s="4"/>
      <c r="C280" s="17"/>
      <c r="D280" s="17"/>
      <c r="E280" s="42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</row>
    <row r="281" spans="1:22" s="3" customFormat="1" x14ac:dyDescent="0.3">
      <c r="A281" s="5"/>
      <c r="B281" s="4"/>
      <c r="C281" s="17"/>
      <c r="D281" s="17"/>
      <c r="E281" s="42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</row>
    <row r="282" spans="1:22" s="3" customFormat="1" x14ac:dyDescent="0.3">
      <c r="A282" s="5"/>
      <c r="B282" s="4"/>
      <c r="C282" s="17"/>
      <c r="D282" s="17"/>
      <c r="E282" s="4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</row>
    <row r="283" spans="1:22" s="3" customFormat="1" x14ac:dyDescent="0.3">
      <c r="A283" s="5"/>
      <c r="B283" s="4"/>
      <c r="C283" s="17"/>
      <c r="D283" s="17"/>
      <c r="E283" s="42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</row>
    <row r="284" spans="1:22" s="3" customFormat="1" x14ac:dyDescent="0.3">
      <c r="A284" s="5"/>
      <c r="B284" s="4"/>
      <c r="C284" s="17"/>
      <c r="D284" s="17"/>
      <c r="E284" s="42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</row>
    <row r="285" spans="1:22" s="3" customFormat="1" x14ac:dyDescent="0.3">
      <c r="A285" s="5"/>
      <c r="B285" s="4"/>
      <c r="C285" s="17"/>
      <c r="D285" s="17"/>
      <c r="E285" s="42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</row>
    <row r="286" spans="1:22" s="3" customFormat="1" x14ac:dyDescent="0.3">
      <c r="A286" s="5"/>
      <c r="B286" s="4"/>
      <c r="C286" s="17"/>
      <c r="D286" s="17"/>
      <c r="E286" s="42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</row>
    <row r="287" spans="1:22" s="3" customFormat="1" x14ac:dyDescent="0.3">
      <c r="A287" s="5"/>
      <c r="B287" s="4"/>
      <c r="C287" s="17"/>
      <c r="D287" s="17"/>
      <c r="E287" s="42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</row>
    <row r="288" spans="1:22" s="3" customFormat="1" x14ac:dyDescent="0.3">
      <c r="A288" s="5"/>
      <c r="B288" s="4"/>
      <c r="C288" s="17"/>
      <c r="D288" s="17"/>
      <c r="E288" s="42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</row>
    <row r="289" spans="1:22" s="3" customFormat="1" x14ac:dyDescent="0.3">
      <c r="A289" s="5"/>
      <c r="B289" s="4"/>
      <c r="C289" s="17"/>
      <c r="D289" s="17"/>
      <c r="E289" s="42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</row>
    <row r="290" spans="1:22" s="3" customFormat="1" x14ac:dyDescent="0.3">
      <c r="A290" s="5"/>
      <c r="B290" s="4"/>
      <c r="C290" s="17"/>
      <c r="D290" s="17"/>
      <c r="E290" s="42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</row>
    <row r="291" spans="1:22" s="3" customFormat="1" x14ac:dyDescent="0.3">
      <c r="A291" s="5"/>
      <c r="B291" s="4"/>
      <c r="C291" s="17"/>
      <c r="D291" s="17"/>
      <c r="E291" s="42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</row>
    <row r="292" spans="1:22" s="3" customFormat="1" x14ac:dyDescent="0.3">
      <c r="A292" s="5"/>
      <c r="B292" s="4"/>
      <c r="C292" s="17"/>
      <c r="D292" s="17"/>
      <c r="E292" s="4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</row>
    <row r="293" spans="1:22" s="3" customFormat="1" x14ac:dyDescent="0.3">
      <c r="A293" s="5"/>
      <c r="B293" s="4"/>
      <c r="C293" s="17"/>
      <c r="D293" s="17"/>
      <c r="E293" s="42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</row>
    <row r="294" spans="1:22" s="3" customFormat="1" x14ac:dyDescent="0.3">
      <c r="A294" s="5"/>
      <c r="B294" s="4"/>
      <c r="C294" s="17"/>
      <c r="D294" s="17"/>
      <c r="E294" s="42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</row>
    <row r="295" spans="1:22" s="3" customFormat="1" x14ac:dyDescent="0.3">
      <c r="A295" s="5"/>
      <c r="B295" s="4"/>
      <c r="C295" s="17"/>
      <c r="D295" s="17"/>
      <c r="E295" s="42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</row>
    <row r="296" spans="1:22" s="3" customFormat="1" x14ac:dyDescent="0.3">
      <c r="A296" s="5"/>
      <c r="B296" s="4"/>
      <c r="C296" s="17"/>
      <c r="D296" s="17"/>
      <c r="E296" s="42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</row>
    <row r="297" spans="1:22" s="3" customFormat="1" x14ac:dyDescent="0.3">
      <c r="A297" s="5"/>
      <c r="B297" s="4"/>
      <c r="C297" s="17"/>
      <c r="D297" s="17"/>
      <c r="E297" s="42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</row>
    <row r="298" spans="1:22" s="3" customFormat="1" x14ac:dyDescent="0.3">
      <c r="A298" s="5"/>
      <c r="B298" s="4"/>
      <c r="C298" s="17"/>
      <c r="D298" s="17"/>
      <c r="E298" s="42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</row>
    <row r="299" spans="1:22" s="3" customFormat="1" x14ac:dyDescent="0.3">
      <c r="A299" s="5"/>
      <c r="B299" s="4"/>
      <c r="C299" s="17"/>
      <c r="D299" s="17"/>
      <c r="E299" s="42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</row>
    <row r="300" spans="1:22" s="3" customFormat="1" x14ac:dyDescent="0.3">
      <c r="A300" s="5"/>
      <c r="B300" s="4"/>
      <c r="C300" s="17"/>
      <c r="D300" s="17"/>
      <c r="E300" s="42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</row>
    <row r="301" spans="1:22" s="3" customFormat="1" x14ac:dyDescent="0.3">
      <c r="A301" s="5"/>
      <c r="B301" s="6"/>
      <c r="C301" s="17"/>
      <c r="D301" s="17"/>
      <c r="E301" s="42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</row>
    <row r="302" spans="1:22" s="3" customFormat="1" x14ac:dyDescent="0.3">
      <c r="A302" s="5"/>
      <c r="B302" s="4"/>
      <c r="C302" s="17"/>
      <c r="D302" s="17"/>
      <c r="E302" s="4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</row>
    <row r="303" spans="1:22" s="3" customFormat="1" x14ac:dyDescent="0.3">
      <c r="A303" s="5"/>
      <c r="B303" s="4"/>
      <c r="C303" s="17"/>
      <c r="D303" s="17"/>
      <c r="E303" s="42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</row>
    <row r="304" spans="1:22" s="3" customFormat="1" x14ac:dyDescent="0.3">
      <c r="A304" s="5"/>
      <c r="B304" s="4"/>
      <c r="C304" s="17"/>
      <c r="D304" s="17"/>
      <c r="E304" s="42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</row>
    <row r="305" spans="1:22" s="3" customFormat="1" x14ac:dyDescent="0.3">
      <c r="A305" s="5"/>
      <c r="B305" s="4"/>
      <c r="C305" s="17"/>
      <c r="D305" s="17"/>
      <c r="E305" s="42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</row>
    <row r="306" spans="1:22" s="3" customFormat="1" x14ac:dyDescent="0.3">
      <c r="A306" s="5"/>
      <c r="B306" s="4"/>
      <c r="C306" s="17"/>
      <c r="D306" s="17"/>
      <c r="E306" s="42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</row>
    <row r="307" spans="1:22" s="3" customFormat="1" x14ac:dyDescent="0.3">
      <c r="A307" s="5"/>
      <c r="B307" s="4"/>
      <c r="C307" s="17"/>
      <c r="D307" s="17"/>
      <c r="E307" s="42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</row>
    <row r="308" spans="1:22" s="3" customFormat="1" x14ac:dyDescent="0.3">
      <c r="A308" s="5"/>
      <c r="B308" s="4"/>
      <c r="C308" s="17"/>
      <c r="D308" s="17"/>
      <c r="E308" s="42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</row>
    <row r="309" spans="1:22" s="3" customFormat="1" x14ac:dyDescent="0.3">
      <c r="A309" s="5"/>
      <c r="B309" s="4"/>
      <c r="C309" s="17"/>
      <c r="D309" s="17"/>
      <c r="E309" s="42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</row>
    <row r="310" spans="1:22" s="3" customFormat="1" x14ac:dyDescent="0.3">
      <c r="A310" s="5"/>
      <c r="B310" s="4"/>
      <c r="C310" s="17"/>
      <c r="D310" s="17"/>
      <c r="E310" s="42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</row>
    <row r="311" spans="1:22" s="3" customFormat="1" x14ac:dyDescent="0.3">
      <c r="A311" s="5"/>
      <c r="B311" s="4"/>
      <c r="C311" s="17"/>
      <c r="D311" s="17"/>
      <c r="E311" s="42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</row>
    <row r="312" spans="1:22" s="3" customFormat="1" x14ac:dyDescent="0.3">
      <c r="A312" s="5"/>
      <c r="B312" s="4"/>
      <c r="C312" s="17"/>
      <c r="D312" s="17"/>
      <c r="E312" s="4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</row>
    <row r="313" spans="1:22" s="3" customFormat="1" x14ac:dyDescent="0.3">
      <c r="A313" s="5"/>
      <c r="B313" s="4"/>
      <c r="C313" s="17"/>
      <c r="D313" s="19"/>
      <c r="E313" s="42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</row>
    <row r="314" spans="1:22" s="3" customFormat="1" x14ac:dyDescent="0.3">
      <c r="A314" s="5"/>
      <c r="B314" s="4"/>
      <c r="C314" s="17"/>
      <c r="D314" s="17"/>
      <c r="E314" s="42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</row>
    <row r="315" spans="1:22" s="3" customFormat="1" x14ac:dyDescent="0.3">
      <c r="A315" s="5"/>
      <c r="B315" s="4"/>
      <c r="C315" s="17"/>
      <c r="D315" s="17"/>
      <c r="E315" s="42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</row>
    <row r="316" spans="1:22" s="3" customFormat="1" x14ac:dyDescent="0.3">
      <c r="A316" s="5"/>
      <c r="B316" s="4"/>
      <c r="C316" s="17"/>
      <c r="D316" s="17"/>
      <c r="E316" s="42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</row>
    <row r="317" spans="1:22" s="3" customFormat="1" x14ac:dyDescent="0.3">
      <c r="A317" s="5"/>
      <c r="B317" s="4"/>
      <c r="C317" s="17"/>
      <c r="D317" s="19"/>
      <c r="E317" s="42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</row>
    <row r="318" spans="1:22" s="3" customFormat="1" x14ac:dyDescent="0.3">
      <c r="A318" s="5"/>
      <c r="B318" s="4"/>
      <c r="C318" s="17"/>
      <c r="D318" s="19"/>
      <c r="E318" s="42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</row>
    <row r="319" spans="1:22" s="3" customFormat="1" x14ac:dyDescent="0.3">
      <c r="A319" s="5"/>
      <c r="B319" s="4"/>
      <c r="C319" s="17"/>
      <c r="D319" s="19"/>
      <c r="E319" s="42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</row>
    <row r="320" spans="1:22" s="3" customFormat="1" x14ac:dyDescent="0.3">
      <c r="A320" s="5"/>
      <c r="B320" s="4"/>
      <c r="C320" s="17"/>
      <c r="D320" s="17"/>
      <c r="E320" s="42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</row>
    <row r="321" spans="1:22" s="3" customFormat="1" x14ac:dyDescent="0.3">
      <c r="A321" s="5"/>
      <c r="B321" s="4"/>
      <c r="C321" s="17"/>
      <c r="D321" s="17"/>
      <c r="E321" s="42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</row>
    <row r="322" spans="1:22" s="3" customFormat="1" x14ac:dyDescent="0.3">
      <c r="A322" s="5"/>
      <c r="B322" s="4"/>
      <c r="C322" s="17"/>
      <c r="D322" s="17"/>
      <c r="E322" s="4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</row>
    <row r="323" spans="1:22" s="3" customFormat="1" x14ac:dyDescent="0.3">
      <c r="A323" s="5"/>
      <c r="B323" s="4"/>
      <c r="C323" s="17"/>
      <c r="D323" s="17"/>
      <c r="E323" s="42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</row>
    <row r="324" spans="1:22" s="3" customFormat="1" x14ac:dyDescent="0.3">
      <c r="A324" s="5"/>
      <c r="B324" s="4"/>
      <c r="C324" s="17"/>
      <c r="D324" s="17"/>
      <c r="E324" s="42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</row>
    <row r="325" spans="1:22" s="3" customFormat="1" x14ac:dyDescent="0.3">
      <c r="A325" s="5"/>
      <c r="C325" s="17"/>
      <c r="D325" s="17"/>
      <c r="E325" s="42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</row>
    <row r="326" spans="1:22" s="3" customFormat="1" x14ac:dyDescent="0.3">
      <c r="A326" s="5"/>
      <c r="B326" s="22"/>
      <c r="C326" s="17"/>
      <c r="D326" s="17"/>
      <c r="E326" s="42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</row>
    <row r="327" spans="1:22" s="3" customFormat="1" x14ac:dyDescent="0.3">
      <c r="A327" s="5"/>
      <c r="B327" s="4"/>
      <c r="C327" s="17"/>
      <c r="D327" s="17"/>
      <c r="E327" s="42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</row>
    <row r="328" spans="1:22" s="3" customFormat="1" x14ac:dyDescent="0.3">
      <c r="A328" s="5"/>
      <c r="B328" s="4"/>
      <c r="C328" s="7"/>
      <c r="D328" s="19"/>
      <c r="E328" s="42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</row>
    <row r="329" spans="1:22" s="3" customFormat="1" x14ac:dyDescent="0.3">
      <c r="A329" s="5"/>
      <c r="C329" s="17"/>
      <c r="D329" s="7"/>
      <c r="E329" s="42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</row>
    <row r="330" spans="1:22" s="3" customFormat="1" x14ac:dyDescent="0.3">
      <c r="A330" s="5"/>
      <c r="B330" s="4"/>
      <c r="C330" s="7"/>
      <c r="D330" s="19"/>
      <c r="E330" s="42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</row>
    <row r="331" spans="1:22" s="3" customFormat="1" x14ac:dyDescent="0.3">
      <c r="A331" s="5"/>
      <c r="B331" s="4"/>
      <c r="C331" s="17"/>
      <c r="D331" s="7"/>
      <c r="E331" s="42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</row>
    <row r="332" spans="1:22" s="3" customFormat="1" x14ac:dyDescent="0.3">
      <c r="A332" s="5"/>
      <c r="B332" s="4"/>
      <c r="C332" s="17"/>
      <c r="D332" s="17"/>
      <c r="E332" s="4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</row>
    <row r="333" spans="1:22" s="3" customFormat="1" x14ac:dyDescent="0.3">
      <c r="A333" s="5"/>
      <c r="B333" s="4"/>
      <c r="C333" s="17"/>
      <c r="D333" s="17"/>
      <c r="E333" s="42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</row>
    <row r="334" spans="1:22" s="3" customFormat="1" x14ac:dyDescent="0.3">
      <c r="A334" s="5"/>
      <c r="B334" s="4"/>
      <c r="C334" s="17"/>
      <c r="D334" s="17"/>
      <c r="E334" s="42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</row>
    <row r="335" spans="1:22" s="3" customFormat="1" x14ac:dyDescent="0.3">
      <c r="A335" s="5"/>
      <c r="B335" s="4"/>
      <c r="C335" s="17"/>
      <c r="D335" s="17"/>
      <c r="E335" s="42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</row>
    <row r="336" spans="1:22" s="3" customFormat="1" x14ac:dyDescent="0.3">
      <c r="A336" s="5"/>
      <c r="B336" s="4"/>
      <c r="C336" s="17"/>
      <c r="D336" s="17"/>
      <c r="E336" s="42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</row>
    <row r="337" spans="1:22" s="3" customFormat="1" x14ac:dyDescent="0.3">
      <c r="A337" s="5"/>
      <c r="B337" s="4"/>
      <c r="C337" s="17"/>
      <c r="D337" s="17"/>
      <c r="E337" s="42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</row>
    <row r="338" spans="1:22" s="3" customFormat="1" x14ac:dyDescent="0.3">
      <c r="A338" s="5"/>
      <c r="B338" s="4"/>
      <c r="C338" s="17"/>
      <c r="D338" s="17"/>
      <c r="E338" s="42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</row>
    <row r="339" spans="1:22" s="3" customFormat="1" x14ac:dyDescent="0.3">
      <c r="A339" s="5"/>
      <c r="B339" s="6"/>
      <c r="C339" s="17"/>
      <c r="D339" s="17"/>
      <c r="E339" s="42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</row>
    <row r="340" spans="1:22" s="3" customFormat="1" x14ac:dyDescent="0.3">
      <c r="A340" s="5"/>
      <c r="B340" s="4"/>
      <c r="C340" s="17"/>
      <c r="D340" s="17"/>
      <c r="E340" s="42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</row>
    <row r="341" spans="1:22" s="3" customFormat="1" x14ac:dyDescent="0.3">
      <c r="A341" s="5"/>
      <c r="B341" s="4"/>
      <c r="C341" s="17"/>
      <c r="D341" s="17"/>
      <c r="E341" s="42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</row>
    <row r="342" spans="1:22" s="3" customFormat="1" x14ac:dyDescent="0.3">
      <c r="A342" s="5"/>
      <c r="B342" s="4"/>
      <c r="C342" s="17"/>
      <c r="D342" s="17"/>
      <c r="E342" s="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</row>
    <row r="343" spans="1:22" s="3" customFormat="1" x14ac:dyDescent="0.3">
      <c r="A343" s="5"/>
      <c r="B343" s="4"/>
      <c r="C343" s="17"/>
      <c r="D343" s="17"/>
      <c r="E343" s="42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</row>
    <row r="344" spans="1:22" s="3" customFormat="1" x14ac:dyDescent="0.3">
      <c r="A344" s="5"/>
      <c r="B344" s="4"/>
      <c r="C344" s="17"/>
      <c r="D344" s="17"/>
      <c r="E344" s="42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</row>
    <row r="345" spans="1:22" s="3" customFormat="1" x14ac:dyDescent="0.3">
      <c r="A345" s="5"/>
      <c r="B345" s="6"/>
      <c r="C345" s="17"/>
      <c r="D345" s="17"/>
      <c r="E345" s="42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</row>
    <row r="346" spans="1:22" s="3" customFormat="1" x14ac:dyDescent="0.3">
      <c r="A346" s="5"/>
      <c r="B346" s="4"/>
      <c r="C346" s="17"/>
      <c r="D346" s="17"/>
      <c r="E346" s="42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</row>
    <row r="347" spans="1:22" s="3" customFormat="1" x14ac:dyDescent="0.3">
      <c r="A347" s="5"/>
      <c r="B347" s="4"/>
      <c r="C347" s="17"/>
      <c r="D347" s="17"/>
      <c r="E347" s="42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</row>
    <row r="348" spans="1:22" s="3" customFormat="1" x14ac:dyDescent="0.3">
      <c r="A348" s="5"/>
      <c r="B348" s="4"/>
      <c r="C348" s="17"/>
      <c r="D348" s="17"/>
      <c r="E348" s="42"/>
      <c r="F348"/>
      <c r="G348"/>
      <c r="H348"/>
      <c r="I348"/>
      <c r="J348"/>
      <c r="K348"/>
      <c r="L348"/>
      <c r="M348"/>
      <c r="N348"/>
    </row>
    <row r="349" spans="1:22" s="3" customFormat="1" x14ac:dyDescent="0.3">
      <c r="A349" s="5"/>
      <c r="B349" s="4"/>
      <c r="C349" s="17"/>
      <c r="D349" s="17"/>
      <c r="E349" s="42"/>
      <c r="F349"/>
      <c r="G349"/>
      <c r="H349"/>
      <c r="I349"/>
      <c r="J349"/>
      <c r="K349"/>
      <c r="L349"/>
      <c r="M349"/>
      <c r="N349"/>
    </row>
    <row r="350" spans="1:22" s="3" customFormat="1" x14ac:dyDescent="0.3">
      <c r="A350" s="5"/>
      <c r="B350" s="4"/>
      <c r="C350" s="17"/>
      <c r="D350" s="17"/>
      <c r="E350" s="42"/>
    </row>
    <row r="351" spans="1:22" s="3" customFormat="1" x14ac:dyDescent="0.3">
      <c r="A351" s="5"/>
      <c r="B351" s="4"/>
      <c r="C351" s="17"/>
      <c r="D351" s="17"/>
      <c r="E351" s="42"/>
    </row>
    <row r="352" spans="1:22" s="3" customFormat="1" x14ac:dyDescent="0.3">
      <c r="A352" s="5"/>
      <c r="C352" s="17"/>
      <c r="D352" s="17"/>
      <c r="E352" s="42"/>
    </row>
    <row r="353" spans="1:5" s="3" customFormat="1" x14ac:dyDescent="0.3">
      <c r="A353" s="5"/>
      <c r="B353" s="4"/>
      <c r="C353" s="17"/>
      <c r="D353" s="17"/>
      <c r="E353" s="42"/>
    </row>
    <row r="354" spans="1:5" s="3" customFormat="1" x14ac:dyDescent="0.3">
      <c r="A354" s="5"/>
      <c r="B354" s="16"/>
      <c r="C354" s="17"/>
      <c r="D354" s="17"/>
      <c r="E354" s="42"/>
    </row>
    <row r="355" spans="1:5" s="3" customFormat="1" x14ac:dyDescent="0.3">
      <c r="A355" s="5"/>
      <c r="B355" s="4"/>
      <c r="C355" s="17"/>
      <c r="D355" s="17"/>
      <c r="E355" s="42"/>
    </row>
    <row r="356" spans="1:5" s="3" customFormat="1" x14ac:dyDescent="0.3">
      <c r="A356" s="5"/>
      <c r="B356" s="4"/>
      <c r="C356" s="17"/>
      <c r="D356" s="17"/>
      <c r="E356" s="42"/>
    </row>
    <row r="357" spans="1:5" s="3" customFormat="1" ht="15.75" x14ac:dyDescent="0.3">
      <c r="A357" s="5"/>
      <c r="B357" s="18"/>
      <c r="C357" s="17"/>
      <c r="D357" s="17"/>
      <c r="E357" s="42"/>
    </row>
    <row r="358" spans="1:5" s="3" customFormat="1" x14ac:dyDescent="0.3">
      <c r="A358" s="5"/>
      <c r="B358" s="4"/>
      <c r="C358" s="17"/>
      <c r="D358" s="7"/>
      <c r="E358" s="42"/>
    </row>
    <row r="359" spans="1:5" s="3" customFormat="1" x14ac:dyDescent="0.3">
      <c r="A359" s="5"/>
      <c r="B359" s="4"/>
      <c r="C359" s="17"/>
      <c r="D359" s="7"/>
      <c r="E359" s="42"/>
    </row>
    <row r="360" spans="1:5" s="3" customFormat="1" x14ac:dyDescent="0.3">
      <c r="A360" s="5"/>
      <c r="B360" s="4"/>
      <c r="C360" s="17"/>
      <c r="D360" s="17"/>
      <c r="E360" s="42"/>
    </row>
    <row r="361" spans="1:5" s="3" customFormat="1" x14ac:dyDescent="0.3">
      <c r="A361" s="5"/>
      <c r="B361" s="4"/>
      <c r="C361" s="17"/>
      <c r="D361" s="17"/>
      <c r="E361" s="42"/>
    </row>
    <row r="362" spans="1:5" s="3" customFormat="1" x14ac:dyDescent="0.3">
      <c r="A362" s="5"/>
      <c r="B362" s="4"/>
      <c r="C362" s="17"/>
      <c r="D362" s="17"/>
      <c r="E362" s="42"/>
    </row>
    <row r="363" spans="1:5" s="3" customFormat="1" x14ac:dyDescent="0.3">
      <c r="A363" s="5"/>
      <c r="B363" s="4"/>
      <c r="C363" s="17"/>
      <c r="D363" s="17"/>
      <c r="E363" s="42"/>
    </row>
    <row r="364" spans="1:5" s="3" customFormat="1" x14ac:dyDescent="0.3">
      <c r="A364" s="5"/>
      <c r="B364" s="4"/>
      <c r="C364" s="17"/>
      <c r="D364" s="17"/>
      <c r="E364" s="42"/>
    </row>
    <row r="365" spans="1:5" s="3" customFormat="1" x14ac:dyDescent="0.3">
      <c r="A365" s="5"/>
      <c r="B365" s="4"/>
      <c r="C365" s="17"/>
      <c r="D365" s="17"/>
      <c r="E365" s="42"/>
    </row>
    <row r="366" spans="1:5" s="3" customFormat="1" x14ac:dyDescent="0.3">
      <c r="A366" s="5"/>
      <c r="B366" s="4"/>
      <c r="C366" s="17"/>
      <c r="D366" s="17"/>
      <c r="E366" s="42"/>
    </row>
    <row r="367" spans="1:5" s="3" customFormat="1" x14ac:dyDescent="0.3">
      <c r="A367" s="5"/>
      <c r="B367" s="4"/>
      <c r="C367" s="17"/>
      <c r="D367" s="17"/>
      <c r="E367" s="42"/>
    </row>
    <row r="368" spans="1:5" s="3" customFormat="1" x14ac:dyDescent="0.3">
      <c r="A368" s="5"/>
      <c r="B368" s="4"/>
      <c r="C368" s="17"/>
      <c r="D368" s="17"/>
      <c r="E368" s="42"/>
    </row>
    <row r="369" spans="1:5" s="3" customFormat="1" x14ac:dyDescent="0.3">
      <c r="A369" s="5"/>
      <c r="B369" s="4"/>
      <c r="C369" s="17"/>
      <c r="D369" s="19"/>
      <c r="E369" s="42"/>
    </row>
    <row r="370" spans="1:5" s="3" customFormat="1" x14ac:dyDescent="0.3">
      <c r="A370" s="5"/>
      <c r="B370" s="4"/>
      <c r="C370" s="17"/>
      <c r="D370" s="19"/>
      <c r="E370" s="42"/>
    </row>
    <row r="371" spans="1:5" s="3" customFormat="1" x14ac:dyDescent="0.3">
      <c r="A371" s="5"/>
      <c r="B371" s="4"/>
      <c r="C371" s="17"/>
      <c r="D371" s="17"/>
      <c r="E371" s="42"/>
    </row>
    <row r="372" spans="1:5" s="3" customFormat="1" x14ac:dyDescent="0.3">
      <c r="A372" s="5"/>
      <c r="B372" s="4"/>
      <c r="C372" s="17"/>
      <c r="D372" s="20"/>
      <c r="E372" s="42"/>
    </row>
    <row r="373" spans="1:5" s="3" customFormat="1" x14ac:dyDescent="0.3">
      <c r="A373" s="5"/>
      <c r="B373" s="4"/>
      <c r="C373" s="17"/>
      <c r="D373" s="7"/>
      <c r="E373" s="42"/>
    </row>
    <row r="374" spans="1:5" s="3" customFormat="1" x14ac:dyDescent="0.3">
      <c r="A374" s="5"/>
      <c r="B374" s="4"/>
      <c r="C374" s="17"/>
      <c r="D374" s="7"/>
      <c r="E374" s="42"/>
    </row>
    <row r="375" spans="1:5" s="3" customFormat="1" x14ac:dyDescent="0.3">
      <c r="A375" s="5"/>
      <c r="B375" s="4"/>
      <c r="C375" s="17"/>
      <c r="D375" s="7"/>
      <c r="E375" s="42"/>
    </row>
    <row r="376" spans="1:5" s="3" customFormat="1" x14ac:dyDescent="0.3">
      <c r="A376" s="5"/>
      <c r="B376" s="4"/>
      <c r="C376" s="17"/>
      <c r="D376" s="19"/>
      <c r="E376" s="42"/>
    </row>
    <row r="377" spans="1:5" s="3" customFormat="1" x14ac:dyDescent="0.3">
      <c r="A377" s="5"/>
      <c r="B377" s="4"/>
      <c r="C377" s="17"/>
      <c r="D377" s="19"/>
      <c r="E377" s="42"/>
    </row>
    <row r="378" spans="1:5" s="3" customFormat="1" x14ac:dyDescent="0.3">
      <c r="A378" s="5"/>
      <c r="B378" s="4"/>
      <c r="C378" s="17"/>
      <c r="D378" s="17"/>
      <c r="E378" s="42"/>
    </row>
    <row r="379" spans="1:5" s="3" customFormat="1" x14ac:dyDescent="0.3">
      <c r="A379" s="5"/>
      <c r="B379" s="4"/>
      <c r="C379" s="17"/>
      <c r="D379" s="20"/>
      <c r="E379" s="42"/>
    </row>
    <row r="380" spans="1:5" s="3" customFormat="1" x14ac:dyDescent="0.3">
      <c r="A380" s="5"/>
      <c r="B380" s="4"/>
      <c r="C380" s="17"/>
      <c r="D380" s="7"/>
      <c r="E380" s="42"/>
    </row>
    <row r="381" spans="1:5" s="3" customFormat="1" x14ac:dyDescent="0.3">
      <c r="A381" s="5"/>
      <c r="B381" s="4"/>
      <c r="C381" s="17"/>
      <c r="D381" s="17"/>
      <c r="E381" s="42"/>
    </row>
    <row r="382" spans="1:5" s="3" customFormat="1" x14ac:dyDescent="0.3">
      <c r="A382" s="5"/>
      <c r="B382" s="4"/>
      <c r="C382" s="17"/>
      <c r="D382" s="7"/>
      <c r="E382" s="42"/>
    </row>
    <row r="383" spans="1:5" s="3" customFormat="1" x14ac:dyDescent="0.3">
      <c r="A383" s="5"/>
      <c r="B383" s="21"/>
      <c r="C383" s="17"/>
      <c r="D383" s="17"/>
      <c r="E383" s="42"/>
    </row>
    <row r="384" spans="1:5" s="3" customFormat="1" x14ac:dyDescent="0.3">
      <c r="A384" s="5"/>
      <c r="B384" s="4"/>
      <c r="C384" s="17"/>
      <c r="D384" s="17"/>
      <c r="E384" s="42"/>
    </row>
    <row r="385" spans="1:5" s="3" customFormat="1" x14ac:dyDescent="0.3">
      <c r="A385" s="5"/>
      <c r="B385" s="4"/>
      <c r="C385" s="17"/>
      <c r="D385" s="17"/>
      <c r="E385" s="42"/>
    </row>
    <row r="386" spans="1:5" s="3" customFormat="1" x14ac:dyDescent="0.3">
      <c r="A386" s="5"/>
      <c r="B386" s="4"/>
      <c r="C386" s="17"/>
      <c r="D386" s="7"/>
      <c r="E386" s="42"/>
    </row>
    <row r="387" spans="1:5" s="3" customFormat="1" x14ac:dyDescent="0.3">
      <c r="A387" s="5"/>
      <c r="B387" s="4"/>
      <c r="C387" s="17"/>
      <c r="D387" s="7"/>
      <c r="E387" s="42"/>
    </row>
    <row r="388" spans="1:5" s="3" customFormat="1" x14ac:dyDescent="0.3">
      <c r="A388" s="5"/>
      <c r="B388" s="4"/>
      <c r="C388" s="17"/>
      <c r="D388" s="7"/>
      <c r="E388" s="42"/>
    </row>
    <row r="389" spans="1:5" s="3" customFormat="1" x14ac:dyDescent="0.3">
      <c r="A389" s="5"/>
      <c r="B389" s="4"/>
      <c r="C389" s="17"/>
      <c r="D389" s="7"/>
      <c r="E389" s="42"/>
    </row>
    <row r="390" spans="1:5" s="3" customFormat="1" x14ac:dyDescent="0.3">
      <c r="A390" s="5"/>
      <c r="B390" s="6"/>
      <c r="C390" s="17"/>
      <c r="D390" s="17"/>
      <c r="E390" s="42"/>
    </row>
    <row r="391" spans="1:5" s="3" customFormat="1" x14ac:dyDescent="0.3">
      <c r="A391" s="5"/>
      <c r="B391" s="21"/>
      <c r="C391" s="17"/>
      <c r="D391" s="17"/>
      <c r="E391" s="42"/>
    </row>
    <row r="392" spans="1:5" s="3" customFormat="1" x14ac:dyDescent="0.3">
      <c r="A392" s="5"/>
      <c r="B392" s="21"/>
      <c r="C392" s="17"/>
      <c r="D392" s="17"/>
      <c r="E392" s="42"/>
    </row>
    <row r="393" spans="1:5" s="3" customFormat="1" x14ac:dyDescent="0.3">
      <c r="A393" s="5"/>
      <c r="B393" s="4"/>
      <c r="C393" s="17"/>
      <c r="D393" s="17"/>
      <c r="E393" s="42"/>
    </row>
    <row r="394" spans="1:5" s="3" customFormat="1" x14ac:dyDescent="0.3">
      <c r="A394" s="5"/>
      <c r="B394" s="4"/>
      <c r="C394" s="17"/>
      <c r="D394" s="19"/>
      <c r="E394" s="42"/>
    </row>
    <row r="395" spans="1:5" s="3" customFormat="1" x14ac:dyDescent="0.3">
      <c r="A395" s="5"/>
      <c r="B395" s="4"/>
      <c r="C395" s="17"/>
      <c r="D395" s="17"/>
      <c r="E395" s="42"/>
    </row>
    <row r="396" spans="1:5" s="3" customFormat="1" x14ac:dyDescent="0.3">
      <c r="A396" s="5"/>
      <c r="B396" s="4"/>
      <c r="C396" s="17"/>
      <c r="D396" s="17"/>
      <c r="E396" s="42"/>
    </row>
    <row r="397" spans="1:5" s="3" customFormat="1" x14ac:dyDescent="0.3">
      <c r="A397" s="5"/>
      <c r="B397" s="4"/>
      <c r="C397" s="17"/>
      <c r="D397" s="7"/>
      <c r="E397" s="42"/>
    </row>
    <row r="398" spans="1:5" s="3" customFormat="1" x14ac:dyDescent="0.3">
      <c r="A398" s="5"/>
      <c r="B398" s="4"/>
      <c r="C398" s="17"/>
      <c r="D398" s="7"/>
      <c r="E398" s="42"/>
    </row>
    <row r="399" spans="1:5" s="3" customFormat="1" x14ac:dyDescent="0.3">
      <c r="A399" s="5"/>
      <c r="B399" s="4"/>
      <c r="C399" s="17"/>
      <c r="D399" s="7"/>
      <c r="E399" s="42"/>
    </row>
    <row r="400" spans="1:5" s="3" customFormat="1" x14ac:dyDescent="0.3">
      <c r="A400" s="5"/>
      <c r="B400" s="21"/>
      <c r="C400" s="17"/>
      <c r="D400" s="7"/>
      <c r="E400" s="42"/>
    </row>
    <row r="401" spans="1:5" s="3" customFormat="1" x14ac:dyDescent="0.3">
      <c r="A401" s="5"/>
      <c r="B401" s="4"/>
      <c r="C401" s="17"/>
      <c r="D401" s="17"/>
      <c r="E401" s="42"/>
    </row>
    <row r="402" spans="1:5" s="3" customFormat="1" x14ac:dyDescent="0.3">
      <c r="A402" s="5"/>
      <c r="B402" s="4"/>
      <c r="C402" s="17"/>
      <c r="D402" s="7"/>
      <c r="E402" s="42"/>
    </row>
    <row r="403" spans="1:5" s="3" customFormat="1" x14ac:dyDescent="0.3">
      <c r="A403" s="5"/>
      <c r="B403" s="21"/>
      <c r="C403" s="17"/>
      <c r="D403" s="7"/>
      <c r="E403" s="42"/>
    </row>
    <row r="404" spans="1:5" s="3" customFormat="1" x14ac:dyDescent="0.3">
      <c r="A404" s="5"/>
      <c r="B404" s="4"/>
      <c r="C404" s="17"/>
      <c r="D404" s="17"/>
      <c r="E404" s="42"/>
    </row>
    <row r="405" spans="1:5" s="3" customFormat="1" x14ac:dyDescent="0.3">
      <c r="A405" s="5"/>
      <c r="B405" s="4"/>
      <c r="C405" s="17"/>
      <c r="D405" s="19"/>
      <c r="E405" s="42"/>
    </row>
    <row r="406" spans="1:5" s="3" customFormat="1" x14ac:dyDescent="0.3">
      <c r="A406" s="5"/>
      <c r="B406" s="4"/>
      <c r="C406" s="17"/>
      <c r="D406" s="7"/>
      <c r="E406" s="42"/>
    </row>
    <row r="407" spans="1:5" s="3" customFormat="1" x14ac:dyDescent="0.3">
      <c r="A407" s="5"/>
      <c r="B407" s="21"/>
      <c r="C407" s="17"/>
      <c r="D407" s="17"/>
      <c r="E407" s="42"/>
    </row>
    <row r="408" spans="1:5" s="3" customFormat="1" x14ac:dyDescent="0.3">
      <c r="A408" s="5"/>
      <c r="B408" s="4"/>
      <c r="C408" s="17"/>
      <c r="D408" s="17"/>
      <c r="E408" s="42"/>
    </row>
    <row r="409" spans="1:5" s="3" customFormat="1" x14ac:dyDescent="0.3">
      <c r="A409" s="5"/>
      <c r="B409" s="4"/>
      <c r="C409" s="17"/>
      <c r="D409" s="7"/>
      <c r="E409" s="42"/>
    </row>
    <row r="410" spans="1:5" s="4" customFormat="1" x14ac:dyDescent="0.3">
      <c r="A410" s="5"/>
      <c r="C410" s="17"/>
      <c r="D410" s="7"/>
      <c r="E410" s="42"/>
    </row>
    <row r="411" spans="1:5" s="4" customFormat="1" x14ac:dyDescent="0.3">
      <c r="A411" s="5"/>
      <c r="C411" s="17"/>
      <c r="D411" s="17"/>
      <c r="E411" s="42"/>
    </row>
    <row r="412" spans="1:5" s="4" customFormat="1" x14ac:dyDescent="0.3">
      <c r="A412" s="5"/>
      <c r="C412" s="17"/>
      <c r="D412" s="17"/>
      <c r="E412" s="42"/>
    </row>
    <row r="413" spans="1:5" s="4" customFormat="1" x14ac:dyDescent="0.3">
      <c r="A413" s="5"/>
      <c r="C413" s="17"/>
      <c r="D413" s="7"/>
      <c r="E413" s="42"/>
    </row>
    <row r="414" spans="1:5" s="4" customFormat="1" x14ac:dyDescent="0.3">
      <c r="A414" s="5"/>
      <c r="C414" s="17"/>
      <c r="D414" s="7"/>
      <c r="E414" s="42"/>
    </row>
    <row r="415" spans="1:5" s="4" customFormat="1" x14ac:dyDescent="0.3">
      <c r="A415" s="5"/>
      <c r="C415" s="17"/>
      <c r="D415" s="19"/>
      <c r="E415" s="42"/>
    </row>
    <row r="416" spans="1:5" s="4" customFormat="1" x14ac:dyDescent="0.3">
      <c r="A416" s="5"/>
      <c r="C416" s="17"/>
      <c r="D416" s="17"/>
      <c r="E416" s="42"/>
    </row>
    <row r="417" spans="1:5" s="4" customFormat="1" x14ac:dyDescent="0.3">
      <c r="A417" s="5"/>
      <c r="C417" s="17"/>
      <c r="D417" s="17"/>
      <c r="E417" s="42"/>
    </row>
    <row r="418" spans="1:5" s="4" customFormat="1" x14ac:dyDescent="0.3">
      <c r="A418" s="5"/>
      <c r="C418" s="17"/>
      <c r="D418" s="17"/>
      <c r="E418" s="42"/>
    </row>
    <row r="419" spans="1:5" s="4" customFormat="1" x14ac:dyDescent="0.3">
      <c r="A419" s="5"/>
      <c r="C419" s="17"/>
      <c r="D419" s="17"/>
      <c r="E419" s="42"/>
    </row>
    <row r="420" spans="1:5" s="4" customFormat="1" x14ac:dyDescent="0.3">
      <c r="A420" s="5"/>
      <c r="C420" s="17"/>
      <c r="D420" s="17"/>
      <c r="E420" s="42"/>
    </row>
    <row r="421" spans="1:5" s="4" customFormat="1" x14ac:dyDescent="0.3">
      <c r="A421" s="5"/>
      <c r="C421" s="17"/>
      <c r="D421" s="17"/>
      <c r="E421" s="42"/>
    </row>
    <row r="422" spans="1:5" s="4" customFormat="1" x14ac:dyDescent="0.3">
      <c r="A422" s="5"/>
      <c r="B422" s="21"/>
      <c r="C422" s="17"/>
      <c r="D422" s="17"/>
      <c r="E422" s="42"/>
    </row>
    <row r="423" spans="1:5" s="4" customFormat="1" x14ac:dyDescent="0.3">
      <c r="A423" s="5"/>
      <c r="C423" s="17"/>
      <c r="D423" s="17"/>
      <c r="E423" s="42"/>
    </row>
    <row r="424" spans="1:5" s="4" customFormat="1" x14ac:dyDescent="0.3">
      <c r="A424" s="5"/>
      <c r="C424" s="17"/>
      <c r="D424" s="7"/>
      <c r="E424" s="42"/>
    </row>
    <row r="425" spans="1:5" s="4" customFormat="1" x14ac:dyDescent="0.3">
      <c r="A425" s="5"/>
      <c r="C425" s="17"/>
      <c r="D425" s="7"/>
      <c r="E425" s="42"/>
    </row>
    <row r="426" spans="1:5" s="4" customFormat="1" x14ac:dyDescent="0.3">
      <c r="A426" s="5"/>
      <c r="C426" s="17"/>
      <c r="D426" s="7"/>
      <c r="E426" s="42"/>
    </row>
    <row r="427" spans="1:5" s="4" customFormat="1" x14ac:dyDescent="0.3">
      <c r="A427" s="5"/>
      <c r="C427" s="17"/>
      <c r="D427" s="17"/>
      <c r="E427" s="42"/>
    </row>
    <row r="428" spans="1:5" s="4" customFormat="1" x14ac:dyDescent="0.3">
      <c r="A428" s="5"/>
      <c r="C428" s="17"/>
      <c r="D428" s="7"/>
      <c r="E428" s="42"/>
    </row>
    <row r="429" spans="1:5" s="4" customFormat="1" x14ac:dyDescent="0.3">
      <c r="A429" s="5"/>
      <c r="C429" s="17"/>
      <c r="D429" s="17"/>
      <c r="E429" s="42"/>
    </row>
    <row r="430" spans="1:5" s="4" customFormat="1" x14ac:dyDescent="0.3">
      <c r="A430" s="5"/>
      <c r="B430" s="6"/>
      <c r="C430" s="17"/>
      <c r="D430" s="17"/>
      <c r="E430" s="42"/>
    </row>
    <row r="431" spans="1:5" s="4" customFormat="1" x14ac:dyDescent="0.3">
      <c r="A431" s="5"/>
      <c r="C431" s="17"/>
      <c r="D431" s="17"/>
      <c r="E431" s="42"/>
    </row>
    <row r="432" spans="1:5" s="4" customFormat="1" x14ac:dyDescent="0.3">
      <c r="A432" s="5"/>
      <c r="C432" s="17"/>
      <c r="D432" s="17"/>
      <c r="E432" s="42"/>
    </row>
    <row r="433" spans="1:5" s="4" customFormat="1" x14ac:dyDescent="0.3">
      <c r="A433" s="5"/>
      <c r="C433" s="17"/>
      <c r="D433" s="7"/>
      <c r="E433" s="42"/>
    </row>
    <row r="434" spans="1:5" s="4" customFormat="1" x14ac:dyDescent="0.3">
      <c r="A434" s="5"/>
      <c r="B434" s="21"/>
      <c r="C434" s="17"/>
      <c r="D434" s="7"/>
      <c r="E434" s="42"/>
    </row>
    <row r="435" spans="1:5" s="4" customFormat="1" x14ac:dyDescent="0.3">
      <c r="A435" s="5"/>
      <c r="C435" s="17"/>
      <c r="D435" s="17"/>
      <c r="E435" s="42"/>
    </row>
    <row r="436" spans="1:5" s="4" customFormat="1" x14ac:dyDescent="0.3">
      <c r="A436" s="5"/>
      <c r="C436" s="17"/>
      <c r="D436" s="17"/>
      <c r="E436" s="42"/>
    </row>
    <row r="437" spans="1:5" s="4" customFormat="1" x14ac:dyDescent="0.3">
      <c r="A437" s="5"/>
      <c r="C437" s="17"/>
      <c r="D437" s="17"/>
      <c r="E437" s="42"/>
    </row>
    <row r="438" spans="1:5" s="4" customFormat="1" x14ac:dyDescent="0.3">
      <c r="A438" s="5"/>
      <c r="C438" s="17"/>
      <c r="D438" s="17"/>
      <c r="E438" s="42"/>
    </row>
    <row r="439" spans="1:5" s="4" customFormat="1" x14ac:dyDescent="0.3">
      <c r="A439" s="5"/>
      <c r="B439" s="21"/>
      <c r="C439" s="17"/>
      <c r="D439" s="17"/>
      <c r="E439" s="42"/>
    </row>
    <row r="440" spans="1:5" s="4" customFormat="1" x14ac:dyDescent="0.3">
      <c r="A440" s="5"/>
      <c r="C440" s="17"/>
      <c r="D440" s="17"/>
      <c r="E440" s="42"/>
    </row>
    <row r="441" spans="1:5" s="4" customFormat="1" x14ac:dyDescent="0.3">
      <c r="A441" s="5"/>
      <c r="C441" s="17"/>
      <c r="D441" s="17"/>
      <c r="E441" s="42"/>
    </row>
    <row r="442" spans="1:5" s="4" customFormat="1" x14ac:dyDescent="0.3">
      <c r="A442" s="5"/>
      <c r="C442" s="17"/>
      <c r="D442" s="17"/>
      <c r="E442" s="42"/>
    </row>
    <row r="443" spans="1:5" s="4" customFormat="1" x14ac:dyDescent="0.3">
      <c r="A443" s="5"/>
      <c r="B443" s="24"/>
      <c r="C443" s="17"/>
      <c r="D443" s="17"/>
      <c r="E443" s="42"/>
    </row>
    <row r="444" spans="1:5" s="4" customFormat="1" x14ac:dyDescent="0.3">
      <c r="A444" s="5"/>
      <c r="C444" s="17"/>
      <c r="D444" s="17"/>
      <c r="E444" s="42"/>
    </row>
    <row r="445" spans="1:5" s="4" customFormat="1" x14ac:dyDescent="0.3">
      <c r="A445" s="5"/>
      <c r="C445" s="17"/>
      <c r="D445" s="7"/>
      <c r="E445" s="42"/>
    </row>
    <row r="446" spans="1:5" s="4" customFormat="1" x14ac:dyDescent="0.3">
      <c r="A446" s="5"/>
      <c r="C446" s="17"/>
      <c r="D446" s="7"/>
      <c r="E446" s="42"/>
    </row>
    <row r="447" spans="1:5" s="4" customFormat="1" x14ac:dyDescent="0.3">
      <c r="A447" s="5"/>
      <c r="C447" s="17"/>
      <c r="D447" s="17"/>
      <c r="E447" s="42"/>
    </row>
    <row r="448" spans="1:5" s="4" customFormat="1" x14ac:dyDescent="0.3">
      <c r="A448" s="5"/>
      <c r="C448" s="17"/>
      <c r="D448" s="17"/>
      <c r="E448" s="42"/>
    </row>
    <row r="449" spans="1:5" s="4" customFormat="1" x14ac:dyDescent="0.3">
      <c r="A449" s="5"/>
      <c r="C449" s="17"/>
      <c r="D449" s="17"/>
      <c r="E449" s="42"/>
    </row>
    <row r="450" spans="1:5" s="4" customFormat="1" x14ac:dyDescent="0.3">
      <c r="A450" s="5"/>
      <c r="C450" s="17"/>
      <c r="D450" s="17"/>
      <c r="E450" s="42"/>
    </row>
    <row r="451" spans="1:5" s="4" customFormat="1" x14ac:dyDescent="0.3">
      <c r="A451" s="5"/>
      <c r="C451" s="17"/>
      <c r="D451" s="17"/>
      <c r="E451" s="42"/>
    </row>
    <row r="452" spans="1:5" s="4" customFormat="1" x14ac:dyDescent="0.3">
      <c r="A452" s="5"/>
      <c r="C452" s="17"/>
      <c r="D452" s="17"/>
      <c r="E452" s="42"/>
    </row>
    <row r="453" spans="1:5" s="4" customFormat="1" x14ac:dyDescent="0.3">
      <c r="A453" s="5"/>
      <c r="B453" s="21"/>
      <c r="C453" s="17"/>
      <c r="D453" s="17"/>
      <c r="E453" s="42"/>
    </row>
    <row r="454" spans="1:5" s="4" customFormat="1" x14ac:dyDescent="0.3">
      <c r="A454" s="5"/>
      <c r="B454" s="23"/>
      <c r="C454" s="19"/>
      <c r="D454" s="17"/>
      <c r="E454" s="42"/>
    </row>
    <row r="455" spans="1:5" s="4" customFormat="1" x14ac:dyDescent="0.3">
      <c r="A455" s="5"/>
      <c r="B455" s="23"/>
      <c r="C455" s="19"/>
      <c r="D455" s="19"/>
      <c r="E455" s="42"/>
    </row>
    <row r="456" spans="1:5" s="4" customFormat="1" x14ac:dyDescent="0.3">
      <c r="A456" s="5"/>
      <c r="C456" s="17"/>
      <c r="D456" s="19"/>
      <c r="E456" s="42"/>
    </row>
    <row r="457" spans="1:5" s="4" customFormat="1" x14ac:dyDescent="0.3">
      <c r="A457" s="5"/>
      <c r="B457"/>
      <c r="C457" s="17"/>
      <c r="D457" s="17"/>
      <c r="E457" s="42"/>
    </row>
    <row r="458" spans="1:5" s="4" customFormat="1" x14ac:dyDescent="0.3">
      <c r="A458" s="5"/>
      <c r="C458" s="17"/>
      <c r="D458" s="17"/>
      <c r="E458" s="42"/>
    </row>
    <row r="459" spans="1:5" s="4" customFormat="1" x14ac:dyDescent="0.3">
      <c r="A459" s="5"/>
      <c r="C459" s="17"/>
      <c r="D459" s="7"/>
      <c r="E459" s="42"/>
    </row>
    <row r="460" spans="1:5" s="4" customFormat="1" x14ac:dyDescent="0.3">
      <c r="A460" s="5"/>
      <c r="C460" s="17"/>
      <c r="D460" s="7"/>
      <c r="E460" s="42"/>
    </row>
    <row r="461" spans="1:5" s="4" customFormat="1" x14ac:dyDescent="0.3">
      <c r="A461" s="5"/>
      <c r="C461" s="17"/>
      <c r="D461" s="17"/>
      <c r="E461" s="42"/>
    </row>
    <row r="462" spans="1:5" s="4" customFormat="1" x14ac:dyDescent="0.3">
      <c r="A462" s="5"/>
      <c r="C462" s="17"/>
      <c r="D462" s="17"/>
      <c r="E462" s="42"/>
    </row>
    <row r="463" spans="1:5" x14ac:dyDescent="0.3">
      <c r="A463" s="5"/>
      <c r="B463" s="4"/>
      <c r="C463" s="17"/>
      <c r="D463" s="17"/>
      <c r="E463" s="42"/>
    </row>
    <row r="464" spans="1:5" x14ac:dyDescent="0.3">
      <c r="A464" s="5"/>
      <c r="B464" s="4"/>
      <c r="C464" s="17"/>
      <c r="D464" s="17"/>
      <c r="E464" s="42"/>
    </row>
    <row r="465" spans="1:5" x14ac:dyDescent="0.3">
      <c r="A465" s="5"/>
      <c r="B465" s="4"/>
      <c r="C465" s="17"/>
      <c r="D465" s="17"/>
      <c r="E465" s="42"/>
    </row>
    <row r="466" spans="1:5" x14ac:dyDescent="0.3">
      <c r="A466" s="5"/>
      <c r="B466" s="4"/>
      <c r="C466" s="17"/>
      <c r="D466" s="17"/>
      <c r="E466" s="42"/>
    </row>
    <row r="467" spans="1:5" x14ac:dyDescent="0.3">
      <c r="A467" s="5"/>
      <c r="B467" s="4"/>
      <c r="C467" s="17"/>
      <c r="D467" s="17"/>
      <c r="E467" s="42"/>
    </row>
    <row r="468" spans="1:5" x14ac:dyDescent="0.3">
      <c r="A468" s="5"/>
      <c r="B468" s="4"/>
      <c r="C468" s="17"/>
      <c r="D468" s="17"/>
      <c r="E468" s="42"/>
    </row>
    <row r="469" spans="1:5" x14ac:dyDescent="0.3">
      <c r="A469" s="5"/>
      <c r="B469" s="4"/>
      <c r="C469" s="17"/>
      <c r="D469" s="17"/>
      <c r="E469" s="42"/>
    </row>
    <row r="470" spans="1:5" ht="16.5" x14ac:dyDescent="0.3">
      <c r="A470" s="5"/>
      <c r="D470" s="17"/>
      <c r="E470" s="42"/>
    </row>
    <row r="471" spans="1:5" ht="16.5" x14ac:dyDescent="0.3">
      <c r="E471" s="42"/>
    </row>
    <row r="472" spans="1:5" ht="16.5" x14ac:dyDescent="0.3">
      <c r="E472" s="42"/>
    </row>
    <row r="473" spans="1:5" ht="16.5" x14ac:dyDescent="0.3">
      <c r="E473" s="42"/>
    </row>
    <row r="474" spans="1:5" ht="16.5" x14ac:dyDescent="0.3">
      <c r="E474" s="42"/>
    </row>
    <row r="475" spans="1:5" ht="16.5" x14ac:dyDescent="0.3">
      <c r="E475" s="42"/>
    </row>
    <row r="476" spans="1:5" ht="16.5" x14ac:dyDescent="0.3">
      <c r="E476" s="42"/>
    </row>
    <row r="477" spans="1:5" ht="16.5" x14ac:dyDescent="0.3">
      <c r="E477" s="42"/>
    </row>
    <row r="478" spans="1:5" ht="16.5" x14ac:dyDescent="0.3">
      <c r="E478" s="42"/>
    </row>
    <row r="479" spans="1:5" ht="16.5" x14ac:dyDescent="0.3">
      <c r="E479" s="42"/>
    </row>
    <row r="480" spans="1:5" ht="16.5" x14ac:dyDescent="0.3">
      <c r="E480" s="42"/>
    </row>
    <row r="481" spans="5:5" ht="16.5" x14ac:dyDescent="0.3">
      <c r="E481" s="42"/>
    </row>
    <row r="482" spans="5:5" ht="16.5" x14ac:dyDescent="0.3">
      <c r="E482" s="42"/>
    </row>
    <row r="483" spans="5:5" ht="16.5" x14ac:dyDescent="0.3">
      <c r="E483" s="42"/>
    </row>
    <row r="484" spans="5:5" ht="16.5" x14ac:dyDescent="0.3">
      <c r="E484" s="42"/>
    </row>
    <row r="485" spans="5:5" ht="16.5" x14ac:dyDescent="0.3">
      <c r="E485" s="42"/>
    </row>
    <row r="486" spans="5:5" ht="16.5" x14ac:dyDescent="0.3">
      <c r="E486" s="42"/>
    </row>
    <row r="487" spans="5:5" ht="16.5" x14ac:dyDescent="0.3">
      <c r="E487" s="42"/>
    </row>
    <row r="488" spans="5:5" ht="16.5" x14ac:dyDescent="0.3">
      <c r="E488" s="42"/>
    </row>
    <row r="489" spans="5:5" ht="16.5" x14ac:dyDescent="0.3">
      <c r="E489" s="42"/>
    </row>
    <row r="490" spans="5:5" ht="16.5" x14ac:dyDescent="0.3">
      <c r="E490" s="42"/>
    </row>
    <row r="491" spans="5:5" ht="16.5" x14ac:dyDescent="0.3">
      <c r="E491" s="42"/>
    </row>
    <row r="492" spans="5:5" ht="16.5" x14ac:dyDescent="0.3">
      <c r="E492" s="42"/>
    </row>
    <row r="493" spans="5:5" ht="16.5" x14ac:dyDescent="0.3">
      <c r="E493" s="42"/>
    </row>
    <row r="494" spans="5:5" ht="16.5" x14ac:dyDescent="0.3">
      <c r="E494" s="42"/>
    </row>
    <row r="495" spans="5:5" ht="16.5" x14ac:dyDescent="0.3">
      <c r="E495" s="42"/>
    </row>
    <row r="496" spans="5:5" ht="16.5" x14ac:dyDescent="0.3">
      <c r="E496" s="42"/>
    </row>
    <row r="497" spans="5:5" ht="16.5" x14ac:dyDescent="0.3">
      <c r="E497" s="42"/>
    </row>
    <row r="498" spans="5:5" ht="16.5" x14ac:dyDescent="0.3">
      <c r="E498" s="42"/>
    </row>
    <row r="499" spans="5:5" ht="16.5" x14ac:dyDescent="0.3">
      <c r="E499" s="42"/>
    </row>
    <row r="500" spans="5:5" ht="16.5" x14ac:dyDescent="0.3">
      <c r="E500" s="42"/>
    </row>
    <row r="501" spans="5:5" ht="16.5" x14ac:dyDescent="0.3">
      <c r="E501" s="42"/>
    </row>
    <row r="502" spans="5:5" ht="16.5" x14ac:dyDescent="0.3">
      <c r="E502" s="42"/>
    </row>
    <row r="503" spans="5:5" ht="16.5" x14ac:dyDescent="0.3">
      <c r="E503" s="42"/>
    </row>
    <row r="504" spans="5:5" ht="16.5" x14ac:dyDescent="0.3">
      <c r="E504" s="42"/>
    </row>
    <row r="505" spans="5:5" ht="16.5" x14ac:dyDescent="0.3">
      <c r="E505" s="42"/>
    </row>
    <row r="506" spans="5:5" ht="16.5" x14ac:dyDescent="0.3">
      <c r="E506" s="42"/>
    </row>
    <row r="507" spans="5:5" ht="16.5" x14ac:dyDescent="0.3">
      <c r="E507" s="42"/>
    </row>
    <row r="508" spans="5:5" ht="16.5" x14ac:dyDescent="0.3">
      <c r="E508" s="42"/>
    </row>
    <row r="509" spans="5:5" ht="16.5" x14ac:dyDescent="0.3">
      <c r="E509" s="42"/>
    </row>
    <row r="510" spans="5:5" ht="16.5" x14ac:dyDescent="0.3">
      <c r="E510" s="42"/>
    </row>
    <row r="511" spans="5:5" ht="16.5" x14ac:dyDescent="0.3">
      <c r="E511" s="42"/>
    </row>
    <row r="512" spans="5:5" ht="16.5" x14ac:dyDescent="0.3">
      <c r="E512" s="42"/>
    </row>
    <row r="513" spans="5:5" ht="16.5" x14ac:dyDescent="0.3">
      <c r="E513" s="42"/>
    </row>
    <row r="514" spans="5:5" ht="16.5" x14ac:dyDescent="0.3">
      <c r="E514" s="42"/>
    </row>
    <row r="515" spans="5:5" ht="16.5" x14ac:dyDescent="0.3">
      <c r="E515" s="42"/>
    </row>
    <row r="516" spans="5:5" ht="16.5" x14ac:dyDescent="0.3">
      <c r="E516" s="42"/>
    </row>
    <row r="517" spans="5:5" ht="16.5" x14ac:dyDescent="0.3">
      <c r="E517" s="42"/>
    </row>
    <row r="518" spans="5:5" ht="16.5" x14ac:dyDescent="0.3">
      <c r="E518" s="42"/>
    </row>
    <row r="519" spans="5:5" ht="16.5" x14ac:dyDescent="0.3">
      <c r="E519" s="42"/>
    </row>
    <row r="520" spans="5:5" ht="16.5" x14ac:dyDescent="0.3">
      <c r="E520" s="42"/>
    </row>
    <row r="521" spans="5:5" ht="16.5" x14ac:dyDescent="0.3">
      <c r="E521" s="42"/>
    </row>
    <row r="522" spans="5:5" ht="16.5" x14ac:dyDescent="0.3">
      <c r="E522" s="42"/>
    </row>
    <row r="523" spans="5:5" ht="16.5" x14ac:dyDescent="0.3">
      <c r="E523" s="42"/>
    </row>
    <row r="524" spans="5:5" ht="16.5" x14ac:dyDescent="0.3">
      <c r="E524" s="42"/>
    </row>
    <row r="525" spans="5:5" ht="16.5" x14ac:dyDescent="0.3">
      <c r="E525" s="42"/>
    </row>
    <row r="526" spans="5:5" ht="16.5" x14ac:dyDescent="0.3">
      <c r="E526" s="42"/>
    </row>
    <row r="527" spans="5:5" ht="16.5" x14ac:dyDescent="0.3">
      <c r="E527" s="42"/>
    </row>
    <row r="528" spans="5:5" ht="16.5" x14ac:dyDescent="0.3">
      <c r="E528" s="42"/>
    </row>
    <row r="529" spans="5:5" ht="16.5" x14ac:dyDescent="0.3">
      <c r="E529" s="42"/>
    </row>
    <row r="530" spans="5:5" ht="16.5" x14ac:dyDescent="0.3">
      <c r="E530" s="42"/>
    </row>
    <row r="531" spans="5:5" ht="16.5" x14ac:dyDescent="0.3">
      <c r="E531" s="42"/>
    </row>
    <row r="532" spans="5:5" ht="16.5" x14ac:dyDescent="0.3">
      <c r="E532" s="42"/>
    </row>
    <row r="533" spans="5:5" ht="16.5" x14ac:dyDescent="0.3">
      <c r="E533" s="42"/>
    </row>
    <row r="534" spans="5:5" ht="16.5" x14ac:dyDescent="0.3">
      <c r="E534" s="42"/>
    </row>
    <row r="535" spans="5:5" ht="16.5" x14ac:dyDescent="0.3">
      <c r="E535" s="42"/>
    </row>
    <row r="536" spans="5:5" ht="16.5" x14ac:dyDescent="0.3">
      <c r="E536" s="42"/>
    </row>
    <row r="537" spans="5:5" ht="16.5" x14ac:dyDescent="0.3">
      <c r="E537" s="42"/>
    </row>
    <row r="538" spans="5:5" ht="16.5" x14ac:dyDescent="0.3">
      <c r="E538" s="42"/>
    </row>
    <row r="539" spans="5:5" ht="16.5" x14ac:dyDescent="0.3">
      <c r="E539" s="42"/>
    </row>
    <row r="540" spans="5:5" ht="16.5" x14ac:dyDescent="0.3">
      <c r="E540" s="42"/>
    </row>
    <row r="541" spans="5:5" ht="16.5" x14ac:dyDescent="0.3">
      <c r="E541" s="42"/>
    </row>
    <row r="542" spans="5:5" ht="16.5" x14ac:dyDescent="0.3">
      <c r="E542" s="42"/>
    </row>
    <row r="543" spans="5:5" ht="16.5" x14ac:dyDescent="0.3">
      <c r="E543" s="42"/>
    </row>
    <row r="544" spans="5:5" ht="16.5" x14ac:dyDescent="0.3">
      <c r="E544" s="42"/>
    </row>
    <row r="545" spans="5:5" ht="16.5" x14ac:dyDescent="0.3">
      <c r="E545" s="42"/>
    </row>
    <row r="546" spans="5:5" ht="16.5" x14ac:dyDescent="0.3">
      <c r="E546" s="42"/>
    </row>
    <row r="547" spans="5:5" ht="16.5" x14ac:dyDescent="0.3">
      <c r="E547" s="42"/>
    </row>
    <row r="548" spans="5:5" ht="16.5" x14ac:dyDescent="0.3">
      <c r="E548" s="42"/>
    </row>
    <row r="549" spans="5:5" ht="16.5" x14ac:dyDescent="0.3">
      <c r="E549" s="42"/>
    </row>
    <row r="550" spans="5:5" ht="16.5" x14ac:dyDescent="0.3">
      <c r="E550" s="42"/>
    </row>
    <row r="551" spans="5:5" ht="16.5" x14ac:dyDescent="0.3">
      <c r="E551" s="42"/>
    </row>
    <row r="552" spans="5:5" ht="16.5" x14ac:dyDescent="0.3">
      <c r="E552" s="42"/>
    </row>
    <row r="553" spans="5:5" ht="16.5" x14ac:dyDescent="0.3">
      <c r="E553" s="42"/>
    </row>
    <row r="554" spans="5:5" ht="16.5" x14ac:dyDescent="0.3">
      <c r="E554" s="42"/>
    </row>
    <row r="555" spans="5:5" ht="16.5" x14ac:dyDescent="0.3">
      <c r="E555" s="42"/>
    </row>
    <row r="556" spans="5:5" ht="16.5" x14ac:dyDescent="0.3">
      <c r="E556" s="42"/>
    </row>
    <row r="557" spans="5:5" ht="16.5" x14ac:dyDescent="0.3">
      <c r="E557" s="42"/>
    </row>
    <row r="558" spans="5:5" ht="16.5" x14ac:dyDescent="0.3">
      <c r="E558" s="42"/>
    </row>
    <row r="559" spans="5:5" ht="16.5" x14ac:dyDescent="0.3">
      <c r="E559" s="42"/>
    </row>
    <row r="560" spans="5:5" ht="16.5" x14ac:dyDescent="0.3">
      <c r="E560" s="42"/>
    </row>
    <row r="561" spans="5:5" ht="16.5" x14ac:dyDescent="0.3">
      <c r="E561" s="42"/>
    </row>
    <row r="562" spans="5:5" ht="16.5" x14ac:dyDescent="0.3">
      <c r="E562" s="42"/>
    </row>
    <row r="563" spans="5:5" ht="16.5" x14ac:dyDescent="0.3">
      <c r="E563" s="42"/>
    </row>
    <row r="564" spans="5:5" ht="16.5" x14ac:dyDescent="0.3">
      <c r="E564" s="42"/>
    </row>
    <row r="565" spans="5:5" ht="16.5" x14ac:dyDescent="0.3">
      <c r="E565" s="42"/>
    </row>
    <row r="566" spans="5:5" ht="16.5" x14ac:dyDescent="0.3">
      <c r="E566" s="42"/>
    </row>
    <row r="567" spans="5:5" ht="16.5" x14ac:dyDescent="0.3">
      <c r="E567" s="42"/>
    </row>
    <row r="568" spans="5:5" ht="16.5" x14ac:dyDescent="0.3">
      <c r="E568" s="42"/>
    </row>
    <row r="569" spans="5:5" ht="16.5" x14ac:dyDescent="0.3">
      <c r="E569" s="42"/>
    </row>
    <row r="570" spans="5:5" ht="16.5" x14ac:dyDescent="0.3">
      <c r="E570" s="42"/>
    </row>
    <row r="571" spans="5:5" ht="16.5" x14ac:dyDescent="0.3">
      <c r="E571" s="42"/>
    </row>
    <row r="572" spans="5:5" ht="16.5" x14ac:dyDescent="0.3">
      <c r="E572" s="42"/>
    </row>
    <row r="573" spans="5:5" ht="16.5" x14ac:dyDescent="0.3">
      <c r="E573" s="42"/>
    </row>
    <row r="574" spans="5:5" ht="16.5" x14ac:dyDescent="0.3">
      <c r="E574" s="42"/>
    </row>
    <row r="575" spans="5:5" ht="16.5" x14ac:dyDescent="0.3">
      <c r="E575" s="42"/>
    </row>
    <row r="576" spans="5:5" ht="16.5" x14ac:dyDescent="0.3">
      <c r="E576" s="42"/>
    </row>
    <row r="577" spans="5:5" ht="16.5" x14ac:dyDescent="0.3">
      <c r="E577" s="42"/>
    </row>
    <row r="578" spans="5:5" ht="16.5" x14ac:dyDescent="0.3">
      <c r="E578" s="42"/>
    </row>
    <row r="579" spans="5:5" ht="16.5" x14ac:dyDescent="0.3">
      <c r="E579" s="42"/>
    </row>
    <row r="580" spans="5:5" ht="16.5" x14ac:dyDescent="0.3">
      <c r="E580" s="42"/>
    </row>
    <row r="581" spans="5:5" ht="16.5" x14ac:dyDescent="0.3">
      <c r="E581" s="42"/>
    </row>
    <row r="582" spans="5:5" ht="16.5" x14ac:dyDescent="0.3">
      <c r="E582" s="42"/>
    </row>
    <row r="583" spans="5:5" ht="16.5" x14ac:dyDescent="0.3">
      <c r="E583" s="42"/>
    </row>
    <row r="584" spans="5:5" ht="16.5" x14ac:dyDescent="0.3">
      <c r="E584" s="42"/>
    </row>
    <row r="585" spans="5:5" ht="16.5" x14ac:dyDescent="0.3">
      <c r="E585" s="42"/>
    </row>
    <row r="586" spans="5:5" ht="16.5" x14ac:dyDescent="0.3">
      <c r="E586" s="42"/>
    </row>
    <row r="587" spans="5:5" ht="16.5" x14ac:dyDescent="0.3">
      <c r="E587" s="42"/>
    </row>
    <row r="588" spans="5:5" ht="16.5" x14ac:dyDescent="0.3">
      <c r="E588" s="42"/>
    </row>
    <row r="589" spans="5:5" ht="16.5" x14ac:dyDescent="0.3">
      <c r="E589" s="42"/>
    </row>
    <row r="590" spans="5:5" ht="16.5" x14ac:dyDescent="0.3">
      <c r="E590" s="42"/>
    </row>
    <row r="591" spans="5:5" ht="16.5" x14ac:dyDescent="0.3">
      <c r="E591" s="42"/>
    </row>
    <row r="592" spans="5:5" ht="16.5" x14ac:dyDescent="0.3">
      <c r="E592" s="42"/>
    </row>
    <row r="593" spans="5:5" ht="16.5" x14ac:dyDescent="0.3">
      <c r="E593" s="42"/>
    </row>
    <row r="594" spans="5:5" ht="16.5" x14ac:dyDescent="0.3">
      <c r="E594" s="42"/>
    </row>
    <row r="595" spans="5:5" ht="16.5" x14ac:dyDescent="0.3">
      <c r="E595" s="42"/>
    </row>
    <row r="596" spans="5:5" ht="16.5" x14ac:dyDescent="0.3">
      <c r="E596" s="42"/>
    </row>
    <row r="597" spans="5:5" ht="16.5" x14ac:dyDescent="0.3">
      <c r="E597" s="42"/>
    </row>
    <row r="598" spans="5:5" ht="16.5" x14ac:dyDescent="0.3">
      <c r="E598" s="42"/>
    </row>
    <row r="599" spans="5:5" ht="16.5" x14ac:dyDescent="0.3">
      <c r="E599" s="42"/>
    </row>
    <row r="600" spans="5:5" ht="16.5" x14ac:dyDescent="0.3">
      <c r="E600" s="42"/>
    </row>
    <row r="601" spans="5:5" ht="16.5" x14ac:dyDescent="0.3">
      <c r="E601" s="42"/>
    </row>
    <row r="602" spans="5:5" ht="16.5" x14ac:dyDescent="0.3">
      <c r="E602" s="42"/>
    </row>
    <row r="603" spans="5:5" ht="16.5" x14ac:dyDescent="0.3">
      <c r="E603" s="42"/>
    </row>
    <row r="604" spans="5:5" ht="16.5" x14ac:dyDescent="0.3">
      <c r="E604" s="42"/>
    </row>
    <row r="605" spans="5:5" ht="16.5" x14ac:dyDescent="0.3">
      <c r="E605" s="42"/>
    </row>
    <row r="606" spans="5:5" ht="16.5" x14ac:dyDescent="0.3">
      <c r="E606" s="42"/>
    </row>
    <row r="607" spans="5:5" ht="16.5" x14ac:dyDescent="0.3">
      <c r="E607" s="42"/>
    </row>
    <row r="608" spans="5:5" ht="16.5" x14ac:dyDescent="0.3">
      <c r="E608" s="42"/>
    </row>
    <row r="609" spans="5:5" ht="16.5" x14ac:dyDescent="0.3">
      <c r="E609" s="42"/>
    </row>
    <row r="610" spans="5:5" ht="16.5" x14ac:dyDescent="0.3">
      <c r="E610" s="42"/>
    </row>
    <row r="611" spans="5:5" ht="16.5" x14ac:dyDescent="0.3">
      <c r="E611" s="42"/>
    </row>
    <row r="612" spans="5:5" ht="16.5" x14ac:dyDescent="0.3">
      <c r="E612" s="42"/>
    </row>
    <row r="613" spans="5:5" ht="16.5" x14ac:dyDescent="0.3">
      <c r="E613" s="42"/>
    </row>
    <row r="614" spans="5:5" ht="16.5" x14ac:dyDescent="0.3">
      <c r="E614" s="42"/>
    </row>
    <row r="615" spans="5:5" ht="16.5" x14ac:dyDescent="0.3">
      <c r="E615" s="42"/>
    </row>
    <row r="616" spans="5:5" ht="16.5" x14ac:dyDescent="0.3">
      <c r="E616" s="42"/>
    </row>
    <row r="617" spans="5:5" ht="16.5" x14ac:dyDescent="0.3">
      <c r="E617" s="42"/>
    </row>
    <row r="618" spans="5:5" ht="16.5" x14ac:dyDescent="0.3">
      <c r="E618" s="42"/>
    </row>
    <row r="619" spans="5:5" ht="16.5" x14ac:dyDescent="0.3">
      <c r="E619" s="42"/>
    </row>
    <row r="620" spans="5:5" ht="16.5" x14ac:dyDescent="0.3">
      <c r="E620" s="42"/>
    </row>
    <row r="621" spans="5:5" ht="16.5" x14ac:dyDescent="0.3">
      <c r="E621" s="42"/>
    </row>
    <row r="622" spans="5:5" ht="16.5" x14ac:dyDescent="0.3">
      <c r="E622" s="42"/>
    </row>
    <row r="623" spans="5:5" ht="16.5" x14ac:dyDescent="0.3">
      <c r="E623" s="42"/>
    </row>
    <row r="624" spans="5:5" ht="16.5" x14ac:dyDescent="0.3">
      <c r="E624" s="42"/>
    </row>
    <row r="625" spans="5:5" ht="16.5" x14ac:dyDescent="0.3">
      <c r="E625" s="42"/>
    </row>
    <row r="626" spans="5:5" ht="16.5" x14ac:dyDescent="0.3">
      <c r="E626" s="42"/>
    </row>
    <row r="627" spans="5:5" ht="16.5" x14ac:dyDescent="0.3">
      <c r="E627" s="42"/>
    </row>
    <row r="628" spans="5:5" ht="16.5" x14ac:dyDescent="0.3">
      <c r="E628" s="42"/>
    </row>
    <row r="629" spans="5:5" ht="16.5" x14ac:dyDescent="0.3">
      <c r="E629" s="42"/>
    </row>
    <row r="630" spans="5:5" ht="16.5" x14ac:dyDescent="0.3">
      <c r="E630" s="42"/>
    </row>
    <row r="631" spans="5:5" ht="16.5" x14ac:dyDescent="0.3">
      <c r="E631" s="42"/>
    </row>
    <row r="632" spans="5:5" ht="16.5" x14ac:dyDescent="0.3">
      <c r="E632" s="42"/>
    </row>
    <row r="633" spans="5:5" ht="16.5" x14ac:dyDescent="0.3">
      <c r="E633" s="42"/>
    </row>
    <row r="634" spans="5:5" ht="16.5" x14ac:dyDescent="0.3">
      <c r="E634" s="42"/>
    </row>
    <row r="635" spans="5:5" ht="16.5" x14ac:dyDescent="0.3">
      <c r="E635" s="42"/>
    </row>
    <row r="636" spans="5:5" ht="16.5" x14ac:dyDescent="0.3">
      <c r="E636" s="42"/>
    </row>
    <row r="637" spans="5:5" ht="16.5" x14ac:dyDescent="0.3">
      <c r="E637" s="42"/>
    </row>
    <row r="638" spans="5:5" ht="16.5" x14ac:dyDescent="0.3">
      <c r="E638" s="42"/>
    </row>
    <row r="639" spans="5:5" ht="16.5" x14ac:dyDescent="0.3">
      <c r="E639" s="42"/>
    </row>
    <row r="640" spans="5:5" ht="16.5" x14ac:dyDescent="0.3">
      <c r="E640" s="42"/>
    </row>
    <row r="641" spans="5:5" ht="16.5" x14ac:dyDescent="0.3">
      <c r="E641" s="42"/>
    </row>
    <row r="642" spans="5:5" ht="16.5" x14ac:dyDescent="0.3">
      <c r="E642" s="42"/>
    </row>
    <row r="643" spans="5:5" ht="16.5" x14ac:dyDescent="0.3">
      <c r="E643" s="42"/>
    </row>
    <row r="644" spans="5:5" ht="16.5" x14ac:dyDescent="0.3">
      <c r="E644" s="42"/>
    </row>
    <row r="645" spans="5:5" ht="16.5" x14ac:dyDescent="0.3">
      <c r="E645" s="42"/>
    </row>
    <row r="646" spans="5:5" ht="16.5" x14ac:dyDescent="0.3">
      <c r="E646" s="42"/>
    </row>
    <row r="647" spans="5:5" ht="16.5" x14ac:dyDescent="0.3">
      <c r="E647" s="42"/>
    </row>
    <row r="648" spans="5:5" ht="16.5" x14ac:dyDescent="0.3">
      <c r="E648" s="42"/>
    </row>
    <row r="649" spans="5:5" ht="16.5" x14ac:dyDescent="0.3">
      <c r="E649" s="42"/>
    </row>
    <row r="650" spans="5:5" ht="16.5" x14ac:dyDescent="0.3">
      <c r="E650" s="42"/>
    </row>
    <row r="651" spans="5:5" ht="16.5" x14ac:dyDescent="0.3">
      <c r="E651" s="42"/>
    </row>
    <row r="652" spans="5:5" ht="16.5" x14ac:dyDescent="0.3">
      <c r="E652" s="42"/>
    </row>
    <row r="653" spans="5:5" ht="16.5" x14ac:dyDescent="0.3">
      <c r="E653" s="42"/>
    </row>
    <row r="654" spans="5:5" ht="16.5" x14ac:dyDescent="0.3">
      <c r="E654" s="42"/>
    </row>
    <row r="655" spans="5:5" ht="16.5" x14ac:dyDescent="0.3">
      <c r="E655" s="42"/>
    </row>
    <row r="656" spans="5:5" ht="16.5" x14ac:dyDescent="0.3">
      <c r="E656" s="42"/>
    </row>
    <row r="657" spans="5:5" ht="16.5" x14ac:dyDescent="0.3">
      <c r="E657" s="42"/>
    </row>
    <row r="658" spans="5:5" ht="16.5" x14ac:dyDescent="0.3">
      <c r="E658" s="42"/>
    </row>
    <row r="659" spans="5:5" ht="16.5" x14ac:dyDescent="0.3">
      <c r="E659" s="42"/>
    </row>
    <row r="660" spans="5:5" ht="16.5" x14ac:dyDescent="0.3">
      <c r="E660" s="42"/>
    </row>
    <row r="661" spans="5:5" ht="16.5" x14ac:dyDescent="0.3">
      <c r="E661" s="42"/>
    </row>
    <row r="662" spans="5:5" ht="16.5" x14ac:dyDescent="0.3">
      <c r="E662" s="42"/>
    </row>
    <row r="663" spans="5:5" ht="16.5" x14ac:dyDescent="0.3">
      <c r="E663" s="42"/>
    </row>
    <row r="664" spans="5:5" ht="16.5" x14ac:dyDescent="0.3">
      <c r="E664" s="42"/>
    </row>
    <row r="665" spans="5:5" ht="16.5" x14ac:dyDescent="0.3">
      <c r="E665" s="42"/>
    </row>
    <row r="666" spans="5:5" ht="16.5" x14ac:dyDescent="0.3">
      <c r="E666" s="42"/>
    </row>
    <row r="667" spans="5:5" ht="16.5" x14ac:dyDescent="0.3">
      <c r="E667" s="42"/>
    </row>
    <row r="668" spans="5:5" ht="16.5" x14ac:dyDescent="0.3">
      <c r="E668" s="42"/>
    </row>
    <row r="669" spans="5:5" ht="16.5" x14ac:dyDescent="0.3">
      <c r="E669" s="42"/>
    </row>
    <row r="670" spans="5:5" ht="16.5" x14ac:dyDescent="0.3">
      <c r="E670" s="42"/>
    </row>
    <row r="671" spans="5:5" ht="16.5" x14ac:dyDescent="0.3">
      <c r="E671" s="42"/>
    </row>
    <row r="672" spans="5:5" ht="16.5" x14ac:dyDescent="0.3">
      <c r="E672" s="42"/>
    </row>
    <row r="673" spans="5:5" ht="16.5" x14ac:dyDescent="0.3">
      <c r="E673" s="42"/>
    </row>
    <row r="674" spans="5:5" ht="16.5" x14ac:dyDescent="0.3">
      <c r="E674" s="42"/>
    </row>
    <row r="675" spans="5:5" ht="16.5" x14ac:dyDescent="0.3">
      <c r="E675" s="42"/>
    </row>
    <row r="676" spans="5:5" ht="16.5" x14ac:dyDescent="0.3">
      <c r="E676" s="42"/>
    </row>
    <row r="677" spans="5:5" ht="16.5" x14ac:dyDescent="0.3">
      <c r="E677" s="42"/>
    </row>
  </sheetData>
  <mergeCells count="4">
    <mergeCell ref="G152:H152"/>
    <mergeCell ref="I152:J152"/>
    <mergeCell ref="K152:L152"/>
    <mergeCell ref="M152:N152"/>
  </mergeCells>
  <phoneticPr fontId="9" type="noConversion"/>
  <pageMargins left="0.39370078740157483" right="0.15748031496062992" top="0.98425196850393704" bottom="0.98425196850393704" header="0" footer="0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499984740745262"/>
  </sheetPr>
  <dimension ref="A2:K21"/>
  <sheetViews>
    <sheetView topLeftCell="A6" zoomScaleNormal="100" workbookViewId="0">
      <selection activeCell="E24" sqref="E24"/>
    </sheetView>
  </sheetViews>
  <sheetFormatPr baseColWidth="10" defaultRowHeight="12.75" x14ac:dyDescent="0.2"/>
  <cols>
    <col min="1" max="1" width="15.5703125" bestFit="1" customWidth="1"/>
    <col min="2" max="3" width="13.7109375" customWidth="1"/>
    <col min="4" max="5" width="15" customWidth="1"/>
    <col min="6" max="6" width="12.7109375" customWidth="1"/>
    <col min="7" max="7" width="12.28515625" bestFit="1" customWidth="1"/>
    <col min="8" max="8" width="12.5703125" bestFit="1" customWidth="1"/>
    <col min="9" max="9" width="11.85546875" customWidth="1"/>
    <col min="11" max="11" width="11.7109375" bestFit="1" customWidth="1"/>
  </cols>
  <sheetData>
    <row r="2" spans="1:11" ht="18" x14ac:dyDescent="0.25">
      <c r="E2" s="40"/>
      <c r="G2" s="27"/>
    </row>
    <row r="4" spans="1:11" ht="26.25" customHeight="1" thickBot="1" x14ac:dyDescent="0.25">
      <c r="A4" s="302"/>
      <c r="B4" s="303"/>
      <c r="C4" s="303"/>
      <c r="D4" s="303"/>
      <c r="E4" s="303"/>
      <c r="F4" s="303"/>
      <c r="G4" s="303"/>
      <c r="H4" s="303"/>
      <c r="I4" s="303"/>
    </row>
    <row r="5" spans="1:11" ht="26.25" thickBot="1" x14ac:dyDescent="0.25">
      <c r="A5" s="110"/>
      <c r="B5" s="267" t="s">
        <v>13</v>
      </c>
      <c r="C5" s="214" t="s">
        <v>70</v>
      </c>
      <c r="D5" s="268" t="s">
        <v>14</v>
      </c>
      <c r="E5" s="269" t="s">
        <v>3</v>
      </c>
      <c r="F5" s="111" t="s">
        <v>42</v>
      </c>
      <c r="G5" s="112" t="s">
        <v>43</v>
      </c>
      <c r="H5" s="270" t="s">
        <v>40</v>
      </c>
      <c r="I5" s="271" t="s">
        <v>44</v>
      </c>
    </row>
    <row r="6" spans="1:11" ht="26.25" thickBot="1" x14ac:dyDescent="0.25">
      <c r="A6" s="165" t="s">
        <v>79</v>
      </c>
      <c r="B6" s="166"/>
      <c r="C6" s="166"/>
      <c r="D6" s="167"/>
      <c r="E6" s="168">
        <f>'CAJA PMY'!E2</f>
        <v>308058.29966942011</v>
      </c>
      <c r="F6" s="168">
        <f>'CAJA PMY'!G2</f>
        <v>181599.52</v>
      </c>
      <c r="G6" s="169">
        <f>'CAJA PMY'!I2</f>
        <v>0</v>
      </c>
      <c r="H6" s="170">
        <f>'CAJA PMY'!K2</f>
        <v>170</v>
      </c>
      <c r="I6" s="171">
        <f>'CAJA PMY'!M2</f>
        <v>0</v>
      </c>
      <c r="J6" s="3"/>
    </row>
    <row r="7" spans="1:11" ht="15.75" thickBot="1" x14ac:dyDescent="0.35">
      <c r="A7" s="101" t="s">
        <v>15</v>
      </c>
      <c r="B7" s="161">
        <f>SUM('CAJA PMY'!C4:C12)</f>
        <v>76017.040000000008</v>
      </c>
      <c r="C7" s="215">
        <f>SUM('CAJA PMY'!C14:C15)</f>
        <v>6206.62</v>
      </c>
      <c r="D7" s="174">
        <f>SUM('CAJA PMY'!D4:D5)+'CAJA PMY'!D13</f>
        <v>109158.94</v>
      </c>
      <c r="E7" s="162">
        <f>+B7+C7-D7+E6-F7</f>
        <v>281123.01966942009</v>
      </c>
      <c r="F7" s="102"/>
      <c r="G7" s="104"/>
      <c r="H7" s="120"/>
      <c r="I7" s="272"/>
      <c r="J7" s="191"/>
    </row>
    <row r="8" spans="1:11" ht="15.75" thickBot="1" x14ac:dyDescent="0.35">
      <c r="A8" s="101" t="s">
        <v>16</v>
      </c>
      <c r="B8" s="163">
        <f>SUM('CAJA PMY'!C16:C22)</f>
        <v>98825.540000000008</v>
      </c>
      <c r="C8" s="216">
        <f>SUM('CAJA PMY'!C24:C25)</f>
        <v>6103.75</v>
      </c>
      <c r="D8" s="175">
        <f>SUM('CAJA PMY'!D16:D17)+'CAJA PMY'!D23</f>
        <v>157941.29999999999</v>
      </c>
      <c r="E8" s="152">
        <f>+B8+C8-D8+E7-F8</f>
        <v>228111.00966942011</v>
      </c>
      <c r="F8" s="103"/>
      <c r="G8" s="128"/>
      <c r="H8" s="120"/>
      <c r="I8" s="272"/>
      <c r="J8" s="191"/>
    </row>
    <row r="9" spans="1:11" ht="15.75" thickBot="1" x14ac:dyDescent="0.35">
      <c r="A9" s="101" t="s">
        <v>17</v>
      </c>
      <c r="B9" s="163">
        <f>SUM('CAJA PMY'!C26:C33)</f>
        <v>186579.58000000002</v>
      </c>
      <c r="C9" s="216">
        <f>SUM('CAJA PMY'!C36:C37)</f>
        <v>51520.892727272731</v>
      </c>
      <c r="D9" s="175">
        <f>SUM('CAJA PMY'!D26:D27)+'CAJA PMY'!D34+'CAJA PMY'!D35</f>
        <v>206059.04000000004</v>
      </c>
      <c r="E9" s="152">
        <f>+B9+C9-D9+E8-F9</f>
        <v>260152.44239669282</v>
      </c>
      <c r="F9" s="218"/>
      <c r="G9" s="128"/>
      <c r="H9" s="120"/>
      <c r="I9" s="272"/>
      <c r="J9" s="191">
        <v>188768.58</v>
      </c>
      <c r="K9" s="27">
        <f>B9-J9</f>
        <v>-2188.9999999999709</v>
      </c>
    </row>
    <row r="10" spans="1:11" ht="15.75" thickBot="1" x14ac:dyDescent="0.35">
      <c r="A10" s="101" t="s">
        <v>18</v>
      </c>
      <c r="B10" s="163">
        <f>SUM('CAJA PMY'!C38:C44)</f>
        <v>68231.899999999994</v>
      </c>
      <c r="C10" s="216">
        <f>SUM('CAJA PMY'!C46:C47)</f>
        <v>8882.2899999999991</v>
      </c>
      <c r="D10" s="175">
        <f>SUM('CAJA PMY'!D38:D39)+'CAJA PMY'!D45</f>
        <v>171712.31</v>
      </c>
      <c r="E10" s="152">
        <f t="shared" ref="E10:E18" si="0">+B10+C10-D10+E9</f>
        <v>165554.32239669282</v>
      </c>
      <c r="F10" s="103"/>
      <c r="G10" s="104"/>
      <c r="H10" s="120"/>
      <c r="I10" s="272"/>
      <c r="J10" s="191"/>
      <c r="K10" s="27"/>
    </row>
    <row r="11" spans="1:11" ht="15.75" thickBot="1" x14ac:dyDescent="0.35">
      <c r="A11" s="101" t="s">
        <v>19</v>
      </c>
      <c r="B11" s="163">
        <f>SUM('CAJA PMY'!C48:C56)</f>
        <v>127789.31</v>
      </c>
      <c r="C11" s="216">
        <f>SUM('CAJA PMY'!C58:C59)</f>
        <v>8158.67</v>
      </c>
      <c r="D11" s="175">
        <f>SUM('CAJA PMY'!D50:D51)+'CAJA PMY'!D57</f>
        <v>197181.6</v>
      </c>
      <c r="E11" s="152">
        <f t="shared" si="0"/>
        <v>104320.70239669282</v>
      </c>
      <c r="F11" s="103"/>
      <c r="G11" s="104"/>
      <c r="H11" s="120"/>
      <c r="I11" s="272"/>
      <c r="J11" s="191"/>
    </row>
    <row r="12" spans="1:11" ht="15.75" thickBot="1" x14ac:dyDescent="0.35">
      <c r="A12" s="101" t="s">
        <v>20</v>
      </c>
      <c r="B12" s="163">
        <f>SUM('CAJA PMY'!C60:C69)</f>
        <v>290052.73</v>
      </c>
      <c r="C12" s="216">
        <f>SUM('CAJA PMY'!C71:C72)</f>
        <v>6509.92</v>
      </c>
      <c r="D12" s="175">
        <f>SUM('CAJA PMY'!D60:D61)+'CAJA PMY'!D70</f>
        <v>196257.16</v>
      </c>
      <c r="E12" s="152">
        <f t="shared" si="0"/>
        <v>204626.19239669279</v>
      </c>
      <c r="F12" s="103"/>
      <c r="G12" s="104"/>
      <c r="H12" s="120"/>
      <c r="I12" s="272"/>
      <c r="J12" s="191">
        <v>287863.73</v>
      </c>
      <c r="K12" s="27">
        <f>B12-J12</f>
        <v>2189</v>
      </c>
    </row>
    <row r="13" spans="1:11" ht="15.75" thickBot="1" x14ac:dyDescent="0.35">
      <c r="A13" s="101" t="s">
        <v>21</v>
      </c>
      <c r="B13" s="163">
        <f>SUM('CAJA PMY'!C73:C80)</f>
        <v>147657.51</v>
      </c>
      <c r="C13" s="216">
        <f>SUM('CAJA PMY'!C82:C83)</f>
        <v>0</v>
      </c>
      <c r="D13" s="175">
        <f>SUM('CAJA PMY'!D73:D74)+'CAJA PMY'!D81</f>
        <v>152768</v>
      </c>
      <c r="E13" s="152">
        <f t="shared" si="0"/>
        <v>199515.7023966928</v>
      </c>
      <c r="F13" s="103"/>
      <c r="G13" s="104"/>
      <c r="H13" s="120"/>
      <c r="I13" s="272"/>
      <c r="J13" s="304"/>
    </row>
    <row r="14" spans="1:11" ht="15.75" thickBot="1" x14ac:dyDescent="0.35">
      <c r="A14" s="101" t="s">
        <v>22</v>
      </c>
      <c r="B14" s="163">
        <f>SUM('CAJA PMY'!C84:C95)</f>
        <v>0</v>
      </c>
      <c r="C14" s="216"/>
      <c r="D14" s="175">
        <f>SUM('CAJA PMY'!D89:D90)</f>
        <v>0</v>
      </c>
      <c r="E14" s="152">
        <f t="shared" si="0"/>
        <v>199515.7023966928</v>
      </c>
      <c r="F14" s="103"/>
      <c r="G14" s="104"/>
      <c r="H14" s="120"/>
      <c r="I14" s="272"/>
    </row>
    <row r="15" spans="1:11" ht="15.75" thickBot="1" x14ac:dyDescent="0.35">
      <c r="A15" s="101" t="s">
        <v>23</v>
      </c>
      <c r="B15" s="163">
        <f>SUM('CAJA PMY'!C101:C107)</f>
        <v>0</v>
      </c>
      <c r="C15" s="216"/>
      <c r="D15" s="175">
        <f>SUM('CAJA PMY'!D99:D100)</f>
        <v>0</v>
      </c>
      <c r="E15" s="152">
        <f t="shared" si="0"/>
        <v>199515.7023966928</v>
      </c>
      <c r="F15" s="103"/>
      <c r="G15" s="104"/>
      <c r="H15" s="120"/>
      <c r="I15" s="272"/>
    </row>
    <row r="16" spans="1:11" ht="15.75" thickBot="1" x14ac:dyDescent="0.35">
      <c r="A16" s="101" t="s">
        <v>24</v>
      </c>
      <c r="B16" s="163">
        <f>SUM('CAJA PMY'!C111:C118)</f>
        <v>0</v>
      </c>
      <c r="C16" s="216"/>
      <c r="D16" s="175">
        <f>SUM('CAJA PMY'!D111:D112)</f>
        <v>0</v>
      </c>
      <c r="E16" s="152">
        <f t="shared" si="0"/>
        <v>199515.7023966928</v>
      </c>
      <c r="F16" s="103"/>
      <c r="G16" s="104"/>
      <c r="H16" s="120"/>
      <c r="I16" s="272"/>
    </row>
    <row r="17" spans="1:11" ht="15.75" thickBot="1" x14ac:dyDescent="0.35">
      <c r="A17" s="101" t="s">
        <v>25</v>
      </c>
      <c r="B17" s="163">
        <f>SUM('CAJA PMY'!C122:C129)</f>
        <v>0</v>
      </c>
      <c r="C17" s="216"/>
      <c r="D17" s="175">
        <f>SUM('CAJA PMY'!D122:D123)</f>
        <v>0</v>
      </c>
      <c r="E17" s="152">
        <f t="shared" si="0"/>
        <v>199515.7023966928</v>
      </c>
      <c r="F17" s="103"/>
      <c r="G17" s="128"/>
      <c r="H17" s="199"/>
      <c r="I17" s="272"/>
    </row>
    <row r="18" spans="1:11" ht="15.75" thickBot="1" x14ac:dyDescent="0.35">
      <c r="A18" s="101" t="s">
        <v>26</v>
      </c>
      <c r="B18" s="164">
        <f>SUM('CAJA PMY'!C133:C142)</f>
        <v>0</v>
      </c>
      <c r="C18" s="217"/>
      <c r="D18" s="176">
        <f>SUM('CAJA PMY'!D133:D134)</f>
        <v>0</v>
      </c>
      <c r="E18" s="152">
        <f t="shared" si="0"/>
        <v>199515.7023966928</v>
      </c>
      <c r="F18" s="105"/>
      <c r="G18" s="106"/>
      <c r="H18" s="120"/>
      <c r="I18" s="272"/>
    </row>
    <row r="19" spans="1:11" ht="26.25" thickBot="1" x14ac:dyDescent="0.25">
      <c r="A19" s="109" t="s">
        <v>80</v>
      </c>
      <c r="B19" s="261">
        <f>SUM(B7:B18)</f>
        <v>995153.6100000001</v>
      </c>
      <c r="C19" s="262">
        <f>SUM(C7:C18)</f>
        <v>87382.142727272716</v>
      </c>
      <c r="D19" s="263">
        <f>SUM(D7:D18)</f>
        <v>1191078.3500000001</v>
      </c>
      <c r="E19" s="264">
        <f>+E18</f>
        <v>199515.7023966928</v>
      </c>
      <c r="F19" s="107">
        <f>SUM(F6:F18)</f>
        <v>181599.52</v>
      </c>
      <c r="G19" s="108">
        <f>SUM(G6:G18)</f>
        <v>0</v>
      </c>
      <c r="H19" s="265">
        <f>SUM(H6:H18)</f>
        <v>170</v>
      </c>
      <c r="I19" s="266">
        <f>SUM(I6:I18)</f>
        <v>0</v>
      </c>
    </row>
    <row r="20" spans="1:11" x14ac:dyDescent="0.2">
      <c r="B20" s="27">
        <f>B19-D21</f>
        <v>995153.6100000001</v>
      </c>
      <c r="C20" s="27"/>
      <c r="E20" s="27"/>
      <c r="F20" s="41"/>
      <c r="K20" s="27">
        <f>SUM(K6:K19)</f>
        <v>2.9103830456733704E-11</v>
      </c>
    </row>
    <row r="21" spans="1:11" x14ac:dyDescent="0.2">
      <c r="B21" s="27"/>
      <c r="C21" s="27"/>
      <c r="D21" s="200"/>
      <c r="E21" s="193"/>
    </row>
  </sheetData>
  <mergeCells count="1">
    <mergeCell ref="A4:I4"/>
  </mergeCells>
  <phoneticPr fontId="16" type="noConversion"/>
  <pageMargins left="0.75" right="0.75" top="1" bottom="1" header="0" footer="0"/>
  <pageSetup paperSize="9" orientation="portrait" r:id="rId1"/>
  <headerFooter alignWithMargins="0"/>
  <ignoredErrors>
    <ignoredError sqref="C10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H33"/>
  <sheetViews>
    <sheetView topLeftCell="A16" workbookViewId="0">
      <selection activeCell="A20" sqref="A20"/>
    </sheetView>
  </sheetViews>
  <sheetFormatPr baseColWidth="10" defaultRowHeight="12.75" x14ac:dyDescent="0.2"/>
  <cols>
    <col min="4" max="4" width="11.7109375" bestFit="1" customWidth="1"/>
  </cols>
  <sheetData>
    <row r="2" spans="1:8" ht="13.5" thickBot="1" x14ac:dyDescent="0.25"/>
    <row r="3" spans="1:8" x14ac:dyDescent="0.2">
      <c r="A3" s="130" t="s">
        <v>30</v>
      </c>
    </row>
    <row r="4" spans="1:8" x14ac:dyDescent="0.2">
      <c r="A4" s="133" t="s">
        <v>31</v>
      </c>
    </row>
    <row r="5" spans="1:8" x14ac:dyDescent="0.2">
      <c r="A5" s="135" t="s">
        <v>32</v>
      </c>
      <c r="B5" s="53"/>
    </row>
    <row r="6" spans="1:8" x14ac:dyDescent="0.2">
      <c r="A6" s="136" t="s">
        <v>37</v>
      </c>
    </row>
    <row r="7" spans="1:8" x14ac:dyDescent="0.2">
      <c r="A7" s="137" t="s">
        <v>33</v>
      </c>
    </row>
    <row r="8" spans="1:8" x14ac:dyDescent="0.2">
      <c r="A8" s="138" t="s">
        <v>34</v>
      </c>
    </row>
    <row r="9" spans="1:8" x14ac:dyDescent="0.2">
      <c r="A9" s="137" t="s">
        <v>35</v>
      </c>
      <c r="D9" s="27"/>
      <c r="E9" s="123"/>
      <c r="H9" s="123"/>
    </row>
    <row r="10" spans="1:8" x14ac:dyDescent="0.2">
      <c r="A10" s="137" t="s">
        <v>36</v>
      </c>
      <c r="D10" s="27"/>
      <c r="E10" s="123"/>
      <c r="H10" s="123"/>
    </row>
    <row r="11" spans="1:8" x14ac:dyDescent="0.2">
      <c r="A11" s="133" t="s">
        <v>38</v>
      </c>
      <c r="B11" s="26"/>
      <c r="D11" s="27"/>
      <c r="E11" s="123"/>
      <c r="H11" s="123"/>
    </row>
    <row r="12" spans="1:8" x14ac:dyDescent="0.2">
      <c r="B12" s="26"/>
      <c r="D12" s="27"/>
      <c r="E12" s="123"/>
      <c r="H12" s="123"/>
    </row>
    <row r="13" spans="1:8" x14ac:dyDescent="0.2">
      <c r="B13" s="26"/>
      <c r="D13" s="27"/>
      <c r="E13" s="123"/>
      <c r="H13" s="123"/>
    </row>
    <row r="14" spans="1:8" x14ac:dyDescent="0.2">
      <c r="D14" s="27"/>
      <c r="E14" s="123"/>
      <c r="H14" s="123"/>
    </row>
    <row r="15" spans="1:8" x14ac:dyDescent="0.2">
      <c r="D15" s="27"/>
      <c r="E15" s="123"/>
      <c r="H15" s="123"/>
    </row>
    <row r="16" spans="1:8" x14ac:dyDescent="0.2">
      <c r="D16" s="27"/>
      <c r="E16" s="123"/>
      <c r="H16" s="123"/>
    </row>
    <row r="17" spans="1:8" ht="15" x14ac:dyDescent="0.2">
      <c r="A17" s="177" t="s">
        <v>48</v>
      </c>
      <c r="D17" s="27"/>
      <c r="E17" s="123"/>
      <c r="H17" s="123"/>
    </row>
    <row r="18" spans="1:8" ht="15" x14ac:dyDescent="0.2">
      <c r="A18" s="177" t="s">
        <v>49</v>
      </c>
      <c r="D18" s="27"/>
      <c r="E18" s="123"/>
      <c r="H18" s="123"/>
    </row>
    <row r="19" spans="1:8" x14ac:dyDescent="0.2">
      <c r="A19" t="s">
        <v>63</v>
      </c>
      <c r="D19" s="27"/>
      <c r="E19" s="123"/>
      <c r="H19" s="123"/>
    </row>
    <row r="20" spans="1:8" ht="15" x14ac:dyDescent="0.2">
      <c r="A20" s="177" t="s">
        <v>50</v>
      </c>
    </row>
    <row r="21" spans="1:8" x14ac:dyDescent="0.2">
      <c r="A21" t="s">
        <v>64</v>
      </c>
    </row>
    <row r="22" spans="1:8" x14ac:dyDescent="0.2">
      <c r="A22" t="s">
        <v>65</v>
      </c>
    </row>
    <row r="23" spans="1:8" ht="15" x14ac:dyDescent="0.2">
      <c r="A23" s="177" t="s">
        <v>51</v>
      </c>
    </row>
    <row r="24" spans="1:8" ht="14.25" x14ac:dyDescent="0.2">
      <c r="A24" s="192" t="s">
        <v>60</v>
      </c>
    </row>
    <row r="25" spans="1:8" ht="15" x14ac:dyDescent="0.2">
      <c r="A25" s="177" t="s">
        <v>52</v>
      </c>
    </row>
    <row r="26" spans="1:8" ht="15" x14ac:dyDescent="0.2">
      <c r="A26" s="177" t="s">
        <v>53</v>
      </c>
    </row>
    <row r="27" spans="1:8" ht="15" x14ac:dyDescent="0.2">
      <c r="A27" s="177" t="s">
        <v>54</v>
      </c>
    </row>
    <row r="28" spans="1:8" x14ac:dyDescent="0.2">
      <c r="A28" s="194" t="s">
        <v>57</v>
      </c>
    </row>
    <row r="29" spans="1:8" x14ac:dyDescent="0.2">
      <c r="A29" t="s">
        <v>91</v>
      </c>
    </row>
    <row r="32" spans="1:8" x14ac:dyDescent="0.2">
      <c r="A32" s="3" t="s">
        <v>58</v>
      </c>
    </row>
    <row r="33" spans="1:1" ht="15" x14ac:dyDescent="0.2">
      <c r="A33" s="177" t="s">
        <v>53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5D1BDDC4272304585E11A67AEFECCCB" ma:contentTypeVersion="10" ma:contentTypeDescription="Crear nuevo documento." ma:contentTypeScope="" ma:versionID="be3cc3c97144177f4e658bb85951a55a">
  <xsd:schema xmlns:xsd="http://www.w3.org/2001/XMLSchema" xmlns:xs="http://www.w3.org/2001/XMLSchema" xmlns:p="http://schemas.microsoft.com/office/2006/metadata/properties" xmlns:ns2="ab81fe37-2b7c-4715-8ad9-b6463c63c8f7" xmlns:ns3="c283789d-a58a-43ff-9492-16dcb6d1c0a7" targetNamespace="http://schemas.microsoft.com/office/2006/metadata/properties" ma:root="true" ma:fieldsID="754e3d4f6f15a2502077da97d6e38b8f" ns2:_="" ns3:_="">
    <xsd:import namespace="ab81fe37-2b7c-4715-8ad9-b6463c63c8f7"/>
    <xsd:import namespace="c283789d-a58a-43ff-9492-16dcb6d1c0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81fe37-2b7c-4715-8ad9-b6463c63c8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83789d-a58a-43ff-9492-16dcb6d1c0a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D02D14-D37B-44F8-88A4-112585F751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81fe37-2b7c-4715-8ad9-b6463c63c8f7"/>
    <ds:schemaRef ds:uri="c283789d-a58a-43ff-9492-16dcb6d1c0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35392FE-BF97-4616-A1E0-3408157E3992}">
  <ds:schemaRefs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c283789d-a58a-43ff-9492-16dcb6d1c0a7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ab81fe37-2b7c-4715-8ad9-b6463c63c8f7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B73D1DBA-C0B4-41EC-A5EE-17407DA97DB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CTA CTE SOCIOS PMY</vt:lpstr>
      <vt:lpstr>CAJA PMY</vt:lpstr>
      <vt:lpstr>Gráfico</vt:lpstr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cabase</dc:creator>
  <cp:lastModifiedBy>Graciela Sanchez</cp:lastModifiedBy>
  <cp:lastPrinted>2018-12-17T12:51:59Z</cp:lastPrinted>
  <dcterms:created xsi:type="dcterms:W3CDTF">2010-01-14T12:37:43Z</dcterms:created>
  <dcterms:modified xsi:type="dcterms:W3CDTF">2023-02-07T19:17:52Z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0x010100C5D1BDDC4272304585E11A67AEFECCCB</vt:lpwstr>
  </property>
</Properties>
</file>